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40" r:id="rId1"/>
    <sheet name="index" sheetId="4" r:id="rId2"/>
    <sheet name="SER_summary" sheetId="6" r:id="rId3"/>
    <sheet name="SER_hh_num" sheetId="7" r:id="rId4"/>
    <sheet name="SER_hh_fec" sheetId="8" r:id="rId5"/>
    <sheet name="SER_hh_tes" sheetId="9" r:id="rId6"/>
    <sheet name="SER_hh_eff" sheetId="10" r:id="rId7"/>
    <sheet name="SER_hh_emi" sheetId="11" r:id="rId8"/>
    <sheet name="SER_hh_fech" sheetId="12" r:id="rId9"/>
    <sheet name="SER_hh_tesh" sheetId="13" r:id="rId10"/>
    <sheet name="SER_hh_emih" sheetId="14" r:id="rId11"/>
    <sheet name="SER_hh_fecs" sheetId="15" r:id="rId12"/>
    <sheet name="SER_hh_tess" sheetId="16" r:id="rId13"/>
    <sheet name="SER_hh_emis" sheetId="17" r:id="rId14"/>
    <sheet name="SER_hh_num_in" sheetId="18" r:id="rId15"/>
    <sheet name="SER_hh_fec_in" sheetId="19" r:id="rId16"/>
    <sheet name="SER_hh_tes_in" sheetId="20" r:id="rId17"/>
    <sheet name="SER_hh_eff_in" sheetId="21" r:id="rId18"/>
    <sheet name="SER_hh_emi_in" sheetId="22" r:id="rId19"/>
    <sheet name="SER_hh_fech_in" sheetId="23" r:id="rId20"/>
    <sheet name="SER_hh_tesh_in" sheetId="24" r:id="rId21"/>
    <sheet name="SER_hh_emih_in" sheetId="25" r:id="rId22"/>
    <sheet name="SER_hh_fecs_in" sheetId="26" r:id="rId23"/>
    <sheet name="SER_hh_tess_in" sheetId="27" r:id="rId24"/>
    <sheet name="SER_hh_emis_in" sheetId="28" r:id="rId25"/>
    <sheet name="SER_se-appl" sheetId="29" r:id="rId26"/>
    <sheet name="SER_VE" sheetId="30" r:id="rId27"/>
    <sheet name="SER_SL" sheetId="31" r:id="rId28"/>
    <sheet name="SER_BL" sheetId="32" r:id="rId29"/>
    <sheet name="SER_CR" sheetId="33" r:id="rId30"/>
    <sheet name="SER_BT" sheetId="34" r:id="rId31"/>
    <sheet name="SER_IT" sheetId="35" r:id="rId32"/>
    <sheet name="AGR" sheetId="36" r:id="rId33"/>
    <sheet name="AGR_fec" sheetId="37" r:id="rId34"/>
    <sheet name="AGR_ued" sheetId="38" r:id="rId35"/>
    <sheet name="AGR_emi" sheetId="39" r:id="rId36"/>
  </sheets>
  <definedNames>
    <definedName name="_xlnm.Print_Area" localSheetId="32">AGR!$A$1:$L$33</definedName>
    <definedName name="_xlnm.Print_Titles" localSheetId="32">AGR!$1:$1</definedName>
    <definedName name="_xlnm.Print_Titles" localSheetId="35">AGR_emi!$1:$1</definedName>
    <definedName name="_xlnm.Print_Titles" localSheetId="33">AGR_fec!$1:$1</definedName>
    <definedName name="_xlnm.Print_Titles" localSheetId="34">AGR_ued!$1:$1</definedName>
    <definedName name="_xlnm.Print_Titles" localSheetId="28">SER_BL!$1:$1</definedName>
    <definedName name="_xlnm.Print_Titles" localSheetId="30">SER_BT!$1:$1</definedName>
    <definedName name="_xlnm.Print_Titles" localSheetId="29">SER_CR!$1:$1</definedName>
    <definedName name="_xlnm.Print_Titles" localSheetId="6">SER_hh_eff!$1:$1</definedName>
    <definedName name="_xlnm.Print_Titles" localSheetId="17">SER_hh_eff_in!$1:$1</definedName>
    <definedName name="_xlnm.Print_Titles" localSheetId="7">SER_hh_emi!$1:$1</definedName>
    <definedName name="_xlnm.Print_Titles" localSheetId="18">SER_hh_emi_in!$1:$1</definedName>
    <definedName name="_xlnm.Print_Titles" localSheetId="10">SER_hh_emih!$1:$1</definedName>
    <definedName name="_xlnm.Print_Titles" localSheetId="21">SER_hh_emih_in!$1:$1</definedName>
    <definedName name="_xlnm.Print_Titles" localSheetId="13">SER_hh_emis!$1:$1</definedName>
    <definedName name="_xlnm.Print_Titles" localSheetId="24">SER_hh_emis_in!$1:$1</definedName>
    <definedName name="_xlnm.Print_Titles" localSheetId="4">SER_hh_fec!$1:$1</definedName>
    <definedName name="_xlnm.Print_Titles" localSheetId="15">SER_hh_fec_in!$1:$1</definedName>
    <definedName name="_xlnm.Print_Titles" localSheetId="8">SER_hh_fech!$1:$1</definedName>
    <definedName name="_xlnm.Print_Titles" localSheetId="19">SER_hh_fech_in!$1:$1</definedName>
    <definedName name="_xlnm.Print_Titles" localSheetId="11">SER_hh_fecs!$1:$1</definedName>
    <definedName name="_xlnm.Print_Titles" localSheetId="22">SER_hh_fecs_in!$1:$1</definedName>
    <definedName name="_xlnm.Print_Titles" localSheetId="3">SER_hh_num!$1:$1</definedName>
    <definedName name="_xlnm.Print_Titles" localSheetId="14">SER_hh_num_in!$1:$1</definedName>
    <definedName name="_xlnm.Print_Titles" localSheetId="5">SER_hh_tes!$1:$1</definedName>
    <definedName name="_xlnm.Print_Titles" localSheetId="16">SER_hh_tes_in!$1:$1</definedName>
    <definedName name="_xlnm.Print_Titles" localSheetId="9">SER_hh_tesh!$1:$1</definedName>
    <definedName name="_xlnm.Print_Titles" localSheetId="20">SER_hh_tesh_in!$1:$1</definedName>
    <definedName name="_xlnm.Print_Titles" localSheetId="12">SER_hh_tess!$1:$1</definedName>
    <definedName name="_xlnm.Print_Titles" localSheetId="23">SER_hh_tess_in!$1:$1</definedName>
    <definedName name="_xlnm.Print_Titles" localSheetId="31">SER_IT!$1:$1</definedName>
    <definedName name="_xlnm.Print_Titles" localSheetId="25">'SER_se-appl'!$1:$1</definedName>
    <definedName name="_xlnm.Print_Titles" localSheetId="27">SER_SL!$1:$1</definedName>
    <definedName name="_xlnm.Print_Titles" localSheetId="2">SER_summary!$1:$1</definedName>
    <definedName name="_xlnm.Print_Titles" localSheetId="26">SER_VE!$1:$1</definedName>
  </definedNames>
  <calcPr calcId="145621"/>
</workbook>
</file>

<file path=xl/calcChain.xml><?xml version="1.0" encoding="utf-8"?>
<calcChain xmlns="http://schemas.openxmlformats.org/spreadsheetml/2006/main">
  <c r="C14" i="32" l="1"/>
  <c r="F14" i="30" l="1"/>
  <c r="J14" i="30"/>
  <c r="N14" i="30"/>
  <c r="F14" i="31"/>
  <c r="J14" i="31"/>
  <c r="N14" i="31"/>
  <c r="F14" i="32"/>
  <c r="J14" i="32"/>
  <c r="N14" i="32"/>
  <c r="F14" i="33"/>
  <c r="J14" i="33"/>
  <c r="N14" i="33"/>
  <c r="L10" i="33"/>
  <c r="P10" i="33"/>
  <c r="F14" i="34"/>
  <c r="J14" i="34"/>
  <c r="N14" i="34"/>
  <c r="F14" i="35"/>
  <c r="J14" i="35"/>
  <c r="N14" i="35"/>
  <c r="B14" i="33"/>
  <c r="C14" i="30"/>
  <c r="G14" i="30"/>
  <c r="K14" i="30"/>
  <c r="O14" i="30"/>
  <c r="G14" i="31"/>
  <c r="K14" i="31"/>
  <c r="O14" i="31"/>
  <c r="G14" i="32"/>
  <c r="K14" i="32"/>
  <c r="O14" i="32"/>
  <c r="G14" i="33"/>
  <c r="K14" i="33"/>
  <c r="O14" i="33"/>
  <c r="G14" i="34"/>
  <c r="K14" i="34"/>
  <c r="O14" i="34"/>
  <c r="G14" i="35"/>
  <c r="K14" i="35"/>
  <c r="O14" i="35"/>
  <c r="D10" i="33"/>
  <c r="E10" i="35"/>
  <c r="I10" i="35"/>
  <c r="M10" i="35"/>
  <c r="Q10" i="35"/>
  <c r="B14" i="30"/>
  <c r="B14" i="31"/>
  <c r="B14" i="35"/>
  <c r="G10" i="30"/>
  <c r="K10" i="30"/>
  <c r="O10" i="30"/>
  <c r="G10" i="32"/>
  <c r="K10" i="32"/>
  <c r="O10" i="32"/>
  <c r="G10" i="34"/>
  <c r="K10" i="34"/>
  <c r="O10" i="34"/>
  <c r="C14" i="34"/>
  <c r="E14" i="30"/>
  <c r="I14" i="30"/>
  <c r="M14" i="30"/>
  <c r="Q14" i="30"/>
  <c r="E14" i="31"/>
  <c r="I14" i="31"/>
  <c r="M14" i="31"/>
  <c r="Q14" i="31"/>
  <c r="E14" i="32"/>
  <c r="I14" i="32"/>
  <c r="M14" i="32"/>
  <c r="Q14" i="32"/>
  <c r="E14" i="33"/>
  <c r="I14" i="33"/>
  <c r="M14" i="33"/>
  <c r="Q14" i="33"/>
  <c r="E14" i="34"/>
  <c r="I14" i="34"/>
  <c r="M14" i="34"/>
  <c r="Q14" i="34"/>
  <c r="E14" i="35"/>
  <c r="I14" i="35"/>
  <c r="Q14" i="35"/>
  <c r="C10" i="33"/>
  <c r="C14" i="33"/>
  <c r="B14" i="32"/>
  <c r="C10" i="32"/>
  <c r="D14" i="30"/>
  <c r="H14" i="30"/>
  <c r="L14" i="30"/>
  <c r="P14" i="30"/>
  <c r="D14" i="31"/>
  <c r="H14" i="31"/>
  <c r="L14" i="31"/>
  <c r="P14" i="31"/>
  <c r="D14" i="32"/>
  <c r="H14" i="32"/>
  <c r="L14" i="32"/>
  <c r="P14" i="32"/>
  <c r="D14" i="33"/>
  <c r="H14" i="33"/>
  <c r="L14" i="33"/>
  <c r="P14" i="33"/>
  <c r="D14" i="34"/>
  <c r="H14" i="34"/>
  <c r="L14" i="34"/>
  <c r="P14" i="34"/>
  <c r="D14" i="35"/>
  <c r="H14" i="35"/>
  <c r="L14" i="35"/>
  <c r="P14" i="35"/>
  <c r="C14" i="35"/>
  <c r="C14" i="31"/>
  <c r="C10" i="30"/>
  <c r="B14" i="34"/>
  <c r="M14" i="35"/>
  <c r="C10" i="34"/>
  <c r="D10" i="30"/>
  <c r="L10" i="30"/>
  <c r="P10" i="30"/>
  <c r="G10" i="31"/>
  <c r="K10" i="31"/>
  <c r="O10" i="31"/>
  <c r="G10" i="33"/>
  <c r="K10" i="33"/>
  <c r="O10" i="33"/>
  <c r="G10" i="35"/>
  <c r="K10" i="35"/>
  <c r="O10" i="35"/>
  <c r="C10" i="35"/>
  <c r="C10" i="31"/>
  <c r="H10" i="35"/>
  <c r="L10" i="35"/>
  <c r="P10" i="35"/>
  <c r="F10" i="35"/>
  <c r="J10" i="35"/>
  <c r="N10" i="35"/>
  <c r="D10" i="35"/>
  <c r="D10" i="34"/>
  <c r="H10" i="34"/>
  <c r="L10" i="34"/>
  <c r="P10" i="34"/>
  <c r="E10" i="34"/>
  <c r="I10" i="34"/>
  <c r="M10" i="34"/>
  <c r="Q10" i="34"/>
  <c r="F10" i="34"/>
  <c r="J10" i="34"/>
  <c r="N10" i="34"/>
  <c r="H10" i="33"/>
  <c r="E10" i="33"/>
  <c r="I10" i="33"/>
  <c r="M10" i="33"/>
  <c r="Q10" i="33"/>
  <c r="F10" i="33"/>
  <c r="J10" i="33"/>
  <c r="N10" i="33"/>
  <c r="D10" i="32"/>
  <c r="H10" i="32"/>
  <c r="L10" i="32"/>
  <c r="P10" i="32"/>
  <c r="E10" i="32"/>
  <c r="I10" i="32"/>
  <c r="M10" i="32"/>
  <c r="Q10" i="32"/>
  <c r="F10" i="32"/>
  <c r="J10" i="32"/>
  <c r="N10" i="32"/>
  <c r="D10" i="31"/>
  <c r="H10" i="31"/>
  <c r="L10" i="31"/>
  <c r="P10" i="31"/>
  <c r="E10" i="31"/>
  <c r="I10" i="31"/>
  <c r="M10" i="31"/>
  <c r="Q10" i="31"/>
  <c r="F10" i="31"/>
  <c r="J10" i="31"/>
  <c r="N10" i="31"/>
  <c r="H10" i="30"/>
  <c r="E10" i="30"/>
  <c r="I10" i="30"/>
  <c r="M10" i="30"/>
  <c r="Q10" i="30"/>
  <c r="F10" i="30"/>
  <c r="J10" i="30"/>
  <c r="N10" i="30"/>
  <c r="B55" i="29" l="1"/>
  <c r="Q57" i="29"/>
  <c r="P57" i="29"/>
  <c r="O57" i="29"/>
  <c r="N57" i="29"/>
  <c r="M57" i="29"/>
  <c r="L57" i="29"/>
  <c r="K57" i="29"/>
  <c r="J57" i="29"/>
  <c r="I57" i="29"/>
  <c r="H57" i="29"/>
  <c r="G57" i="29"/>
  <c r="F57" i="29"/>
  <c r="E57" i="29"/>
  <c r="D57" i="29"/>
  <c r="Q56" i="29"/>
  <c r="P56" i="29"/>
  <c r="O56" i="29"/>
  <c r="N56" i="29"/>
  <c r="M56" i="29"/>
  <c r="L56" i="29"/>
  <c r="K56" i="29"/>
  <c r="J56" i="29"/>
  <c r="I56" i="29"/>
  <c r="H56" i="29"/>
  <c r="G56" i="29"/>
  <c r="F56" i="29"/>
  <c r="E56" i="29"/>
  <c r="D56" i="29"/>
  <c r="Q55" i="29"/>
  <c r="P55" i="29"/>
  <c r="O55" i="29"/>
  <c r="N55" i="29"/>
  <c r="M55" i="29"/>
  <c r="L55" i="29"/>
  <c r="K55" i="29"/>
  <c r="J55" i="29"/>
  <c r="I55" i="29"/>
  <c r="H55" i="29"/>
  <c r="G55" i="29"/>
  <c r="F55" i="29"/>
  <c r="E55" i="29"/>
  <c r="D55" i="29"/>
  <c r="Q54" i="29"/>
  <c r="P54" i="29"/>
  <c r="O54" i="29"/>
  <c r="N54" i="29"/>
  <c r="M54" i="29"/>
  <c r="L54" i="29"/>
  <c r="K54" i="29"/>
  <c r="J54" i="29"/>
  <c r="I54" i="29"/>
  <c r="H54" i="29"/>
  <c r="G54" i="29"/>
  <c r="F54" i="29"/>
  <c r="E54" i="29"/>
  <c r="D54" i="29"/>
  <c r="Q53" i="29"/>
  <c r="P53" i="29"/>
  <c r="O53" i="29"/>
  <c r="N53" i="29"/>
  <c r="M53" i="29"/>
  <c r="L53" i="29"/>
  <c r="K53" i="29"/>
  <c r="J53" i="29"/>
  <c r="H53" i="29"/>
  <c r="G53" i="29"/>
  <c r="F53" i="29"/>
  <c r="E53" i="29"/>
  <c r="D53" i="29"/>
  <c r="Q52" i="29"/>
  <c r="N52" i="29"/>
  <c r="M52" i="29"/>
  <c r="K52" i="29"/>
  <c r="J52" i="29"/>
  <c r="I52" i="29"/>
  <c r="F52" i="29"/>
  <c r="E52" i="29"/>
  <c r="D3" i="29"/>
  <c r="F36" i="29" l="1"/>
  <c r="J36" i="29"/>
  <c r="N36" i="29"/>
  <c r="H37" i="29"/>
  <c r="C56" i="29"/>
  <c r="O3" i="29"/>
  <c r="F3" i="29"/>
  <c r="J3" i="29"/>
  <c r="N3" i="29"/>
  <c r="H3" i="29"/>
  <c r="P3" i="29"/>
  <c r="K3" i="29"/>
  <c r="N11" i="29"/>
  <c r="H36" i="29"/>
  <c r="L36" i="29"/>
  <c r="P36" i="29"/>
  <c r="F37" i="29"/>
  <c r="J37" i="29"/>
  <c r="N37" i="29"/>
  <c r="H38" i="29"/>
  <c r="L38" i="29"/>
  <c r="P38" i="29"/>
  <c r="F39" i="29"/>
  <c r="J39" i="29"/>
  <c r="N39" i="29"/>
  <c r="H40" i="29"/>
  <c r="L40" i="29"/>
  <c r="P40" i="29"/>
  <c r="F41" i="29"/>
  <c r="I3" i="29"/>
  <c r="L37" i="29"/>
  <c r="C3" i="29"/>
  <c r="C52" i="29"/>
  <c r="C36" i="29"/>
  <c r="C40" i="29"/>
  <c r="L3" i="29"/>
  <c r="K11" i="29"/>
  <c r="B52" i="29"/>
  <c r="B56" i="29"/>
  <c r="E36" i="29"/>
  <c r="M36" i="29"/>
  <c r="G37" i="29"/>
  <c r="O37" i="29"/>
  <c r="I38" i="29"/>
  <c r="Q38" i="29"/>
  <c r="K39" i="29"/>
  <c r="E40" i="29"/>
  <c r="M40" i="29"/>
  <c r="G41" i="29"/>
  <c r="O41" i="29"/>
  <c r="C41" i="29"/>
  <c r="D37" i="29"/>
  <c r="F11" i="29"/>
  <c r="Q11" i="29"/>
  <c r="G11" i="29"/>
  <c r="O11" i="29"/>
  <c r="I11" i="29"/>
  <c r="G36" i="29"/>
  <c r="K36" i="29"/>
  <c r="O36" i="29"/>
  <c r="E37" i="29"/>
  <c r="I37" i="29"/>
  <c r="M37" i="29"/>
  <c r="Q37" i="29"/>
  <c r="G38" i="29"/>
  <c r="K38" i="29"/>
  <c r="O38" i="29"/>
  <c r="E39" i="29"/>
  <c r="I39" i="29"/>
  <c r="M39" i="29"/>
  <c r="Q39" i="29"/>
  <c r="G40" i="29"/>
  <c r="K40" i="29"/>
  <c r="O40" i="29"/>
  <c r="E41" i="29"/>
  <c r="I41" i="29"/>
  <c r="M41" i="29"/>
  <c r="Q41" i="29"/>
  <c r="B53" i="29"/>
  <c r="B57" i="29"/>
  <c r="C39" i="29"/>
  <c r="I36" i="29"/>
  <c r="Q36" i="29"/>
  <c r="K37" i="29"/>
  <c r="E38" i="29"/>
  <c r="M38" i="29"/>
  <c r="G39" i="29"/>
  <c r="O39" i="29"/>
  <c r="I40" i="29"/>
  <c r="Q40" i="29"/>
  <c r="K41" i="29"/>
  <c r="D39" i="29"/>
  <c r="D41" i="29"/>
  <c r="C11" i="29"/>
  <c r="E3" i="29"/>
  <c r="M3" i="29"/>
  <c r="Q3" i="29"/>
  <c r="G3" i="29"/>
  <c r="J11" i="29"/>
  <c r="D11" i="29"/>
  <c r="H11" i="29"/>
  <c r="L11" i="29"/>
  <c r="P11" i="29"/>
  <c r="D36" i="29"/>
  <c r="D38" i="29"/>
  <c r="D40" i="29"/>
  <c r="B3" i="29"/>
  <c r="B54" i="29"/>
  <c r="B11" i="29"/>
  <c r="J41" i="29"/>
  <c r="N41" i="29"/>
  <c r="G52" i="29"/>
  <c r="O52" i="29"/>
  <c r="I53" i="29"/>
  <c r="M11" i="29"/>
  <c r="P37" i="29"/>
  <c r="F38" i="29"/>
  <c r="J38" i="29"/>
  <c r="N38" i="29"/>
  <c r="H39" i="29"/>
  <c r="L39" i="29"/>
  <c r="P39" i="29"/>
  <c r="F40" i="29"/>
  <c r="J40" i="29"/>
  <c r="N40" i="29"/>
  <c r="H41" i="29"/>
  <c r="L41" i="29"/>
  <c r="P41" i="29"/>
  <c r="E11" i="29"/>
  <c r="D52" i="29"/>
  <c r="H52" i="29"/>
  <c r="L52" i="29"/>
  <c r="P52" i="29"/>
  <c r="C55" i="29"/>
  <c r="C38" i="29"/>
  <c r="C54" i="29"/>
  <c r="C37" i="29"/>
  <c r="C57" i="29"/>
  <c r="C53" i="29"/>
  <c r="P17" i="39" l="1"/>
  <c r="D9" i="39"/>
  <c r="C9" i="38"/>
  <c r="P17" i="38"/>
  <c r="G9" i="36"/>
  <c r="K19" i="36"/>
  <c r="O17" i="37"/>
  <c r="O9" i="37"/>
  <c r="F17" i="38"/>
  <c r="C17" i="38"/>
  <c r="J17" i="39"/>
  <c r="G17" i="39"/>
  <c r="N9" i="36"/>
  <c r="B19" i="36"/>
  <c r="F19" i="36"/>
  <c r="J19" i="36"/>
  <c r="N19" i="36"/>
  <c r="B17" i="37"/>
  <c r="F17" i="37"/>
  <c r="J17" i="37"/>
  <c r="N17" i="37"/>
  <c r="B9" i="37"/>
  <c r="F9" i="37"/>
  <c r="J9" i="37"/>
  <c r="J5" i="37" s="1"/>
  <c r="N9" i="37"/>
  <c r="N5" i="37" s="1"/>
  <c r="B5" i="37"/>
  <c r="F5" i="37"/>
  <c r="B17" i="38"/>
  <c r="O9" i="38"/>
  <c r="F9" i="38"/>
  <c r="J9" i="38"/>
  <c r="N9" i="38"/>
  <c r="L17" i="38"/>
  <c r="E17" i="38"/>
  <c r="I17" i="38"/>
  <c r="M17" i="38"/>
  <c r="Q17" i="38"/>
  <c r="B17" i="39"/>
  <c r="P9" i="39"/>
  <c r="F9" i="39"/>
  <c r="J9" i="39"/>
  <c r="N9" i="39"/>
  <c r="C9" i="39"/>
  <c r="G9" i="39"/>
  <c r="K9" i="39"/>
  <c r="O9" i="39"/>
  <c r="L17" i="39"/>
  <c r="E17" i="39"/>
  <c r="I17" i="39"/>
  <c r="M17" i="39"/>
  <c r="Q17" i="39"/>
  <c r="C9" i="36"/>
  <c r="C19" i="36"/>
  <c r="O19" i="36"/>
  <c r="G17" i="37"/>
  <c r="C9" i="37"/>
  <c r="N17" i="38"/>
  <c r="F17" i="39"/>
  <c r="N17" i="39"/>
  <c r="C17" i="39"/>
  <c r="K17" i="39"/>
  <c r="O17" i="39"/>
  <c r="P9" i="36"/>
  <c r="H14" i="36"/>
  <c r="P14" i="36"/>
  <c r="D19" i="36"/>
  <c r="L19" i="36"/>
  <c r="D17" i="37"/>
  <c r="H17" i="37"/>
  <c r="L17" i="37"/>
  <c r="P17" i="37"/>
  <c r="D9" i="37"/>
  <c r="H9" i="37"/>
  <c r="L9" i="37"/>
  <c r="P9" i="37"/>
  <c r="D5" i="37"/>
  <c r="H5" i="37"/>
  <c r="L5" i="37"/>
  <c r="P5" i="37"/>
  <c r="G9" i="38"/>
  <c r="D9" i="38"/>
  <c r="H9" i="38"/>
  <c r="L9" i="38"/>
  <c r="P9" i="38"/>
  <c r="D17" i="38"/>
  <c r="O17" i="38"/>
  <c r="H9" i="39"/>
  <c r="D17" i="39"/>
  <c r="G19" i="36"/>
  <c r="C17" i="37"/>
  <c r="K17" i="37"/>
  <c r="G9" i="37"/>
  <c r="K9" i="37"/>
  <c r="J17" i="38"/>
  <c r="G17" i="38"/>
  <c r="K17" i="38"/>
  <c r="L9" i="36"/>
  <c r="D14" i="36"/>
  <c r="H19" i="36"/>
  <c r="P19" i="36"/>
  <c r="E19" i="36"/>
  <c r="I19" i="36"/>
  <c r="M19" i="36"/>
  <c r="Q19" i="36"/>
  <c r="E17" i="37"/>
  <c r="I17" i="37"/>
  <c r="M17" i="37"/>
  <c r="Q17" i="37"/>
  <c r="E9" i="37"/>
  <c r="I9" i="37"/>
  <c r="M9" i="37"/>
  <c r="Q9" i="37"/>
  <c r="Q5" i="37" s="1"/>
  <c r="E5" i="37"/>
  <c r="I5" i="37"/>
  <c r="B9" i="38"/>
  <c r="K9" i="38"/>
  <c r="E9" i="38"/>
  <c r="I9" i="38"/>
  <c r="M9" i="38"/>
  <c r="Q9" i="38"/>
  <c r="H17" i="38"/>
  <c r="B9" i="39"/>
  <c r="L9" i="39"/>
  <c r="E9" i="39"/>
  <c r="I9" i="39"/>
  <c r="M9" i="39"/>
  <c r="Q9" i="39"/>
  <c r="H17" i="39"/>
  <c r="L14" i="36"/>
  <c r="Q14" i="36"/>
  <c r="M14" i="36"/>
  <c r="I14" i="36"/>
  <c r="E14" i="36"/>
  <c r="F14" i="36"/>
  <c r="J14" i="36"/>
  <c r="N14" i="36"/>
  <c r="O14" i="36"/>
  <c r="K14" i="36"/>
  <c r="G14" i="36"/>
  <c r="C14" i="36"/>
  <c r="B14" i="36"/>
  <c r="F9" i="36"/>
  <c r="L5" i="38" l="1"/>
  <c r="G5" i="39"/>
  <c r="L12" i="36"/>
  <c r="P5" i="39"/>
  <c r="P28" i="36" s="1"/>
  <c r="C5" i="37"/>
  <c r="K5" i="39"/>
  <c r="K28" i="36" s="1"/>
  <c r="J5" i="38"/>
  <c r="B5" i="38"/>
  <c r="K9" i="36"/>
  <c r="I12" i="36"/>
  <c r="H5" i="38"/>
  <c r="D5" i="38"/>
  <c r="N5" i="39"/>
  <c r="N28" i="36" s="1"/>
  <c r="J5" i="39"/>
  <c r="M9" i="36"/>
  <c r="D9" i="36"/>
  <c r="L5" i="39"/>
  <c r="L28" i="36" s="1"/>
  <c r="P5" i="38"/>
  <c r="E5" i="38"/>
  <c r="G5" i="37"/>
  <c r="O5" i="37"/>
  <c r="B5" i="39"/>
  <c r="B28" i="36" s="1"/>
  <c r="M5" i="38"/>
  <c r="E9" i="36"/>
  <c r="J9" i="36"/>
  <c r="B12" i="36"/>
  <c r="O9" i="36"/>
  <c r="H9" i="36"/>
  <c r="Q9" i="36"/>
  <c r="K12" i="36"/>
  <c r="F12" i="36"/>
  <c r="D12" i="36"/>
  <c r="Q12" i="36"/>
  <c r="N5" i="38"/>
  <c r="O5" i="39"/>
  <c r="H5" i="39"/>
  <c r="M5" i="39"/>
  <c r="E5" i="39"/>
  <c r="D5" i="39"/>
  <c r="B9" i="36"/>
  <c r="O12" i="36"/>
  <c r="F5" i="38"/>
  <c r="F5" i="39"/>
  <c r="K5" i="37"/>
  <c r="Q5" i="39"/>
  <c r="I5" i="39"/>
  <c r="C5" i="38"/>
  <c r="E12" i="36"/>
  <c r="J28" i="36"/>
  <c r="M5" i="37"/>
  <c r="K5" i="38"/>
  <c r="I9" i="36"/>
  <c r="C12" i="36"/>
  <c r="N12" i="36"/>
  <c r="P12" i="36"/>
  <c r="G28" i="36"/>
  <c r="G12" i="36"/>
  <c r="J12" i="36"/>
  <c r="H12" i="36"/>
  <c r="M12" i="36"/>
  <c r="C5" i="39"/>
  <c r="G5" i="38"/>
  <c r="O5" i="38"/>
  <c r="Q5" i="38"/>
  <c r="I5" i="38"/>
  <c r="E28" i="36" l="1"/>
  <c r="O28" i="36"/>
  <c r="I28" i="36"/>
  <c r="H28" i="36"/>
  <c r="C28" i="36"/>
  <c r="F28" i="36"/>
  <c r="M28" i="36"/>
  <c r="Q28" i="36"/>
  <c r="D28" i="36"/>
  <c r="C16" i="22" l="1"/>
  <c r="C16" i="7"/>
  <c r="D29" i="22"/>
  <c r="H29" i="22"/>
  <c r="L29" i="22"/>
  <c r="P29" i="22"/>
  <c r="E4" i="18"/>
  <c r="I4" i="18"/>
  <c r="M4" i="18"/>
  <c r="Q4" i="18"/>
  <c r="H16" i="18"/>
  <c r="D29" i="18"/>
  <c r="H29" i="18"/>
  <c r="L29" i="18"/>
  <c r="P29" i="18"/>
  <c r="K4" i="19"/>
  <c r="G16" i="19"/>
  <c r="O29" i="19"/>
  <c r="G16" i="20"/>
  <c r="M19" i="22"/>
  <c r="O29" i="20"/>
  <c r="K4" i="22"/>
  <c r="F16" i="18"/>
  <c r="J16" i="18"/>
  <c r="N16" i="18"/>
  <c r="F19" i="18"/>
  <c r="I19" i="22"/>
  <c r="G29" i="20"/>
  <c r="K29" i="20"/>
  <c r="G4" i="18"/>
  <c r="K4" i="18"/>
  <c r="O4" i="19"/>
  <c r="O16" i="20"/>
  <c r="I19" i="20"/>
  <c r="Q19" i="20"/>
  <c r="J4" i="19"/>
  <c r="F4" i="20"/>
  <c r="J4" i="20"/>
  <c r="N4" i="20"/>
  <c r="D4" i="20"/>
  <c r="H4" i="20"/>
  <c r="P4" i="20"/>
  <c r="F16" i="20"/>
  <c r="J16" i="20"/>
  <c r="N16" i="20"/>
  <c r="D16" i="20"/>
  <c r="H16" i="20"/>
  <c r="L16" i="20"/>
  <c r="P16" i="20"/>
  <c r="N19" i="20"/>
  <c r="O16" i="22"/>
  <c r="O4" i="18"/>
  <c r="G4" i="19"/>
  <c r="D16" i="19"/>
  <c r="H16" i="19"/>
  <c r="L16" i="19"/>
  <c r="P16" i="19"/>
  <c r="F16" i="19"/>
  <c r="J16" i="19"/>
  <c r="G29" i="19"/>
  <c r="K29" i="19"/>
  <c r="G4" i="20"/>
  <c r="K4" i="20"/>
  <c r="O4" i="20"/>
  <c r="K16" i="20"/>
  <c r="Q19" i="18"/>
  <c r="L16" i="18"/>
  <c r="N4" i="22"/>
  <c r="N16" i="22"/>
  <c r="G29" i="18"/>
  <c r="K29" i="18"/>
  <c r="O29" i="18"/>
  <c r="N16" i="19"/>
  <c r="G16" i="7"/>
  <c r="K16" i="7"/>
  <c r="O16" i="7"/>
  <c r="C16" i="19"/>
  <c r="E19" i="19"/>
  <c r="Q19" i="19"/>
  <c r="N29" i="19"/>
  <c r="L4" i="20"/>
  <c r="J19" i="20"/>
  <c r="E4" i="22"/>
  <c r="I4" i="22"/>
  <c r="M4" i="22"/>
  <c r="Q4" i="22"/>
  <c r="G4" i="22"/>
  <c r="O4" i="22"/>
  <c r="E29" i="22"/>
  <c r="I29" i="22"/>
  <c r="M29" i="22"/>
  <c r="Q29" i="22"/>
  <c r="G29" i="22"/>
  <c r="K29" i="22"/>
  <c r="O29" i="22"/>
  <c r="B16" i="11"/>
  <c r="C29" i="7"/>
  <c r="C4" i="22"/>
  <c r="C19" i="22"/>
  <c r="C29" i="22"/>
  <c r="C19" i="20"/>
  <c r="E16" i="19"/>
  <c r="I16" i="19"/>
  <c r="M16" i="19"/>
  <c r="Q16" i="19"/>
  <c r="K16" i="19"/>
  <c r="O16" i="19"/>
  <c r="G19" i="19"/>
  <c r="K19" i="19"/>
  <c r="O19" i="19"/>
  <c r="I19" i="19"/>
  <c r="M19" i="19"/>
  <c r="F19" i="20"/>
  <c r="F4" i="22"/>
  <c r="J4" i="22"/>
  <c r="F16" i="22"/>
  <c r="J16" i="22"/>
  <c r="H19" i="22"/>
  <c r="P19" i="22"/>
  <c r="O4" i="7"/>
  <c r="E16" i="18"/>
  <c r="I16" i="18"/>
  <c r="M16" i="18"/>
  <c r="Q16" i="18"/>
  <c r="G16" i="18"/>
  <c r="O16" i="18"/>
  <c r="G19" i="18"/>
  <c r="K19" i="18"/>
  <c r="O19" i="18"/>
  <c r="E19" i="18"/>
  <c r="I19" i="18"/>
  <c r="M19" i="18"/>
  <c r="C16" i="18"/>
  <c r="D19" i="19"/>
  <c r="H19" i="19"/>
  <c r="L19" i="19"/>
  <c r="P19" i="19"/>
  <c r="F29" i="19"/>
  <c r="J29" i="19"/>
  <c r="G16" i="22"/>
  <c r="K16" i="22"/>
  <c r="E19" i="22"/>
  <c r="Q19" i="22"/>
  <c r="F29" i="22"/>
  <c r="J29" i="22"/>
  <c r="N29" i="22"/>
  <c r="D16" i="18"/>
  <c r="P16" i="18"/>
  <c r="N19" i="18"/>
  <c r="C4" i="7"/>
  <c r="K4" i="7"/>
  <c r="H16" i="7"/>
  <c r="L16" i="7"/>
  <c r="D4" i="19"/>
  <c r="H4" i="19"/>
  <c r="L4" i="19"/>
  <c r="P4" i="19"/>
  <c r="F4" i="19"/>
  <c r="N4" i="19"/>
  <c r="G19" i="20"/>
  <c r="K19" i="20"/>
  <c r="O19" i="20"/>
  <c r="E19" i="20"/>
  <c r="M19" i="20"/>
  <c r="D29" i="20"/>
  <c r="H29" i="20"/>
  <c r="L29" i="20"/>
  <c r="P29" i="20"/>
  <c r="F19" i="22"/>
  <c r="J19" i="22"/>
  <c r="N19" i="22"/>
  <c r="D19" i="22"/>
  <c r="L19" i="22"/>
  <c r="F16" i="7"/>
  <c r="J16" i="7"/>
  <c r="C19" i="7"/>
  <c r="G19" i="7"/>
  <c r="K19" i="7"/>
  <c r="O19" i="7"/>
  <c r="F19" i="7"/>
  <c r="J19" i="7"/>
  <c r="N19" i="7"/>
  <c r="G15" i="18"/>
  <c r="K15" i="18"/>
  <c r="O15" i="18"/>
  <c r="K16" i="18"/>
  <c r="G4" i="7"/>
  <c r="D16" i="7"/>
  <c r="P16" i="7"/>
  <c r="E4" i="19"/>
  <c r="I4" i="19"/>
  <c r="M4" i="19"/>
  <c r="Q4" i="19"/>
  <c r="E29" i="19"/>
  <c r="I29" i="19"/>
  <c r="M29" i="19"/>
  <c r="Q29" i="19"/>
  <c r="E16" i="20"/>
  <c r="I16" i="20"/>
  <c r="M16" i="20"/>
  <c r="Q16" i="20"/>
  <c r="D19" i="20"/>
  <c r="H19" i="20"/>
  <c r="L19" i="20"/>
  <c r="P19" i="20"/>
  <c r="E29" i="20"/>
  <c r="I29" i="20"/>
  <c r="M29" i="20"/>
  <c r="Q29" i="20"/>
  <c r="E16" i="22"/>
  <c r="I16" i="22"/>
  <c r="M16" i="22"/>
  <c r="Q16" i="22"/>
  <c r="G19" i="22"/>
  <c r="K19" i="22"/>
  <c r="O19" i="22"/>
  <c r="G29" i="7"/>
  <c r="K29" i="7"/>
  <c r="O29" i="7"/>
  <c r="D15" i="18"/>
  <c r="H15" i="18"/>
  <c r="L15" i="18"/>
  <c r="P15" i="18"/>
  <c r="J19" i="18"/>
  <c r="F29" i="18"/>
  <c r="J29" i="18"/>
  <c r="N29" i="18"/>
  <c r="C4" i="19"/>
  <c r="C16" i="20"/>
  <c r="E16" i="7"/>
  <c r="I16" i="7"/>
  <c r="M16" i="7"/>
  <c r="Q16" i="7"/>
  <c r="N16" i="7"/>
  <c r="D19" i="7"/>
  <c r="H19" i="7"/>
  <c r="L19" i="7"/>
  <c r="P19" i="7"/>
  <c r="E19" i="7"/>
  <c r="I19" i="7"/>
  <c r="M19" i="7"/>
  <c r="Q19" i="7"/>
  <c r="D29" i="7"/>
  <c r="H29" i="7"/>
  <c r="L29" i="7"/>
  <c r="P29" i="7"/>
  <c r="D4" i="18"/>
  <c r="L4" i="18"/>
  <c r="C29" i="19"/>
  <c r="C4" i="20"/>
  <c r="F19" i="19"/>
  <c r="J19" i="19"/>
  <c r="N19" i="19"/>
  <c r="D29" i="19"/>
  <c r="H29" i="19"/>
  <c r="L29" i="19"/>
  <c r="P29" i="19"/>
  <c r="E4" i="20"/>
  <c r="I4" i="20"/>
  <c r="M4" i="20"/>
  <c r="Q4" i="20"/>
  <c r="F29" i="20"/>
  <c r="J29" i="20"/>
  <c r="N29" i="20"/>
  <c r="D4" i="22"/>
  <c r="H4" i="22"/>
  <c r="L4" i="22"/>
  <c r="P4" i="22"/>
  <c r="D16" i="22"/>
  <c r="H16" i="22"/>
  <c r="L16" i="22"/>
  <c r="P16" i="22"/>
  <c r="D15" i="7"/>
  <c r="H15" i="7"/>
  <c r="L15" i="7"/>
  <c r="P15" i="7"/>
  <c r="F15" i="7"/>
  <c r="J15" i="7"/>
  <c r="N15" i="7"/>
  <c r="E29" i="7"/>
  <c r="I29" i="7"/>
  <c r="M29" i="7"/>
  <c r="Q29" i="7"/>
  <c r="F29" i="7"/>
  <c r="J29" i="7"/>
  <c r="F4" i="18"/>
  <c r="J15" i="18"/>
  <c r="N4" i="18"/>
  <c r="D19" i="18"/>
  <c r="H19" i="18"/>
  <c r="L19" i="18"/>
  <c r="P19" i="18"/>
  <c r="E29" i="18"/>
  <c r="I29" i="18"/>
  <c r="M29" i="18"/>
  <c r="Q29" i="18"/>
  <c r="C19" i="19"/>
  <c r="C29" i="20"/>
  <c r="E4" i="7"/>
  <c r="I4" i="7"/>
  <c r="M4" i="7"/>
  <c r="Q4" i="7"/>
  <c r="F4" i="7"/>
  <c r="J4" i="7"/>
  <c r="N4" i="7"/>
  <c r="C15" i="7"/>
  <c r="G15" i="7"/>
  <c r="K15" i="7"/>
  <c r="O15" i="7"/>
  <c r="N29" i="7"/>
  <c r="H4" i="18"/>
  <c r="P4" i="18"/>
  <c r="I15" i="18"/>
  <c r="Q15" i="18"/>
  <c r="F15" i="18"/>
  <c r="N15" i="18"/>
  <c r="J4" i="18"/>
  <c r="E15" i="18"/>
  <c r="M15" i="18"/>
  <c r="D4" i="7"/>
  <c r="L4" i="7"/>
  <c r="P4" i="7"/>
  <c r="E15" i="7"/>
  <c r="I15" i="7"/>
  <c r="M15" i="7"/>
  <c r="Q15" i="7"/>
  <c r="H4" i="7"/>
  <c r="M3" i="19"/>
  <c r="D4" i="11"/>
  <c r="H4" i="11"/>
  <c r="L4" i="11"/>
  <c r="P4" i="11"/>
  <c r="C4" i="11"/>
  <c r="K4" i="11"/>
  <c r="O4" i="11"/>
  <c r="C16" i="11"/>
  <c r="G16" i="11"/>
  <c r="K16" i="11"/>
  <c r="O16" i="11"/>
  <c r="N19" i="11"/>
  <c r="C15" i="18"/>
  <c r="G4" i="11"/>
  <c r="O29" i="11"/>
  <c r="E16" i="11"/>
  <c r="I16" i="11"/>
  <c r="M16" i="11"/>
  <c r="Q16" i="11"/>
  <c r="F19" i="11"/>
  <c r="J19" i="11"/>
  <c r="C4" i="18"/>
  <c r="C19" i="18"/>
  <c r="C29" i="18"/>
  <c r="B19" i="11"/>
  <c r="B29" i="11"/>
  <c r="C29" i="11"/>
  <c r="G29" i="11"/>
  <c r="K29" i="11"/>
  <c r="E4" i="11"/>
  <c r="I4" i="11"/>
  <c r="M4" i="11"/>
  <c r="Q4" i="11"/>
  <c r="F4" i="11"/>
  <c r="J4" i="11"/>
  <c r="N4" i="11"/>
  <c r="D16" i="11"/>
  <c r="H16" i="11"/>
  <c r="L16" i="11"/>
  <c r="P16" i="11"/>
  <c r="C19" i="11"/>
  <c r="G19" i="11"/>
  <c r="K19" i="11"/>
  <c r="O19" i="11"/>
  <c r="B4" i="11"/>
  <c r="N16" i="11"/>
  <c r="D19" i="11"/>
  <c r="H19" i="11"/>
  <c r="L19" i="11"/>
  <c r="P19" i="11"/>
  <c r="E19" i="11"/>
  <c r="I19" i="11"/>
  <c r="M19" i="11"/>
  <c r="Q19" i="11"/>
  <c r="D29" i="11"/>
  <c r="H29" i="11"/>
  <c r="L29" i="11"/>
  <c r="P29" i="11"/>
  <c r="F16" i="11"/>
  <c r="J16" i="11"/>
  <c r="E29" i="11"/>
  <c r="I29" i="11"/>
  <c r="M29" i="11"/>
  <c r="Q29" i="11"/>
  <c r="F29" i="11"/>
  <c r="J29" i="11"/>
  <c r="N29" i="11"/>
  <c r="C19" i="9"/>
  <c r="D19" i="9"/>
  <c r="G19" i="9"/>
  <c r="H19" i="9"/>
  <c r="K19" i="9"/>
  <c r="L19" i="9"/>
  <c r="O19" i="9"/>
  <c r="P19" i="9"/>
  <c r="E19" i="9"/>
  <c r="I19" i="9"/>
  <c r="M19" i="9"/>
  <c r="Q19" i="9"/>
  <c r="F19" i="9"/>
  <c r="J19" i="9"/>
  <c r="N19" i="9"/>
  <c r="H3" i="7" l="1"/>
  <c r="H3" i="18"/>
  <c r="F3" i="7"/>
  <c r="E3" i="7"/>
  <c r="D3" i="18"/>
  <c r="G3" i="7"/>
  <c r="K3" i="7"/>
  <c r="K3" i="18"/>
  <c r="Q3" i="18"/>
  <c r="L3" i="7"/>
  <c r="J3" i="18"/>
  <c r="N3" i="7"/>
  <c r="M3" i="7"/>
  <c r="P3" i="19"/>
  <c r="C3" i="18"/>
  <c r="P3" i="7"/>
  <c r="Q3" i="7"/>
  <c r="F3" i="18"/>
  <c r="C3" i="7"/>
  <c r="G3" i="18"/>
  <c r="M3" i="18"/>
  <c r="I3" i="18"/>
  <c r="D3" i="7"/>
  <c r="P3" i="18"/>
  <c r="J3" i="7"/>
  <c r="I3" i="7"/>
  <c r="N3" i="18"/>
  <c r="L3" i="18"/>
  <c r="O3" i="7"/>
  <c r="O3" i="18"/>
  <c r="E3" i="18"/>
  <c r="G3" i="19"/>
  <c r="D3" i="20"/>
  <c r="O3" i="20"/>
  <c r="K3" i="19"/>
  <c r="J3" i="20"/>
  <c r="K3" i="22"/>
  <c r="I3" i="22"/>
  <c r="L3" i="20"/>
  <c r="J3" i="22"/>
  <c r="M3" i="22"/>
  <c r="Q3" i="19"/>
  <c r="K3" i="20"/>
  <c r="G3" i="20"/>
  <c r="Q3" i="20"/>
  <c r="F3" i="20"/>
  <c r="D3" i="22"/>
  <c r="Q3" i="22"/>
  <c r="N3" i="20"/>
  <c r="O3" i="22"/>
  <c r="J3" i="19"/>
  <c r="D3" i="19"/>
  <c r="F3" i="22"/>
  <c r="O3" i="19"/>
  <c r="C3" i="22"/>
  <c r="H3" i="20"/>
  <c r="I3" i="20"/>
  <c r="I3" i="19"/>
  <c r="P3" i="20"/>
  <c r="L3" i="19"/>
  <c r="H3" i="22"/>
  <c r="G3" i="22"/>
  <c r="G3" i="11"/>
  <c r="E3" i="22"/>
  <c r="E3" i="19"/>
  <c r="N3" i="22"/>
  <c r="H3" i="19"/>
  <c r="P3" i="22"/>
  <c r="M3" i="20"/>
  <c r="N16" i="9"/>
  <c r="O3" i="11"/>
  <c r="L3" i="22"/>
  <c r="F3" i="19"/>
  <c r="L16" i="8"/>
  <c r="N3" i="19"/>
  <c r="D16" i="8"/>
  <c r="H16" i="8"/>
  <c r="P16" i="8"/>
  <c r="N16" i="8"/>
  <c r="D3" i="11"/>
  <c r="C3" i="19"/>
  <c r="E3" i="20"/>
  <c r="C3" i="20"/>
  <c r="C3" i="11"/>
  <c r="H3" i="11"/>
  <c r="B3" i="11"/>
  <c r="N4" i="8"/>
  <c r="E16" i="8"/>
  <c r="I16" i="8"/>
  <c r="M16" i="8"/>
  <c r="Q16" i="8"/>
  <c r="E16" i="9"/>
  <c r="I16" i="9"/>
  <c r="Q16" i="9"/>
  <c r="F4" i="8"/>
  <c r="P3" i="11"/>
  <c r="N3" i="11"/>
  <c r="M3" i="11"/>
  <c r="M74" i="6"/>
  <c r="J4" i="8"/>
  <c r="M16" i="9"/>
  <c r="E19" i="8"/>
  <c r="I19" i="8"/>
  <c r="J29" i="8"/>
  <c r="K3" i="11"/>
  <c r="L3" i="11"/>
  <c r="N29" i="8"/>
  <c r="B19" i="9"/>
  <c r="I3" i="11"/>
  <c r="F16" i="8"/>
  <c r="J16" i="8"/>
  <c r="F29" i="8"/>
  <c r="F3" i="11"/>
  <c r="E3" i="11"/>
  <c r="B29" i="8"/>
  <c r="J3" i="11"/>
  <c r="M19" i="8"/>
  <c r="Q19" i="8"/>
  <c r="B16" i="8"/>
  <c r="Q3" i="11"/>
  <c r="C4" i="8"/>
  <c r="G4" i="8"/>
  <c r="K4" i="8"/>
  <c r="O4" i="8"/>
  <c r="C16" i="8"/>
  <c r="G16" i="8"/>
  <c r="K16" i="8"/>
  <c r="O16" i="8"/>
  <c r="B4" i="8"/>
  <c r="B78" i="6"/>
  <c r="D4" i="8"/>
  <c r="H4" i="8"/>
  <c r="L4" i="8"/>
  <c r="P4" i="8"/>
  <c r="E4" i="8"/>
  <c r="I4" i="8"/>
  <c r="M4" i="8"/>
  <c r="Q4" i="8"/>
  <c r="F19" i="8"/>
  <c r="J19" i="8"/>
  <c r="N19" i="8"/>
  <c r="C29" i="8"/>
  <c r="G29" i="8"/>
  <c r="K29" i="8"/>
  <c r="O29" i="8"/>
  <c r="B4" i="9"/>
  <c r="B29" i="9"/>
  <c r="B74" i="6"/>
  <c r="C19" i="8"/>
  <c r="G19" i="8"/>
  <c r="K19" i="8"/>
  <c r="O19" i="8"/>
  <c r="D19" i="8"/>
  <c r="H19" i="8"/>
  <c r="L19" i="8"/>
  <c r="P19" i="8"/>
  <c r="D29" i="8"/>
  <c r="H29" i="8"/>
  <c r="L29" i="8"/>
  <c r="P29" i="8"/>
  <c r="E29" i="8"/>
  <c r="I29" i="8"/>
  <c r="M29" i="8"/>
  <c r="Q29" i="8"/>
  <c r="B19" i="8"/>
  <c r="B16" i="9"/>
  <c r="J16" i="9"/>
  <c r="F16" i="9"/>
  <c r="K16" i="9"/>
  <c r="C16" i="9"/>
  <c r="G16" i="9"/>
  <c r="O16" i="9"/>
  <c r="D16" i="9"/>
  <c r="H16" i="9"/>
  <c r="L16" i="9"/>
  <c r="P16" i="9"/>
  <c r="F78" i="6"/>
  <c r="I74" i="6"/>
  <c r="D88" i="6"/>
  <c r="H88" i="6"/>
  <c r="L88" i="6"/>
  <c r="P88" i="6"/>
  <c r="E88" i="6"/>
  <c r="I88" i="6"/>
  <c r="M88" i="6"/>
  <c r="Q88" i="6"/>
  <c r="F88" i="6"/>
  <c r="J88" i="6"/>
  <c r="E74" i="6"/>
  <c r="Q74" i="6"/>
  <c r="F74" i="6"/>
  <c r="J74" i="6"/>
  <c r="N74" i="6"/>
  <c r="E78" i="6"/>
  <c r="I78" i="6"/>
  <c r="M78" i="6"/>
  <c r="Q78" i="6"/>
  <c r="J78" i="6"/>
  <c r="N78" i="6"/>
  <c r="C78" i="6"/>
  <c r="G78" i="6"/>
  <c r="K78" i="6"/>
  <c r="D78" i="6"/>
  <c r="H78" i="6"/>
  <c r="L78" i="6"/>
  <c r="P78" i="6"/>
  <c r="L55" i="6"/>
  <c r="P55" i="6"/>
  <c r="D55" i="6"/>
  <c r="C55" i="6"/>
  <c r="G55" i="6"/>
  <c r="K55" i="6"/>
  <c r="O55" i="6"/>
  <c r="H55" i="6"/>
  <c r="N88" i="6"/>
  <c r="B88" i="6"/>
  <c r="E55" i="6"/>
  <c r="I55" i="6"/>
  <c r="M55" i="6"/>
  <c r="Q55" i="6"/>
  <c r="O78" i="6"/>
  <c r="F55" i="6"/>
  <c r="J55" i="6"/>
  <c r="N55" i="6"/>
  <c r="C88" i="6"/>
  <c r="G88" i="6"/>
  <c r="K88" i="6"/>
  <c r="O88" i="6"/>
  <c r="K74" i="6"/>
  <c r="C74" i="6"/>
  <c r="G74" i="6"/>
  <c r="O74" i="6"/>
  <c r="D74" i="6"/>
  <c r="H74" i="6"/>
  <c r="L74" i="6"/>
  <c r="P74" i="6"/>
  <c r="O87" i="6" l="1"/>
  <c r="B87" i="6"/>
  <c r="J87" i="6"/>
  <c r="I87" i="6"/>
  <c r="H87" i="6"/>
  <c r="K87" i="6"/>
  <c r="N87" i="6"/>
  <c r="F87" i="6"/>
  <c r="E87" i="6"/>
  <c r="D87" i="6"/>
  <c r="C87" i="6"/>
  <c r="M87" i="6"/>
  <c r="L87" i="6"/>
  <c r="G87" i="6"/>
  <c r="Q87" i="6"/>
  <c r="P87" i="6"/>
  <c r="K3" i="8"/>
  <c r="Q72" i="6"/>
  <c r="B72" i="6"/>
  <c r="G72" i="6"/>
  <c r="F72" i="6"/>
  <c r="E72" i="6"/>
  <c r="B3" i="8"/>
  <c r="J3" i="8"/>
  <c r="D41" i="6"/>
  <c r="P41" i="6"/>
  <c r="B3" i="9"/>
  <c r="D72" i="6"/>
  <c r="O3" i="8"/>
  <c r="N3" i="8"/>
  <c r="M72" i="6"/>
  <c r="C3" i="8"/>
  <c r="O72" i="6"/>
  <c r="L72" i="6"/>
  <c r="I72" i="6"/>
  <c r="F3" i="8"/>
  <c r="Q3" i="8"/>
  <c r="G3" i="8"/>
  <c r="E3" i="8"/>
  <c r="D3" i="8"/>
  <c r="P3" i="8"/>
  <c r="M3" i="8"/>
  <c r="L3" i="8"/>
  <c r="I3" i="8"/>
  <c r="H3" i="8"/>
  <c r="K72" i="6"/>
  <c r="H41" i="6"/>
  <c r="L41" i="6"/>
  <c r="P72" i="6"/>
  <c r="H72" i="6"/>
  <c r="C72" i="6"/>
  <c r="J72" i="6"/>
  <c r="E41" i="6"/>
  <c r="I41" i="6"/>
  <c r="M41" i="6"/>
  <c r="Q41" i="6"/>
  <c r="C41" i="6"/>
  <c r="G41" i="6"/>
  <c r="K41" i="6"/>
  <c r="O41" i="6"/>
  <c r="M45" i="6"/>
  <c r="N72" i="6"/>
  <c r="I54" i="6"/>
  <c r="I45" i="6"/>
  <c r="E54" i="6"/>
  <c r="O54" i="6"/>
  <c r="B45" i="6"/>
  <c r="N54" i="6"/>
  <c r="Q54" i="6"/>
  <c r="K54" i="6"/>
  <c r="F54" i="6"/>
  <c r="H54" i="6"/>
  <c r="C54" i="6"/>
  <c r="P54" i="6"/>
  <c r="Q45" i="6"/>
  <c r="L54" i="6"/>
  <c r="J54" i="6"/>
  <c r="M54" i="6"/>
  <c r="G54" i="6"/>
  <c r="D54" i="6"/>
  <c r="F41" i="6"/>
  <c r="N41" i="6"/>
  <c r="J41" i="6"/>
  <c r="E45" i="6"/>
  <c r="F45" i="6"/>
  <c r="J45" i="6"/>
  <c r="N45" i="6"/>
  <c r="C45" i="6"/>
  <c r="G45" i="6"/>
  <c r="K45" i="6"/>
  <c r="O45" i="6"/>
  <c r="D45" i="6"/>
  <c r="H45" i="6"/>
  <c r="L45" i="6"/>
  <c r="P45" i="6"/>
  <c r="B41" i="6"/>
  <c r="B8" i="6"/>
  <c r="N8" i="6"/>
  <c r="C10" i="6"/>
  <c r="G10" i="6"/>
  <c r="K10" i="6"/>
  <c r="J10" i="6"/>
  <c r="F8" i="6"/>
  <c r="O10" i="6"/>
  <c r="J8" i="6"/>
  <c r="D10" i="6"/>
  <c r="H10" i="6"/>
  <c r="L10" i="6"/>
  <c r="P10" i="6"/>
  <c r="D8" i="6"/>
  <c r="H8" i="6"/>
  <c r="L8" i="6"/>
  <c r="P8" i="6"/>
  <c r="E10" i="6"/>
  <c r="I10" i="6"/>
  <c r="M10" i="6"/>
  <c r="Q10" i="6"/>
  <c r="E8" i="6"/>
  <c r="I8" i="6"/>
  <c r="M8" i="6"/>
  <c r="Q8" i="6"/>
  <c r="F10" i="6"/>
  <c r="N10" i="6"/>
  <c r="C8" i="6"/>
  <c r="G8" i="6"/>
  <c r="K8" i="6"/>
  <c r="O8" i="6"/>
  <c r="C6" i="34" l="1"/>
  <c r="C6" i="32"/>
  <c r="C6" i="30"/>
  <c r="O6" i="32"/>
  <c r="O6" i="34"/>
  <c r="O6" i="30"/>
  <c r="I6" i="34"/>
  <c r="I6" i="32"/>
  <c r="I6" i="30"/>
  <c r="H6" i="32"/>
  <c r="H6" i="30"/>
  <c r="H6" i="34"/>
  <c r="F6" i="34"/>
  <c r="F6" i="30"/>
  <c r="F6" i="32"/>
  <c r="L6" i="30"/>
  <c r="L6" i="32"/>
  <c r="L6" i="34"/>
  <c r="K6" i="34"/>
  <c r="K6" i="32"/>
  <c r="K6" i="30"/>
  <c r="E6" i="32"/>
  <c r="E6" i="30"/>
  <c r="E6" i="34"/>
  <c r="D6" i="30"/>
  <c r="D6" i="34"/>
  <c r="D6" i="32"/>
  <c r="N6" i="32"/>
  <c r="N6" i="34"/>
  <c r="N6" i="30"/>
  <c r="M6" i="30"/>
  <c r="M6" i="34"/>
  <c r="M6" i="32"/>
  <c r="G6" i="34"/>
  <c r="G6" i="30"/>
  <c r="G6" i="32"/>
  <c r="Q6" i="30"/>
  <c r="Q6" i="32"/>
  <c r="Q6" i="34"/>
  <c r="P6" i="34"/>
  <c r="P6" i="32"/>
  <c r="P6" i="30"/>
  <c r="J6" i="30"/>
  <c r="J6" i="32"/>
  <c r="J6" i="34"/>
  <c r="B6" i="32"/>
  <c r="B6" i="30"/>
  <c r="B6" i="34"/>
  <c r="C72" i="29"/>
  <c r="C68" i="29"/>
  <c r="C70" i="29"/>
  <c r="O70" i="29"/>
  <c r="O72" i="29"/>
  <c r="O68" i="29"/>
  <c r="D68" i="29"/>
  <c r="D72" i="29"/>
  <c r="D70" i="29"/>
  <c r="N72" i="29"/>
  <c r="N68" i="29"/>
  <c r="N70" i="29"/>
  <c r="M68" i="29"/>
  <c r="M70" i="29"/>
  <c r="M72" i="29"/>
  <c r="L72" i="29"/>
  <c r="L68" i="29"/>
  <c r="L70" i="29"/>
  <c r="I68" i="29"/>
  <c r="I70" i="29"/>
  <c r="I72" i="29"/>
  <c r="H70" i="29"/>
  <c r="H68" i="29"/>
  <c r="H72" i="29"/>
  <c r="F72" i="29"/>
  <c r="F70" i="29"/>
  <c r="F68" i="29"/>
  <c r="K72" i="29"/>
  <c r="K68" i="29"/>
  <c r="K70" i="29"/>
  <c r="E72" i="29"/>
  <c r="E68" i="29"/>
  <c r="E70" i="29"/>
  <c r="G68" i="29"/>
  <c r="G72" i="29"/>
  <c r="G70" i="29"/>
  <c r="Q72" i="29"/>
  <c r="Q68" i="29"/>
  <c r="Q70" i="29"/>
  <c r="P70" i="29"/>
  <c r="P68" i="29"/>
  <c r="P72" i="29"/>
  <c r="J68" i="29"/>
  <c r="J70" i="29"/>
  <c r="J72" i="29"/>
  <c r="B72" i="29"/>
  <c r="B70" i="29"/>
  <c r="B68" i="29"/>
  <c r="N63" i="6"/>
  <c r="P39" i="6"/>
  <c r="G63" i="6"/>
  <c r="F63" i="6"/>
  <c r="I63" i="6"/>
  <c r="D39" i="6"/>
  <c r="H63" i="6"/>
  <c r="P63" i="6"/>
  <c r="K63" i="6"/>
  <c r="O63" i="6"/>
  <c r="J63" i="6"/>
  <c r="C63" i="6"/>
  <c r="Q63" i="6"/>
  <c r="K39" i="6"/>
  <c r="O39" i="6"/>
  <c r="Q39" i="6"/>
  <c r="L39" i="6"/>
  <c r="H39" i="6"/>
  <c r="M39" i="6"/>
  <c r="G39" i="6"/>
  <c r="B39" i="6"/>
  <c r="C39" i="6"/>
  <c r="E39" i="6"/>
  <c r="F39" i="6"/>
  <c r="I39" i="6"/>
  <c r="D62" i="6"/>
  <c r="D65" i="6"/>
  <c r="D66" i="6"/>
  <c r="D68" i="6"/>
  <c r="D67" i="6"/>
  <c r="D64" i="6"/>
  <c r="L62" i="6"/>
  <c r="L65" i="6"/>
  <c r="L66" i="6"/>
  <c r="L67" i="6"/>
  <c r="L64" i="6"/>
  <c r="L68" i="6"/>
  <c r="C62" i="6"/>
  <c r="C64" i="6"/>
  <c r="C65" i="6"/>
  <c r="C67" i="6"/>
  <c r="C68" i="6"/>
  <c r="C66" i="6"/>
  <c r="F62" i="6"/>
  <c r="F68" i="6"/>
  <c r="F64" i="6"/>
  <c r="F65" i="6"/>
  <c r="F66" i="6"/>
  <c r="F67" i="6"/>
  <c r="Q67" i="6"/>
  <c r="Q62" i="6"/>
  <c r="Q65" i="6"/>
  <c r="Q66" i="6"/>
  <c r="Q68" i="6"/>
  <c r="Q64" i="6"/>
  <c r="G62" i="6"/>
  <c r="G65" i="6"/>
  <c r="G64" i="6"/>
  <c r="G67" i="6"/>
  <c r="G68" i="6"/>
  <c r="G66" i="6"/>
  <c r="J62" i="6"/>
  <c r="J68" i="6"/>
  <c r="J64" i="6"/>
  <c r="J67" i="6"/>
  <c r="J65" i="6"/>
  <c r="J66" i="6"/>
  <c r="O62" i="6"/>
  <c r="O65" i="6"/>
  <c r="O64" i="6"/>
  <c r="O67" i="6"/>
  <c r="O66" i="6"/>
  <c r="O68" i="6"/>
  <c r="M62" i="6"/>
  <c r="M67" i="6"/>
  <c r="M64" i="6"/>
  <c r="M68" i="6"/>
  <c r="M65" i="6"/>
  <c r="M66" i="6"/>
  <c r="E67" i="6"/>
  <c r="E66" i="6"/>
  <c r="E62" i="6"/>
  <c r="E65" i="6"/>
  <c r="E68" i="6"/>
  <c r="E64" i="6"/>
  <c r="J39" i="6"/>
  <c r="N39" i="6"/>
  <c r="D63" i="6"/>
  <c r="M63" i="6"/>
  <c r="L63" i="6"/>
  <c r="P66" i="6"/>
  <c r="P62" i="6"/>
  <c r="P64" i="6"/>
  <c r="P67" i="6"/>
  <c r="P68" i="6"/>
  <c r="P65" i="6"/>
  <c r="H66" i="6"/>
  <c r="H62" i="6"/>
  <c r="H65" i="6"/>
  <c r="H64" i="6"/>
  <c r="H68" i="6"/>
  <c r="H67" i="6"/>
  <c r="K62" i="6"/>
  <c r="K64" i="6"/>
  <c r="K65" i="6"/>
  <c r="K66" i="6"/>
  <c r="K67" i="6"/>
  <c r="K68" i="6"/>
  <c r="N62" i="6"/>
  <c r="N64" i="6"/>
  <c r="N68" i="6"/>
  <c r="N66" i="6"/>
  <c r="N67" i="6"/>
  <c r="N65" i="6"/>
  <c r="E63" i="6"/>
  <c r="I62" i="6"/>
  <c r="I67" i="6"/>
  <c r="I66" i="6"/>
  <c r="I68" i="6"/>
  <c r="I65" i="6"/>
  <c r="I64" i="6"/>
  <c r="F120" i="6" l="1"/>
  <c r="F119" i="6" s="1"/>
  <c r="M106" i="6"/>
  <c r="B106" i="6"/>
  <c r="J113" i="6"/>
  <c r="Q106" i="6"/>
  <c r="G106" i="6"/>
  <c r="O106" i="6"/>
  <c r="L106" i="6"/>
  <c r="P120" i="6"/>
  <c r="Q113" i="6"/>
  <c r="N113" i="6"/>
  <c r="B120" i="6"/>
  <c r="F106" i="6"/>
  <c r="I120" i="6"/>
  <c r="L113" i="6"/>
  <c r="M113" i="6"/>
  <c r="G120" i="6"/>
  <c r="F113" i="6"/>
  <c r="D113" i="6"/>
  <c r="H120" i="6"/>
  <c r="L120" i="6"/>
  <c r="C120" i="6"/>
  <c r="J106" i="6"/>
  <c r="P113" i="6"/>
  <c r="G113" i="6"/>
  <c r="E106" i="6"/>
  <c r="K120" i="6"/>
  <c r="D106" i="6"/>
  <c r="D120" i="6"/>
  <c r="H113" i="6"/>
  <c r="I106" i="6"/>
  <c r="I113" i="6"/>
  <c r="O113" i="6"/>
  <c r="C113" i="6"/>
  <c r="K113" i="6"/>
  <c r="O120" i="6"/>
  <c r="M120" i="6"/>
  <c r="C106" i="6"/>
  <c r="J120" i="6"/>
  <c r="P106" i="6"/>
  <c r="Q120" i="6"/>
  <c r="N120" i="6"/>
  <c r="N106" i="6"/>
  <c r="E113" i="6"/>
  <c r="E120" i="6"/>
  <c r="K106" i="6"/>
  <c r="H106" i="6"/>
  <c r="E119" i="6" l="1"/>
  <c r="K105" i="6"/>
  <c r="N119" i="6"/>
  <c r="C105" i="6"/>
  <c r="E105" i="6"/>
  <c r="C119" i="6"/>
  <c r="I119" i="6"/>
  <c r="O105" i="6"/>
  <c r="B105" i="6"/>
  <c r="Q119" i="6"/>
  <c r="D119" i="6"/>
  <c r="L119" i="6"/>
  <c r="F105" i="6"/>
  <c r="M105" i="6"/>
  <c r="P105" i="6"/>
  <c r="O119" i="6"/>
  <c r="D105" i="6"/>
  <c r="H119" i="6"/>
  <c r="P119" i="6"/>
  <c r="Q105" i="6"/>
  <c r="M119" i="6"/>
  <c r="G119" i="6"/>
  <c r="G105" i="6"/>
  <c r="H105" i="6"/>
  <c r="N105" i="6"/>
  <c r="J119" i="6"/>
  <c r="I105" i="6"/>
  <c r="K119" i="6"/>
  <c r="J105" i="6"/>
  <c r="B119" i="6"/>
  <c r="L105" i="6"/>
  <c r="Q15" i="6"/>
  <c r="P15" i="6"/>
  <c r="M15" i="6"/>
  <c r="L15" i="6"/>
  <c r="I15" i="6"/>
  <c r="H15" i="6"/>
  <c r="G15" i="6"/>
  <c r="E15" i="6"/>
  <c r="D15" i="6"/>
  <c r="C15" i="6"/>
  <c r="B15" i="6"/>
  <c r="F15" i="6" l="1"/>
  <c r="J15" i="6"/>
  <c r="N15" i="6"/>
  <c r="K15" i="6"/>
  <c r="O15" i="6"/>
  <c r="C6" i="35"/>
  <c r="C6" i="33"/>
  <c r="C6" i="31"/>
  <c r="D6" i="35"/>
  <c r="D6" i="33"/>
  <c r="D6" i="31"/>
  <c r="H6" i="31"/>
  <c r="H6" i="33"/>
  <c r="H6" i="35"/>
  <c r="L6" i="33"/>
  <c r="L6" i="35"/>
  <c r="L6" i="31"/>
  <c r="P6" i="33"/>
  <c r="P6" i="31"/>
  <c r="P6" i="35"/>
  <c r="K6" i="33"/>
  <c r="K6" i="35"/>
  <c r="K6" i="31"/>
  <c r="I6" i="33"/>
  <c r="I6" i="31"/>
  <c r="I6" i="35"/>
  <c r="M6" i="33"/>
  <c r="M6" i="31"/>
  <c r="M6" i="35"/>
  <c r="Q6" i="35"/>
  <c r="Q6" i="33"/>
  <c r="Q6" i="31"/>
  <c r="G6" i="35"/>
  <c r="G6" i="31"/>
  <c r="G6" i="33"/>
  <c r="O6" i="35"/>
  <c r="O6" i="31"/>
  <c r="O6" i="33"/>
  <c r="E6" i="31"/>
  <c r="E6" i="33"/>
  <c r="E6" i="35"/>
  <c r="B6" i="33"/>
  <c r="B6" i="35"/>
  <c r="B6" i="31"/>
  <c r="F6" i="35"/>
  <c r="F6" i="31"/>
  <c r="F6" i="33"/>
  <c r="J6" i="33"/>
  <c r="J6" i="35"/>
  <c r="J6" i="31"/>
  <c r="N6" i="35"/>
  <c r="N6" i="31"/>
  <c r="N6" i="33"/>
  <c r="C73" i="29"/>
  <c r="C69" i="29"/>
  <c r="C71" i="29"/>
  <c r="H71" i="29"/>
  <c r="H73" i="29"/>
  <c r="H69" i="29"/>
  <c r="P69" i="29"/>
  <c r="P73" i="29"/>
  <c r="P71" i="29"/>
  <c r="E73" i="29"/>
  <c r="E69" i="29"/>
  <c r="E71" i="29"/>
  <c r="I69" i="29"/>
  <c r="I73" i="29"/>
  <c r="I71" i="29"/>
  <c r="M71" i="29"/>
  <c r="M69" i="29"/>
  <c r="M73" i="29"/>
  <c r="Q69" i="29"/>
  <c r="Q71" i="29"/>
  <c r="Q73" i="29"/>
  <c r="G69" i="29"/>
  <c r="G71" i="29"/>
  <c r="G73" i="29"/>
  <c r="K69" i="29"/>
  <c r="K73" i="29"/>
  <c r="K71" i="29"/>
  <c r="O73" i="29"/>
  <c r="O69" i="29"/>
  <c r="O71" i="29"/>
  <c r="D69" i="29"/>
  <c r="D71" i="29"/>
  <c r="D73" i="29"/>
  <c r="L73" i="29"/>
  <c r="L69" i="29"/>
  <c r="L71" i="29"/>
  <c r="B69" i="29"/>
  <c r="B71" i="29"/>
  <c r="B73" i="29"/>
  <c r="F69" i="29"/>
  <c r="F73" i="29"/>
  <c r="F71" i="29"/>
  <c r="J71" i="29"/>
  <c r="J73" i="29"/>
  <c r="J69" i="29"/>
  <c r="N73" i="29"/>
  <c r="N71" i="29"/>
  <c r="N69" i="29"/>
  <c r="C32" i="39" l="1"/>
  <c r="G33" i="39"/>
  <c r="C38" i="39"/>
  <c r="D38" i="39"/>
  <c r="F38" i="39"/>
  <c r="I38" i="39"/>
  <c r="L38" i="39"/>
  <c r="Q38" i="39"/>
  <c r="D39" i="39"/>
  <c r="E39" i="39"/>
  <c r="I52" i="39"/>
  <c r="L39" i="39"/>
  <c r="M39" i="39"/>
  <c r="Q52" i="39"/>
  <c r="C40" i="39"/>
  <c r="D40" i="39"/>
  <c r="I40" i="39"/>
  <c r="L40" i="39"/>
  <c r="Q40" i="39"/>
  <c r="D32" i="39"/>
  <c r="E32" i="39"/>
  <c r="H32" i="39"/>
  <c r="I32" i="39"/>
  <c r="L32" i="39"/>
  <c r="M32" i="39"/>
  <c r="P32" i="39"/>
  <c r="Q32" i="39"/>
  <c r="D33" i="39"/>
  <c r="E33" i="39"/>
  <c r="H33" i="39"/>
  <c r="I33" i="39"/>
  <c r="L33" i="39"/>
  <c r="M33" i="39"/>
  <c r="P33" i="39"/>
  <c r="Q33" i="39"/>
  <c r="D34" i="39"/>
  <c r="E34" i="39"/>
  <c r="H34" i="39"/>
  <c r="I34" i="39"/>
  <c r="L34" i="39"/>
  <c r="M34" i="39"/>
  <c r="P34" i="39"/>
  <c r="Q34" i="39"/>
  <c r="D35" i="39"/>
  <c r="E35" i="39"/>
  <c r="H35" i="39"/>
  <c r="I35" i="39"/>
  <c r="L35" i="39"/>
  <c r="M35" i="39"/>
  <c r="P35" i="39"/>
  <c r="Q35" i="39"/>
  <c r="D36" i="39"/>
  <c r="E36" i="39"/>
  <c r="H36" i="39"/>
  <c r="I36" i="39"/>
  <c r="L36" i="39"/>
  <c r="M36" i="39"/>
  <c r="P36" i="39"/>
  <c r="Q36" i="39"/>
  <c r="D37" i="39"/>
  <c r="E37" i="39"/>
  <c r="H37" i="39"/>
  <c r="I37" i="39"/>
  <c r="L37" i="39"/>
  <c r="M37" i="39"/>
  <c r="P37" i="39"/>
  <c r="Q37" i="39"/>
  <c r="E38" i="39"/>
  <c r="H38" i="39"/>
  <c r="M38" i="39"/>
  <c r="P38" i="39"/>
  <c r="H39" i="39"/>
  <c r="I39" i="39"/>
  <c r="P39" i="39"/>
  <c r="Q39" i="39"/>
  <c r="E40" i="39"/>
  <c r="H40" i="39"/>
  <c r="M40" i="39"/>
  <c r="P40" i="39"/>
  <c r="D45" i="39"/>
  <c r="E45" i="39"/>
  <c r="H45" i="39"/>
  <c r="I45" i="39"/>
  <c r="L45" i="39"/>
  <c r="M45" i="39"/>
  <c r="P45" i="39"/>
  <c r="Q45" i="39"/>
  <c r="D46" i="39"/>
  <c r="E46" i="39"/>
  <c r="H46" i="39"/>
  <c r="I46" i="39"/>
  <c r="L46" i="39"/>
  <c r="M46" i="39"/>
  <c r="P46" i="39"/>
  <c r="Q46" i="39"/>
  <c r="D47" i="39"/>
  <c r="E47" i="39"/>
  <c r="H47" i="39"/>
  <c r="I47" i="39"/>
  <c r="L47" i="39"/>
  <c r="M47" i="39"/>
  <c r="P47" i="39"/>
  <c r="Q47" i="39"/>
  <c r="D52" i="39"/>
  <c r="E52" i="39"/>
  <c r="H52" i="39"/>
  <c r="L52" i="39"/>
  <c r="M52" i="39"/>
  <c r="P52" i="39"/>
  <c r="D53" i="39"/>
  <c r="E53" i="39"/>
  <c r="H53" i="39"/>
  <c r="L53" i="39"/>
  <c r="M53" i="39"/>
  <c r="P53" i="39"/>
  <c r="B32" i="38"/>
  <c r="C32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B33" i="38"/>
  <c r="C33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B34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B35" i="38"/>
  <c r="C35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B36" i="38"/>
  <c r="C36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B37" i="38"/>
  <c r="C37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B38" i="38"/>
  <c r="C38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B39" i="38"/>
  <c r="C39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B40" i="38"/>
  <c r="C40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J44" i="38"/>
  <c r="E32" i="37"/>
  <c r="F32" i="37"/>
  <c r="I32" i="37"/>
  <c r="J32" i="37"/>
  <c r="M32" i="37"/>
  <c r="N32" i="37"/>
  <c r="E33" i="37"/>
  <c r="I33" i="37"/>
  <c r="J33" i="37"/>
  <c r="M33" i="37"/>
  <c r="Q33" i="37"/>
  <c r="E34" i="37"/>
  <c r="I34" i="37"/>
  <c r="M34" i="37"/>
  <c r="N34" i="37"/>
  <c r="F35" i="37"/>
  <c r="N35" i="37"/>
  <c r="E49" i="39"/>
  <c r="F36" i="37"/>
  <c r="J36" i="37"/>
  <c r="Q36" i="37"/>
  <c r="F37" i="37"/>
  <c r="M50" i="39"/>
  <c r="N37" i="37"/>
  <c r="C38" i="37"/>
  <c r="J38" i="37"/>
  <c r="Q51" i="39"/>
  <c r="E39" i="37"/>
  <c r="F39" i="37"/>
  <c r="I39" i="37"/>
  <c r="M39" i="37"/>
  <c r="N39" i="37"/>
  <c r="Q39" i="37"/>
  <c r="C40" i="37"/>
  <c r="E40" i="37"/>
  <c r="I40" i="37"/>
  <c r="J40" i="37"/>
  <c r="M40" i="37"/>
  <c r="B32" i="37"/>
  <c r="C32" i="37"/>
  <c r="O32" i="37"/>
  <c r="F33" i="37"/>
  <c r="N33" i="37"/>
  <c r="O33" i="37"/>
  <c r="C34" i="37"/>
  <c r="J34" i="37"/>
  <c r="O34" i="37"/>
  <c r="O35" i="37"/>
  <c r="C36" i="37"/>
  <c r="O36" i="37"/>
  <c r="B37" i="37"/>
  <c r="M37" i="37"/>
  <c r="F38" i="37"/>
  <c r="Q38" i="37"/>
  <c r="O39" i="37"/>
  <c r="O40" i="37"/>
  <c r="N47" i="37"/>
  <c r="H30" i="36"/>
  <c r="F48" i="37"/>
  <c r="J47" i="37"/>
  <c r="L32" i="36"/>
  <c r="N48" i="37"/>
  <c r="D33" i="36"/>
  <c r="H33" i="36"/>
  <c r="L33" i="36"/>
  <c r="P33" i="36"/>
  <c r="A6" i="35"/>
  <c r="A8" i="35"/>
  <c r="A9" i="35"/>
  <c r="A10" i="35"/>
  <c r="A14" i="35"/>
  <c r="A15" i="35"/>
  <c r="A6" i="34"/>
  <c r="A8" i="34"/>
  <c r="A9" i="34"/>
  <c r="A10" i="34"/>
  <c r="A14" i="34"/>
  <c r="A15" i="34"/>
  <c r="A6" i="33"/>
  <c r="A8" i="33"/>
  <c r="A9" i="33"/>
  <c r="A10" i="33"/>
  <c r="A14" i="33"/>
  <c r="A15" i="33"/>
  <c r="A6" i="32"/>
  <c r="A8" i="32"/>
  <c r="A9" i="32"/>
  <c r="A10" i="32"/>
  <c r="A14" i="32"/>
  <c r="A15" i="32"/>
  <c r="A6" i="31"/>
  <c r="A8" i="31"/>
  <c r="A9" i="31"/>
  <c r="A10" i="31"/>
  <c r="A14" i="31"/>
  <c r="A15" i="31"/>
  <c r="A6" i="30"/>
  <c r="A8" i="30"/>
  <c r="A9" i="30"/>
  <c r="A10" i="30"/>
  <c r="A14" i="30"/>
  <c r="A15" i="30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N6" i="25"/>
  <c r="Q6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C18" i="25"/>
  <c r="D18" i="25"/>
  <c r="E18" i="25"/>
  <c r="G18" i="25"/>
  <c r="H18" i="25"/>
  <c r="I18" i="25"/>
  <c r="J18" i="25"/>
  <c r="K18" i="25"/>
  <c r="L18" i="25"/>
  <c r="M18" i="25"/>
  <c r="O18" i="25"/>
  <c r="P18" i="25"/>
  <c r="Q18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G32" i="25"/>
  <c r="K32" i="25"/>
  <c r="M32" i="25"/>
  <c r="C33" i="25"/>
  <c r="D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N6" i="24"/>
  <c r="I5" i="21"/>
  <c r="C6" i="21"/>
  <c r="F6" i="21"/>
  <c r="N6" i="23"/>
  <c r="Q6" i="23"/>
  <c r="G7" i="21"/>
  <c r="L8" i="21"/>
  <c r="P8" i="21"/>
  <c r="E9" i="21"/>
  <c r="I9" i="21"/>
  <c r="P12" i="21"/>
  <c r="E13" i="21"/>
  <c r="I13" i="21"/>
  <c r="M13" i="21"/>
  <c r="E15" i="21"/>
  <c r="O15" i="21"/>
  <c r="J30" i="21"/>
  <c r="O31" i="21"/>
  <c r="L7" i="24"/>
  <c r="P11" i="24"/>
  <c r="M13" i="23"/>
  <c r="N13" i="23"/>
  <c r="C14" i="23"/>
  <c r="K14" i="23"/>
  <c r="O14" i="23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G5" i="10"/>
  <c r="O6" i="10"/>
  <c r="G7" i="10"/>
  <c r="O8" i="10"/>
  <c r="G9" i="10"/>
  <c r="O10" i="10"/>
  <c r="G11" i="10"/>
  <c r="O12" i="10"/>
  <c r="G13" i="10"/>
  <c r="O14" i="10"/>
  <c r="G15" i="10"/>
  <c r="G17" i="10"/>
  <c r="O18" i="10"/>
  <c r="O26" i="10"/>
  <c r="M5" i="14"/>
  <c r="I6" i="14"/>
  <c r="M7" i="14"/>
  <c r="Q7" i="14"/>
  <c r="M8" i="14"/>
  <c r="M9" i="14"/>
  <c r="B15" i="7"/>
  <c r="M30" i="14"/>
  <c r="M31" i="14"/>
  <c r="Q31" i="14"/>
  <c r="I33" i="13"/>
  <c r="B19" i="6"/>
  <c r="C19" i="6"/>
  <c r="E19" i="6"/>
  <c r="F19" i="6"/>
  <c r="G19" i="6"/>
  <c r="H19" i="6"/>
  <c r="J19" i="6"/>
  <c r="K19" i="6"/>
  <c r="L19" i="6"/>
  <c r="M19" i="6"/>
  <c r="N19" i="6"/>
  <c r="O19" i="6"/>
  <c r="P19" i="6"/>
  <c r="Q19" i="6"/>
  <c r="D21" i="6"/>
  <c r="H21" i="6"/>
  <c r="P21" i="6"/>
  <c r="Q21" i="6"/>
  <c r="D179" i="6"/>
  <c r="L155" i="6"/>
  <c r="D25" i="6"/>
  <c r="G24" i="6"/>
  <c r="H24" i="6"/>
  <c r="L24" i="6"/>
  <c r="O24" i="6"/>
  <c r="P24" i="6"/>
  <c r="Q24" i="6"/>
  <c r="D19" i="6"/>
  <c r="I19" i="6"/>
  <c r="I21" i="6"/>
  <c r="B27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I33" i="17" l="1"/>
  <c r="Q26" i="17"/>
  <c r="Q25" i="17"/>
  <c r="Q18" i="17"/>
  <c r="E18" i="17"/>
  <c r="I14" i="17"/>
  <c r="M13" i="17"/>
  <c r="M12" i="17"/>
  <c r="M11" i="17"/>
  <c r="Q28" i="17"/>
  <c r="Q27" i="17"/>
  <c r="Q15" i="17"/>
  <c r="G33" i="28"/>
  <c r="H26" i="28"/>
  <c r="G25" i="28"/>
  <c r="I18" i="28"/>
  <c r="G14" i="28"/>
  <c r="J13" i="28"/>
  <c r="M12" i="28"/>
  <c r="P11" i="28"/>
  <c r="D11" i="28"/>
  <c r="E28" i="28"/>
  <c r="H27" i="28"/>
  <c r="K15" i="28"/>
  <c r="N33" i="17"/>
  <c r="J33" i="17"/>
  <c r="F33" i="17"/>
  <c r="B33" i="17"/>
  <c r="N26" i="17"/>
  <c r="J26" i="17"/>
  <c r="F26" i="17"/>
  <c r="B26" i="17"/>
  <c r="N25" i="17"/>
  <c r="J25" i="17"/>
  <c r="F25" i="17"/>
  <c r="B25" i="17"/>
  <c r="N18" i="17"/>
  <c r="J18" i="17"/>
  <c r="F18" i="17"/>
  <c r="B18" i="17"/>
  <c r="N14" i="17"/>
  <c r="J14" i="17"/>
  <c r="F14" i="17"/>
  <c r="B14" i="17"/>
  <c r="N13" i="17"/>
  <c r="J13" i="17"/>
  <c r="F13" i="17"/>
  <c r="B13" i="17"/>
  <c r="N12" i="17"/>
  <c r="J12" i="17"/>
  <c r="F12" i="17"/>
  <c r="B12" i="17"/>
  <c r="N11" i="17"/>
  <c r="J11" i="17"/>
  <c r="F11" i="17"/>
  <c r="B11" i="17"/>
  <c r="N28" i="17"/>
  <c r="J28" i="17"/>
  <c r="F28" i="17"/>
  <c r="B28" i="17"/>
  <c r="N27" i="17"/>
  <c r="J27" i="17"/>
  <c r="F27" i="17"/>
  <c r="B27" i="17"/>
  <c r="N15" i="17"/>
  <c r="J15" i="17"/>
  <c r="F15" i="17"/>
  <c r="B15" i="17"/>
  <c r="P33" i="28"/>
  <c r="L33" i="28"/>
  <c r="H33" i="28"/>
  <c r="C33" i="28"/>
  <c r="Q26" i="28"/>
  <c r="M26" i="28"/>
  <c r="I26" i="28"/>
  <c r="E26" i="28"/>
  <c r="P25" i="28"/>
  <c r="L25" i="28"/>
  <c r="H25" i="28"/>
  <c r="D25" i="28"/>
  <c r="O18" i="28"/>
  <c r="J18" i="28"/>
  <c r="E18" i="28"/>
  <c r="P14" i="28"/>
  <c r="L14" i="28"/>
  <c r="H14" i="28"/>
  <c r="D14" i="28"/>
  <c r="O13" i="28"/>
  <c r="K13" i="28"/>
  <c r="G13" i="28"/>
  <c r="C13" i="28"/>
  <c r="N12" i="28"/>
  <c r="J12" i="28"/>
  <c r="F12" i="28"/>
  <c r="Q11" i="28"/>
  <c r="M11" i="28"/>
  <c r="I11" i="28"/>
  <c r="E11" i="28"/>
  <c r="N6" i="28"/>
  <c r="N28" i="28"/>
  <c r="J28" i="28"/>
  <c r="F28" i="28"/>
  <c r="Q27" i="28"/>
  <c r="M27" i="28"/>
  <c r="I27" i="28"/>
  <c r="E27" i="28"/>
  <c r="P15" i="28"/>
  <c r="L15" i="28"/>
  <c r="H15" i="28"/>
  <c r="D15" i="28"/>
  <c r="M33" i="17"/>
  <c r="M26" i="17"/>
  <c r="M25" i="17"/>
  <c r="E25" i="17"/>
  <c r="I18" i="17"/>
  <c r="E14" i="17"/>
  <c r="I13" i="17"/>
  <c r="I12" i="17"/>
  <c r="I11" i="17"/>
  <c r="I28" i="17"/>
  <c r="I27" i="17"/>
  <c r="I15" i="17"/>
  <c r="K33" i="28"/>
  <c r="P26" i="28"/>
  <c r="O25" i="28"/>
  <c r="M18" i="28"/>
  <c r="O14" i="28"/>
  <c r="N13" i="28"/>
  <c r="Q12" i="28"/>
  <c r="L11" i="28"/>
  <c r="M28" i="28"/>
  <c r="P27" i="28"/>
  <c r="O15" i="28"/>
  <c r="C15" i="28"/>
  <c r="P33" i="17"/>
  <c r="L33" i="17"/>
  <c r="H33" i="17"/>
  <c r="D33" i="17"/>
  <c r="P26" i="17"/>
  <c r="L26" i="17"/>
  <c r="H26" i="17"/>
  <c r="D26" i="17"/>
  <c r="P25" i="17"/>
  <c r="L25" i="17"/>
  <c r="H25" i="17"/>
  <c r="D25" i="17"/>
  <c r="P18" i="17"/>
  <c r="L18" i="17"/>
  <c r="H18" i="17"/>
  <c r="D18" i="17"/>
  <c r="P14" i="17"/>
  <c r="L14" i="17"/>
  <c r="H14" i="17"/>
  <c r="D14" i="17"/>
  <c r="P13" i="17"/>
  <c r="L13" i="17"/>
  <c r="H13" i="17"/>
  <c r="D13" i="17"/>
  <c r="P12" i="17"/>
  <c r="L12" i="17"/>
  <c r="H12" i="17"/>
  <c r="D12" i="17"/>
  <c r="P11" i="17"/>
  <c r="L11" i="17"/>
  <c r="H11" i="17"/>
  <c r="D11" i="17"/>
  <c r="P28" i="17"/>
  <c r="L28" i="17"/>
  <c r="H28" i="17"/>
  <c r="D28" i="17"/>
  <c r="P27" i="17"/>
  <c r="L27" i="17"/>
  <c r="H27" i="17"/>
  <c r="D27" i="17"/>
  <c r="P15" i="17"/>
  <c r="L15" i="17"/>
  <c r="H15" i="17"/>
  <c r="D15" i="17"/>
  <c r="N6" i="26"/>
  <c r="N6" i="27"/>
  <c r="N33" i="28"/>
  <c r="J33" i="28"/>
  <c r="F33" i="28"/>
  <c r="K32" i="28"/>
  <c r="O26" i="28"/>
  <c r="K26" i="28"/>
  <c r="G26" i="28"/>
  <c r="C26" i="28"/>
  <c r="N25" i="28"/>
  <c r="J25" i="28"/>
  <c r="F25" i="28"/>
  <c r="Q18" i="28"/>
  <c r="L18" i="28"/>
  <c r="H18" i="28"/>
  <c r="C18" i="28"/>
  <c r="N14" i="28"/>
  <c r="J14" i="28"/>
  <c r="F14" i="28"/>
  <c r="Q13" i="28"/>
  <c r="M13" i="28"/>
  <c r="I13" i="28"/>
  <c r="E13" i="28"/>
  <c r="P12" i="28"/>
  <c r="L12" i="28"/>
  <c r="H12" i="28"/>
  <c r="D12" i="28"/>
  <c r="O11" i="28"/>
  <c r="K11" i="28"/>
  <c r="G11" i="28"/>
  <c r="C11" i="28"/>
  <c r="P28" i="28"/>
  <c r="L28" i="28"/>
  <c r="H28" i="28"/>
  <c r="D28" i="28"/>
  <c r="O27" i="28"/>
  <c r="K27" i="28"/>
  <c r="G27" i="28"/>
  <c r="C27" i="28"/>
  <c r="N15" i="28"/>
  <c r="J15" i="28"/>
  <c r="F15" i="28"/>
  <c r="Q33" i="17"/>
  <c r="E33" i="17"/>
  <c r="I26" i="17"/>
  <c r="E26" i="17"/>
  <c r="I25" i="17"/>
  <c r="M18" i="17"/>
  <c r="Q14" i="17"/>
  <c r="M14" i="17"/>
  <c r="Q13" i="17"/>
  <c r="E13" i="17"/>
  <c r="Q12" i="17"/>
  <c r="E12" i="17"/>
  <c r="Q11" i="17"/>
  <c r="E11" i="17"/>
  <c r="M28" i="17"/>
  <c r="E28" i="17"/>
  <c r="M27" i="17"/>
  <c r="E27" i="17"/>
  <c r="M15" i="17"/>
  <c r="E15" i="17"/>
  <c r="Q6" i="26"/>
  <c r="O33" i="28"/>
  <c r="M32" i="28"/>
  <c r="L26" i="28"/>
  <c r="D26" i="28"/>
  <c r="K25" i="28"/>
  <c r="C25" i="28"/>
  <c r="D18" i="28"/>
  <c r="K14" i="28"/>
  <c r="C14" i="28"/>
  <c r="F13" i="28"/>
  <c r="I12" i="28"/>
  <c r="E12" i="28"/>
  <c r="H11" i="28"/>
  <c r="Q28" i="28"/>
  <c r="I28" i="28"/>
  <c r="L27" i="28"/>
  <c r="D27" i="28"/>
  <c r="G15" i="28"/>
  <c r="O33" i="17"/>
  <c r="K33" i="17"/>
  <c r="G33" i="17"/>
  <c r="C33" i="17"/>
  <c r="O26" i="17"/>
  <c r="K26" i="17"/>
  <c r="G26" i="17"/>
  <c r="C26" i="17"/>
  <c r="O25" i="17"/>
  <c r="K25" i="17"/>
  <c r="G25" i="17"/>
  <c r="C25" i="17"/>
  <c r="O18" i="17"/>
  <c r="K18" i="17"/>
  <c r="G18" i="17"/>
  <c r="C18" i="17"/>
  <c r="O14" i="17"/>
  <c r="K14" i="17"/>
  <c r="G14" i="17"/>
  <c r="C14" i="17"/>
  <c r="O13" i="17"/>
  <c r="K13" i="17"/>
  <c r="G13" i="17"/>
  <c r="C13" i="17"/>
  <c r="O12" i="17"/>
  <c r="K12" i="17"/>
  <c r="G12" i="17"/>
  <c r="C12" i="17"/>
  <c r="O11" i="17"/>
  <c r="K11" i="17"/>
  <c r="G11" i="17"/>
  <c r="C11" i="17"/>
  <c r="O28" i="17"/>
  <c r="K28" i="17"/>
  <c r="G28" i="17"/>
  <c r="C28" i="17"/>
  <c r="O27" i="17"/>
  <c r="K27" i="17"/>
  <c r="G27" i="17"/>
  <c r="C27" i="17"/>
  <c r="O15" i="17"/>
  <c r="K15" i="17"/>
  <c r="G15" i="17"/>
  <c r="C15" i="17"/>
  <c r="Q33" i="28"/>
  <c r="M33" i="28"/>
  <c r="I33" i="28"/>
  <c r="D33" i="28"/>
  <c r="G32" i="28"/>
  <c r="N26" i="28"/>
  <c r="J26" i="28"/>
  <c r="F26" i="28"/>
  <c r="Q25" i="28"/>
  <c r="M25" i="28"/>
  <c r="I25" i="28"/>
  <c r="E25" i="28"/>
  <c r="P18" i="28"/>
  <c r="K18" i="28"/>
  <c r="G18" i="28"/>
  <c r="Q14" i="28"/>
  <c r="M14" i="28"/>
  <c r="I14" i="28"/>
  <c r="E14" i="28"/>
  <c r="P13" i="28"/>
  <c r="L13" i="28"/>
  <c r="H13" i="28"/>
  <c r="D13" i="28"/>
  <c r="O12" i="28"/>
  <c r="K12" i="28"/>
  <c r="G12" i="28"/>
  <c r="C12" i="28"/>
  <c r="N11" i="28"/>
  <c r="J11" i="28"/>
  <c r="F11" i="28"/>
  <c r="Q6" i="28"/>
  <c r="O28" i="28"/>
  <c r="K28" i="28"/>
  <c r="G28" i="28"/>
  <c r="C28" i="28"/>
  <c r="N27" i="28"/>
  <c r="J27" i="28"/>
  <c r="F27" i="28"/>
  <c r="Q15" i="28"/>
  <c r="M15" i="28"/>
  <c r="I15" i="28"/>
  <c r="E15" i="28"/>
  <c r="K8" i="13"/>
  <c r="G8" i="13"/>
  <c r="O7" i="13"/>
  <c r="K7" i="13"/>
  <c r="G7" i="13"/>
  <c r="O6" i="13"/>
  <c r="K6" i="13"/>
  <c r="G6" i="13"/>
  <c r="K5" i="13"/>
  <c r="G5" i="13"/>
  <c r="D31" i="23"/>
  <c r="M26" i="24"/>
  <c r="I26" i="23"/>
  <c r="E26" i="23"/>
  <c r="M22" i="24"/>
  <c r="K20" i="24"/>
  <c r="G20" i="23"/>
  <c r="I8" i="21"/>
  <c r="M33" i="36"/>
  <c r="E33" i="36"/>
  <c r="J53" i="38"/>
  <c r="J52" i="38"/>
  <c r="J51" i="38"/>
  <c r="J50" i="38"/>
  <c r="J49" i="38"/>
  <c r="J47" i="38"/>
  <c r="F17" i="24"/>
  <c r="H23" i="6"/>
  <c r="L18" i="12"/>
  <c r="H18" i="12"/>
  <c r="D18" i="12"/>
  <c r="J14" i="21"/>
  <c r="Q31" i="36"/>
  <c r="I31" i="36"/>
  <c r="L23" i="6"/>
  <c r="L21" i="6"/>
  <c r="L20" i="6"/>
  <c r="I25" i="6"/>
  <c r="B16" i="7"/>
  <c r="E29" i="9"/>
  <c r="I23" i="13"/>
  <c r="E32" i="25"/>
  <c r="C130" i="6"/>
  <c r="Q30" i="36"/>
  <c r="Q33" i="36"/>
  <c r="M30" i="36"/>
  <c r="I30" i="36"/>
  <c r="E31" i="36"/>
  <c r="H48" i="37"/>
  <c r="H31" i="36"/>
  <c r="H32" i="36"/>
  <c r="D46" i="37"/>
  <c r="D32" i="36"/>
  <c r="E36" i="37"/>
  <c r="H155" i="6"/>
  <c r="D23" i="6"/>
  <c r="H15" i="23"/>
  <c r="M48" i="39"/>
  <c r="M35" i="37"/>
  <c r="Q44" i="39"/>
  <c r="M44" i="39"/>
  <c r="I44" i="39"/>
  <c r="E44" i="39"/>
  <c r="C21" i="14"/>
  <c r="G10" i="14"/>
  <c r="J10" i="25"/>
  <c r="Q9" i="25"/>
  <c r="M9" i="25"/>
  <c r="L8" i="25"/>
  <c r="O7" i="25"/>
  <c r="K7" i="25"/>
  <c r="G7" i="25"/>
  <c r="F6" i="25"/>
  <c r="Q28" i="23"/>
  <c r="F44" i="39"/>
  <c r="Q53" i="39"/>
  <c r="I53" i="39"/>
  <c r="O48" i="39"/>
  <c r="O44" i="39"/>
  <c r="K44" i="39"/>
  <c r="G44" i="39"/>
  <c r="C44" i="39"/>
  <c r="M12" i="21"/>
  <c r="H11" i="21"/>
  <c r="C10" i="21"/>
  <c r="H7" i="21"/>
  <c r="N5" i="21"/>
  <c r="O32" i="36"/>
  <c r="K32" i="36"/>
  <c r="G32" i="36"/>
  <c r="C32" i="36"/>
  <c r="O53" i="38"/>
  <c r="C53" i="38"/>
  <c r="O52" i="38"/>
  <c r="O51" i="38"/>
  <c r="C51" i="38"/>
  <c r="O50" i="38"/>
  <c r="O49" i="38"/>
  <c r="C49" i="38"/>
  <c r="O48" i="38"/>
  <c r="O47" i="38"/>
  <c r="C47" i="38"/>
  <c r="O46" i="38"/>
  <c r="O45" i="38"/>
  <c r="C45" i="38"/>
  <c r="O44" i="38"/>
  <c r="K44" i="38"/>
  <c r="G44" i="38"/>
  <c r="C44" i="38"/>
  <c r="C129" i="6"/>
  <c r="D147" i="6"/>
  <c r="D24" i="6"/>
  <c r="P130" i="6"/>
  <c r="P129" i="6"/>
  <c r="D20" i="6"/>
  <c r="L25" i="6"/>
  <c r="Q23" i="6"/>
  <c r="B29" i="7"/>
  <c r="Q28" i="12"/>
  <c r="M28" i="12"/>
  <c r="I28" i="12"/>
  <c r="Q26" i="12"/>
  <c r="M10" i="14"/>
  <c r="I33" i="21"/>
  <c r="Q53" i="38"/>
  <c r="Q40" i="37"/>
  <c r="M51" i="39"/>
  <c r="M38" i="37"/>
  <c r="I51" i="39"/>
  <c r="I38" i="37"/>
  <c r="E51" i="39"/>
  <c r="E38" i="37"/>
  <c r="Q50" i="39"/>
  <c r="Q37" i="37"/>
  <c r="I50" i="39"/>
  <c r="I37" i="37"/>
  <c r="E50" i="39"/>
  <c r="E37" i="37"/>
  <c r="Q49" i="39"/>
  <c r="Q49" i="38"/>
  <c r="M49" i="39"/>
  <c r="M36" i="37"/>
  <c r="I49" i="39"/>
  <c r="I36" i="37"/>
  <c r="Q48" i="39"/>
  <c r="Q35" i="37"/>
  <c r="I48" i="39"/>
  <c r="I35" i="37"/>
  <c r="E48" i="39"/>
  <c r="E35" i="37"/>
  <c r="Q47" i="38"/>
  <c r="Q34" i="37"/>
  <c r="Q45" i="38"/>
  <c r="Q32" i="37"/>
  <c r="Q20" i="6"/>
  <c r="I24" i="14"/>
  <c r="F31" i="24"/>
  <c r="M131" i="6"/>
  <c r="M130" i="6"/>
  <c r="M129" i="6"/>
  <c r="P20" i="6"/>
  <c r="F20" i="10"/>
  <c r="P17" i="25"/>
  <c r="O33" i="36"/>
  <c r="C33" i="36"/>
  <c r="B48" i="37"/>
  <c r="B51" i="37"/>
  <c r="B53" i="37"/>
  <c r="P15" i="21"/>
  <c r="H15" i="21"/>
  <c r="K14" i="21"/>
  <c r="G14" i="21"/>
  <c r="N13" i="21"/>
  <c r="J13" i="21"/>
  <c r="E12" i="21"/>
  <c r="L11" i="21"/>
  <c r="D11" i="21"/>
  <c r="K10" i="21"/>
  <c r="G10" i="21"/>
  <c r="F9" i="21"/>
  <c r="Q8" i="21"/>
  <c r="E8" i="21"/>
  <c r="O6" i="21"/>
  <c r="G6" i="21"/>
  <c r="O32" i="25"/>
  <c r="C32" i="25"/>
  <c r="N31" i="25"/>
  <c r="J31" i="25"/>
  <c r="F31" i="25"/>
  <c r="Q30" i="25"/>
  <c r="E30" i="25"/>
  <c r="I33" i="36"/>
  <c r="E30" i="36"/>
  <c r="J33" i="36"/>
  <c r="B33" i="36"/>
  <c r="O38" i="37"/>
  <c r="Q25" i="21"/>
  <c r="M25" i="21"/>
  <c r="O23" i="21"/>
  <c r="K23" i="21"/>
  <c r="M21" i="21"/>
  <c r="I21" i="21"/>
  <c r="M33" i="21"/>
  <c r="P32" i="21"/>
  <c r="L32" i="21"/>
  <c r="K31" i="21"/>
  <c r="N30" i="21"/>
  <c r="F30" i="21"/>
  <c r="K21" i="21"/>
  <c r="E18" i="24"/>
  <c r="H12" i="21"/>
  <c r="M9" i="21"/>
  <c r="D8" i="21"/>
  <c r="K7" i="21"/>
  <c r="M5" i="21"/>
  <c r="J21" i="25"/>
  <c r="M8" i="36"/>
  <c r="N17" i="23"/>
  <c r="F17" i="23"/>
  <c r="J13" i="23"/>
  <c r="Q12" i="23"/>
  <c r="M12" i="23"/>
  <c r="E12" i="23"/>
  <c r="L11" i="23"/>
  <c r="K10" i="23"/>
  <c r="G10" i="23"/>
  <c r="N9" i="23"/>
  <c r="J9" i="23"/>
  <c r="F9" i="23"/>
  <c r="I8" i="23"/>
  <c r="P7" i="23"/>
  <c r="H7" i="23"/>
  <c r="J5" i="23"/>
  <c r="C8" i="23"/>
  <c r="I6" i="23"/>
  <c r="H33" i="24"/>
  <c r="D33" i="24"/>
  <c r="O32" i="24"/>
  <c r="G32" i="24"/>
  <c r="N31" i="24"/>
  <c r="Q30" i="24"/>
  <c r="M30" i="24"/>
  <c r="H27" i="21"/>
  <c r="O26" i="24"/>
  <c r="Q24" i="24"/>
  <c r="I24" i="21"/>
  <c r="P23" i="24"/>
  <c r="D23" i="24"/>
  <c r="K22" i="24"/>
  <c r="G22" i="21"/>
  <c r="L18" i="21"/>
  <c r="H18" i="24"/>
  <c r="D18" i="24"/>
  <c r="O17" i="24"/>
  <c r="G17" i="24"/>
  <c r="P13" i="24"/>
  <c r="F7" i="24"/>
  <c r="G17" i="21"/>
  <c r="M31" i="36"/>
  <c r="P31" i="36"/>
  <c r="N51" i="37"/>
  <c r="F51" i="37"/>
  <c r="J50" i="37"/>
  <c r="B45" i="38"/>
  <c r="B44" i="38"/>
  <c r="D155" i="6"/>
  <c r="H25" i="6"/>
  <c r="H147" i="6"/>
  <c r="P23" i="6"/>
  <c r="H20" i="6"/>
  <c r="E11" i="13"/>
  <c r="P25" i="6"/>
  <c r="M33" i="13"/>
  <c r="E31" i="13"/>
  <c r="Q25" i="6"/>
  <c r="Q146" i="6"/>
  <c r="O27" i="13"/>
  <c r="O16" i="14"/>
  <c r="G16" i="14"/>
  <c r="J15" i="10"/>
  <c r="J14" i="10"/>
  <c r="F14" i="10"/>
  <c r="J13" i="10"/>
  <c r="J12" i="10"/>
  <c r="F12" i="10"/>
  <c r="J11" i="10"/>
  <c r="J10" i="10"/>
  <c r="F10" i="10"/>
  <c r="J9" i="10"/>
  <c r="F8" i="10"/>
  <c r="J7" i="10"/>
  <c r="B7" i="10"/>
  <c r="F6" i="10"/>
  <c r="M26" i="12"/>
  <c r="I26" i="12"/>
  <c r="E26" i="12"/>
  <c r="Q25" i="12"/>
  <c r="M25" i="12"/>
  <c r="I25" i="12"/>
  <c r="E25" i="12"/>
  <c r="I23" i="10"/>
  <c r="I21" i="10"/>
  <c r="K15" i="12"/>
  <c r="C15" i="12"/>
  <c r="K14" i="12"/>
  <c r="C14" i="12"/>
  <c r="K9" i="12"/>
  <c r="C9" i="12"/>
  <c r="P33" i="10"/>
  <c r="H32" i="10"/>
  <c r="D32" i="10"/>
  <c r="P31" i="10"/>
  <c r="H30" i="10"/>
  <c r="N26" i="10"/>
  <c r="J26" i="10"/>
  <c r="B25" i="10"/>
  <c r="J24" i="10"/>
  <c r="B23" i="10"/>
  <c r="N22" i="10"/>
  <c r="J22" i="10"/>
  <c r="J20" i="10"/>
  <c r="O8" i="13"/>
  <c r="C30" i="24"/>
  <c r="O30" i="25"/>
  <c r="G30" i="25"/>
  <c r="O53" i="39"/>
  <c r="O40" i="39"/>
  <c r="O52" i="39"/>
  <c r="O39" i="39"/>
  <c r="G39" i="39"/>
  <c r="G52" i="39"/>
  <c r="C52" i="39"/>
  <c r="C39" i="39"/>
  <c r="O38" i="39"/>
  <c r="O51" i="39"/>
  <c r="O50" i="39"/>
  <c r="O37" i="39"/>
  <c r="C37" i="39"/>
  <c r="C50" i="39"/>
  <c r="O36" i="39"/>
  <c r="O49" i="39"/>
  <c r="C36" i="39"/>
  <c r="C49" i="39"/>
  <c r="C48" i="39"/>
  <c r="C35" i="39"/>
  <c r="O47" i="39"/>
  <c r="O34" i="39"/>
  <c r="C34" i="39"/>
  <c r="C47" i="39"/>
  <c r="O46" i="39"/>
  <c r="O33" i="39"/>
  <c r="C46" i="39"/>
  <c r="C33" i="39"/>
  <c r="O45" i="39"/>
  <c r="O32" i="39"/>
  <c r="Q18" i="13"/>
  <c r="M18" i="13"/>
  <c r="I18" i="13"/>
  <c r="E18" i="13"/>
  <c r="Q17" i="13"/>
  <c r="M17" i="13"/>
  <c r="I17" i="13"/>
  <c r="E17" i="13"/>
  <c r="Q15" i="13"/>
  <c r="M15" i="13"/>
  <c r="I15" i="13"/>
  <c r="E15" i="13"/>
  <c r="Q14" i="13"/>
  <c r="M14" i="13"/>
  <c r="I14" i="13"/>
  <c r="E14" i="13"/>
  <c r="Q13" i="13"/>
  <c r="M13" i="13"/>
  <c r="I13" i="13"/>
  <c r="E13" i="13"/>
  <c r="Q12" i="13"/>
  <c r="M12" i="13"/>
  <c r="I12" i="13"/>
  <c r="E12" i="13"/>
  <c r="Q11" i="13"/>
  <c r="M11" i="13"/>
  <c r="I11" i="13"/>
  <c r="Q10" i="13"/>
  <c r="M10" i="13"/>
  <c r="I10" i="13"/>
  <c r="E10" i="13"/>
  <c r="Q9" i="13"/>
  <c r="M9" i="13"/>
  <c r="I9" i="13"/>
  <c r="E9" i="13"/>
  <c r="Q8" i="13"/>
  <c r="M8" i="13"/>
  <c r="I8" i="13"/>
  <c r="E8" i="13"/>
  <c r="Q7" i="13"/>
  <c r="M7" i="13"/>
  <c r="I7" i="13"/>
  <c r="E7" i="13"/>
  <c r="Q6" i="13"/>
  <c r="M32" i="14"/>
  <c r="M24" i="14"/>
  <c r="Q22" i="14"/>
  <c r="M22" i="14"/>
  <c r="M20" i="14"/>
  <c r="M13" i="26"/>
  <c r="P11" i="27"/>
  <c r="K129" i="6"/>
  <c r="L33" i="12"/>
  <c r="D33" i="12"/>
  <c r="L32" i="12"/>
  <c r="D32" i="12"/>
  <c r="L31" i="12"/>
  <c r="D31" i="12"/>
  <c r="L30" i="12"/>
  <c r="D30" i="12"/>
  <c r="M25" i="13"/>
  <c r="E25" i="13"/>
  <c r="M23" i="13"/>
  <c r="M21" i="13"/>
  <c r="I21" i="13"/>
  <c r="E21" i="13"/>
  <c r="Q33" i="12"/>
  <c r="M33" i="12"/>
  <c r="I33" i="12"/>
  <c r="E33" i="12"/>
  <c r="Q32" i="12"/>
  <c r="M32" i="12"/>
  <c r="I32" i="12"/>
  <c r="E32" i="12"/>
  <c r="Q31" i="12"/>
  <c r="M31" i="12"/>
  <c r="I31" i="12"/>
  <c r="E31" i="12"/>
  <c r="Q30" i="12"/>
  <c r="I30" i="12"/>
  <c r="E33" i="13"/>
  <c r="I31" i="13"/>
  <c r="H29" i="9"/>
  <c r="K24" i="25"/>
  <c r="J23" i="25"/>
  <c r="F23" i="25"/>
  <c r="Q22" i="25"/>
  <c r="I22" i="25"/>
  <c r="H21" i="25"/>
  <c r="D21" i="25"/>
  <c r="M6" i="13"/>
  <c r="I6" i="13"/>
  <c r="E6" i="13"/>
  <c r="Q5" i="13"/>
  <c r="M5" i="13"/>
  <c r="I5" i="13"/>
  <c r="E5" i="13"/>
  <c r="Q32" i="14"/>
  <c r="Q10" i="14"/>
  <c r="Q8" i="14"/>
  <c r="I7" i="14"/>
  <c r="Q33" i="23"/>
  <c r="M33" i="23"/>
  <c r="I33" i="23"/>
  <c r="E33" i="23"/>
  <c r="L32" i="23"/>
  <c r="H32" i="23"/>
  <c r="D32" i="23"/>
  <c r="E28" i="23"/>
  <c r="G12" i="23"/>
  <c r="C12" i="24"/>
  <c r="J11" i="24"/>
  <c r="M10" i="25"/>
  <c r="E10" i="25"/>
  <c r="L9" i="25"/>
  <c r="H9" i="25"/>
  <c r="D9" i="25"/>
  <c r="G8" i="25"/>
  <c r="N7" i="24"/>
  <c r="J7" i="25"/>
  <c r="F7" i="25"/>
  <c r="I6" i="25"/>
  <c r="D5" i="25"/>
  <c r="K32" i="21"/>
  <c r="C32" i="21"/>
  <c r="P28" i="23"/>
  <c r="L28" i="23"/>
  <c r="D28" i="23"/>
  <c r="O26" i="23"/>
  <c r="G26" i="23"/>
  <c r="C26" i="23"/>
  <c r="N25" i="23"/>
  <c r="F25" i="23"/>
  <c r="Q24" i="23"/>
  <c r="M24" i="23"/>
  <c r="E24" i="23"/>
  <c r="P23" i="23"/>
  <c r="L23" i="23"/>
  <c r="D23" i="23"/>
  <c r="O22" i="23"/>
  <c r="K22" i="23"/>
  <c r="C22" i="23"/>
  <c r="N21" i="23"/>
  <c r="J21" i="23"/>
  <c r="Q20" i="23"/>
  <c r="I20" i="23"/>
  <c r="P14" i="23"/>
  <c r="L14" i="23"/>
  <c r="H14" i="23"/>
  <c r="D14" i="23"/>
  <c r="O13" i="23"/>
  <c r="K13" i="23"/>
  <c r="G13" i="23"/>
  <c r="C13" i="23"/>
  <c r="N12" i="23"/>
  <c r="J12" i="23"/>
  <c r="F12" i="23"/>
  <c r="Q11" i="23"/>
  <c r="M11" i="23"/>
  <c r="I11" i="23"/>
  <c r="E11" i="23"/>
  <c r="P10" i="23"/>
  <c r="L10" i="23"/>
  <c r="H10" i="23"/>
  <c r="D10" i="23"/>
  <c r="O9" i="23"/>
  <c r="K9" i="23"/>
  <c r="G9" i="23"/>
  <c r="C9" i="23"/>
  <c r="N8" i="23"/>
  <c r="J8" i="23"/>
  <c r="F8" i="23"/>
  <c r="Q7" i="23"/>
  <c r="M7" i="23"/>
  <c r="I7" i="23"/>
  <c r="E7" i="23"/>
  <c r="P6" i="23"/>
  <c r="L6" i="23"/>
  <c r="H6" i="23"/>
  <c r="D6" i="23"/>
  <c r="O5" i="23"/>
  <c r="K5" i="23"/>
  <c r="G5" i="23"/>
  <c r="C5" i="23"/>
  <c r="K28" i="24"/>
  <c r="N26" i="21"/>
  <c r="C18" i="21"/>
  <c r="F17" i="21"/>
  <c r="L14" i="24"/>
  <c r="C13" i="24"/>
  <c r="H10" i="24"/>
  <c r="L6" i="24"/>
  <c r="H6" i="24"/>
  <c r="P16" i="25"/>
  <c r="P10" i="25"/>
  <c r="L10" i="25"/>
  <c r="H10" i="25"/>
  <c r="D10" i="25"/>
  <c r="O9" i="25"/>
  <c r="K9" i="25"/>
  <c r="G9" i="25"/>
  <c r="C9" i="25"/>
  <c r="N8" i="25"/>
  <c r="J8" i="25"/>
  <c r="F8" i="25"/>
  <c r="Q7" i="25"/>
  <c r="M7" i="25"/>
  <c r="I7" i="25"/>
  <c r="E7" i="25"/>
  <c r="P6" i="25"/>
  <c r="L6" i="25"/>
  <c r="H6" i="25"/>
  <c r="D6" i="25"/>
  <c r="O5" i="25"/>
  <c r="K5" i="25"/>
  <c r="G5" i="25"/>
  <c r="N53" i="37"/>
  <c r="N40" i="37"/>
  <c r="F53" i="37"/>
  <c r="F40" i="37"/>
  <c r="B53" i="38"/>
  <c r="J39" i="37"/>
  <c r="J52" i="37"/>
  <c r="B52" i="38"/>
  <c r="B39" i="37"/>
  <c r="B51" i="38"/>
  <c r="B38" i="37"/>
  <c r="B50" i="38"/>
  <c r="N36" i="37"/>
  <c r="N49" i="37"/>
  <c r="B49" i="38"/>
  <c r="B36" i="37"/>
  <c r="B49" i="37"/>
  <c r="J35" i="37"/>
  <c r="J48" i="37"/>
  <c r="B48" i="38"/>
  <c r="B35" i="37"/>
  <c r="F34" i="37"/>
  <c r="F47" i="37"/>
  <c r="B47" i="38"/>
  <c r="B34" i="37"/>
  <c r="B46" i="38"/>
  <c r="B33" i="37"/>
  <c r="P33" i="24"/>
  <c r="C32" i="24"/>
  <c r="E30" i="24"/>
  <c r="G28" i="23"/>
  <c r="N26" i="23"/>
  <c r="E25" i="23"/>
  <c r="P24" i="23"/>
  <c r="L24" i="23"/>
  <c r="G23" i="23"/>
  <c r="C23" i="23"/>
  <c r="O18" i="23"/>
  <c r="N33" i="24"/>
  <c r="M32" i="24"/>
  <c r="P31" i="24"/>
  <c r="L31" i="24"/>
  <c r="D31" i="24"/>
  <c r="K30" i="24"/>
  <c r="N18" i="21"/>
  <c r="J18" i="21"/>
  <c r="F18" i="21"/>
  <c r="L15" i="21"/>
  <c r="O14" i="21"/>
  <c r="F13" i="21"/>
  <c r="I12" i="21"/>
  <c r="J9" i="21"/>
  <c r="P7" i="21"/>
  <c r="D7" i="21"/>
  <c r="F5" i="21"/>
  <c r="M32" i="21"/>
  <c r="D31" i="21"/>
  <c r="Q32" i="25"/>
  <c r="H31" i="25"/>
  <c r="C30" i="25"/>
  <c r="Q24" i="25"/>
  <c r="M24" i="25"/>
  <c r="E24" i="25"/>
  <c r="P23" i="25"/>
  <c r="L23" i="25"/>
  <c r="D23" i="25"/>
  <c r="O22" i="25"/>
  <c r="K22" i="25"/>
  <c r="C22" i="25"/>
  <c r="N21" i="25"/>
  <c r="Q20" i="25"/>
  <c r="I20" i="25"/>
  <c r="F49" i="37"/>
  <c r="B40" i="37"/>
  <c r="N38" i="37"/>
  <c r="J37" i="37"/>
  <c r="D15" i="24"/>
  <c r="N33" i="23"/>
  <c r="J33" i="23"/>
  <c r="F33" i="23"/>
  <c r="Q32" i="23"/>
  <c r="M32" i="23"/>
  <c r="I32" i="23"/>
  <c r="E32" i="23"/>
  <c r="P31" i="23"/>
  <c r="L31" i="23"/>
  <c r="H31" i="23"/>
  <c r="O30" i="23"/>
  <c r="C30" i="23"/>
  <c r="Q33" i="21"/>
  <c r="H32" i="21"/>
  <c r="G31" i="21"/>
  <c r="Q27" i="21"/>
  <c r="C25" i="21"/>
  <c r="Q13" i="21"/>
  <c r="D12" i="21"/>
  <c r="Q9" i="21"/>
  <c r="O7" i="21"/>
  <c r="O18" i="21"/>
  <c r="P24" i="25"/>
  <c r="L24" i="25"/>
  <c r="H24" i="25"/>
  <c r="D24" i="25"/>
  <c r="O23" i="25"/>
  <c r="K23" i="25"/>
  <c r="C23" i="25"/>
  <c r="N22" i="25"/>
  <c r="J22" i="25"/>
  <c r="F22" i="25"/>
  <c r="Q21" i="25"/>
  <c r="M21" i="25"/>
  <c r="I21" i="25"/>
  <c r="E21" i="25"/>
  <c r="D20" i="25"/>
  <c r="J48" i="38"/>
  <c r="J46" i="38"/>
  <c r="J45" i="38"/>
  <c r="O37" i="37"/>
  <c r="Q51" i="38"/>
  <c r="M53" i="38"/>
  <c r="I53" i="38"/>
  <c r="E53" i="38"/>
  <c r="Q52" i="38"/>
  <c r="M52" i="38"/>
  <c r="I52" i="38"/>
  <c r="E52" i="38"/>
  <c r="M51" i="38"/>
  <c r="I51" i="38"/>
  <c r="E51" i="38"/>
  <c r="Q50" i="38"/>
  <c r="M50" i="38"/>
  <c r="I50" i="38"/>
  <c r="E50" i="38"/>
  <c r="M49" i="38"/>
  <c r="I49" i="38"/>
  <c r="E49" i="38"/>
  <c r="Q48" i="38"/>
  <c r="M48" i="38"/>
  <c r="I48" i="38"/>
  <c r="E48" i="38"/>
  <c r="M47" i="38"/>
  <c r="I47" i="38"/>
  <c r="E47" i="38"/>
  <c r="Q46" i="38"/>
  <c r="M46" i="38"/>
  <c r="I46" i="38"/>
  <c r="E46" i="38"/>
  <c r="M45" i="38"/>
  <c r="I45" i="38"/>
  <c r="E45" i="38"/>
  <c r="D31" i="39"/>
  <c r="N44" i="39"/>
  <c r="J44" i="39"/>
  <c r="B44" i="39"/>
  <c r="H50" i="37"/>
  <c r="P53" i="37"/>
  <c r="H53" i="37"/>
  <c r="P52" i="37"/>
  <c r="H52" i="37"/>
  <c r="P51" i="37"/>
  <c r="H51" i="37"/>
  <c r="P50" i="37"/>
  <c r="P49" i="37"/>
  <c r="H49" i="37"/>
  <c r="P48" i="37"/>
  <c r="P47" i="37"/>
  <c r="H47" i="37"/>
  <c r="D45" i="37"/>
  <c r="P32" i="36"/>
  <c r="O30" i="36"/>
  <c r="G23" i="6"/>
  <c r="B19" i="7"/>
  <c r="B4" i="7"/>
  <c r="M8" i="24"/>
  <c r="M8" i="23"/>
  <c r="O6" i="24"/>
  <c r="O15" i="23"/>
  <c r="M20" i="23"/>
  <c r="G26" i="24"/>
  <c r="G26" i="21"/>
  <c r="J25" i="21"/>
  <c r="F25" i="24"/>
  <c r="F25" i="21"/>
  <c r="M24" i="21"/>
  <c r="M24" i="24"/>
  <c r="E24" i="24"/>
  <c r="E24" i="21"/>
  <c r="O22" i="21"/>
  <c r="O22" i="24"/>
  <c r="F21" i="21"/>
  <c r="E20" i="21"/>
  <c r="N16" i="21"/>
  <c r="Q24" i="21"/>
  <c r="Q27" i="12"/>
  <c r="E27" i="13"/>
  <c r="K33" i="12"/>
  <c r="C33" i="12"/>
  <c r="G32" i="10"/>
  <c r="O31" i="10"/>
  <c r="C31" i="12"/>
  <c r="H32" i="14"/>
  <c r="Q23" i="14"/>
  <c r="I23" i="14"/>
  <c r="E22" i="14"/>
  <c r="I21" i="14"/>
  <c r="Q20" i="14"/>
  <c r="E20" i="14"/>
  <c r="K27" i="21"/>
  <c r="K28" i="23"/>
  <c r="E21" i="21"/>
  <c r="E21" i="23"/>
  <c r="H20" i="21"/>
  <c r="G23" i="25"/>
  <c r="K8" i="36"/>
  <c r="L8" i="36"/>
  <c r="O14" i="26"/>
  <c r="I23" i="6"/>
  <c r="I20" i="6"/>
  <c r="I17" i="14"/>
  <c r="L14" i="12"/>
  <c r="H14" i="12"/>
  <c r="D14" i="12"/>
  <c r="L12" i="12"/>
  <c r="H12" i="12"/>
  <c r="D12" i="12"/>
  <c r="L10" i="12"/>
  <c r="H10" i="12"/>
  <c r="D10" i="12"/>
  <c r="L8" i="12"/>
  <c r="H8" i="12"/>
  <c r="D8" i="12"/>
  <c r="L6" i="12"/>
  <c r="H6" i="12"/>
  <c r="D6" i="12"/>
  <c r="K26" i="12"/>
  <c r="O32" i="14"/>
  <c r="G31" i="14"/>
  <c r="C31" i="14"/>
  <c r="D23" i="21"/>
  <c r="M30" i="25"/>
  <c r="H96" i="6"/>
  <c r="M128" i="6"/>
  <c r="G179" i="6"/>
  <c r="O23" i="6"/>
  <c r="O20" i="6"/>
  <c r="G20" i="6"/>
  <c r="J27" i="12"/>
  <c r="K18" i="12"/>
  <c r="C18" i="12"/>
  <c r="C17" i="12"/>
  <c r="D11" i="23"/>
  <c r="D11" i="24"/>
  <c r="O10" i="24"/>
  <c r="O10" i="23"/>
  <c r="L27" i="21"/>
  <c r="D27" i="21"/>
  <c r="K26" i="21"/>
  <c r="C26" i="24"/>
  <c r="C26" i="21"/>
  <c r="N25" i="21"/>
  <c r="P23" i="21"/>
  <c r="L23" i="21"/>
  <c r="L23" i="24"/>
  <c r="H23" i="21"/>
  <c r="C22" i="24"/>
  <c r="C22" i="21"/>
  <c r="N21" i="24"/>
  <c r="N21" i="21"/>
  <c r="J21" i="21"/>
  <c r="J21" i="24"/>
  <c r="Q20" i="21"/>
  <c r="Q20" i="24"/>
  <c r="M20" i="24"/>
  <c r="I20" i="21"/>
  <c r="I20" i="24"/>
  <c r="C6" i="25"/>
  <c r="C131" i="6"/>
  <c r="O33" i="10"/>
  <c r="G33" i="10"/>
  <c r="O32" i="10"/>
  <c r="K32" i="12"/>
  <c r="C32" i="12"/>
  <c r="K31" i="12"/>
  <c r="G31" i="10"/>
  <c r="O30" i="10"/>
  <c r="G30" i="10"/>
  <c r="C30" i="10"/>
  <c r="M16" i="13"/>
  <c r="L32" i="14"/>
  <c r="L30" i="14"/>
  <c r="Q24" i="14"/>
  <c r="E24" i="14"/>
  <c r="M23" i="14"/>
  <c r="E23" i="14"/>
  <c r="I22" i="14"/>
  <c r="Q21" i="14"/>
  <c r="M21" i="14"/>
  <c r="E21" i="14"/>
  <c r="I20" i="14"/>
  <c r="I9" i="25"/>
  <c r="I9" i="23"/>
  <c r="O27" i="21"/>
  <c r="O28" i="23"/>
  <c r="I25" i="21"/>
  <c r="I25" i="23"/>
  <c r="O33" i="21"/>
  <c r="I31" i="21"/>
  <c r="L24" i="21"/>
  <c r="J22" i="21"/>
  <c r="M20" i="21"/>
  <c r="J6" i="25"/>
  <c r="N25" i="24"/>
  <c r="G10" i="25"/>
  <c r="P8" i="36"/>
  <c r="G8" i="36"/>
  <c r="H8" i="36"/>
  <c r="L179" i="6"/>
  <c r="B113" i="6"/>
  <c r="B55" i="6"/>
  <c r="I24" i="6"/>
  <c r="G27" i="12"/>
  <c r="C27" i="13"/>
  <c r="L16" i="12"/>
  <c r="O5" i="13"/>
  <c r="N24" i="13"/>
  <c r="C23" i="14"/>
  <c r="O30" i="14"/>
  <c r="G6" i="14"/>
  <c r="O28" i="24"/>
  <c r="C28" i="24"/>
  <c r="K18" i="23"/>
  <c r="C18" i="23"/>
  <c r="O18" i="24"/>
  <c r="K18" i="24"/>
  <c r="K18" i="21"/>
  <c r="G18" i="24"/>
  <c r="N17" i="24"/>
  <c r="J17" i="24"/>
  <c r="J17" i="21"/>
  <c r="O16" i="24"/>
  <c r="N17" i="21"/>
  <c r="L6" i="21"/>
  <c r="C26" i="12"/>
  <c r="K25" i="12"/>
  <c r="G25" i="10"/>
  <c r="C25" i="12"/>
  <c r="O24" i="10"/>
  <c r="K24" i="12"/>
  <c r="C24" i="12"/>
  <c r="K23" i="12"/>
  <c r="G23" i="10"/>
  <c r="C23" i="12"/>
  <c r="O22" i="10"/>
  <c r="K22" i="12"/>
  <c r="C22" i="12"/>
  <c r="K21" i="12"/>
  <c r="G21" i="10"/>
  <c r="C21" i="12"/>
  <c r="O20" i="10"/>
  <c r="Q18" i="12"/>
  <c r="M18" i="12"/>
  <c r="I18" i="12"/>
  <c r="E18" i="12"/>
  <c r="Q17" i="12"/>
  <c r="I17" i="12"/>
  <c r="I25" i="13"/>
  <c r="E23" i="13"/>
  <c r="E20" i="13"/>
  <c r="M4" i="9"/>
  <c r="D9" i="14"/>
  <c r="L15" i="23"/>
  <c r="K30" i="23"/>
  <c r="G30" i="23"/>
  <c r="P14" i="24"/>
  <c r="P14" i="21"/>
  <c r="H14" i="21"/>
  <c r="N12" i="24"/>
  <c r="N12" i="21"/>
  <c r="J12" i="21"/>
  <c r="P10" i="24"/>
  <c r="P10" i="21"/>
  <c r="L10" i="24"/>
  <c r="L10" i="21"/>
  <c r="D10" i="21"/>
  <c r="D10" i="24"/>
  <c r="N8" i="24"/>
  <c r="N8" i="21"/>
  <c r="J8" i="24"/>
  <c r="J8" i="21"/>
  <c r="F8" i="21"/>
  <c r="H6" i="21"/>
  <c r="D6" i="24"/>
  <c r="D6" i="21"/>
  <c r="C13" i="21"/>
  <c r="L28" i="12"/>
  <c r="H28" i="12"/>
  <c r="D28" i="12"/>
  <c r="L26" i="12"/>
  <c r="H26" i="12"/>
  <c r="D26" i="12"/>
  <c r="L24" i="12"/>
  <c r="H24" i="12"/>
  <c r="D24" i="12"/>
  <c r="L22" i="12"/>
  <c r="H22" i="12"/>
  <c r="D22" i="12"/>
  <c r="L20" i="12"/>
  <c r="D20" i="12"/>
  <c r="Q15" i="12"/>
  <c r="M15" i="12"/>
  <c r="I15" i="10"/>
  <c r="E15" i="12"/>
  <c r="Q14" i="12"/>
  <c r="M14" i="12"/>
  <c r="I14" i="12"/>
  <c r="E14" i="12"/>
  <c r="Q13" i="12"/>
  <c r="M13" i="12"/>
  <c r="I13" i="10"/>
  <c r="E13" i="12"/>
  <c r="Q12" i="12"/>
  <c r="M12" i="12"/>
  <c r="I12" i="12"/>
  <c r="E12" i="12"/>
  <c r="Q11" i="12"/>
  <c r="M11" i="12"/>
  <c r="I11" i="10"/>
  <c r="E11" i="12"/>
  <c r="Q10" i="12"/>
  <c r="M10" i="12"/>
  <c r="I10" i="12"/>
  <c r="E10" i="12"/>
  <c r="Q9" i="12"/>
  <c r="M9" i="12"/>
  <c r="I9" i="12"/>
  <c r="E9" i="12"/>
  <c r="Q8" i="12"/>
  <c r="M8" i="12"/>
  <c r="I8" i="12"/>
  <c r="E8" i="12"/>
  <c r="Q7" i="12"/>
  <c r="M7" i="12"/>
  <c r="I7" i="10"/>
  <c r="E7" i="12"/>
  <c r="Q6" i="12"/>
  <c r="M6" i="12"/>
  <c r="I6" i="12"/>
  <c r="E6" i="12"/>
  <c r="Q5" i="12"/>
  <c r="M5" i="12"/>
  <c r="I5" i="10"/>
  <c r="Q33" i="13"/>
  <c r="Q32" i="13"/>
  <c r="M32" i="13"/>
  <c r="I32" i="13"/>
  <c r="Q31" i="13"/>
  <c r="M31" i="13"/>
  <c r="Q30" i="13"/>
  <c r="M30" i="13"/>
  <c r="I29" i="9"/>
  <c r="E30" i="13"/>
  <c r="M29" i="9"/>
  <c r="D28" i="13"/>
  <c r="H26" i="10"/>
  <c r="D26" i="10"/>
  <c r="P25" i="10"/>
  <c r="H24" i="10"/>
  <c r="D24" i="10"/>
  <c r="P23" i="10"/>
  <c r="H22" i="10"/>
  <c r="D22" i="10"/>
  <c r="P21" i="10"/>
  <c r="P20" i="10"/>
  <c r="J18" i="10"/>
  <c r="N17" i="10"/>
  <c r="J17" i="10"/>
  <c r="F17" i="10"/>
  <c r="P15" i="10"/>
  <c r="P14" i="10"/>
  <c r="P13" i="10"/>
  <c r="P12" i="10"/>
  <c r="P11" i="10"/>
  <c r="P10" i="10"/>
  <c r="P9" i="10"/>
  <c r="P7" i="10"/>
  <c r="D6" i="10"/>
  <c r="P4" i="9"/>
  <c r="H4" i="9"/>
  <c r="E4" i="9"/>
  <c r="I32" i="14"/>
  <c r="E32" i="14"/>
  <c r="I31" i="14"/>
  <c r="E31" i="14"/>
  <c r="I30" i="14"/>
  <c r="E30" i="14"/>
  <c r="O24" i="14"/>
  <c r="G23" i="14"/>
  <c r="O22" i="14"/>
  <c r="G21" i="14"/>
  <c r="O20" i="14"/>
  <c r="G19" i="14"/>
  <c r="Q17" i="14"/>
  <c r="M17" i="14"/>
  <c r="E17" i="14"/>
  <c r="C10" i="14"/>
  <c r="O9" i="14"/>
  <c r="G8" i="14"/>
  <c r="C8" i="14"/>
  <c r="O7" i="14"/>
  <c r="C6" i="14"/>
  <c r="O5" i="14"/>
  <c r="Q30" i="14"/>
  <c r="Q18" i="23"/>
  <c r="M18" i="23"/>
  <c r="I18" i="23"/>
  <c r="E18" i="23"/>
  <c r="P17" i="23"/>
  <c r="L17" i="23"/>
  <c r="I14" i="23"/>
  <c r="M28" i="24"/>
  <c r="E27" i="21"/>
  <c r="E28" i="24"/>
  <c r="O25" i="24"/>
  <c r="K25" i="24"/>
  <c r="K25" i="21"/>
  <c r="G25" i="24"/>
  <c r="M23" i="24"/>
  <c r="M23" i="21"/>
  <c r="I23" i="24"/>
  <c r="I23" i="21"/>
  <c r="E23" i="24"/>
  <c r="P22" i="21"/>
  <c r="P22" i="24"/>
  <c r="K21" i="24"/>
  <c r="G21" i="24"/>
  <c r="G21" i="21"/>
  <c r="C21" i="24"/>
  <c r="P18" i="24"/>
  <c r="P18" i="21"/>
  <c r="C17" i="24"/>
  <c r="C17" i="21"/>
  <c r="F9" i="24"/>
  <c r="N4" i="21"/>
  <c r="O25" i="21"/>
  <c r="E33" i="25"/>
  <c r="P29" i="25"/>
  <c r="D17" i="25"/>
  <c r="E10" i="23"/>
  <c r="F8" i="24"/>
  <c r="N10" i="25"/>
  <c r="P8" i="25"/>
  <c r="H8" i="25"/>
  <c r="Q24" i="12"/>
  <c r="M24" i="12"/>
  <c r="I24" i="12"/>
  <c r="E24" i="12"/>
  <c r="Q23" i="12"/>
  <c r="M23" i="12"/>
  <c r="E23" i="12"/>
  <c r="Q22" i="12"/>
  <c r="M22" i="12"/>
  <c r="I22" i="12"/>
  <c r="E22" i="12"/>
  <c r="Q21" i="12"/>
  <c r="M21" i="12"/>
  <c r="E21" i="12"/>
  <c r="Q20" i="12"/>
  <c r="I20" i="12"/>
  <c r="B33" i="10"/>
  <c r="N32" i="13"/>
  <c r="J32" i="10"/>
  <c r="F32" i="10"/>
  <c r="B31" i="10"/>
  <c r="N30" i="10"/>
  <c r="J30" i="10"/>
  <c r="F30" i="10"/>
  <c r="M28" i="13"/>
  <c r="I28" i="13"/>
  <c r="Q26" i="13"/>
  <c r="M26" i="13"/>
  <c r="I26" i="13"/>
  <c r="E26" i="13"/>
  <c r="Q25" i="13"/>
  <c r="Q24" i="13"/>
  <c r="M24" i="13"/>
  <c r="I24" i="13"/>
  <c r="Q23" i="13"/>
  <c r="Q22" i="13"/>
  <c r="M22" i="13"/>
  <c r="I22" i="13"/>
  <c r="E22" i="13"/>
  <c r="Q21" i="13"/>
  <c r="Q20" i="13"/>
  <c r="M20" i="13"/>
  <c r="I20" i="13"/>
  <c r="P18" i="10"/>
  <c r="P17" i="10"/>
  <c r="O4" i="9"/>
  <c r="K4" i="9"/>
  <c r="G4" i="9"/>
  <c r="L24" i="14"/>
  <c r="H24" i="14"/>
  <c r="L22" i="14"/>
  <c r="H22" i="14"/>
  <c r="L20" i="14"/>
  <c r="H20" i="14"/>
  <c r="G17" i="14"/>
  <c r="I10" i="14"/>
  <c r="E10" i="14"/>
  <c r="Q9" i="14"/>
  <c r="I9" i="14"/>
  <c r="E9" i="14"/>
  <c r="I8" i="14"/>
  <c r="E8" i="14"/>
  <c r="E7" i="14"/>
  <c r="Q6" i="14"/>
  <c r="M6" i="14"/>
  <c r="E6" i="14"/>
  <c r="Q5" i="14"/>
  <c r="M4" i="14"/>
  <c r="I5" i="14"/>
  <c r="E5" i="14"/>
  <c r="C17" i="14"/>
  <c r="N14" i="21"/>
  <c r="N14" i="23"/>
  <c r="F14" i="23"/>
  <c r="L12" i="21"/>
  <c r="L12" i="23"/>
  <c r="D12" i="23"/>
  <c r="K11" i="21"/>
  <c r="K11" i="23"/>
  <c r="C11" i="23"/>
  <c r="J10" i="21"/>
  <c r="J10" i="23"/>
  <c r="Q9" i="23"/>
  <c r="H8" i="21"/>
  <c r="H8" i="23"/>
  <c r="O7" i="23"/>
  <c r="Q5" i="23"/>
  <c r="M5" i="23"/>
  <c r="F33" i="24"/>
  <c r="F33" i="21"/>
  <c r="Q32" i="24"/>
  <c r="Q32" i="21"/>
  <c r="I32" i="21"/>
  <c r="I32" i="24"/>
  <c r="E32" i="21"/>
  <c r="E32" i="24"/>
  <c r="O30" i="24"/>
  <c r="O30" i="21"/>
  <c r="K30" i="21"/>
  <c r="G30" i="21"/>
  <c r="H5" i="24"/>
  <c r="G7" i="23"/>
  <c r="M20" i="25"/>
  <c r="O8" i="36"/>
  <c r="C8" i="36"/>
  <c r="C27" i="23"/>
  <c r="I28" i="23"/>
  <c r="P26" i="23"/>
  <c r="L26" i="23"/>
  <c r="H26" i="23"/>
  <c r="D26" i="23"/>
  <c r="O25" i="23"/>
  <c r="K25" i="23"/>
  <c r="G25" i="23"/>
  <c r="C25" i="23"/>
  <c r="N24" i="23"/>
  <c r="J24" i="23"/>
  <c r="F24" i="23"/>
  <c r="Q23" i="23"/>
  <c r="M23" i="23"/>
  <c r="I23" i="23"/>
  <c r="E23" i="23"/>
  <c r="P22" i="23"/>
  <c r="L22" i="23"/>
  <c r="H22" i="23"/>
  <c r="D22" i="23"/>
  <c r="O21" i="23"/>
  <c r="K21" i="23"/>
  <c r="G21" i="23"/>
  <c r="C21" i="23"/>
  <c r="N20" i="23"/>
  <c r="J20" i="23"/>
  <c r="F20" i="23"/>
  <c r="G18" i="23"/>
  <c r="J17" i="23"/>
  <c r="H13" i="23"/>
  <c r="F11" i="23"/>
  <c r="D9" i="23"/>
  <c r="F14" i="21"/>
  <c r="O11" i="21"/>
  <c r="F10" i="21"/>
  <c r="Q5" i="21"/>
  <c r="N6" i="21"/>
  <c r="I32" i="25"/>
  <c r="P31" i="25"/>
  <c r="L31" i="25"/>
  <c r="D31" i="25"/>
  <c r="K30" i="25"/>
  <c r="N24" i="25"/>
  <c r="J24" i="25"/>
  <c r="F24" i="25"/>
  <c r="Q23" i="25"/>
  <c r="M23" i="25"/>
  <c r="I23" i="25"/>
  <c r="E23" i="25"/>
  <c r="P22" i="25"/>
  <c r="L22" i="25"/>
  <c r="H22" i="25"/>
  <c r="D22" i="25"/>
  <c r="G21" i="25"/>
  <c r="C21" i="25"/>
  <c r="N17" i="25"/>
  <c r="J17" i="25"/>
  <c r="F17" i="25"/>
  <c r="O31" i="36"/>
  <c r="K31" i="36"/>
  <c r="K33" i="36"/>
  <c r="K30" i="36"/>
  <c r="G30" i="36"/>
  <c r="G31" i="36"/>
  <c r="G33" i="36"/>
  <c r="C31" i="36"/>
  <c r="C30" i="36"/>
  <c r="Q31" i="38"/>
  <c r="Q32" i="36"/>
  <c r="Q44" i="38"/>
  <c r="M44" i="38"/>
  <c r="M32" i="36"/>
  <c r="E32" i="36"/>
  <c r="E44" i="38"/>
  <c r="H28" i="23"/>
  <c r="K26" i="23"/>
  <c r="J25" i="23"/>
  <c r="I24" i="23"/>
  <c r="H23" i="23"/>
  <c r="G22" i="23"/>
  <c r="F21" i="23"/>
  <c r="C19" i="23"/>
  <c r="P18" i="23"/>
  <c r="L18" i="23"/>
  <c r="H18" i="23"/>
  <c r="D18" i="23"/>
  <c r="O17" i="23"/>
  <c r="K17" i="23"/>
  <c r="G17" i="23"/>
  <c r="C17" i="23"/>
  <c r="L33" i="24"/>
  <c r="K32" i="24"/>
  <c r="J31" i="24"/>
  <c r="I30" i="24"/>
  <c r="D15" i="21"/>
  <c r="Q12" i="21"/>
  <c r="P11" i="21"/>
  <c r="O10" i="21"/>
  <c r="M8" i="21"/>
  <c r="L7" i="21"/>
  <c r="K6" i="21"/>
  <c r="N9" i="25"/>
  <c r="P7" i="25"/>
  <c r="J5" i="25"/>
  <c r="Q12" i="24"/>
  <c r="N33" i="36"/>
  <c r="F33" i="36"/>
  <c r="H31" i="39"/>
  <c r="M31" i="39"/>
  <c r="K40" i="39"/>
  <c r="K53" i="39"/>
  <c r="G40" i="39"/>
  <c r="G53" i="39"/>
  <c r="K39" i="39"/>
  <c r="K52" i="39"/>
  <c r="K38" i="39"/>
  <c r="K51" i="39"/>
  <c r="G51" i="39"/>
  <c r="G38" i="39"/>
  <c r="K37" i="39"/>
  <c r="K50" i="39"/>
  <c r="G50" i="39"/>
  <c r="G37" i="39"/>
  <c r="K36" i="39"/>
  <c r="K49" i="39"/>
  <c r="G49" i="39"/>
  <c r="G36" i="39"/>
  <c r="K35" i="39"/>
  <c r="K48" i="39"/>
  <c r="G48" i="39"/>
  <c r="G35" i="39"/>
  <c r="K34" i="39"/>
  <c r="K47" i="39"/>
  <c r="G34" i="39"/>
  <c r="G47" i="39"/>
  <c r="K33" i="39"/>
  <c r="K46" i="39"/>
  <c r="K32" i="39"/>
  <c r="K45" i="39"/>
  <c r="G32" i="39"/>
  <c r="G45" i="39"/>
  <c r="K53" i="38"/>
  <c r="K40" i="37"/>
  <c r="G53" i="38"/>
  <c r="G40" i="37"/>
  <c r="K52" i="38"/>
  <c r="K39" i="37"/>
  <c r="G52" i="38"/>
  <c r="G39" i="37"/>
  <c r="C52" i="38"/>
  <c r="C39" i="37"/>
  <c r="K51" i="38"/>
  <c r="K38" i="37"/>
  <c r="G51" i="38"/>
  <c r="G38" i="37"/>
  <c r="K50" i="38"/>
  <c r="K37" i="37"/>
  <c r="G50" i="38"/>
  <c r="G37" i="37"/>
  <c r="C50" i="38"/>
  <c r="C37" i="37"/>
  <c r="K49" i="38"/>
  <c r="K36" i="37"/>
  <c r="G49" i="38"/>
  <c r="G36" i="37"/>
  <c r="K48" i="38"/>
  <c r="K35" i="37"/>
  <c r="G48" i="38"/>
  <c r="G35" i="37"/>
  <c r="C48" i="38"/>
  <c r="C35" i="37"/>
  <c r="K47" i="38"/>
  <c r="K34" i="37"/>
  <c r="G47" i="38"/>
  <c r="G34" i="37"/>
  <c r="K46" i="38"/>
  <c r="K33" i="37"/>
  <c r="G46" i="38"/>
  <c r="G33" i="37"/>
  <c r="C46" i="38"/>
  <c r="C33" i="37"/>
  <c r="K45" i="38"/>
  <c r="K32" i="37"/>
  <c r="G45" i="38"/>
  <c r="G32" i="37"/>
  <c r="P31" i="38"/>
  <c r="L31" i="38"/>
  <c r="H31" i="38"/>
  <c r="D31" i="38"/>
  <c r="C53" i="39"/>
  <c r="C51" i="39"/>
  <c r="G46" i="39"/>
  <c r="C45" i="39"/>
  <c r="O35" i="39"/>
  <c r="I8" i="36"/>
  <c r="E8" i="36"/>
  <c r="I31" i="39"/>
  <c r="N30" i="36"/>
  <c r="J30" i="36"/>
  <c r="F30" i="36"/>
  <c r="B30" i="36"/>
  <c r="J53" i="37"/>
  <c r="F52" i="37"/>
  <c r="J51" i="37"/>
  <c r="F50" i="37"/>
  <c r="J49" i="37"/>
  <c r="O31" i="38"/>
  <c r="K31" i="38"/>
  <c r="G31" i="38"/>
  <c r="C31" i="38"/>
  <c r="Q31" i="39"/>
  <c r="L31" i="39"/>
  <c r="P30" i="36"/>
  <c r="Q8" i="36"/>
  <c r="N52" i="37"/>
  <c r="B52" i="37"/>
  <c r="N50" i="37"/>
  <c r="B50" i="37"/>
  <c r="N31" i="38"/>
  <c r="J31" i="38"/>
  <c r="F31" i="38"/>
  <c r="B31" i="38"/>
  <c r="N53" i="38"/>
  <c r="F53" i="38"/>
  <c r="N52" i="38"/>
  <c r="F52" i="38"/>
  <c r="N51" i="38"/>
  <c r="F51" i="38"/>
  <c r="N50" i="38"/>
  <c r="F50" i="38"/>
  <c r="N49" i="38"/>
  <c r="F49" i="38"/>
  <c r="N48" i="38"/>
  <c r="F48" i="38"/>
  <c r="N47" i="38"/>
  <c r="F47" i="38"/>
  <c r="N46" i="38"/>
  <c r="F46" i="38"/>
  <c r="N45" i="38"/>
  <c r="F45" i="38"/>
  <c r="N44" i="38"/>
  <c r="F44" i="38"/>
  <c r="P31" i="39"/>
  <c r="E31" i="39"/>
  <c r="C97" i="6"/>
  <c r="C99" i="6"/>
  <c r="C98" i="6"/>
  <c r="C100" i="6"/>
  <c r="O25" i="6"/>
  <c r="G25" i="6"/>
  <c r="O21" i="6"/>
  <c r="G21" i="6"/>
  <c r="M24" i="6"/>
  <c r="M25" i="6"/>
  <c r="E24" i="6"/>
  <c r="E25" i="6"/>
  <c r="M23" i="6"/>
  <c r="E23" i="6"/>
  <c r="M20" i="6"/>
  <c r="M21" i="6"/>
  <c r="E20" i="6"/>
  <c r="E21" i="6"/>
  <c r="P27" i="12"/>
  <c r="H27" i="12"/>
  <c r="M30" i="12"/>
  <c r="E30" i="12"/>
  <c r="O27" i="10"/>
  <c r="K28" i="12"/>
  <c r="G28" i="12"/>
  <c r="G27" i="10"/>
  <c r="C28" i="12"/>
  <c r="G26" i="12"/>
  <c r="G26" i="10"/>
  <c r="O25" i="12"/>
  <c r="O25" i="10"/>
  <c r="G24" i="12"/>
  <c r="G24" i="10"/>
  <c r="O23" i="10"/>
  <c r="O23" i="12"/>
  <c r="G22" i="12"/>
  <c r="G22" i="10"/>
  <c r="O21" i="12"/>
  <c r="O21" i="10"/>
  <c r="K20" i="12"/>
  <c r="G20" i="12"/>
  <c r="G20" i="10"/>
  <c r="C20" i="12"/>
  <c r="E17" i="12"/>
  <c r="O15" i="10"/>
  <c r="O15" i="12"/>
  <c r="G14" i="12"/>
  <c r="G14" i="10"/>
  <c r="O13" i="12"/>
  <c r="O13" i="10"/>
  <c r="K13" i="12"/>
  <c r="K12" i="12"/>
  <c r="G12" i="12"/>
  <c r="G12" i="10"/>
  <c r="C12" i="12"/>
  <c r="O11" i="10"/>
  <c r="O11" i="12"/>
  <c r="K11" i="12"/>
  <c r="K10" i="12"/>
  <c r="G10" i="12"/>
  <c r="G10" i="10"/>
  <c r="C10" i="12"/>
  <c r="O9" i="12"/>
  <c r="O9" i="10"/>
  <c r="K8" i="12"/>
  <c r="G8" i="12"/>
  <c r="G8" i="10"/>
  <c r="C8" i="12"/>
  <c r="O7" i="10"/>
  <c r="O7" i="12"/>
  <c r="K7" i="12"/>
  <c r="K6" i="12"/>
  <c r="G6" i="12"/>
  <c r="G6" i="10"/>
  <c r="C6" i="12"/>
  <c r="O5" i="12"/>
  <c r="O5" i="10"/>
  <c r="K5" i="12"/>
  <c r="L33" i="10"/>
  <c r="L33" i="13"/>
  <c r="H33" i="10"/>
  <c r="H33" i="13"/>
  <c r="D33" i="10"/>
  <c r="D33" i="13"/>
  <c r="P32" i="10"/>
  <c r="P32" i="13"/>
  <c r="L32" i="10"/>
  <c r="L32" i="13"/>
  <c r="L31" i="10"/>
  <c r="L31" i="13"/>
  <c r="H31" i="10"/>
  <c r="H31" i="13"/>
  <c r="D31" i="10"/>
  <c r="D31" i="13"/>
  <c r="P30" i="10"/>
  <c r="P30" i="13"/>
  <c r="L30" i="10"/>
  <c r="L30" i="13"/>
  <c r="L29" i="9"/>
  <c r="D30" i="10"/>
  <c r="D29" i="9"/>
  <c r="J27" i="10"/>
  <c r="F28" i="13"/>
  <c r="B28" i="13"/>
  <c r="B27" i="10"/>
  <c r="F26" i="13"/>
  <c r="B26" i="13"/>
  <c r="B26" i="10"/>
  <c r="N25" i="13"/>
  <c r="J25" i="10"/>
  <c r="J25" i="13"/>
  <c r="F25" i="13"/>
  <c r="F24" i="13"/>
  <c r="B24" i="13"/>
  <c r="B24" i="10"/>
  <c r="N23" i="13"/>
  <c r="J23" i="13"/>
  <c r="J23" i="10"/>
  <c r="F23" i="13"/>
  <c r="F22" i="13"/>
  <c r="B22" i="13"/>
  <c r="B22" i="10"/>
  <c r="N21" i="13"/>
  <c r="J21" i="10"/>
  <c r="J21" i="13"/>
  <c r="F21" i="13"/>
  <c r="B21" i="13"/>
  <c r="B21" i="10"/>
  <c r="N20" i="13"/>
  <c r="F20" i="13"/>
  <c r="B20" i="13"/>
  <c r="B20" i="10"/>
  <c r="L18" i="10"/>
  <c r="L18" i="13"/>
  <c r="H18" i="10"/>
  <c r="H18" i="13"/>
  <c r="D18" i="10"/>
  <c r="D18" i="13"/>
  <c r="L17" i="10"/>
  <c r="L17" i="13"/>
  <c r="H17" i="10"/>
  <c r="H17" i="13"/>
  <c r="D17" i="10"/>
  <c r="D17" i="13"/>
  <c r="N15" i="13"/>
  <c r="F15" i="13"/>
  <c r="B15" i="13"/>
  <c r="B15" i="10"/>
  <c r="N14" i="13"/>
  <c r="F14" i="13"/>
  <c r="B14" i="13"/>
  <c r="B14" i="10"/>
  <c r="N13" i="13"/>
  <c r="F13" i="13"/>
  <c r="B13" i="13"/>
  <c r="B13" i="10"/>
  <c r="N12" i="13"/>
  <c r="F12" i="13"/>
  <c r="B12" i="13"/>
  <c r="B12" i="10"/>
  <c r="N11" i="13"/>
  <c r="F11" i="13"/>
  <c r="B11" i="13"/>
  <c r="B11" i="10"/>
  <c r="N10" i="13"/>
  <c r="F10" i="13"/>
  <c r="B10" i="13"/>
  <c r="B10" i="10"/>
  <c r="N9" i="13"/>
  <c r="F9" i="13"/>
  <c r="B9" i="13"/>
  <c r="B9" i="10"/>
  <c r="N8" i="13"/>
  <c r="J8" i="13"/>
  <c r="J8" i="10"/>
  <c r="F8" i="13"/>
  <c r="B8" i="13"/>
  <c r="B8" i="10"/>
  <c r="N7" i="13"/>
  <c r="F7" i="13"/>
  <c r="N6" i="13"/>
  <c r="J6" i="13"/>
  <c r="J6" i="10"/>
  <c r="F6" i="13"/>
  <c r="B6" i="13"/>
  <c r="B6" i="10"/>
  <c r="N5" i="13"/>
  <c r="N4" i="9"/>
  <c r="J5" i="10"/>
  <c r="J5" i="13"/>
  <c r="F4" i="9"/>
  <c r="B5" i="13"/>
  <c r="B5" i="10"/>
  <c r="K33" i="10"/>
  <c r="Q32" i="10"/>
  <c r="K31" i="10"/>
  <c r="Q30" i="10"/>
  <c r="Q27" i="10"/>
  <c r="F27" i="10"/>
  <c r="K26" i="10"/>
  <c r="Q25" i="10"/>
  <c r="F25" i="10"/>
  <c r="K24" i="10"/>
  <c r="Q23" i="10"/>
  <c r="F23" i="10"/>
  <c r="K22" i="10"/>
  <c r="Q21" i="10"/>
  <c r="F21" i="10"/>
  <c r="K20" i="10"/>
  <c r="K18" i="10"/>
  <c r="Q17" i="10"/>
  <c r="Q15" i="10"/>
  <c r="F15" i="10"/>
  <c r="K14" i="10"/>
  <c r="Q13" i="10"/>
  <c r="F13" i="10"/>
  <c r="K12" i="10"/>
  <c r="Q11" i="10"/>
  <c r="F11" i="10"/>
  <c r="K10" i="10"/>
  <c r="Q9" i="10"/>
  <c r="F9" i="10"/>
  <c r="K8" i="10"/>
  <c r="Q7" i="10"/>
  <c r="F7" i="10"/>
  <c r="K6" i="10"/>
  <c r="Q5" i="10"/>
  <c r="F5" i="10"/>
  <c r="P32" i="14"/>
  <c r="D32" i="14"/>
  <c r="P31" i="14"/>
  <c r="L31" i="14"/>
  <c r="H31" i="14"/>
  <c r="D31" i="14"/>
  <c r="P30" i="14"/>
  <c r="D30" i="14"/>
  <c r="N24" i="14"/>
  <c r="J24" i="14"/>
  <c r="F24" i="14"/>
  <c r="B24" i="14"/>
  <c r="N23" i="14"/>
  <c r="J23" i="14"/>
  <c r="F23" i="14"/>
  <c r="B23" i="14"/>
  <c r="N22" i="14"/>
  <c r="J22" i="14"/>
  <c r="F22" i="14"/>
  <c r="B22" i="14"/>
  <c r="N21" i="14"/>
  <c r="J21" i="14"/>
  <c r="F21" i="14"/>
  <c r="B21" i="14"/>
  <c r="N20" i="14"/>
  <c r="J20" i="14"/>
  <c r="F20" i="14"/>
  <c r="B20" i="14"/>
  <c r="P17" i="14"/>
  <c r="L17" i="14"/>
  <c r="H17" i="14"/>
  <c r="D17" i="14"/>
  <c r="N10" i="14"/>
  <c r="J10" i="14"/>
  <c r="F10" i="14"/>
  <c r="B10" i="14"/>
  <c r="N9" i="14"/>
  <c r="J9" i="14"/>
  <c r="F9" i="14"/>
  <c r="B9" i="14"/>
  <c r="N8" i="14"/>
  <c r="J8" i="14"/>
  <c r="F8" i="14"/>
  <c r="B8" i="14"/>
  <c r="N7" i="14"/>
  <c r="J7" i="14"/>
  <c r="F7" i="14"/>
  <c r="B7" i="14"/>
  <c r="N6" i="14"/>
  <c r="J6" i="14"/>
  <c r="F6" i="14"/>
  <c r="B6" i="14"/>
  <c r="N5" i="14"/>
  <c r="J5" i="14"/>
  <c r="F5" i="14"/>
  <c r="B5" i="14"/>
  <c r="G32" i="12"/>
  <c r="G30" i="12"/>
  <c r="O28" i="12"/>
  <c r="G25" i="12"/>
  <c r="I23" i="12"/>
  <c r="O20" i="12"/>
  <c r="G17" i="12"/>
  <c r="I15" i="12"/>
  <c r="O12" i="12"/>
  <c r="C11" i="12"/>
  <c r="G9" i="12"/>
  <c r="I7" i="12"/>
  <c r="J32" i="13"/>
  <c r="N30" i="13"/>
  <c r="H26" i="13"/>
  <c r="J24" i="13"/>
  <c r="N22" i="13"/>
  <c r="P21" i="13"/>
  <c r="P20" i="13"/>
  <c r="J15" i="13"/>
  <c r="P12" i="13"/>
  <c r="J11" i="13"/>
  <c r="B7" i="13"/>
  <c r="F5" i="13"/>
  <c r="D7" i="14"/>
  <c r="D5" i="14"/>
  <c r="P32" i="23"/>
  <c r="P32" i="25"/>
  <c r="O31" i="23"/>
  <c r="K31" i="23"/>
  <c r="G31" i="23"/>
  <c r="C31" i="23"/>
  <c r="C31" i="25"/>
  <c r="N30" i="23"/>
  <c r="J30" i="23"/>
  <c r="P33" i="12"/>
  <c r="H33" i="12"/>
  <c r="P32" i="12"/>
  <c r="H32" i="12"/>
  <c r="P31" i="12"/>
  <c r="H31" i="12"/>
  <c r="P30" i="12"/>
  <c r="H30" i="12"/>
  <c r="L17" i="12"/>
  <c r="H17" i="12"/>
  <c r="D17" i="12"/>
  <c r="J29" i="9"/>
  <c r="E27" i="10"/>
  <c r="M25" i="10"/>
  <c r="E25" i="10"/>
  <c r="E24" i="10"/>
  <c r="M23" i="10"/>
  <c r="E23" i="10"/>
  <c r="M21" i="10"/>
  <c r="E21" i="10"/>
  <c r="E20" i="10"/>
  <c r="E15" i="10"/>
  <c r="E14" i="10"/>
  <c r="E13" i="10"/>
  <c r="E12" i="10"/>
  <c r="E11" i="10"/>
  <c r="E10" i="10"/>
  <c r="E9" i="10"/>
  <c r="I33" i="10"/>
  <c r="N32" i="10"/>
  <c r="C32" i="10"/>
  <c r="I31" i="10"/>
  <c r="N27" i="10"/>
  <c r="C27" i="10"/>
  <c r="I26" i="10"/>
  <c r="N25" i="10"/>
  <c r="C25" i="10"/>
  <c r="I24" i="10"/>
  <c r="N23" i="10"/>
  <c r="C23" i="10"/>
  <c r="I22" i="10"/>
  <c r="N21" i="10"/>
  <c r="C21" i="10"/>
  <c r="I20" i="10"/>
  <c r="I18" i="10"/>
  <c r="C17" i="10"/>
  <c r="N15" i="10"/>
  <c r="C15" i="10"/>
  <c r="I14" i="10"/>
  <c r="N13" i="10"/>
  <c r="C13" i="10"/>
  <c r="I12" i="10"/>
  <c r="N11" i="10"/>
  <c r="C11" i="10"/>
  <c r="I10" i="10"/>
  <c r="N9" i="10"/>
  <c r="C9" i="10"/>
  <c r="I8" i="10"/>
  <c r="N7" i="10"/>
  <c r="C7" i="10"/>
  <c r="I6" i="10"/>
  <c r="N5" i="10"/>
  <c r="C5" i="10"/>
  <c r="O32" i="12"/>
  <c r="O30" i="12"/>
  <c r="O26" i="12"/>
  <c r="G23" i="12"/>
  <c r="I21" i="12"/>
  <c r="O18" i="12"/>
  <c r="G15" i="12"/>
  <c r="I13" i="12"/>
  <c r="O10" i="12"/>
  <c r="G7" i="12"/>
  <c r="I5" i="12"/>
  <c r="H32" i="13"/>
  <c r="J30" i="13"/>
  <c r="N28" i="13"/>
  <c r="D26" i="13"/>
  <c r="H24" i="13"/>
  <c r="J22" i="13"/>
  <c r="J20" i="13"/>
  <c r="P17" i="13"/>
  <c r="P13" i="13"/>
  <c r="J12" i="13"/>
  <c r="P9" i="13"/>
  <c r="P33" i="21"/>
  <c r="P33" i="23"/>
  <c r="L33" i="23"/>
  <c r="L33" i="21"/>
  <c r="H33" i="23"/>
  <c r="H33" i="21"/>
  <c r="D33" i="21"/>
  <c r="D33" i="23"/>
  <c r="O32" i="21"/>
  <c r="G32" i="23"/>
  <c r="G32" i="21"/>
  <c r="C32" i="23"/>
  <c r="C29" i="23"/>
  <c r="N31" i="21"/>
  <c r="N31" i="23"/>
  <c r="J31" i="23"/>
  <c r="J31" i="21"/>
  <c r="F31" i="23"/>
  <c r="F31" i="21"/>
  <c r="Q30" i="21"/>
  <c r="Q30" i="23"/>
  <c r="M30" i="21"/>
  <c r="I29" i="23"/>
  <c r="I30" i="21"/>
  <c r="E30" i="23"/>
  <c r="E30" i="21"/>
  <c r="L25" i="23"/>
  <c r="H25" i="23"/>
  <c r="D25" i="23"/>
  <c r="J23" i="23"/>
  <c r="F23" i="23"/>
  <c r="Q22" i="23"/>
  <c r="H21" i="23"/>
  <c r="D21" i="23"/>
  <c r="O20" i="23"/>
  <c r="K32" i="23"/>
  <c r="M30" i="23"/>
  <c r="F30" i="23"/>
  <c r="M26" i="23"/>
  <c r="K24" i="23"/>
  <c r="I22" i="23"/>
  <c r="E17" i="23"/>
  <c r="K24" i="6"/>
  <c r="K25" i="6"/>
  <c r="C24" i="6"/>
  <c r="C25" i="6"/>
  <c r="G155" i="6"/>
  <c r="K23" i="6"/>
  <c r="C23" i="6"/>
  <c r="K20" i="6"/>
  <c r="K21" i="6"/>
  <c r="C20" i="6"/>
  <c r="C21" i="6"/>
  <c r="L29" i="12"/>
  <c r="F27" i="13"/>
  <c r="H16" i="12"/>
  <c r="K30" i="12"/>
  <c r="C30" i="12"/>
  <c r="E28" i="12"/>
  <c r="M20" i="12"/>
  <c r="E20" i="12"/>
  <c r="G18" i="12"/>
  <c r="G18" i="10"/>
  <c r="O17" i="12"/>
  <c r="O17" i="10"/>
  <c r="K17" i="12"/>
  <c r="E5" i="12"/>
  <c r="N33" i="13"/>
  <c r="J33" i="10"/>
  <c r="J33" i="13"/>
  <c r="F33" i="13"/>
  <c r="F32" i="13"/>
  <c r="B32" i="13"/>
  <c r="B32" i="10"/>
  <c r="N31" i="13"/>
  <c r="J31" i="13"/>
  <c r="J31" i="10"/>
  <c r="F31" i="13"/>
  <c r="N29" i="9"/>
  <c r="F30" i="13"/>
  <c r="F29" i="9"/>
  <c r="B30" i="13"/>
  <c r="B30" i="10"/>
  <c r="P27" i="10"/>
  <c r="P28" i="13"/>
  <c r="L27" i="10"/>
  <c r="L28" i="13"/>
  <c r="H27" i="10"/>
  <c r="D27" i="10"/>
  <c r="P26" i="10"/>
  <c r="P26" i="13"/>
  <c r="L26" i="10"/>
  <c r="L26" i="13"/>
  <c r="L25" i="10"/>
  <c r="L25" i="13"/>
  <c r="H25" i="10"/>
  <c r="H25" i="13"/>
  <c r="D25" i="10"/>
  <c r="D25" i="13"/>
  <c r="P24" i="10"/>
  <c r="P24" i="13"/>
  <c r="L24" i="10"/>
  <c r="L24" i="13"/>
  <c r="L23" i="10"/>
  <c r="L23" i="13"/>
  <c r="H23" i="10"/>
  <c r="H23" i="13"/>
  <c r="D23" i="10"/>
  <c r="D23" i="13"/>
  <c r="P22" i="10"/>
  <c r="P22" i="13"/>
  <c r="L22" i="10"/>
  <c r="L22" i="13"/>
  <c r="L21" i="10"/>
  <c r="L21" i="13"/>
  <c r="H21" i="10"/>
  <c r="H21" i="13"/>
  <c r="D21" i="10"/>
  <c r="D21" i="13"/>
  <c r="L20" i="10"/>
  <c r="L20" i="13"/>
  <c r="H20" i="10"/>
  <c r="H20" i="13"/>
  <c r="D20" i="10"/>
  <c r="D20" i="13"/>
  <c r="N18" i="13"/>
  <c r="F18" i="13"/>
  <c r="B18" i="13"/>
  <c r="B18" i="10"/>
  <c r="N17" i="13"/>
  <c r="F17" i="13"/>
  <c r="B17" i="13"/>
  <c r="B17" i="10"/>
  <c r="L15" i="10"/>
  <c r="L15" i="13"/>
  <c r="H15" i="10"/>
  <c r="H15" i="13"/>
  <c r="D15" i="10"/>
  <c r="D15" i="13"/>
  <c r="L14" i="10"/>
  <c r="L14" i="13"/>
  <c r="H14" i="10"/>
  <c r="H14" i="13"/>
  <c r="D14" i="10"/>
  <c r="D14" i="13"/>
  <c r="L13" i="10"/>
  <c r="L13" i="13"/>
  <c r="H13" i="10"/>
  <c r="H13" i="13"/>
  <c r="D13" i="10"/>
  <c r="D13" i="13"/>
  <c r="L12" i="10"/>
  <c r="L12" i="13"/>
  <c r="H12" i="10"/>
  <c r="H12" i="13"/>
  <c r="D12" i="10"/>
  <c r="D12" i="13"/>
  <c r="L11" i="10"/>
  <c r="L11" i="13"/>
  <c r="H11" i="10"/>
  <c r="H11" i="13"/>
  <c r="D11" i="10"/>
  <c r="D11" i="13"/>
  <c r="L10" i="10"/>
  <c r="L10" i="13"/>
  <c r="H10" i="10"/>
  <c r="H10" i="13"/>
  <c r="D10" i="10"/>
  <c r="D10" i="13"/>
  <c r="L9" i="10"/>
  <c r="L9" i="13"/>
  <c r="H9" i="10"/>
  <c r="H9" i="13"/>
  <c r="D9" i="10"/>
  <c r="D9" i="13"/>
  <c r="P8" i="10"/>
  <c r="P8" i="13"/>
  <c r="L8" i="10"/>
  <c r="L8" i="13"/>
  <c r="H8" i="13"/>
  <c r="H8" i="10"/>
  <c r="D8" i="10"/>
  <c r="D8" i="13"/>
  <c r="L7" i="10"/>
  <c r="L7" i="13"/>
  <c r="H7" i="13"/>
  <c r="H7" i="10"/>
  <c r="D7" i="10"/>
  <c r="D7" i="13"/>
  <c r="P6" i="10"/>
  <c r="P6" i="13"/>
  <c r="L6" i="10"/>
  <c r="L6" i="13"/>
  <c r="H6" i="13"/>
  <c r="H6" i="10"/>
  <c r="P5" i="10"/>
  <c r="P5" i="13"/>
  <c r="L5" i="10"/>
  <c r="L4" i="9"/>
  <c r="H5" i="13"/>
  <c r="H5" i="10"/>
  <c r="D5" i="10"/>
  <c r="D5" i="13"/>
  <c r="D4" i="9"/>
  <c r="Q33" i="10"/>
  <c r="F33" i="10"/>
  <c r="K32" i="10"/>
  <c r="Q31" i="10"/>
  <c r="F31" i="10"/>
  <c r="K30" i="10"/>
  <c r="K27" i="10"/>
  <c r="Q26" i="10"/>
  <c r="F26" i="10"/>
  <c r="K25" i="10"/>
  <c r="Q24" i="10"/>
  <c r="F24" i="10"/>
  <c r="K23" i="10"/>
  <c r="Q22" i="10"/>
  <c r="F22" i="10"/>
  <c r="K21" i="10"/>
  <c r="Q20" i="10"/>
  <c r="Q18" i="10"/>
  <c r="F18" i="10"/>
  <c r="K17" i="10"/>
  <c r="K15" i="10"/>
  <c r="Q14" i="10"/>
  <c r="K13" i="10"/>
  <c r="Q12" i="10"/>
  <c r="K11" i="10"/>
  <c r="Q10" i="10"/>
  <c r="K9" i="10"/>
  <c r="Q8" i="10"/>
  <c r="K7" i="10"/>
  <c r="Q6" i="10"/>
  <c r="K5" i="10"/>
  <c r="N32" i="14"/>
  <c r="J32" i="14"/>
  <c r="F32" i="14"/>
  <c r="B32" i="14"/>
  <c r="N31" i="14"/>
  <c r="J31" i="14"/>
  <c r="F31" i="14"/>
  <c r="B31" i="14"/>
  <c r="N30" i="14"/>
  <c r="J30" i="14"/>
  <c r="F30" i="14"/>
  <c r="B30" i="14"/>
  <c r="P24" i="14"/>
  <c r="D24" i="14"/>
  <c r="P23" i="14"/>
  <c r="L23" i="14"/>
  <c r="H23" i="14"/>
  <c r="D23" i="14"/>
  <c r="P22" i="14"/>
  <c r="D22" i="14"/>
  <c r="P21" i="14"/>
  <c r="L21" i="14"/>
  <c r="H21" i="14"/>
  <c r="D21" i="14"/>
  <c r="P20" i="14"/>
  <c r="D20" i="14"/>
  <c r="N17" i="14"/>
  <c r="J17" i="14"/>
  <c r="F17" i="14"/>
  <c r="B17" i="14"/>
  <c r="P10" i="14"/>
  <c r="L10" i="14"/>
  <c r="H10" i="14"/>
  <c r="D10" i="14"/>
  <c r="P9" i="14"/>
  <c r="L9" i="14"/>
  <c r="H9" i="14"/>
  <c r="P8" i="14"/>
  <c r="L8" i="14"/>
  <c r="H8" i="14"/>
  <c r="D8" i="14"/>
  <c r="P7" i="14"/>
  <c r="L7" i="14"/>
  <c r="H7" i="14"/>
  <c r="P6" i="14"/>
  <c r="L6" i="14"/>
  <c r="H6" i="14"/>
  <c r="D6" i="14"/>
  <c r="P5" i="14"/>
  <c r="L5" i="14"/>
  <c r="H5" i="14"/>
  <c r="G33" i="12"/>
  <c r="G31" i="12"/>
  <c r="O24" i="12"/>
  <c r="G21" i="12"/>
  <c r="H20" i="12"/>
  <c r="M17" i="12"/>
  <c r="G13" i="12"/>
  <c r="I11" i="12"/>
  <c r="O8" i="12"/>
  <c r="C7" i="12"/>
  <c r="G5" i="12"/>
  <c r="P33" i="13"/>
  <c r="B33" i="13"/>
  <c r="D32" i="13"/>
  <c r="H30" i="13"/>
  <c r="J28" i="13"/>
  <c r="N26" i="13"/>
  <c r="P25" i="13"/>
  <c r="B25" i="13"/>
  <c r="D24" i="13"/>
  <c r="H22" i="13"/>
  <c r="P18" i="13"/>
  <c r="J17" i="13"/>
  <c r="P14" i="13"/>
  <c r="J13" i="13"/>
  <c r="P10" i="13"/>
  <c r="J9" i="13"/>
  <c r="P7" i="13"/>
  <c r="D6" i="13"/>
  <c r="H30" i="14"/>
  <c r="G24" i="25"/>
  <c r="G24" i="24"/>
  <c r="G24" i="23"/>
  <c r="C24" i="25"/>
  <c r="C24" i="23"/>
  <c r="E22" i="25"/>
  <c r="E22" i="24"/>
  <c r="E22" i="23"/>
  <c r="P21" i="25"/>
  <c r="P21" i="23"/>
  <c r="O27" i="23"/>
  <c r="O20" i="25"/>
  <c r="G20" i="25"/>
  <c r="G20" i="24"/>
  <c r="G27" i="23"/>
  <c r="C20" i="25"/>
  <c r="C20" i="23"/>
  <c r="L147" i="6"/>
  <c r="L146" i="6"/>
  <c r="L145" i="6"/>
  <c r="L144" i="6"/>
  <c r="D130" i="6"/>
  <c r="L129" i="6"/>
  <c r="L25" i="12"/>
  <c r="H25" i="12"/>
  <c r="D25" i="12"/>
  <c r="L23" i="12"/>
  <c r="H23" i="12"/>
  <c r="D23" i="12"/>
  <c r="L21" i="12"/>
  <c r="H21" i="12"/>
  <c r="D21" i="12"/>
  <c r="L15" i="12"/>
  <c r="H15" i="12"/>
  <c r="D15" i="12"/>
  <c r="L13" i="12"/>
  <c r="H13" i="12"/>
  <c r="D13" i="12"/>
  <c r="L11" i="12"/>
  <c r="H11" i="12"/>
  <c r="D11" i="12"/>
  <c r="L9" i="12"/>
  <c r="H9" i="12"/>
  <c r="D9" i="12"/>
  <c r="L7" i="12"/>
  <c r="H7" i="12"/>
  <c r="D7" i="12"/>
  <c r="L5" i="12"/>
  <c r="H5" i="12"/>
  <c r="D5" i="12"/>
  <c r="M33" i="10"/>
  <c r="E33" i="10"/>
  <c r="E32" i="10"/>
  <c r="M31" i="10"/>
  <c r="E31" i="10"/>
  <c r="P29" i="9"/>
  <c r="E18" i="10"/>
  <c r="E17" i="10"/>
  <c r="J4" i="9"/>
  <c r="N33" i="10"/>
  <c r="C33" i="10"/>
  <c r="I32" i="10"/>
  <c r="N31" i="10"/>
  <c r="C31" i="10"/>
  <c r="I30" i="10"/>
  <c r="I27" i="10"/>
  <c r="C26" i="10"/>
  <c r="I25" i="10"/>
  <c r="N24" i="10"/>
  <c r="C24" i="10"/>
  <c r="C22" i="10"/>
  <c r="N20" i="10"/>
  <c r="C20" i="10"/>
  <c r="N18" i="10"/>
  <c r="C18" i="10"/>
  <c r="I17" i="10"/>
  <c r="N14" i="10"/>
  <c r="C14" i="10"/>
  <c r="N12" i="10"/>
  <c r="C12" i="10"/>
  <c r="N10" i="10"/>
  <c r="C10" i="10"/>
  <c r="I9" i="10"/>
  <c r="N8" i="10"/>
  <c r="C8" i="10"/>
  <c r="N6" i="10"/>
  <c r="C6" i="10"/>
  <c r="O33" i="12"/>
  <c r="O31" i="12"/>
  <c r="O22" i="12"/>
  <c r="O14" i="12"/>
  <c r="C13" i="12"/>
  <c r="G11" i="12"/>
  <c r="O6" i="12"/>
  <c r="C5" i="12"/>
  <c r="P31" i="13"/>
  <c r="B31" i="13"/>
  <c r="D30" i="13"/>
  <c r="H28" i="13"/>
  <c r="J26" i="13"/>
  <c r="P23" i="13"/>
  <c r="B23" i="13"/>
  <c r="D22" i="13"/>
  <c r="J18" i="13"/>
  <c r="P15" i="13"/>
  <c r="J14" i="13"/>
  <c r="P11" i="13"/>
  <c r="J10" i="13"/>
  <c r="J7" i="13"/>
  <c r="L5" i="13"/>
  <c r="K27" i="23"/>
  <c r="C14" i="26"/>
  <c r="J18" i="23"/>
  <c r="F18" i="23"/>
  <c r="Q26" i="24"/>
  <c r="K24" i="24"/>
  <c r="O32" i="23"/>
  <c r="I30" i="23"/>
  <c r="I17" i="23"/>
  <c r="N30" i="25"/>
  <c r="N24" i="6"/>
  <c r="N25" i="6"/>
  <c r="J24" i="6"/>
  <c r="J25" i="6"/>
  <c r="F24" i="6"/>
  <c r="F25" i="6"/>
  <c r="B24" i="6"/>
  <c r="B25" i="6"/>
  <c r="N23" i="6"/>
  <c r="J23" i="6"/>
  <c r="F23" i="6"/>
  <c r="B23" i="6"/>
  <c r="N20" i="6"/>
  <c r="N21" i="6"/>
  <c r="J20" i="6"/>
  <c r="J21" i="6"/>
  <c r="F20" i="6"/>
  <c r="F21" i="6"/>
  <c r="B20" i="6"/>
  <c r="B21" i="6"/>
  <c r="P28" i="12"/>
  <c r="P26" i="12"/>
  <c r="P25" i="12"/>
  <c r="P24" i="12"/>
  <c r="P23" i="12"/>
  <c r="P22" i="12"/>
  <c r="P21" i="12"/>
  <c r="P20" i="12"/>
  <c r="P18" i="12"/>
  <c r="P17" i="12"/>
  <c r="P15" i="12"/>
  <c r="P14" i="12"/>
  <c r="P13" i="12"/>
  <c r="P12" i="12"/>
  <c r="P11" i="12"/>
  <c r="P10" i="12"/>
  <c r="P9" i="12"/>
  <c r="P8" i="12"/>
  <c r="P7" i="12"/>
  <c r="P6" i="12"/>
  <c r="P5" i="12"/>
  <c r="Q29" i="9"/>
  <c r="Q28" i="13"/>
  <c r="Q4" i="9"/>
  <c r="M32" i="10"/>
  <c r="M30" i="10"/>
  <c r="M27" i="10"/>
  <c r="M26" i="10"/>
  <c r="M24" i="10"/>
  <c r="M22" i="10"/>
  <c r="M20" i="10"/>
  <c r="M18" i="10"/>
  <c r="M17" i="10"/>
  <c r="M15" i="10"/>
  <c r="M14" i="10"/>
  <c r="M13" i="10"/>
  <c r="M12" i="10"/>
  <c r="M11" i="10"/>
  <c r="M10" i="10"/>
  <c r="M9" i="10"/>
  <c r="M8" i="10"/>
  <c r="M7" i="10"/>
  <c r="M6" i="10"/>
  <c r="M5" i="10"/>
  <c r="K32" i="14"/>
  <c r="G32" i="14"/>
  <c r="C32" i="14"/>
  <c r="O31" i="14"/>
  <c r="K31" i="14"/>
  <c r="K30" i="14"/>
  <c r="G30" i="14"/>
  <c r="C30" i="14"/>
  <c r="K24" i="14"/>
  <c r="G24" i="14"/>
  <c r="C24" i="14"/>
  <c r="O23" i="14"/>
  <c r="K23" i="14"/>
  <c r="K22" i="14"/>
  <c r="G22" i="14"/>
  <c r="C22" i="14"/>
  <c r="O21" i="14"/>
  <c r="K21" i="14"/>
  <c r="K20" i="14"/>
  <c r="G20" i="14"/>
  <c r="C20" i="14"/>
  <c r="O17" i="14"/>
  <c r="K17" i="14"/>
  <c r="O10" i="14"/>
  <c r="K10" i="14"/>
  <c r="K9" i="14"/>
  <c r="G9" i="14"/>
  <c r="C9" i="14"/>
  <c r="O8" i="14"/>
  <c r="K8" i="14"/>
  <c r="K7" i="14"/>
  <c r="G7" i="14"/>
  <c r="C7" i="14"/>
  <c r="O6" i="14"/>
  <c r="K6" i="14"/>
  <c r="K5" i="14"/>
  <c r="G5" i="14"/>
  <c r="C5" i="14"/>
  <c r="E32" i="13"/>
  <c r="I30" i="13"/>
  <c r="E28" i="13"/>
  <c r="E24" i="13"/>
  <c r="L27" i="23"/>
  <c r="G14" i="24"/>
  <c r="G14" i="23"/>
  <c r="F13" i="23"/>
  <c r="F13" i="24"/>
  <c r="I12" i="24"/>
  <c r="I12" i="23"/>
  <c r="H11" i="23"/>
  <c r="H11" i="24"/>
  <c r="C10" i="24"/>
  <c r="C10" i="23"/>
  <c r="Q8" i="23"/>
  <c r="Q8" i="24"/>
  <c r="E8" i="24"/>
  <c r="E8" i="23"/>
  <c r="D7" i="24"/>
  <c r="D7" i="23"/>
  <c r="K6" i="23"/>
  <c r="K15" i="23"/>
  <c r="K6" i="24"/>
  <c r="G6" i="23"/>
  <c r="G15" i="23"/>
  <c r="C6" i="23"/>
  <c r="N5" i="24"/>
  <c r="J15" i="24"/>
  <c r="F5" i="23"/>
  <c r="C28" i="23"/>
  <c r="J26" i="21"/>
  <c r="J26" i="23"/>
  <c r="F26" i="23"/>
  <c r="F26" i="21"/>
  <c r="H24" i="21"/>
  <c r="H24" i="23"/>
  <c r="D24" i="23"/>
  <c r="D24" i="21"/>
  <c r="G23" i="21"/>
  <c r="N22" i="23"/>
  <c r="J22" i="23"/>
  <c r="F22" i="21"/>
  <c r="F22" i="23"/>
  <c r="Q21" i="23"/>
  <c r="Q21" i="21"/>
  <c r="P20" i="23"/>
  <c r="L20" i="23"/>
  <c r="H20" i="23"/>
  <c r="D20" i="21"/>
  <c r="D20" i="23"/>
  <c r="O6" i="23"/>
  <c r="N5" i="23"/>
  <c r="K33" i="21"/>
  <c r="K33" i="24"/>
  <c r="G33" i="24"/>
  <c r="G33" i="21"/>
  <c r="C33" i="21"/>
  <c r="C33" i="24"/>
  <c r="N32" i="21"/>
  <c r="N32" i="24"/>
  <c r="J32" i="21"/>
  <c r="J32" i="24"/>
  <c r="F32" i="24"/>
  <c r="F32" i="21"/>
  <c r="Q31" i="21"/>
  <c r="Q31" i="24"/>
  <c r="M31" i="21"/>
  <c r="M31" i="24"/>
  <c r="E31" i="24"/>
  <c r="E31" i="21"/>
  <c r="P30" i="21"/>
  <c r="P30" i="24"/>
  <c r="L30" i="21"/>
  <c r="L30" i="24"/>
  <c r="H30" i="21"/>
  <c r="H30" i="24"/>
  <c r="D30" i="24"/>
  <c r="D30" i="21"/>
  <c r="M27" i="21"/>
  <c r="G27" i="21"/>
  <c r="E25" i="21"/>
  <c r="C23" i="21"/>
  <c r="P20" i="21"/>
  <c r="L32" i="25"/>
  <c r="H32" i="25"/>
  <c r="D32" i="25"/>
  <c r="O31" i="25"/>
  <c r="K31" i="25"/>
  <c r="G31" i="25"/>
  <c r="J30" i="25"/>
  <c r="F30" i="25"/>
  <c r="P20" i="25"/>
  <c r="H20" i="25"/>
  <c r="O10" i="25"/>
  <c r="K10" i="25"/>
  <c r="C10" i="25"/>
  <c r="J9" i="25"/>
  <c r="F9" i="25"/>
  <c r="Q8" i="25"/>
  <c r="M8" i="25"/>
  <c r="I8" i="25"/>
  <c r="E8" i="25"/>
  <c r="L7" i="25"/>
  <c r="H7" i="25"/>
  <c r="D7" i="25"/>
  <c r="O6" i="25"/>
  <c r="K6" i="25"/>
  <c r="G6" i="25"/>
  <c r="N5" i="25"/>
  <c r="F5" i="25"/>
  <c r="Q25" i="23"/>
  <c r="O23" i="23"/>
  <c r="M21" i="23"/>
  <c r="C25" i="24"/>
  <c r="H14" i="24"/>
  <c r="J12" i="24"/>
  <c r="F18" i="25"/>
  <c r="N40" i="39"/>
  <c r="N53" i="39"/>
  <c r="J40" i="39"/>
  <c r="J53" i="39"/>
  <c r="F40" i="39"/>
  <c r="F53" i="39"/>
  <c r="B40" i="39"/>
  <c r="B53" i="39"/>
  <c r="N39" i="39"/>
  <c r="N52" i="39"/>
  <c r="J39" i="39"/>
  <c r="J52" i="39"/>
  <c r="F39" i="39"/>
  <c r="F52" i="39"/>
  <c r="B39" i="39"/>
  <c r="B52" i="39"/>
  <c r="N38" i="39"/>
  <c r="N51" i="39"/>
  <c r="J38" i="39"/>
  <c r="J51" i="39"/>
  <c r="B38" i="39"/>
  <c r="B51" i="39"/>
  <c r="N37" i="39"/>
  <c r="N50" i="39"/>
  <c r="J37" i="39"/>
  <c r="J50" i="39"/>
  <c r="F37" i="39"/>
  <c r="F50" i="39"/>
  <c r="B37" i="39"/>
  <c r="B50" i="39"/>
  <c r="N36" i="39"/>
  <c r="N49" i="39"/>
  <c r="J36" i="39"/>
  <c r="J49" i="39"/>
  <c r="F36" i="39"/>
  <c r="F49" i="39"/>
  <c r="B36" i="39"/>
  <c r="B49" i="39"/>
  <c r="N35" i="39"/>
  <c r="N48" i="39"/>
  <c r="J35" i="39"/>
  <c r="J48" i="39"/>
  <c r="F35" i="39"/>
  <c r="F48" i="39"/>
  <c r="B35" i="39"/>
  <c r="B48" i="39"/>
  <c r="N34" i="39"/>
  <c r="N47" i="39"/>
  <c r="J34" i="39"/>
  <c r="J47" i="39"/>
  <c r="F34" i="39"/>
  <c r="F47" i="39"/>
  <c r="B34" i="39"/>
  <c r="B47" i="39"/>
  <c r="N33" i="39"/>
  <c r="N46" i="39"/>
  <c r="J33" i="39"/>
  <c r="J46" i="39"/>
  <c r="F33" i="39"/>
  <c r="F46" i="39"/>
  <c r="B33" i="39"/>
  <c r="B46" i="39"/>
  <c r="N32" i="39"/>
  <c r="N45" i="39"/>
  <c r="J32" i="39"/>
  <c r="J45" i="39"/>
  <c r="F32" i="39"/>
  <c r="F45" i="39"/>
  <c r="B32" i="39"/>
  <c r="B45" i="39"/>
  <c r="N33" i="12"/>
  <c r="J33" i="12"/>
  <c r="F33" i="12"/>
  <c r="B33" i="12"/>
  <c r="N32" i="12"/>
  <c r="J32" i="12"/>
  <c r="F32" i="12"/>
  <c r="B32" i="12"/>
  <c r="N31" i="12"/>
  <c r="J31" i="12"/>
  <c r="F31" i="12"/>
  <c r="B31" i="12"/>
  <c r="N30" i="12"/>
  <c r="J30" i="12"/>
  <c r="F30" i="12"/>
  <c r="B30" i="12"/>
  <c r="N26" i="12"/>
  <c r="J26" i="12"/>
  <c r="F26" i="12"/>
  <c r="B26" i="12"/>
  <c r="N25" i="12"/>
  <c r="J25" i="12"/>
  <c r="F25" i="12"/>
  <c r="B25" i="12"/>
  <c r="N24" i="12"/>
  <c r="J24" i="12"/>
  <c r="F24" i="12"/>
  <c r="B24" i="12"/>
  <c r="N23" i="12"/>
  <c r="J23" i="12"/>
  <c r="F23" i="12"/>
  <c r="B23" i="12"/>
  <c r="N22" i="12"/>
  <c r="J22" i="12"/>
  <c r="F22" i="12"/>
  <c r="B22" i="12"/>
  <c r="N21" i="12"/>
  <c r="J21" i="12"/>
  <c r="F21" i="12"/>
  <c r="B21" i="12"/>
  <c r="N20" i="12"/>
  <c r="J20" i="12"/>
  <c r="F20" i="12"/>
  <c r="B20" i="12"/>
  <c r="N18" i="12"/>
  <c r="J18" i="12"/>
  <c r="F18" i="12"/>
  <c r="B18" i="12"/>
  <c r="N17" i="12"/>
  <c r="J17" i="12"/>
  <c r="F17" i="12"/>
  <c r="B17" i="12"/>
  <c r="N15" i="12"/>
  <c r="J15" i="12"/>
  <c r="F15" i="12"/>
  <c r="B15" i="12"/>
  <c r="N14" i="12"/>
  <c r="J14" i="12"/>
  <c r="F14" i="12"/>
  <c r="B14" i="12"/>
  <c r="N13" i="12"/>
  <c r="J13" i="12"/>
  <c r="F13" i="12"/>
  <c r="B13" i="12"/>
  <c r="N12" i="12"/>
  <c r="J12" i="12"/>
  <c r="F12" i="12"/>
  <c r="B12" i="12"/>
  <c r="N11" i="12"/>
  <c r="J11" i="12"/>
  <c r="F11" i="12"/>
  <c r="B11" i="12"/>
  <c r="N10" i="12"/>
  <c r="J10" i="12"/>
  <c r="F10" i="12"/>
  <c r="B10" i="12"/>
  <c r="N9" i="12"/>
  <c r="J9" i="12"/>
  <c r="F9" i="12"/>
  <c r="B9" i="12"/>
  <c r="N8" i="12"/>
  <c r="J8" i="12"/>
  <c r="F8" i="12"/>
  <c r="B8" i="12"/>
  <c r="N7" i="12"/>
  <c r="J7" i="12"/>
  <c r="F7" i="12"/>
  <c r="B7" i="12"/>
  <c r="N6" i="12"/>
  <c r="J6" i="12"/>
  <c r="F6" i="12"/>
  <c r="B6" i="12"/>
  <c r="N5" i="12"/>
  <c r="J5" i="12"/>
  <c r="F5" i="12"/>
  <c r="B5" i="12"/>
  <c r="O33" i="13"/>
  <c r="K33" i="13"/>
  <c r="G33" i="13"/>
  <c r="C33" i="13"/>
  <c r="O32" i="13"/>
  <c r="K32" i="13"/>
  <c r="G32" i="13"/>
  <c r="C32" i="13"/>
  <c r="O31" i="13"/>
  <c r="K31" i="13"/>
  <c r="G31" i="13"/>
  <c r="C31" i="13"/>
  <c r="O30" i="13"/>
  <c r="K30" i="13"/>
  <c r="G30" i="13"/>
  <c r="C30" i="13"/>
  <c r="O26" i="13"/>
  <c r="K26" i="13"/>
  <c r="G26" i="13"/>
  <c r="C26" i="13"/>
  <c r="O25" i="13"/>
  <c r="K25" i="13"/>
  <c r="G25" i="13"/>
  <c r="C25" i="13"/>
  <c r="O24" i="13"/>
  <c r="K24" i="13"/>
  <c r="G24" i="13"/>
  <c r="C24" i="13"/>
  <c r="O23" i="13"/>
  <c r="K23" i="13"/>
  <c r="G23" i="13"/>
  <c r="C23" i="13"/>
  <c r="O22" i="13"/>
  <c r="K22" i="13"/>
  <c r="G22" i="13"/>
  <c r="C22" i="13"/>
  <c r="O21" i="13"/>
  <c r="K21" i="13"/>
  <c r="G21" i="13"/>
  <c r="C21" i="13"/>
  <c r="O20" i="13"/>
  <c r="K20" i="13"/>
  <c r="G20" i="13"/>
  <c r="C20" i="13"/>
  <c r="O18" i="13"/>
  <c r="K18" i="13"/>
  <c r="G18" i="13"/>
  <c r="C18" i="13"/>
  <c r="O17" i="13"/>
  <c r="K17" i="13"/>
  <c r="G17" i="13"/>
  <c r="C17" i="13"/>
  <c r="O15" i="13"/>
  <c r="K15" i="13"/>
  <c r="G15" i="13"/>
  <c r="C15" i="13"/>
  <c r="O14" i="13"/>
  <c r="K14" i="13"/>
  <c r="G14" i="13"/>
  <c r="C14" i="13"/>
  <c r="O13" i="13"/>
  <c r="K13" i="13"/>
  <c r="G13" i="13"/>
  <c r="C13" i="13"/>
  <c r="O12" i="13"/>
  <c r="K12" i="13"/>
  <c r="G12" i="13"/>
  <c r="C12" i="13"/>
  <c r="O11" i="13"/>
  <c r="K11" i="13"/>
  <c r="G11" i="13"/>
  <c r="C11" i="13"/>
  <c r="O10" i="13"/>
  <c r="K10" i="13"/>
  <c r="G10" i="13"/>
  <c r="C10" i="13"/>
  <c r="O9" i="13"/>
  <c r="K9" i="13"/>
  <c r="G9" i="13"/>
  <c r="C9" i="13"/>
  <c r="C8" i="13"/>
  <c r="C7" i="13"/>
  <c r="C6" i="13"/>
  <c r="C5" i="13"/>
  <c r="I4" i="9"/>
  <c r="E30" i="10"/>
  <c r="E26" i="10"/>
  <c r="E22" i="10"/>
  <c r="E8" i="10"/>
  <c r="E7" i="10"/>
  <c r="E6" i="10"/>
  <c r="E5" i="10"/>
  <c r="I16" i="14"/>
  <c r="P5" i="25"/>
  <c r="P15" i="23"/>
  <c r="H5" i="25"/>
  <c r="H17" i="23"/>
  <c r="H16" i="23"/>
  <c r="D17" i="23"/>
  <c r="Q14" i="23"/>
  <c r="M14" i="23"/>
  <c r="E14" i="23"/>
  <c r="P13" i="23"/>
  <c r="L13" i="23"/>
  <c r="D13" i="23"/>
  <c r="O12" i="23"/>
  <c r="K12" i="23"/>
  <c r="C12" i="23"/>
  <c r="N11" i="23"/>
  <c r="J11" i="23"/>
  <c r="Q10" i="23"/>
  <c r="M10" i="23"/>
  <c r="I10" i="23"/>
  <c r="P9" i="23"/>
  <c r="L9" i="23"/>
  <c r="H9" i="23"/>
  <c r="O8" i="23"/>
  <c r="K8" i="23"/>
  <c r="G8" i="23"/>
  <c r="N7" i="23"/>
  <c r="J7" i="23"/>
  <c r="F7" i="23"/>
  <c r="M6" i="23"/>
  <c r="E6" i="23"/>
  <c r="P5" i="23"/>
  <c r="L5" i="23"/>
  <c r="H5" i="23"/>
  <c r="D5" i="23"/>
  <c r="Q28" i="24"/>
  <c r="I28" i="24"/>
  <c r="P26" i="24"/>
  <c r="P26" i="21"/>
  <c r="L26" i="24"/>
  <c r="L26" i="21"/>
  <c r="H26" i="24"/>
  <c r="H26" i="21"/>
  <c r="D26" i="24"/>
  <c r="D26" i="21"/>
  <c r="N24" i="24"/>
  <c r="N24" i="21"/>
  <c r="J24" i="24"/>
  <c r="J24" i="21"/>
  <c r="F24" i="24"/>
  <c r="F24" i="21"/>
  <c r="Q23" i="24"/>
  <c r="Q23" i="21"/>
  <c r="L22" i="24"/>
  <c r="L22" i="21"/>
  <c r="H22" i="24"/>
  <c r="H22" i="21"/>
  <c r="D22" i="24"/>
  <c r="D22" i="21"/>
  <c r="O21" i="24"/>
  <c r="O21" i="21"/>
  <c r="N20" i="21"/>
  <c r="N20" i="24"/>
  <c r="J20" i="24"/>
  <c r="J20" i="21"/>
  <c r="F20" i="24"/>
  <c r="F20" i="21"/>
  <c r="Q18" i="21"/>
  <c r="Q18" i="24"/>
  <c r="M18" i="24"/>
  <c r="M18" i="21"/>
  <c r="I18" i="21"/>
  <c r="I18" i="24"/>
  <c r="E18" i="21"/>
  <c r="P17" i="21"/>
  <c r="P17" i="24"/>
  <c r="L17" i="24"/>
  <c r="L17" i="21"/>
  <c r="H17" i="21"/>
  <c r="H17" i="24"/>
  <c r="D17" i="21"/>
  <c r="D17" i="24"/>
  <c r="Q15" i="21"/>
  <c r="M15" i="21"/>
  <c r="I15" i="21"/>
  <c r="D14" i="24"/>
  <c r="D14" i="21"/>
  <c r="O13" i="24"/>
  <c r="O13" i="21"/>
  <c r="K13" i="24"/>
  <c r="K13" i="21"/>
  <c r="G13" i="24"/>
  <c r="G13" i="21"/>
  <c r="F12" i="21"/>
  <c r="F12" i="24"/>
  <c r="Q11" i="24"/>
  <c r="Q11" i="21"/>
  <c r="M11" i="24"/>
  <c r="M11" i="21"/>
  <c r="I11" i="24"/>
  <c r="I11" i="21"/>
  <c r="E11" i="24"/>
  <c r="E11" i="21"/>
  <c r="O9" i="24"/>
  <c r="O9" i="21"/>
  <c r="K9" i="24"/>
  <c r="K9" i="21"/>
  <c r="G9" i="24"/>
  <c r="G9" i="21"/>
  <c r="C9" i="24"/>
  <c r="C9" i="21"/>
  <c r="Q7" i="21"/>
  <c r="Q7" i="24"/>
  <c r="M7" i="24"/>
  <c r="M7" i="21"/>
  <c r="I7" i="24"/>
  <c r="I7" i="21"/>
  <c r="E7" i="24"/>
  <c r="E7" i="21"/>
  <c r="P6" i="24"/>
  <c r="P6" i="21"/>
  <c r="O5" i="21"/>
  <c r="K5" i="24"/>
  <c r="K5" i="21"/>
  <c r="G5" i="24"/>
  <c r="G5" i="21"/>
  <c r="C5" i="24"/>
  <c r="C5" i="21"/>
  <c r="I27" i="21"/>
  <c r="C27" i="21"/>
  <c r="G25" i="21"/>
  <c r="P24" i="21"/>
  <c r="E23" i="21"/>
  <c r="N22" i="21"/>
  <c r="C21" i="21"/>
  <c r="L20" i="21"/>
  <c r="L14" i="21"/>
  <c r="H10" i="21"/>
  <c r="O21" i="25"/>
  <c r="K21" i="25"/>
  <c r="N20" i="25"/>
  <c r="N19" i="25"/>
  <c r="J20" i="25"/>
  <c r="F20" i="25"/>
  <c r="N18" i="25"/>
  <c r="M17" i="25"/>
  <c r="I17" i="25"/>
  <c r="E17" i="25"/>
  <c r="I10" i="25"/>
  <c r="K8" i="25"/>
  <c r="C8" i="25"/>
  <c r="E6" i="25"/>
  <c r="M25" i="23"/>
  <c r="K23" i="23"/>
  <c r="I21" i="23"/>
  <c r="P11" i="23"/>
  <c r="L7" i="23"/>
  <c r="O33" i="24"/>
  <c r="I31" i="24"/>
  <c r="H15" i="24"/>
  <c r="J13" i="24"/>
  <c r="L9" i="24"/>
  <c r="O5" i="24"/>
  <c r="L20" i="25"/>
  <c r="Q17" i="25"/>
  <c r="F51" i="39"/>
  <c r="L17" i="25"/>
  <c r="L16" i="25"/>
  <c r="N28" i="23"/>
  <c r="J28" i="23"/>
  <c r="F28" i="23"/>
  <c r="Q26" i="23"/>
  <c r="P25" i="23"/>
  <c r="O24" i="23"/>
  <c r="N23" i="23"/>
  <c r="M22" i="23"/>
  <c r="L21" i="23"/>
  <c r="K20" i="23"/>
  <c r="N18" i="23"/>
  <c r="Q17" i="21"/>
  <c r="M17" i="23"/>
  <c r="K17" i="24"/>
  <c r="K17" i="21"/>
  <c r="N15" i="21"/>
  <c r="J15" i="21"/>
  <c r="F15" i="21"/>
  <c r="Q14" i="21"/>
  <c r="Q14" i="24"/>
  <c r="M14" i="21"/>
  <c r="M14" i="24"/>
  <c r="I14" i="24"/>
  <c r="I14" i="21"/>
  <c r="E14" i="21"/>
  <c r="P13" i="21"/>
  <c r="L13" i="21"/>
  <c r="H13" i="24"/>
  <c r="H13" i="21"/>
  <c r="D13" i="21"/>
  <c r="D13" i="24"/>
  <c r="O12" i="21"/>
  <c r="O12" i="24"/>
  <c r="K12" i="21"/>
  <c r="K12" i="24"/>
  <c r="G12" i="24"/>
  <c r="G12" i="21"/>
  <c r="C12" i="21"/>
  <c r="N11" i="21"/>
  <c r="J11" i="21"/>
  <c r="F11" i="24"/>
  <c r="F11" i="21"/>
  <c r="Q10" i="21"/>
  <c r="Q10" i="24"/>
  <c r="M10" i="21"/>
  <c r="M10" i="24"/>
  <c r="I10" i="21"/>
  <c r="I10" i="24"/>
  <c r="E10" i="24"/>
  <c r="E10" i="21"/>
  <c r="P9" i="21"/>
  <c r="L9" i="21"/>
  <c r="H9" i="21"/>
  <c r="D9" i="24"/>
  <c r="D9" i="21"/>
  <c r="O8" i="21"/>
  <c r="O8" i="24"/>
  <c r="K8" i="21"/>
  <c r="K8" i="24"/>
  <c r="G8" i="21"/>
  <c r="G8" i="24"/>
  <c r="C8" i="24"/>
  <c r="C8" i="21"/>
  <c r="N7" i="21"/>
  <c r="J7" i="21"/>
  <c r="F7" i="21"/>
  <c r="Q6" i="24"/>
  <c r="Q6" i="21"/>
  <c r="M6" i="21"/>
  <c r="M6" i="24"/>
  <c r="I6" i="21"/>
  <c r="I6" i="24"/>
  <c r="E6" i="21"/>
  <c r="E6" i="24"/>
  <c r="P5" i="24"/>
  <c r="P5" i="21"/>
  <c r="L5" i="21"/>
  <c r="H5" i="21"/>
  <c r="D5" i="21"/>
  <c r="N33" i="21"/>
  <c r="P31" i="21"/>
  <c r="C30" i="21"/>
  <c r="D18" i="21"/>
  <c r="M17" i="21"/>
  <c r="E17" i="21"/>
  <c r="G15" i="21"/>
  <c r="C11" i="21"/>
  <c r="H17" i="25"/>
  <c r="C5" i="25"/>
  <c r="N27" i="23"/>
  <c r="E13" i="23"/>
  <c r="P8" i="23"/>
  <c r="L18" i="24"/>
  <c r="E14" i="24"/>
  <c r="H9" i="24"/>
  <c r="J7" i="24"/>
  <c r="L5" i="24"/>
  <c r="Q15" i="24"/>
  <c r="M15" i="24"/>
  <c r="M5" i="25"/>
  <c r="I15" i="24"/>
  <c r="I5" i="25"/>
  <c r="E5" i="25"/>
  <c r="O33" i="23"/>
  <c r="K33" i="23"/>
  <c r="G33" i="23"/>
  <c r="C33" i="23"/>
  <c r="N32" i="23"/>
  <c r="J32" i="23"/>
  <c r="F32" i="23"/>
  <c r="Q31" i="23"/>
  <c r="M31" i="23"/>
  <c r="I31" i="23"/>
  <c r="E31" i="23"/>
  <c r="P30" i="23"/>
  <c r="L30" i="23"/>
  <c r="L29" i="23"/>
  <c r="H30" i="23"/>
  <c r="D30" i="23"/>
  <c r="J14" i="23"/>
  <c r="Q13" i="23"/>
  <c r="I13" i="23"/>
  <c r="P12" i="23"/>
  <c r="H12" i="23"/>
  <c r="O11" i="23"/>
  <c r="G11" i="23"/>
  <c r="N10" i="23"/>
  <c r="F10" i="23"/>
  <c r="M9" i="23"/>
  <c r="E9" i="23"/>
  <c r="L8" i="23"/>
  <c r="D8" i="23"/>
  <c r="K7" i="23"/>
  <c r="C7" i="23"/>
  <c r="J6" i="23"/>
  <c r="I5" i="23"/>
  <c r="E5" i="23"/>
  <c r="E5" i="21"/>
  <c r="J33" i="24"/>
  <c r="J33" i="21"/>
  <c r="H31" i="24"/>
  <c r="H31" i="21"/>
  <c r="N27" i="21"/>
  <c r="N27" i="24"/>
  <c r="N28" i="24"/>
  <c r="J27" i="21"/>
  <c r="J28" i="24"/>
  <c r="F27" i="21"/>
  <c r="F28" i="24"/>
  <c r="Q26" i="21"/>
  <c r="M26" i="21"/>
  <c r="I26" i="21"/>
  <c r="E26" i="24"/>
  <c r="E26" i="21"/>
  <c r="P25" i="21"/>
  <c r="P25" i="24"/>
  <c r="L25" i="21"/>
  <c r="L25" i="24"/>
  <c r="H25" i="21"/>
  <c r="H25" i="24"/>
  <c r="D25" i="24"/>
  <c r="D25" i="21"/>
  <c r="O24" i="21"/>
  <c r="K24" i="21"/>
  <c r="G24" i="21"/>
  <c r="C24" i="24"/>
  <c r="C24" i="21"/>
  <c r="N23" i="21"/>
  <c r="N23" i="24"/>
  <c r="J23" i="21"/>
  <c r="J23" i="24"/>
  <c r="F23" i="21"/>
  <c r="F23" i="24"/>
  <c r="Q22" i="24"/>
  <c r="Q22" i="21"/>
  <c r="M22" i="21"/>
  <c r="I22" i="21"/>
  <c r="E22" i="21"/>
  <c r="P21" i="24"/>
  <c r="P21" i="21"/>
  <c r="L21" i="21"/>
  <c r="L21" i="24"/>
  <c r="H21" i="21"/>
  <c r="H21" i="24"/>
  <c r="D21" i="21"/>
  <c r="D21" i="24"/>
  <c r="O20" i="24"/>
  <c r="O20" i="21"/>
  <c r="K20" i="21"/>
  <c r="G20" i="21"/>
  <c r="C20" i="21"/>
  <c r="K14" i="24"/>
  <c r="C14" i="24"/>
  <c r="E12" i="24"/>
  <c r="G10" i="24"/>
  <c r="N9" i="24"/>
  <c r="P7" i="24"/>
  <c r="C6" i="24"/>
  <c r="J5" i="24"/>
  <c r="L31" i="21"/>
  <c r="H18" i="21"/>
  <c r="O17" i="21"/>
  <c r="I17" i="21"/>
  <c r="K15" i="21"/>
  <c r="C15" i="21"/>
  <c r="G11" i="21"/>
  <c r="N10" i="21"/>
  <c r="C7" i="21"/>
  <c r="J6" i="21"/>
  <c r="I30" i="25"/>
  <c r="O24" i="25"/>
  <c r="N23" i="25"/>
  <c r="M22" i="25"/>
  <c r="L21" i="25"/>
  <c r="K20" i="25"/>
  <c r="F10" i="25"/>
  <c r="E9" i="25"/>
  <c r="D8" i="25"/>
  <c r="C7" i="25"/>
  <c r="Q5" i="25"/>
  <c r="Q17" i="23"/>
  <c r="F6" i="23"/>
  <c r="G30" i="24"/>
  <c r="I26" i="24"/>
  <c r="O24" i="24"/>
  <c r="I22" i="24"/>
  <c r="C20" i="24"/>
  <c r="L13" i="24"/>
  <c r="N11" i="24"/>
  <c r="P9" i="24"/>
  <c r="D5" i="24"/>
  <c r="B16" i="10"/>
  <c r="O29" i="9"/>
  <c r="K29" i="9"/>
  <c r="G29" i="9"/>
  <c r="C29" i="9"/>
  <c r="C4" i="9"/>
  <c r="N28" i="12"/>
  <c r="J28" i="12"/>
  <c r="F28" i="12"/>
  <c r="B28" i="12"/>
  <c r="O28" i="13"/>
  <c r="K28" i="13"/>
  <c r="G28" i="13"/>
  <c r="C28" i="13"/>
  <c r="Q27" i="24"/>
  <c r="I27" i="24"/>
  <c r="E27" i="24"/>
  <c r="N16" i="24"/>
  <c r="J16" i="23"/>
  <c r="E27" i="23"/>
  <c r="G16" i="23"/>
  <c r="Q33" i="24"/>
  <c r="M33" i="24"/>
  <c r="I33" i="24"/>
  <c r="E33" i="24"/>
  <c r="P32" i="24"/>
  <c r="L32" i="24"/>
  <c r="H32" i="24"/>
  <c r="D32" i="24"/>
  <c r="O31" i="24"/>
  <c r="K31" i="24"/>
  <c r="G31" i="24"/>
  <c r="C31" i="24"/>
  <c r="N30" i="24"/>
  <c r="J30" i="24"/>
  <c r="F30" i="24"/>
  <c r="P28" i="24"/>
  <c r="L28" i="24"/>
  <c r="H28" i="24"/>
  <c r="D28" i="24"/>
  <c r="K26" i="24"/>
  <c r="J25" i="24"/>
  <c r="I24" i="24"/>
  <c r="H23" i="24"/>
  <c r="G22" i="24"/>
  <c r="F21" i="24"/>
  <c r="E20" i="24"/>
  <c r="C18" i="24"/>
  <c r="O14" i="24"/>
  <c r="N13" i="24"/>
  <c r="M12" i="24"/>
  <c r="L11" i="24"/>
  <c r="K10" i="24"/>
  <c r="J9" i="24"/>
  <c r="I8" i="24"/>
  <c r="H7" i="24"/>
  <c r="G6" i="24"/>
  <c r="F5" i="24"/>
  <c r="E33" i="21"/>
  <c r="D32" i="21"/>
  <c r="C31" i="21"/>
  <c r="P27" i="21"/>
  <c r="O26" i="21"/>
  <c r="K22" i="21"/>
  <c r="G18" i="21"/>
  <c r="C14" i="21"/>
  <c r="N9" i="21"/>
  <c r="J5" i="21"/>
  <c r="N32" i="25"/>
  <c r="J32" i="25"/>
  <c r="F32" i="25"/>
  <c r="Q31" i="25"/>
  <c r="M31" i="25"/>
  <c r="I31" i="25"/>
  <c r="E31" i="25"/>
  <c r="P30" i="25"/>
  <c r="L30" i="25"/>
  <c r="H30" i="25"/>
  <c r="D30" i="25"/>
  <c r="I24" i="25"/>
  <c r="H23" i="25"/>
  <c r="G22" i="25"/>
  <c r="F21" i="25"/>
  <c r="E20" i="25"/>
  <c r="O17" i="25"/>
  <c r="K17" i="25"/>
  <c r="G17" i="25"/>
  <c r="G16" i="25"/>
  <c r="C17" i="25"/>
  <c r="C16" i="25"/>
  <c r="Q10" i="25"/>
  <c r="P9" i="25"/>
  <c r="O8" i="25"/>
  <c r="N7" i="25"/>
  <c r="M6" i="25"/>
  <c r="L5" i="25"/>
  <c r="M28" i="23"/>
  <c r="E20" i="23"/>
  <c r="N26" i="24"/>
  <c r="J26" i="24"/>
  <c r="F26" i="24"/>
  <c r="Q25" i="24"/>
  <c r="M25" i="24"/>
  <c r="I25" i="24"/>
  <c r="E25" i="24"/>
  <c r="P24" i="24"/>
  <c r="L24" i="24"/>
  <c r="H24" i="24"/>
  <c r="D24" i="24"/>
  <c r="O23" i="24"/>
  <c r="K23" i="24"/>
  <c r="G23" i="24"/>
  <c r="C23" i="24"/>
  <c r="N22" i="24"/>
  <c r="J22" i="24"/>
  <c r="F22" i="24"/>
  <c r="Q21" i="24"/>
  <c r="M21" i="24"/>
  <c r="I21" i="24"/>
  <c r="E21" i="24"/>
  <c r="P20" i="24"/>
  <c r="L20" i="24"/>
  <c r="H20" i="24"/>
  <c r="D20" i="24"/>
  <c r="N18" i="24"/>
  <c r="J18" i="24"/>
  <c r="F18" i="24"/>
  <c r="Q17" i="24"/>
  <c r="M17" i="24"/>
  <c r="I17" i="24"/>
  <c r="E17" i="24"/>
  <c r="N14" i="24"/>
  <c r="J14" i="24"/>
  <c r="F14" i="24"/>
  <c r="Q13" i="24"/>
  <c r="M13" i="24"/>
  <c r="I13" i="24"/>
  <c r="E13" i="24"/>
  <c r="P12" i="24"/>
  <c r="L12" i="24"/>
  <c r="H12" i="24"/>
  <c r="D12" i="24"/>
  <c r="O11" i="24"/>
  <c r="K11" i="24"/>
  <c r="G11" i="24"/>
  <c r="C11" i="24"/>
  <c r="N10" i="24"/>
  <c r="J10" i="24"/>
  <c r="F10" i="24"/>
  <c r="Q9" i="24"/>
  <c r="M9" i="24"/>
  <c r="I9" i="24"/>
  <c r="E9" i="24"/>
  <c r="P8" i="24"/>
  <c r="L8" i="24"/>
  <c r="H8" i="24"/>
  <c r="D8" i="24"/>
  <c r="O7" i="24"/>
  <c r="K7" i="24"/>
  <c r="G7" i="24"/>
  <c r="C7" i="24"/>
  <c r="J6" i="24"/>
  <c r="F6" i="24"/>
  <c r="Q5" i="24"/>
  <c r="M5" i="24"/>
  <c r="I5" i="24"/>
  <c r="E5" i="24"/>
  <c r="G28" i="24"/>
  <c r="P53" i="38"/>
  <c r="P40" i="37"/>
  <c r="L53" i="38"/>
  <c r="L40" i="37"/>
  <c r="L53" i="37"/>
  <c r="H53" i="38"/>
  <c r="H40" i="37"/>
  <c r="D53" i="38"/>
  <c r="D40" i="37"/>
  <c r="D53" i="37"/>
  <c r="P52" i="38"/>
  <c r="P39" i="37"/>
  <c r="L52" i="38"/>
  <c r="L39" i="37"/>
  <c r="L52" i="37"/>
  <c r="H52" i="38"/>
  <c r="H39" i="37"/>
  <c r="D52" i="38"/>
  <c r="D39" i="37"/>
  <c r="D52" i="37"/>
  <c r="P51" i="38"/>
  <c r="P51" i="39"/>
  <c r="P38" i="37"/>
  <c r="L51" i="38"/>
  <c r="L51" i="39"/>
  <c r="L38" i="37"/>
  <c r="L51" i="37"/>
  <c r="H51" i="38"/>
  <c r="H51" i="39"/>
  <c r="H38" i="37"/>
  <c r="D51" i="38"/>
  <c r="D51" i="39"/>
  <c r="D38" i="37"/>
  <c r="D51" i="37"/>
  <c r="P50" i="38"/>
  <c r="P50" i="39"/>
  <c r="P37" i="37"/>
  <c r="L50" i="38"/>
  <c r="L50" i="39"/>
  <c r="L37" i="37"/>
  <c r="L50" i="37"/>
  <c r="H50" i="38"/>
  <c r="H50" i="39"/>
  <c r="H37" i="37"/>
  <c r="D50" i="38"/>
  <c r="D50" i="39"/>
  <c r="D37" i="37"/>
  <c r="D50" i="37"/>
  <c r="P49" i="38"/>
  <c r="P49" i="39"/>
  <c r="P36" i="37"/>
  <c r="L49" i="38"/>
  <c r="L49" i="39"/>
  <c r="L36" i="37"/>
  <c r="L49" i="37"/>
  <c r="H49" i="38"/>
  <c r="H49" i="39"/>
  <c r="H36" i="37"/>
  <c r="D49" i="38"/>
  <c r="D49" i="39"/>
  <c r="D36" i="37"/>
  <c r="D49" i="37"/>
  <c r="P48" i="38"/>
  <c r="P48" i="39"/>
  <c r="P35" i="37"/>
  <c r="L48" i="38"/>
  <c r="L48" i="39"/>
  <c r="L35" i="37"/>
  <c r="L48" i="37"/>
  <c r="H48" i="38"/>
  <c r="H48" i="39"/>
  <c r="H35" i="37"/>
  <c r="D48" i="38"/>
  <c r="D48" i="39"/>
  <c r="D35" i="37"/>
  <c r="D48" i="37"/>
  <c r="P47" i="38"/>
  <c r="P34" i="37"/>
  <c r="L47" i="38"/>
  <c r="L34" i="37"/>
  <c r="L47" i="37"/>
  <c r="H47" i="38"/>
  <c r="H34" i="37"/>
  <c r="D47" i="38"/>
  <c r="D34" i="37"/>
  <c r="D47" i="37"/>
  <c r="P46" i="38"/>
  <c r="P46" i="37"/>
  <c r="P33" i="37"/>
  <c r="L46" i="38"/>
  <c r="L46" i="37"/>
  <c r="L33" i="37"/>
  <c r="H46" i="38"/>
  <c r="H46" i="37"/>
  <c r="H33" i="37"/>
  <c r="D46" i="38"/>
  <c r="D33" i="37"/>
  <c r="P45" i="38"/>
  <c r="P45" i="37"/>
  <c r="P32" i="37"/>
  <c r="L45" i="38"/>
  <c r="L45" i="37"/>
  <c r="L32" i="37"/>
  <c r="H45" i="38"/>
  <c r="H45" i="37"/>
  <c r="H32" i="37"/>
  <c r="D45" i="38"/>
  <c r="D32" i="37"/>
  <c r="P44" i="38"/>
  <c r="P44" i="39"/>
  <c r="L44" i="38"/>
  <c r="L44" i="39"/>
  <c r="H44" i="38"/>
  <c r="H44" i="39"/>
  <c r="D44" i="38"/>
  <c r="D44" i="39"/>
  <c r="M31" i="38"/>
  <c r="I31" i="38"/>
  <c r="E31" i="38"/>
  <c r="I44" i="38"/>
  <c r="I32" i="36"/>
  <c r="L30" i="36"/>
  <c r="L31" i="36"/>
  <c r="D30" i="36"/>
  <c r="D31" i="36"/>
  <c r="N8" i="36"/>
  <c r="J8" i="36"/>
  <c r="F8" i="36"/>
  <c r="Q45" i="37"/>
  <c r="Q46" i="37"/>
  <c r="I45" i="37"/>
  <c r="I46" i="37"/>
  <c r="Q53" i="37"/>
  <c r="M53" i="37"/>
  <c r="I53" i="37"/>
  <c r="E53" i="37"/>
  <c r="Q52" i="37"/>
  <c r="M52" i="37"/>
  <c r="I52" i="37"/>
  <c r="E52" i="37"/>
  <c r="Q47" i="37"/>
  <c r="M47" i="37"/>
  <c r="I47" i="37"/>
  <c r="E47" i="37"/>
  <c r="M46" i="37"/>
  <c r="E46" i="37"/>
  <c r="M45" i="37"/>
  <c r="E45" i="37"/>
  <c r="D8" i="36"/>
  <c r="O45" i="37"/>
  <c r="O46" i="37"/>
  <c r="O47" i="37"/>
  <c r="O48" i="37"/>
  <c r="O49" i="37"/>
  <c r="O50" i="37"/>
  <c r="O51" i="37"/>
  <c r="O52" i="37"/>
  <c r="O53" i="37"/>
  <c r="K45" i="37"/>
  <c r="K46" i="37"/>
  <c r="K47" i="37"/>
  <c r="K48" i="37"/>
  <c r="K49" i="37"/>
  <c r="K50" i="37"/>
  <c r="K51" i="37"/>
  <c r="K52" i="37"/>
  <c r="K53" i="37"/>
  <c r="G45" i="37"/>
  <c r="G46" i="37"/>
  <c r="G47" i="37"/>
  <c r="G48" i="37"/>
  <c r="G49" i="37"/>
  <c r="G50" i="37"/>
  <c r="G51" i="37"/>
  <c r="G52" i="37"/>
  <c r="G53" i="37"/>
  <c r="C45" i="37"/>
  <c r="C46" i="37"/>
  <c r="C47" i="37"/>
  <c r="C48" i="37"/>
  <c r="C49" i="37"/>
  <c r="C50" i="37"/>
  <c r="C51" i="37"/>
  <c r="C52" i="37"/>
  <c r="C53" i="37"/>
  <c r="N45" i="37"/>
  <c r="N46" i="37"/>
  <c r="J45" i="37"/>
  <c r="J46" i="37"/>
  <c r="F45" i="37"/>
  <c r="F46" i="37"/>
  <c r="B45" i="37"/>
  <c r="B46" i="37"/>
  <c r="B47" i="37"/>
  <c r="N32" i="36"/>
  <c r="J32" i="36"/>
  <c r="F32" i="36"/>
  <c r="B32" i="36"/>
  <c r="N31" i="36"/>
  <c r="J31" i="36"/>
  <c r="F31" i="36"/>
  <c r="B31" i="36"/>
  <c r="Q51" i="37"/>
  <c r="M51" i="37"/>
  <c r="I51" i="37"/>
  <c r="E51" i="37"/>
  <c r="Q50" i="37"/>
  <c r="M50" i="37"/>
  <c r="I50" i="37"/>
  <c r="E50" i="37"/>
  <c r="Q49" i="37"/>
  <c r="M49" i="37"/>
  <c r="I49" i="37"/>
  <c r="E49" i="37"/>
  <c r="Q48" i="37"/>
  <c r="M48" i="37"/>
  <c r="I48" i="37"/>
  <c r="E48" i="37"/>
  <c r="K23" i="27" l="1"/>
  <c r="E20" i="28"/>
  <c r="E27" i="26"/>
  <c r="C20" i="27"/>
  <c r="C33" i="26"/>
  <c r="C8" i="27"/>
  <c r="J28" i="26"/>
  <c r="D20" i="26"/>
  <c r="L11" i="15"/>
  <c r="L8" i="17"/>
  <c r="C32" i="26"/>
  <c r="H17" i="17"/>
  <c r="E178" i="6"/>
  <c r="L30" i="17"/>
  <c r="D23" i="28"/>
  <c r="C9" i="28"/>
  <c r="C13" i="27"/>
  <c r="D14" i="26"/>
  <c r="J10" i="27"/>
  <c r="K11" i="27"/>
  <c r="D20" i="27"/>
  <c r="J26" i="27"/>
  <c r="O8" i="28"/>
  <c r="C17" i="28"/>
  <c r="M31" i="28"/>
  <c r="K26" i="27"/>
  <c r="C31" i="27"/>
  <c r="D32" i="27"/>
  <c r="E33" i="27"/>
  <c r="E27" i="27"/>
  <c r="D8" i="26"/>
  <c r="J14" i="26"/>
  <c r="M5" i="28"/>
  <c r="Q6" i="27"/>
  <c r="N18" i="26"/>
  <c r="C8" i="28"/>
  <c r="J20" i="28"/>
  <c r="C5" i="27"/>
  <c r="E6" i="26"/>
  <c r="M10" i="26"/>
  <c r="C12" i="26"/>
  <c r="O6" i="26"/>
  <c r="L5" i="15"/>
  <c r="L13" i="15"/>
  <c r="L9" i="17"/>
  <c r="L10" i="17"/>
  <c r="L23" i="17"/>
  <c r="L8" i="16"/>
  <c r="L9" i="16"/>
  <c r="L11" i="16"/>
  <c r="L13" i="16"/>
  <c r="L15" i="16"/>
  <c r="L21" i="16"/>
  <c r="L24" i="16"/>
  <c r="L25" i="16"/>
  <c r="C29" i="26"/>
  <c r="L17" i="16"/>
  <c r="H18" i="16"/>
  <c r="J24" i="28"/>
  <c r="G18" i="26"/>
  <c r="C21" i="26"/>
  <c r="E23" i="26"/>
  <c r="G25" i="26"/>
  <c r="C27" i="26"/>
  <c r="L22" i="17"/>
  <c r="I20" i="16"/>
  <c r="C17" i="27"/>
  <c r="I29" i="13"/>
  <c r="E9" i="15"/>
  <c r="L22" i="15"/>
  <c r="C28" i="27"/>
  <c r="L16" i="15"/>
  <c r="B54" i="6"/>
  <c r="B62" i="6" s="1"/>
  <c r="J6" i="28"/>
  <c r="Q24" i="17"/>
  <c r="D11" i="27"/>
  <c r="O170" i="6"/>
  <c r="L10" i="15"/>
  <c r="G169" i="6"/>
  <c r="D31" i="27"/>
  <c r="N33" i="27"/>
  <c r="M7" i="28"/>
  <c r="N8" i="28"/>
  <c r="J8" i="26"/>
  <c r="D23" i="26"/>
  <c r="M24" i="26"/>
  <c r="C26" i="26"/>
  <c r="C12" i="27"/>
  <c r="I30" i="15"/>
  <c r="Q25" i="15"/>
  <c r="J21" i="28"/>
  <c r="J31" i="28"/>
  <c r="D28" i="27"/>
  <c r="J28" i="27"/>
  <c r="M10" i="27"/>
  <c r="M14" i="27"/>
  <c r="C9" i="27"/>
  <c r="D17" i="27"/>
  <c r="M18" i="27"/>
  <c r="M6" i="26"/>
  <c r="L25" i="15"/>
  <c r="O30" i="15"/>
  <c r="L17" i="15"/>
  <c r="C21" i="28"/>
  <c r="M23" i="28"/>
  <c r="E24" i="27"/>
  <c r="C23" i="28"/>
  <c r="C13" i="26"/>
  <c r="C22" i="26"/>
  <c r="N9" i="26"/>
  <c r="H170" i="6"/>
  <c r="J6" i="27"/>
  <c r="D12" i="27"/>
  <c r="J16" i="26"/>
  <c r="C6" i="27"/>
  <c r="D21" i="27"/>
  <c r="C7" i="26"/>
  <c r="L5" i="27"/>
  <c r="J11" i="26"/>
  <c r="J5" i="15"/>
  <c r="J6" i="15"/>
  <c r="J7" i="15"/>
  <c r="J8" i="15"/>
  <c r="J9" i="15"/>
  <c r="J10" i="15"/>
  <c r="J11" i="15"/>
  <c r="J12" i="15"/>
  <c r="J13" i="15"/>
  <c r="J14" i="15"/>
  <c r="J15" i="15"/>
  <c r="F18" i="28"/>
  <c r="N5" i="28"/>
  <c r="C10" i="27"/>
  <c r="O23" i="17"/>
  <c r="L5" i="16"/>
  <c r="O6" i="15"/>
  <c r="O22" i="15"/>
  <c r="L9" i="15"/>
  <c r="L23" i="15"/>
  <c r="C20" i="26"/>
  <c r="C24" i="26"/>
  <c r="L5" i="17"/>
  <c r="L6" i="17"/>
  <c r="L21" i="17"/>
  <c r="L6" i="16"/>
  <c r="L7" i="16"/>
  <c r="L10" i="16"/>
  <c r="L12" i="16"/>
  <c r="L14" i="16"/>
  <c r="L20" i="16"/>
  <c r="L22" i="16"/>
  <c r="L23" i="16"/>
  <c r="L26" i="16"/>
  <c r="L29" i="15"/>
  <c r="O20" i="26"/>
  <c r="C31" i="26"/>
  <c r="L17" i="17"/>
  <c r="L30" i="16"/>
  <c r="L31" i="16"/>
  <c r="H33" i="16"/>
  <c r="O25" i="26"/>
  <c r="O30" i="27"/>
  <c r="L20" i="17"/>
  <c r="L24" i="17"/>
  <c r="P18" i="27"/>
  <c r="O9" i="17"/>
  <c r="L26" i="15"/>
  <c r="C18" i="26"/>
  <c r="J21" i="27"/>
  <c r="C26" i="27"/>
  <c r="L6" i="15"/>
  <c r="L14" i="15"/>
  <c r="B3" i="7"/>
  <c r="B3" i="12" s="1"/>
  <c r="C22" i="28"/>
  <c r="Q24" i="28"/>
  <c r="C23" i="26"/>
  <c r="C32" i="27"/>
  <c r="D6" i="28"/>
  <c r="P6" i="26"/>
  <c r="Q7" i="26"/>
  <c r="C9" i="26"/>
  <c r="E11" i="26"/>
  <c r="Q20" i="26"/>
  <c r="P23" i="26"/>
  <c r="D9" i="28"/>
  <c r="I7" i="17"/>
  <c r="J23" i="28"/>
  <c r="D31" i="15"/>
  <c r="D33" i="15"/>
  <c r="Q6" i="16"/>
  <c r="Q7" i="16"/>
  <c r="Q8" i="16"/>
  <c r="Q9" i="16"/>
  <c r="Q10" i="16"/>
  <c r="C30" i="27"/>
  <c r="C8" i="26"/>
  <c r="C32" i="28"/>
  <c r="L168" i="6"/>
  <c r="E17" i="27"/>
  <c r="J22" i="27"/>
  <c r="C18" i="27"/>
  <c r="C7" i="28"/>
  <c r="J5" i="27"/>
  <c r="J23" i="27"/>
  <c r="J33" i="27"/>
  <c r="D9" i="27"/>
  <c r="M7" i="27"/>
  <c r="D14" i="27"/>
  <c r="C25" i="27"/>
  <c r="D32" i="28"/>
  <c r="C33" i="27"/>
  <c r="C28" i="26"/>
  <c r="C6" i="26"/>
  <c r="C10" i="26"/>
  <c r="L7" i="17"/>
  <c r="C31" i="28"/>
  <c r="H27" i="15"/>
  <c r="N9" i="28"/>
  <c r="D11" i="26"/>
  <c r="M32" i="26"/>
  <c r="M24" i="28"/>
  <c r="E30" i="27"/>
  <c r="M7" i="26"/>
  <c r="G26" i="26"/>
  <c r="Q5" i="16"/>
  <c r="Q17" i="16"/>
  <c r="Q31" i="37"/>
  <c r="B29" i="13"/>
  <c r="J10" i="28"/>
  <c r="L18" i="15"/>
  <c r="C11" i="27"/>
  <c r="J18" i="27"/>
  <c r="L20" i="27"/>
  <c r="O23" i="27"/>
  <c r="M6" i="28"/>
  <c r="J30" i="27"/>
  <c r="P9" i="27"/>
  <c r="L21" i="27"/>
  <c r="C24" i="27"/>
  <c r="L18" i="27"/>
  <c r="C5" i="28"/>
  <c r="E10" i="27"/>
  <c r="J13" i="27"/>
  <c r="N18" i="28"/>
  <c r="Q7" i="27"/>
  <c r="O12" i="26"/>
  <c r="M5" i="27"/>
  <c r="C7" i="27"/>
  <c r="D8" i="27"/>
  <c r="E9" i="27"/>
  <c r="J14" i="27"/>
  <c r="M17" i="27"/>
  <c r="C23" i="27"/>
  <c r="D24" i="27"/>
  <c r="C16" i="28"/>
  <c r="K17" i="28"/>
  <c r="J32" i="28"/>
  <c r="J9" i="27"/>
  <c r="J25" i="27"/>
  <c r="M22" i="28"/>
  <c r="C14" i="27"/>
  <c r="M9" i="26"/>
  <c r="Q26" i="26"/>
  <c r="J20" i="27"/>
  <c r="J24" i="27"/>
  <c r="J7" i="26"/>
  <c r="M8" i="28"/>
  <c r="C10" i="28"/>
  <c r="J26" i="26"/>
  <c r="L7" i="15"/>
  <c r="L15" i="15"/>
  <c r="L21" i="15"/>
  <c r="C20" i="28"/>
  <c r="C24" i="28"/>
  <c r="J30" i="26"/>
  <c r="D22" i="28"/>
  <c r="E23" i="28"/>
  <c r="D31" i="28"/>
  <c r="C25" i="26"/>
  <c r="C11" i="26"/>
  <c r="Q6" i="17"/>
  <c r="Q21" i="16"/>
  <c r="Q22" i="16"/>
  <c r="E33" i="28"/>
  <c r="C21" i="27"/>
  <c r="L24" i="15"/>
  <c r="N25" i="27"/>
  <c r="C22" i="27"/>
  <c r="D8" i="15"/>
  <c r="L12" i="15"/>
  <c r="Q23" i="17"/>
  <c r="P24" i="28"/>
  <c r="K22" i="28"/>
  <c r="C30" i="28"/>
  <c r="M32" i="27"/>
  <c r="J8" i="28"/>
  <c r="C5" i="26"/>
  <c r="E7" i="26"/>
  <c r="J12" i="26"/>
  <c r="E24" i="26"/>
  <c r="D32" i="26"/>
  <c r="L31" i="15"/>
  <c r="L33" i="15"/>
  <c r="I11" i="16"/>
  <c r="I12" i="16"/>
  <c r="I13" i="16"/>
  <c r="I14" i="16"/>
  <c r="I15" i="16"/>
  <c r="I17" i="16"/>
  <c r="I18" i="16"/>
  <c r="Q30" i="27"/>
  <c r="D33" i="27"/>
  <c r="Q168" i="6"/>
  <c r="D170" i="6"/>
  <c r="E29" i="10"/>
  <c r="M31" i="37"/>
  <c r="H164" i="6"/>
  <c r="E31" i="37"/>
  <c r="Q27" i="13"/>
  <c r="Q19" i="12"/>
  <c r="M16" i="23"/>
  <c r="I15" i="23"/>
  <c r="I15" i="26" s="1"/>
  <c r="Q15" i="23"/>
  <c r="K15" i="24"/>
  <c r="K15" i="27" s="1"/>
  <c r="O15" i="24"/>
  <c r="L15" i="24"/>
  <c r="L169" i="6"/>
  <c r="E27" i="12"/>
  <c r="E19" i="14"/>
  <c r="E19" i="17" s="1"/>
  <c r="C27" i="12"/>
  <c r="C19" i="14"/>
  <c r="B16" i="13"/>
  <c r="B4" i="14"/>
  <c r="B4" i="13"/>
  <c r="B167" i="6"/>
  <c r="B127" i="6"/>
  <c r="B174" i="6"/>
  <c r="D15" i="23"/>
  <c r="M19" i="21"/>
  <c r="D29" i="25"/>
  <c r="G27" i="13"/>
  <c r="D16" i="14"/>
  <c r="N16" i="14"/>
  <c r="N16" i="17" s="1"/>
  <c r="K27" i="24"/>
  <c r="F3" i="23"/>
  <c r="I29" i="25"/>
  <c r="K19" i="23"/>
  <c r="D29" i="23"/>
  <c r="D16" i="25"/>
  <c r="M29" i="13"/>
  <c r="O16" i="23"/>
  <c r="P10" i="28"/>
  <c r="Q14" i="27"/>
  <c r="G13" i="27"/>
  <c r="H26" i="27"/>
  <c r="H17" i="26"/>
  <c r="N21" i="27"/>
  <c r="E5" i="27"/>
  <c r="E25" i="27"/>
  <c r="Q10" i="28"/>
  <c r="P30" i="28"/>
  <c r="Q31" i="28"/>
  <c r="E20" i="27"/>
  <c r="G16" i="26"/>
  <c r="E12" i="27"/>
  <c r="Q22" i="27"/>
  <c r="E9" i="26"/>
  <c r="H30" i="26"/>
  <c r="E31" i="26"/>
  <c r="E5" i="28"/>
  <c r="Q9" i="28"/>
  <c r="E13" i="26"/>
  <c r="E6" i="27"/>
  <c r="E6" i="28"/>
  <c r="K20" i="16"/>
  <c r="K21" i="16"/>
  <c r="K22" i="16"/>
  <c r="K23" i="16"/>
  <c r="K24" i="16"/>
  <c r="K25" i="16"/>
  <c r="K26" i="16"/>
  <c r="N13" i="26"/>
  <c r="Q26" i="27"/>
  <c r="E7" i="28"/>
  <c r="E28" i="26"/>
  <c r="P5" i="27"/>
  <c r="Q10" i="27"/>
  <c r="P17" i="27"/>
  <c r="N24" i="27"/>
  <c r="P26" i="27"/>
  <c r="N7" i="26"/>
  <c r="Q14" i="26"/>
  <c r="P15" i="26"/>
  <c r="P21" i="26"/>
  <c r="P8" i="27"/>
  <c r="Q9" i="27"/>
  <c r="E13" i="27"/>
  <c r="Q17" i="27"/>
  <c r="E21" i="27"/>
  <c r="E20" i="26"/>
  <c r="E31" i="28"/>
  <c r="K31" i="27"/>
  <c r="E26" i="27"/>
  <c r="E14" i="27"/>
  <c r="Q17" i="28"/>
  <c r="Q5" i="26"/>
  <c r="N19" i="28"/>
  <c r="E7" i="27"/>
  <c r="K9" i="27"/>
  <c r="E11" i="27"/>
  <c r="K13" i="27"/>
  <c r="E14" i="26"/>
  <c r="E8" i="27"/>
  <c r="Q13" i="16"/>
  <c r="E22" i="26"/>
  <c r="O7" i="27"/>
  <c r="O30" i="28"/>
  <c r="F21" i="28"/>
  <c r="O24" i="27"/>
  <c r="O24" i="28"/>
  <c r="O32" i="28"/>
  <c r="O7" i="26"/>
  <c r="O30" i="26"/>
  <c r="O5" i="26"/>
  <c r="O26" i="26"/>
  <c r="O17" i="27"/>
  <c r="K7" i="28"/>
  <c r="I5" i="27"/>
  <c r="O17" i="28"/>
  <c r="I29" i="28"/>
  <c r="F32" i="26"/>
  <c r="O24" i="26"/>
  <c r="O33" i="27"/>
  <c r="I18" i="26"/>
  <c r="O16" i="27"/>
  <c r="O18" i="27"/>
  <c r="O10" i="26"/>
  <c r="F8" i="26"/>
  <c r="I24" i="28"/>
  <c r="F6" i="26"/>
  <c r="F10" i="28"/>
  <c r="F10" i="26"/>
  <c r="O21" i="28"/>
  <c r="O8" i="26"/>
  <c r="F13" i="27"/>
  <c r="O32" i="26"/>
  <c r="O27" i="26"/>
  <c r="O17" i="26"/>
  <c r="F24" i="28"/>
  <c r="I28" i="26"/>
  <c r="O25" i="27"/>
  <c r="I20" i="26"/>
  <c r="N26" i="27"/>
  <c r="N7" i="28"/>
  <c r="P23" i="28"/>
  <c r="N11" i="27"/>
  <c r="P7" i="27"/>
  <c r="N23" i="27"/>
  <c r="N28" i="27"/>
  <c r="Q13" i="26"/>
  <c r="N8" i="26"/>
  <c r="N23" i="26"/>
  <c r="N20" i="28"/>
  <c r="Q23" i="28"/>
  <c r="P6" i="27"/>
  <c r="Q18" i="27"/>
  <c r="Q10" i="26"/>
  <c r="P13" i="26"/>
  <c r="P5" i="28"/>
  <c r="Q25" i="26"/>
  <c r="P30" i="27"/>
  <c r="N32" i="27"/>
  <c r="P24" i="26"/>
  <c r="G6" i="26"/>
  <c r="Q8" i="27"/>
  <c r="P21" i="28"/>
  <c r="Q22" i="26"/>
  <c r="N31" i="26"/>
  <c r="N14" i="26"/>
  <c r="N10" i="28"/>
  <c r="P22" i="27"/>
  <c r="G30" i="26"/>
  <c r="N17" i="27"/>
  <c r="N22" i="28"/>
  <c r="N25" i="26"/>
  <c r="Q22" i="28"/>
  <c r="P7" i="26"/>
  <c r="G28" i="27"/>
  <c r="Q5" i="27"/>
  <c r="G7" i="27"/>
  <c r="N14" i="27"/>
  <c r="N22" i="27"/>
  <c r="P24" i="27"/>
  <c r="Q25" i="27"/>
  <c r="G22" i="27"/>
  <c r="P28" i="27"/>
  <c r="N30" i="27"/>
  <c r="P32" i="27"/>
  <c r="Q33" i="27"/>
  <c r="N16" i="27"/>
  <c r="Q27" i="27"/>
  <c r="Q32" i="28"/>
  <c r="Q17" i="26"/>
  <c r="Q5" i="28"/>
  <c r="N23" i="28"/>
  <c r="N9" i="27"/>
  <c r="P25" i="27"/>
  <c r="N27" i="27"/>
  <c r="N32" i="26"/>
  <c r="N27" i="26"/>
  <c r="P11" i="26"/>
  <c r="P22" i="28"/>
  <c r="N24" i="28"/>
  <c r="N8" i="27"/>
  <c r="N12" i="27"/>
  <c r="H17" i="27"/>
  <c r="N20" i="27"/>
  <c r="Q23" i="27"/>
  <c r="Q28" i="27"/>
  <c r="P9" i="26"/>
  <c r="N5" i="26"/>
  <c r="N22" i="26"/>
  <c r="Q8" i="26"/>
  <c r="N24" i="26"/>
  <c r="P26" i="26"/>
  <c r="Q32" i="27"/>
  <c r="P29" i="28"/>
  <c r="P17" i="26"/>
  <c r="N12" i="26"/>
  <c r="P14" i="26"/>
  <c r="N21" i="26"/>
  <c r="N31" i="28"/>
  <c r="N10" i="27"/>
  <c r="P12" i="27"/>
  <c r="Q13" i="27"/>
  <c r="N18" i="27"/>
  <c r="P20" i="27"/>
  <c r="Q21" i="27"/>
  <c r="P9" i="28"/>
  <c r="N32" i="28"/>
  <c r="N13" i="27"/>
  <c r="P28" i="26"/>
  <c r="P21" i="27"/>
  <c r="N10" i="26"/>
  <c r="P12" i="26"/>
  <c r="P30" i="26"/>
  <c r="Q31" i="26"/>
  <c r="Q15" i="27"/>
  <c r="P8" i="26"/>
  <c r="P25" i="26"/>
  <c r="N28" i="26"/>
  <c r="P8" i="28"/>
  <c r="P10" i="27"/>
  <c r="Q11" i="27"/>
  <c r="P5" i="26"/>
  <c r="N11" i="26"/>
  <c r="Q8" i="28"/>
  <c r="P20" i="28"/>
  <c r="N5" i="27"/>
  <c r="N30" i="28"/>
  <c r="P7" i="28"/>
  <c r="P18" i="26"/>
  <c r="Q23" i="26"/>
  <c r="Q9" i="26"/>
  <c r="Q20" i="27"/>
  <c r="P31" i="26"/>
  <c r="N26" i="26"/>
  <c r="P33" i="27"/>
  <c r="G17" i="27"/>
  <c r="P23" i="27"/>
  <c r="N31" i="27"/>
  <c r="E18" i="27"/>
  <c r="Q30" i="28"/>
  <c r="P17" i="28"/>
  <c r="I30" i="17"/>
  <c r="I8" i="16"/>
  <c r="I17" i="15"/>
  <c r="H16" i="15"/>
  <c r="H28" i="16"/>
  <c r="O17" i="15"/>
  <c r="I5" i="17"/>
  <c r="I9" i="17"/>
  <c r="I32" i="17"/>
  <c r="H22" i="15"/>
  <c r="I32" i="15"/>
  <c r="O30" i="16"/>
  <c r="O31" i="16"/>
  <c r="O32" i="16"/>
  <c r="O33" i="16"/>
  <c r="H20" i="15"/>
  <c r="H6" i="17"/>
  <c r="H9" i="16"/>
  <c r="H11" i="16"/>
  <c r="H13" i="16"/>
  <c r="H15" i="16"/>
  <c r="H21" i="16"/>
  <c r="H25" i="16"/>
  <c r="H31" i="17"/>
  <c r="H17" i="16"/>
  <c r="H12" i="15"/>
  <c r="I10" i="16"/>
  <c r="I28" i="15"/>
  <c r="K9" i="16"/>
  <c r="K10" i="16"/>
  <c r="K11" i="16"/>
  <c r="K12" i="16"/>
  <c r="K13" i="16"/>
  <c r="K14" i="16"/>
  <c r="K15" i="16"/>
  <c r="K30" i="16"/>
  <c r="K31" i="16"/>
  <c r="K32" i="16"/>
  <c r="K33" i="16"/>
  <c r="K6" i="17"/>
  <c r="K7" i="17"/>
  <c r="K17" i="17"/>
  <c r="K31" i="17"/>
  <c r="K32" i="17"/>
  <c r="K28" i="16"/>
  <c r="K17" i="16"/>
  <c r="K18" i="16"/>
  <c r="K8" i="17"/>
  <c r="K9" i="17"/>
  <c r="K20" i="17"/>
  <c r="Q167" i="6"/>
  <c r="Q9" i="17"/>
  <c r="D9" i="15"/>
  <c r="D25" i="15"/>
  <c r="Q170" i="6"/>
  <c r="C9" i="17"/>
  <c r="C20" i="17"/>
  <c r="D22" i="16"/>
  <c r="D32" i="16"/>
  <c r="D6" i="17"/>
  <c r="D20" i="16"/>
  <c r="D26" i="16"/>
  <c r="D17" i="16"/>
  <c r="D28" i="15"/>
  <c r="D146" i="6"/>
  <c r="D144" i="6"/>
  <c r="D145" i="6"/>
  <c r="C28" i="16"/>
  <c r="C8" i="16"/>
  <c r="D7" i="15"/>
  <c r="D15" i="15"/>
  <c r="D21" i="17"/>
  <c r="D7" i="16"/>
  <c r="Q169" i="6"/>
  <c r="D30" i="17"/>
  <c r="D32" i="17"/>
  <c r="D28" i="16"/>
  <c r="D6" i="15"/>
  <c r="D14" i="15"/>
  <c r="Q32" i="17"/>
  <c r="C5" i="16"/>
  <c r="C5" i="17"/>
  <c r="O6" i="17"/>
  <c r="O17" i="17"/>
  <c r="C24" i="17"/>
  <c r="C30" i="17"/>
  <c r="O31" i="17"/>
  <c r="D5" i="15"/>
  <c r="D13" i="15"/>
  <c r="D21" i="15"/>
  <c r="D24" i="16"/>
  <c r="D10" i="17"/>
  <c r="D5" i="17"/>
  <c r="D9" i="17"/>
  <c r="D30" i="15"/>
  <c r="D32" i="15"/>
  <c r="Q22" i="17"/>
  <c r="D30" i="16"/>
  <c r="D23" i="15"/>
  <c r="D6" i="16"/>
  <c r="D20" i="17"/>
  <c r="D22" i="17"/>
  <c r="D10" i="16"/>
  <c r="D12" i="16"/>
  <c r="D14" i="16"/>
  <c r="D23" i="16"/>
  <c r="D31" i="17"/>
  <c r="D31" i="16"/>
  <c r="D20" i="15"/>
  <c r="D26" i="15"/>
  <c r="C6" i="16"/>
  <c r="C17" i="16"/>
  <c r="C18" i="16"/>
  <c r="O20" i="16"/>
  <c r="O21" i="16"/>
  <c r="O22" i="16"/>
  <c r="O23" i="16"/>
  <c r="O24" i="16"/>
  <c r="O25" i="16"/>
  <c r="O26" i="16"/>
  <c r="G30" i="16"/>
  <c r="G31" i="16"/>
  <c r="G32" i="16"/>
  <c r="G33" i="16"/>
  <c r="C13" i="15"/>
  <c r="D11" i="15"/>
  <c r="D168" i="6"/>
  <c r="O24" i="15"/>
  <c r="D8" i="17"/>
  <c r="D23" i="17"/>
  <c r="D24" i="17"/>
  <c r="D5" i="16"/>
  <c r="D8" i="16"/>
  <c r="D9" i="16"/>
  <c r="D11" i="16"/>
  <c r="D13" i="16"/>
  <c r="D15" i="16"/>
  <c r="D21" i="16"/>
  <c r="D25" i="16"/>
  <c r="Q171" i="6"/>
  <c r="D22" i="15"/>
  <c r="H168" i="6"/>
  <c r="D10" i="15"/>
  <c r="Q8" i="17"/>
  <c r="H177" i="6"/>
  <c r="D169" i="6"/>
  <c r="D171" i="6"/>
  <c r="H165" i="6"/>
  <c r="H169" i="6"/>
  <c r="H176" i="6"/>
  <c r="H171" i="6"/>
  <c r="H178" i="6"/>
  <c r="G15" i="24"/>
  <c r="O16" i="25"/>
  <c r="K19" i="14"/>
  <c r="O27" i="24"/>
  <c r="H16" i="25"/>
  <c r="K29" i="14"/>
  <c r="L16" i="14"/>
  <c r="H174" i="6"/>
  <c r="C96" i="6"/>
  <c r="C95" i="6"/>
  <c r="I16" i="25"/>
  <c r="I16" i="28" s="1"/>
  <c r="M29" i="14"/>
  <c r="E29" i="13"/>
  <c r="H131" i="6"/>
  <c r="P136" i="6"/>
  <c r="O19" i="25"/>
  <c r="K16" i="25"/>
  <c r="F16" i="23"/>
  <c r="O3" i="9"/>
  <c r="D16" i="23"/>
  <c r="O19" i="23"/>
  <c r="H4" i="10"/>
  <c r="P29" i="23"/>
  <c r="F19" i="24"/>
  <c r="C174" i="6"/>
  <c r="L19" i="14"/>
  <c r="E19" i="13"/>
  <c r="D29" i="12"/>
  <c r="Q29" i="12"/>
  <c r="C29" i="25"/>
  <c r="Q29" i="14"/>
  <c r="H14" i="26"/>
  <c r="E20" i="16"/>
  <c r="O32" i="17"/>
  <c r="D6" i="26"/>
  <c r="O27" i="16"/>
  <c r="P13" i="27"/>
  <c r="O26" i="27"/>
  <c r="Q12" i="26"/>
  <c r="E30" i="28"/>
  <c r="E3" i="9"/>
  <c r="I31" i="37"/>
  <c r="F33" i="26"/>
  <c r="Q16" i="14"/>
  <c r="G21" i="28"/>
  <c r="Q19" i="14"/>
  <c r="O22" i="27"/>
  <c r="M4" i="13"/>
  <c r="H31" i="28"/>
  <c r="L9" i="28"/>
  <c r="E6" i="16"/>
  <c r="I32" i="26"/>
  <c r="E26" i="15"/>
  <c r="D18" i="27"/>
  <c r="M29" i="24"/>
  <c r="Q16" i="25"/>
  <c r="E25" i="16"/>
  <c r="E27" i="16"/>
  <c r="E23" i="17"/>
  <c r="E6" i="17"/>
  <c r="E22" i="16"/>
  <c r="E7" i="17"/>
  <c r="E6" i="15"/>
  <c r="E13" i="15"/>
  <c r="E8" i="16"/>
  <c r="E25" i="15"/>
  <c r="H129" i="6"/>
  <c r="H138" i="6"/>
  <c r="I24" i="16"/>
  <c r="I22" i="16"/>
  <c r="I143" i="6"/>
  <c r="I147" i="6"/>
  <c r="I21" i="17"/>
  <c r="I6" i="17"/>
  <c r="I33" i="16"/>
  <c r="I144" i="6"/>
  <c r="I20" i="15"/>
  <c r="I12" i="15"/>
  <c r="I21" i="16"/>
  <c r="I32" i="16"/>
  <c r="I25" i="27"/>
  <c r="I24" i="27"/>
  <c r="I11" i="26"/>
  <c r="I20" i="17"/>
  <c r="E8" i="17"/>
  <c r="E31" i="17"/>
  <c r="G21" i="16"/>
  <c r="G24" i="16"/>
  <c r="G26" i="16"/>
  <c r="I31" i="17"/>
  <c r="E23" i="16"/>
  <c r="E5" i="15"/>
  <c r="H179" i="6"/>
  <c r="I6" i="16"/>
  <c r="I7" i="16"/>
  <c r="I26" i="15"/>
  <c r="K160" i="6"/>
  <c r="I23" i="16"/>
  <c r="M25" i="27"/>
  <c r="I20" i="27"/>
  <c r="M31" i="26"/>
  <c r="I5" i="28"/>
  <c r="I10" i="27"/>
  <c r="H13" i="27"/>
  <c r="Q16" i="23"/>
  <c r="I32" i="27"/>
  <c r="I10" i="28"/>
  <c r="M17" i="28"/>
  <c r="I18" i="27"/>
  <c r="E9" i="17"/>
  <c r="E20" i="17"/>
  <c r="E28" i="16"/>
  <c r="H11" i="15"/>
  <c r="H30" i="17"/>
  <c r="I11" i="15"/>
  <c r="H21" i="17"/>
  <c r="H5" i="16"/>
  <c r="H8" i="16"/>
  <c r="E20" i="15"/>
  <c r="I146" i="6"/>
  <c r="I19" i="12"/>
  <c r="H31" i="15"/>
  <c r="H33" i="15"/>
  <c r="I30" i="27"/>
  <c r="D18" i="26"/>
  <c r="I23" i="28"/>
  <c r="D9" i="26"/>
  <c r="D22" i="26"/>
  <c r="H26" i="26"/>
  <c r="I22" i="17"/>
  <c r="H10" i="15"/>
  <c r="M24" i="27"/>
  <c r="B27" i="13"/>
  <c r="B19" i="13"/>
  <c r="E7" i="16"/>
  <c r="E10" i="16"/>
  <c r="E31" i="16"/>
  <c r="I13" i="27"/>
  <c r="I33" i="27"/>
  <c r="I30" i="28"/>
  <c r="I6" i="27"/>
  <c r="I28" i="27"/>
  <c r="G20" i="16"/>
  <c r="G22" i="16"/>
  <c r="G23" i="16"/>
  <c r="G25" i="16"/>
  <c r="E24" i="16"/>
  <c r="L170" i="6"/>
  <c r="L171" i="6"/>
  <c r="G22" i="15"/>
  <c r="I23" i="17"/>
  <c r="I5" i="16"/>
  <c r="I31" i="16"/>
  <c r="M10" i="28"/>
  <c r="M23" i="26"/>
  <c r="I9" i="16"/>
  <c r="I25" i="15"/>
  <c r="H144" i="6"/>
  <c r="H145" i="6"/>
  <c r="H18" i="15"/>
  <c r="I174" i="6"/>
  <c r="M9" i="28"/>
  <c r="I9" i="27"/>
  <c r="M13" i="27"/>
  <c r="I21" i="27"/>
  <c r="D30" i="28"/>
  <c r="M33" i="27"/>
  <c r="D5" i="27"/>
  <c r="I26" i="27"/>
  <c r="M30" i="28"/>
  <c r="M15" i="27"/>
  <c r="I24" i="17"/>
  <c r="I20" i="28"/>
  <c r="F6" i="27"/>
  <c r="M9" i="27"/>
  <c r="I17" i="27"/>
  <c r="M21" i="27"/>
  <c r="M28" i="26"/>
  <c r="I31" i="28"/>
  <c r="I8" i="27"/>
  <c r="M12" i="27"/>
  <c r="I27" i="27"/>
  <c r="I22" i="27"/>
  <c r="D8" i="28"/>
  <c r="D25" i="27"/>
  <c r="I5" i="26"/>
  <c r="I13" i="26"/>
  <c r="D30" i="26"/>
  <c r="I15" i="27"/>
  <c r="M6" i="27"/>
  <c r="D13" i="27"/>
  <c r="M17" i="26"/>
  <c r="M22" i="26"/>
  <c r="M25" i="26"/>
  <c r="I7" i="27"/>
  <c r="M11" i="27"/>
  <c r="I10" i="26"/>
  <c r="D13" i="26"/>
  <c r="M14" i="26"/>
  <c r="E22" i="17"/>
  <c r="D7" i="28"/>
  <c r="Q29" i="25"/>
  <c r="L29" i="25"/>
  <c r="D7" i="27"/>
  <c r="I30" i="16"/>
  <c r="H9" i="15"/>
  <c r="H25" i="15"/>
  <c r="L24" i="28"/>
  <c r="H140" i="6"/>
  <c r="I8" i="15"/>
  <c r="I145" i="6"/>
  <c r="Q29" i="23"/>
  <c r="H24" i="16"/>
  <c r="I21" i="15"/>
  <c r="I10" i="17"/>
  <c r="H20" i="17"/>
  <c r="H24" i="17"/>
  <c r="I26" i="16"/>
  <c r="I22" i="15"/>
  <c r="M3" i="14"/>
  <c r="E32" i="17"/>
  <c r="E30" i="16"/>
  <c r="H24" i="15"/>
  <c r="G4" i="24"/>
  <c r="I18" i="15"/>
  <c r="C16" i="23"/>
  <c r="E98" i="6"/>
  <c r="E173" i="6"/>
  <c r="E95" i="6"/>
  <c r="E100" i="6"/>
  <c r="H7" i="15"/>
  <c r="H15" i="15"/>
  <c r="H23" i="15"/>
  <c r="H30" i="16"/>
  <c r="H9" i="17"/>
  <c r="H10" i="17"/>
  <c r="F16" i="14"/>
  <c r="H10" i="16"/>
  <c r="H12" i="16"/>
  <c r="H14" i="16"/>
  <c r="H20" i="16"/>
  <c r="E28" i="15"/>
  <c r="H32" i="16"/>
  <c r="I13" i="15"/>
  <c r="H17" i="15"/>
  <c r="H30" i="15"/>
  <c r="H32" i="15"/>
  <c r="H26" i="16"/>
  <c r="I23" i="15"/>
  <c r="H31" i="16"/>
  <c r="E17" i="15"/>
  <c r="H22" i="17"/>
  <c r="B29" i="14"/>
  <c r="I6" i="15"/>
  <c r="I9" i="15"/>
  <c r="I10" i="15"/>
  <c r="I14" i="15"/>
  <c r="H28" i="15"/>
  <c r="E21" i="17"/>
  <c r="H8" i="15"/>
  <c r="I17" i="17"/>
  <c r="H32" i="17"/>
  <c r="D22" i="27"/>
  <c r="D26" i="27"/>
  <c r="D5" i="26"/>
  <c r="D17" i="26"/>
  <c r="I16" i="17"/>
  <c r="G9" i="16"/>
  <c r="G10" i="16"/>
  <c r="G11" i="16"/>
  <c r="G12" i="16"/>
  <c r="G13" i="16"/>
  <c r="G14" i="16"/>
  <c r="G15" i="16"/>
  <c r="F9" i="28"/>
  <c r="D24" i="26"/>
  <c r="E32" i="16"/>
  <c r="P19" i="12"/>
  <c r="H5" i="15"/>
  <c r="H13" i="15"/>
  <c r="H21" i="15"/>
  <c r="G24" i="26"/>
  <c r="H22" i="16"/>
  <c r="H5" i="17"/>
  <c r="H7" i="17"/>
  <c r="H8" i="17"/>
  <c r="H23" i="17"/>
  <c r="H6" i="16"/>
  <c r="H7" i="16"/>
  <c r="H23" i="16"/>
  <c r="D25" i="26"/>
  <c r="I5" i="15"/>
  <c r="I7" i="15"/>
  <c r="I15" i="15"/>
  <c r="M164" i="6"/>
  <c r="I8" i="17"/>
  <c r="I28" i="16"/>
  <c r="I24" i="15"/>
  <c r="P16" i="23"/>
  <c r="H26" i="15"/>
  <c r="D4" i="14"/>
  <c r="I25" i="16"/>
  <c r="H6" i="15"/>
  <c r="H14" i="15"/>
  <c r="D24" i="28"/>
  <c r="I31" i="15"/>
  <c r="I33" i="15"/>
  <c r="D18" i="15"/>
  <c r="M4" i="10"/>
  <c r="P155" i="6"/>
  <c r="P179" i="6"/>
  <c r="H130" i="6"/>
  <c r="H139" i="6"/>
  <c r="H163" i="6"/>
  <c r="C27" i="24"/>
  <c r="G16" i="28"/>
  <c r="G6" i="27"/>
  <c r="G30" i="27"/>
  <c r="G11" i="26"/>
  <c r="G8" i="27"/>
  <c r="E16" i="23"/>
  <c r="C19" i="25"/>
  <c r="G20" i="27"/>
  <c r="H154" i="6"/>
  <c r="I9" i="28"/>
  <c r="J5" i="28"/>
  <c r="J5" i="26"/>
  <c r="J9" i="26"/>
  <c r="J17" i="26"/>
  <c r="J17" i="27"/>
  <c r="J25" i="26"/>
  <c r="J22" i="28"/>
  <c r="J11" i="27"/>
  <c r="J13" i="26"/>
  <c r="E16" i="24"/>
  <c r="E16" i="25"/>
  <c r="G10" i="28"/>
  <c r="G23" i="26"/>
  <c r="N96" i="6"/>
  <c r="H127" i="6"/>
  <c r="H137" i="6"/>
  <c r="H128" i="6"/>
  <c r="C127" i="6"/>
  <c r="G17" i="28"/>
  <c r="G22" i="28"/>
  <c r="P15" i="24"/>
  <c r="G31" i="27"/>
  <c r="G9" i="26"/>
  <c r="M15" i="23"/>
  <c r="E16" i="14"/>
  <c r="B4" i="10"/>
  <c r="G33" i="26"/>
  <c r="G12" i="27"/>
  <c r="G30" i="28"/>
  <c r="G5" i="27"/>
  <c r="G9" i="27"/>
  <c r="G8" i="28"/>
  <c r="G23" i="28"/>
  <c r="G14" i="27"/>
  <c r="G28" i="26"/>
  <c r="O169" i="6"/>
  <c r="K27" i="13"/>
  <c r="K27" i="12"/>
  <c r="C15" i="24"/>
  <c r="C15" i="23"/>
  <c r="G11" i="27"/>
  <c r="G23" i="27"/>
  <c r="G10" i="27"/>
  <c r="G32" i="27"/>
  <c r="G8" i="26"/>
  <c r="H161" i="6"/>
  <c r="G9" i="28"/>
  <c r="G5" i="26"/>
  <c r="I6" i="26"/>
  <c r="I26" i="26"/>
  <c r="I6" i="28"/>
  <c r="I33" i="26"/>
  <c r="I32" i="28"/>
  <c r="I9" i="26"/>
  <c r="I21" i="28"/>
  <c r="I8" i="28"/>
  <c r="J9" i="28"/>
  <c r="J30" i="28"/>
  <c r="J32" i="27"/>
  <c r="G27" i="26"/>
  <c r="I12" i="26"/>
  <c r="I30" i="26"/>
  <c r="P15" i="16"/>
  <c r="P23" i="16"/>
  <c r="G20" i="28"/>
  <c r="G24" i="27"/>
  <c r="H19" i="14"/>
  <c r="J31" i="27"/>
  <c r="I23" i="26"/>
  <c r="J24" i="26"/>
  <c r="I23" i="27"/>
  <c r="O4" i="14"/>
  <c r="O29" i="14"/>
  <c r="E16" i="10"/>
  <c r="H153" i="6"/>
  <c r="G6" i="28"/>
  <c r="G33" i="27"/>
  <c r="I12" i="27"/>
  <c r="P8" i="15"/>
  <c r="P12" i="15"/>
  <c r="P20" i="15"/>
  <c r="P24" i="15"/>
  <c r="G24" i="28"/>
  <c r="J23" i="26"/>
  <c r="J31" i="26"/>
  <c r="G29" i="25"/>
  <c r="P21" i="16"/>
  <c r="P17" i="17"/>
  <c r="P30" i="17"/>
  <c r="P31" i="17"/>
  <c r="J17" i="28"/>
  <c r="J20" i="26"/>
  <c r="J8" i="27"/>
  <c r="K16" i="23"/>
  <c r="I25" i="26"/>
  <c r="E11" i="16"/>
  <c r="E29" i="25"/>
  <c r="K3" i="9"/>
  <c r="J6" i="26"/>
  <c r="I31" i="26"/>
  <c r="J32" i="26"/>
  <c r="J7" i="27"/>
  <c r="I14" i="27"/>
  <c r="I31" i="27"/>
  <c r="I21" i="26"/>
  <c r="I17" i="28"/>
  <c r="K29" i="25"/>
  <c r="I11" i="27"/>
  <c r="H29" i="10"/>
  <c r="J12" i="27"/>
  <c r="J22" i="26"/>
  <c r="J15" i="27"/>
  <c r="G14" i="26"/>
  <c r="I17" i="26"/>
  <c r="J18" i="26"/>
  <c r="H29" i="13"/>
  <c r="I29" i="26"/>
  <c r="G31" i="26"/>
  <c r="Q16" i="12"/>
  <c r="K31" i="37"/>
  <c r="J10" i="26"/>
  <c r="G4" i="10"/>
  <c r="E18" i="15"/>
  <c r="J33" i="26"/>
  <c r="O18" i="26"/>
  <c r="N31" i="37"/>
  <c r="J21" i="26"/>
  <c r="J7" i="28"/>
  <c r="H3" i="9"/>
  <c r="E33" i="26"/>
  <c r="E12" i="16"/>
  <c r="E15" i="16"/>
  <c r="E18" i="16"/>
  <c r="F25" i="27"/>
  <c r="P178" i="6"/>
  <c r="H152" i="6"/>
  <c r="P152" i="6"/>
  <c r="P144" i="6"/>
  <c r="P141" i="6"/>
  <c r="P170" i="6"/>
  <c r="P168" i="6"/>
  <c r="P167" i="6"/>
  <c r="P171" i="6"/>
  <c r="P162" i="6"/>
  <c r="F26" i="27"/>
  <c r="H7" i="27"/>
  <c r="F30" i="27"/>
  <c r="L8" i="26"/>
  <c r="L29" i="26"/>
  <c r="H6" i="28"/>
  <c r="F17" i="27"/>
  <c r="L12" i="26"/>
  <c r="H24" i="28"/>
  <c r="F5" i="26"/>
  <c r="F13" i="26"/>
  <c r="P5" i="15"/>
  <c r="P9" i="15"/>
  <c r="P17" i="15"/>
  <c r="P25" i="15"/>
  <c r="F22" i="28"/>
  <c r="P9" i="17"/>
  <c r="P6" i="16"/>
  <c r="P12" i="16"/>
  <c r="F25" i="26"/>
  <c r="F10" i="27"/>
  <c r="H12" i="27"/>
  <c r="F22" i="27"/>
  <c r="H24" i="27"/>
  <c r="L5" i="28"/>
  <c r="H23" i="28"/>
  <c r="H30" i="28"/>
  <c r="F21" i="27"/>
  <c r="L28" i="27"/>
  <c r="L32" i="27"/>
  <c r="F24" i="26"/>
  <c r="F23" i="27"/>
  <c r="F28" i="27"/>
  <c r="L6" i="28"/>
  <c r="H17" i="28"/>
  <c r="L33" i="27"/>
  <c r="L10" i="26"/>
  <c r="F28" i="26"/>
  <c r="L17" i="28"/>
  <c r="L22" i="28"/>
  <c r="L5" i="26"/>
  <c r="F7" i="26"/>
  <c r="H9" i="28"/>
  <c r="H7" i="28"/>
  <c r="H32" i="28"/>
  <c r="H15" i="26"/>
  <c r="P6" i="15"/>
  <c r="P10" i="15"/>
  <c r="P14" i="15"/>
  <c r="P18" i="15"/>
  <c r="P22" i="15"/>
  <c r="P26" i="15"/>
  <c r="P7" i="16"/>
  <c r="P14" i="16"/>
  <c r="P7" i="17"/>
  <c r="P8" i="17"/>
  <c r="P22" i="17"/>
  <c r="P23" i="17"/>
  <c r="P22" i="16"/>
  <c r="P26" i="16"/>
  <c r="P17" i="16"/>
  <c r="F8" i="27"/>
  <c r="G13" i="26"/>
  <c r="G20" i="26"/>
  <c r="G7" i="28"/>
  <c r="G22" i="26"/>
  <c r="P169" i="6"/>
  <c r="P22" i="26"/>
  <c r="P31" i="27"/>
  <c r="P6" i="28"/>
  <c r="P14" i="27"/>
  <c r="P16" i="28"/>
  <c r="Q20" i="28"/>
  <c r="Q28" i="26"/>
  <c r="Q21" i="28"/>
  <c r="P137" i="6"/>
  <c r="P128" i="6"/>
  <c r="P161" i="6"/>
  <c r="F31" i="27"/>
  <c r="F6" i="28"/>
  <c r="F12" i="26"/>
  <c r="F9" i="26"/>
  <c r="F17" i="26"/>
  <c r="F31" i="28"/>
  <c r="F14" i="27"/>
  <c r="F32" i="28"/>
  <c r="L11" i="27"/>
  <c r="H28" i="27"/>
  <c r="H32" i="27"/>
  <c r="L25" i="27"/>
  <c r="F8" i="28"/>
  <c r="L31" i="28"/>
  <c r="F12" i="27"/>
  <c r="F7" i="28"/>
  <c r="F30" i="28"/>
  <c r="F22" i="26"/>
  <c r="P13" i="15"/>
  <c r="P21" i="15"/>
  <c r="F18" i="26"/>
  <c r="P31" i="16"/>
  <c r="P33" i="16"/>
  <c r="P10" i="17"/>
  <c r="H25" i="26"/>
  <c r="H33" i="26"/>
  <c r="P32" i="16"/>
  <c r="P176" i="6"/>
  <c r="H8" i="27"/>
  <c r="L12" i="27"/>
  <c r="F18" i="27"/>
  <c r="L30" i="28"/>
  <c r="F5" i="27"/>
  <c r="F11" i="27"/>
  <c r="H6" i="26"/>
  <c r="L23" i="28"/>
  <c r="F20" i="28"/>
  <c r="H10" i="27"/>
  <c r="F20" i="27"/>
  <c r="L22" i="27"/>
  <c r="F24" i="27"/>
  <c r="F5" i="28"/>
  <c r="H30" i="27"/>
  <c r="H162" i="6"/>
  <c r="P25" i="16"/>
  <c r="P5" i="17"/>
  <c r="P6" i="17"/>
  <c r="P5" i="16"/>
  <c r="P8" i="16"/>
  <c r="P160" i="6"/>
  <c r="H8" i="28"/>
  <c r="O5" i="16"/>
  <c r="Q30" i="26"/>
  <c r="P9" i="16"/>
  <c r="O10" i="15"/>
  <c r="O32" i="15"/>
  <c r="P30" i="15"/>
  <c r="P32" i="15"/>
  <c r="P32" i="28"/>
  <c r="O20" i="15"/>
  <c r="P32" i="17"/>
  <c r="O15" i="15"/>
  <c r="K31" i="15"/>
  <c r="H31" i="26"/>
  <c r="Q7" i="28"/>
  <c r="Q33" i="26"/>
  <c r="F23" i="28"/>
  <c r="N20" i="26"/>
  <c r="N33" i="26"/>
  <c r="N7" i="27"/>
  <c r="P131" i="6"/>
  <c r="P164" i="6"/>
  <c r="G31" i="28"/>
  <c r="Q31" i="27"/>
  <c r="F32" i="27"/>
  <c r="H20" i="26"/>
  <c r="P20" i="26"/>
  <c r="Q21" i="26"/>
  <c r="H24" i="26"/>
  <c r="F26" i="26"/>
  <c r="G15" i="26"/>
  <c r="H11" i="27"/>
  <c r="K5" i="17"/>
  <c r="K23" i="17"/>
  <c r="K24" i="17"/>
  <c r="K30" i="17"/>
  <c r="P7" i="15"/>
  <c r="P11" i="15"/>
  <c r="P15" i="15"/>
  <c r="P23" i="15"/>
  <c r="P28" i="15"/>
  <c r="P11" i="16"/>
  <c r="P10" i="16"/>
  <c r="P18" i="16"/>
  <c r="P20" i="17"/>
  <c r="P21" i="17"/>
  <c r="P24" i="17"/>
  <c r="P24" i="16"/>
  <c r="P28" i="16"/>
  <c r="F30" i="26"/>
  <c r="F31" i="26"/>
  <c r="P33" i="26"/>
  <c r="P32" i="26"/>
  <c r="Q12" i="27"/>
  <c r="G17" i="26"/>
  <c r="H18" i="26"/>
  <c r="F21" i="26"/>
  <c r="F17" i="28"/>
  <c r="P31" i="28"/>
  <c r="F11" i="26"/>
  <c r="F20" i="26"/>
  <c r="G21" i="26"/>
  <c r="H22" i="26"/>
  <c r="G7" i="26"/>
  <c r="E32" i="27"/>
  <c r="H8" i="26"/>
  <c r="Q24" i="16"/>
  <c r="Q23" i="15"/>
  <c r="Q24" i="15"/>
  <c r="F9" i="27"/>
  <c r="G25" i="27"/>
  <c r="E28" i="27"/>
  <c r="E18" i="26"/>
  <c r="Q30" i="17"/>
  <c r="O20" i="17"/>
  <c r="Q32" i="16"/>
  <c r="Q5" i="15"/>
  <c r="Q6" i="15"/>
  <c r="Q7" i="15"/>
  <c r="Q8" i="15"/>
  <c r="Q9" i="15"/>
  <c r="Q10" i="15"/>
  <c r="Q11" i="15"/>
  <c r="Q12" i="15"/>
  <c r="Q13" i="15"/>
  <c r="Q14" i="15"/>
  <c r="Q15" i="15"/>
  <c r="G18" i="27"/>
  <c r="O30" i="17"/>
  <c r="I171" i="6"/>
  <c r="I168" i="6"/>
  <c r="L28" i="16"/>
  <c r="C165" i="6"/>
  <c r="I22" i="26"/>
  <c r="F23" i="26"/>
  <c r="G32" i="26"/>
  <c r="P13" i="16"/>
  <c r="D17" i="15"/>
  <c r="P31" i="15"/>
  <c r="P33" i="15"/>
  <c r="N30" i="26"/>
  <c r="D7" i="17"/>
  <c r="P20" i="16"/>
  <c r="O12" i="15"/>
  <c r="O28" i="15"/>
  <c r="D17" i="17"/>
  <c r="L31" i="17"/>
  <c r="D18" i="16"/>
  <c r="L18" i="16"/>
  <c r="P30" i="16"/>
  <c r="L32" i="16"/>
  <c r="D33" i="16"/>
  <c r="L33" i="16"/>
  <c r="P27" i="15"/>
  <c r="C17" i="26"/>
  <c r="C19" i="26"/>
  <c r="I24" i="26"/>
  <c r="N17" i="28"/>
  <c r="F33" i="27"/>
  <c r="F14" i="26"/>
  <c r="G21" i="27"/>
  <c r="I14" i="26"/>
  <c r="Q18" i="26"/>
  <c r="L20" i="15"/>
  <c r="D24" i="15"/>
  <c r="L28" i="15"/>
  <c r="L32" i="17"/>
  <c r="C6" i="28"/>
  <c r="L8" i="15"/>
  <c r="D12" i="15"/>
  <c r="C30" i="26"/>
  <c r="Q32" i="26"/>
  <c r="N21" i="28"/>
  <c r="I7" i="28"/>
  <c r="P10" i="26"/>
  <c r="Q11" i="26"/>
  <c r="Q24" i="26"/>
  <c r="I22" i="28"/>
  <c r="L30" i="15"/>
  <c r="L32" i="15"/>
  <c r="F7" i="27"/>
  <c r="Q24" i="27"/>
  <c r="I8" i="26"/>
  <c r="G10" i="26"/>
  <c r="N17" i="26"/>
  <c r="Q28" i="15"/>
  <c r="P3" i="9"/>
  <c r="K18" i="26"/>
  <c r="L27" i="13"/>
  <c r="L27" i="12"/>
  <c r="G4" i="12"/>
  <c r="M163" i="6"/>
  <c r="G10" i="17"/>
  <c r="G7" i="16"/>
  <c r="G146" i="6"/>
  <c r="G144" i="6"/>
  <c r="O31" i="37"/>
  <c r="J31" i="37"/>
  <c r="E32" i="28"/>
  <c r="E21" i="28"/>
  <c r="E24" i="28"/>
  <c r="E21" i="26"/>
  <c r="E26" i="26"/>
  <c r="E32" i="26"/>
  <c r="E10" i="28"/>
  <c r="E12" i="26"/>
  <c r="E25" i="26"/>
  <c r="D16" i="12"/>
  <c r="G16" i="17"/>
  <c r="Q18" i="16"/>
  <c r="Q147" i="6"/>
  <c r="Q18" i="15"/>
  <c r="Q20" i="16"/>
  <c r="Q12" i="16"/>
  <c r="Q144" i="6"/>
  <c r="Q26" i="15"/>
  <c r="Q22" i="15"/>
  <c r="Q30" i="16"/>
  <c r="Q25" i="16"/>
  <c r="Q15" i="16"/>
  <c r="Q11" i="16"/>
  <c r="Q10" i="17"/>
  <c r="Q7" i="17"/>
  <c r="Q31" i="17"/>
  <c r="Q143" i="6"/>
  <c r="Q145" i="6"/>
  <c r="Q14" i="16"/>
  <c r="Q23" i="16"/>
  <c r="M96" i="6"/>
  <c r="M150" i="6"/>
  <c r="H29" i="23"/>
  <c r="O96" i="6"/>
  <c r="O174" i="6"/>
  <c r="M29" i="25"/>
  <c r="K14" i="26"/>
  <c r="K30" i="27"/>
  <c r="K23" i="28"/>
  <c r="O16" i="12"/>
  <c r="G168" i="6"/>
  <c r="G171" i="6"/>
  <c r="G170" i="6"/>
  <c r="H167" i="6"/>
  <c r="H143" i="6"/>
  <c r="L19" i="23"/>
  <c r="K6" i="27"/>
  <c r="G22" i="17"/>
  <c r="E22" i="27"/>
  <c r="G5" i="15"/>
  <c r="G13" i="15"/>
  <c r="B30" i="17"/>
  <c r="N29" i="14"/>
  <c r="H16" i="13"/>
  <c r="E17" i="26"/>
  <c r="G23" i="15"/>
  <c r="N29" i="25"/>
  <c r="G30" i="15"/>
  <c r="Q26" i="16"/>
  <c r="Q21" i="15"/>
  <c r="Q17" i="17"/>
  <c r="Q31" i="16"/>
  <c r="Q33" i="16"/>
  <c r="P145" i="6"/>
  <c r="E9" i="28"/>
  <c r="E5" i="26"/>
  <c r="L9" i="27"/>
  <c r="E17" i="28"/>
  <c r="K12" i="26"/>
  <c r="F17" i="15"/>
  <c r="F18" i="15"/>
  <c r="F20" i="15"/>
  <c r="F21" i="15"/>
  <c r="F22" i="15"/>
  <c r="F23" i="15"/>
  <c r="F24" i="15"/>
  <c r="F25" i="15"/>
  <c r="F26" i="15"/>
  <c r="E8" i="28"/>
  <c r="G19" i="23"/>
  <c r="E22" i="28"/>
  <c r="G31" i="15"/>
  <c r="K30" i="15"/>
  <c r="E30" i="26"/>
  <c r="G9" i="15"/>
  <c r="G17" i="15"/>
  <c r="G20" i="15"/>
  <c r="C17" i="17"/>
  <c r="Q20" i="15"/>
  <c r="E10" i="26"/>
  <c r="Q21" i="17"/>
  <c r="C16" i="14"/>
  <c r="F31" i="37"/>
  <c r="G5" i="28"/>
  <c r="O9" i="26"/>
  <c r="G12" i="26"/>
  <c r="Q30" i="15"/>
  <c r="Q31" i="15"/>
  <c r="Q32" i="15"/>
  <c r="Q33" i="15"/>
  <c r="C31" i="39"/>
  <c r="P140" i="6"/>
  <c r="H29" i="25"/>
  <c r="E31" i="27"/>
  <c r="E8" i="26"/>
  <c r="G7" i="17"/>
  <c r="G32" i="17"/>
  <c r="Q28" i="16"/>
  <c r="G7" i="15"/>
  <c r="Q27" i="15"/>
  <c r="G8" i="15"/>
  <c r="Q5" i="17"/>
  <c r="E23" i="27"/>
  <c r="Q17" i="15"/>
  <c r="G167" i="6"/>
  <c r="Q20" i="17"/>
  <c r="O167" i="6"/>
  <c r="L4" i="12"/>
  <c r="G4" i="14"/>
  <c r="P153" i="6"/>
  <c r="E19" i="25"/>
  <c r="L27" i="24"/>
  <c r="J28" i="15"/>
  <c r="K14" i="27"/>
  <c r="K7" i="26"/>
  <c r="K28" i="27"/>
  <c r="K23" i="26"/>
  <c r="K8" i="28"/>
  <c r="L19" i="25"/>
  <c r="K10" i="26"/>
  <c r="J31" i="17"/>
  <c r="J32" i="17"/>
  <c r="K23" i="15"/>
  <c r="K153" i="6"/>
  <c r="K6" i="16"/>
  <c r="N29" i="23"/>
  <c r="J11" i="16"/>
  <c r="M27" i="12"/>
  <c r="M27" i="13"/>
  <c r="M19" i="13"/>
  <c r="G174" i="6"/>
  <c r="G97" i="6"/>
  <c r="M20" i="26"/>
  <c r="M8" i="26"/>
  <c r="M18" i="15"/>
  <c r="M8" i="17"/>
  <c r="M26" i="16"/>
  <c r="M10" i="16"/>
  <c r="M22" i="15"/>
  <c r="M32" i="16"/>
  <c r="G160" i="6"/>
  <c r="K20" i="28"/>
  <c r="K33" i="26"/>
  <c r="K30" i="26"/>
  <c r="K9" i="28"/>
  <c r="K22" i="27"/>
  <c r="K20" i="26"/>
  <c r="M24" i="17"/>
  <c r="K5" i="27"/>
  <c r="K21" i="27"/>
  <c r="K8" i="26"/>
  <c r="F29" i="25"/>
  <c r="K33" i="27"/>
  <c r="M7" i="16"/>
  <c r="M8" i="16"/>
  <c r="F143" i="6"/>
  <c r="K27" i="26"/>
  <c r="K17" i="15"/>
  <c r="M21" i="16"/>
  <c r="I160" i="6"/>
  <c r="J26" i="16"/>
  <c r="D19" i="14"/>
  <c r="D27" i="12"/>
  <c r="J31" i="16"/>
  <c r="C128" i="6"/>
  <c r="C137" i="6"/>
  <c r="K18" i="27"/>
  <c r="K20" i="27"/>
  <c r="K9" i="26"/>
  <c r="K26" i="26"/>
  <c r="K5" i="28"/>
  <c r="K7" i="27"/>
  <c r="K10" i="27"/>
  <c r="H44" i="37"/>
  <c r="K13" i="26"/>
  <c r="K15" i="26"/>
  <c r="K8" i="27"/>
  <c r="K12" i="27"/>
  <c r="K17" i="27"/>
  <c r="K22" i="26"/>
  <c r="K21" i="28"/>
  <c r="K21" i="26"/>
  <c r="M23" i="17"/>
  <c r="J30" i="15"/>
  <c r="J31" i="15"/>
  <c r="J32" i="15"/>
  <c r="J33" i="15"/>
  <c r="K31" i="28"/>
  <c r="K6" i="26"/>
  <c r="F127" i="6"/>
  <c r="P4" i="10"/>
  <c r="K11" i="26"/>
  <c r="B31" i="37"/>
  <c r="K5" i="26"/>
  <c r="K24" i="28"/>
  <c r="D15" i="27"/>
  <c r="D31" i="26"/>
  <c r="D10" i="27"/>
  <c r="D12" i="26"/>
  <c r="D5" i="28"/>
  <c r="D26" i="26"/>
  <c r="D23" i="27"/>
  <c r="D21" i="28"/>
  <c r="D20" i="28"/>
  <c r="D28" i="26"/>
  <c r="D10" i="26"/>
  <c r="D10" i="28"/>
  <c r="M22" i="27"/>
  <c r="M20" i="27"/>
  <c r="M26" i="27"/>
  <c r="M12" i="26"/>
  <c r="M21" i="28"/>
  <c r="M30" i="27"/>
  <c r="M33" i="26"/>
  <c r="M11" i="26"/>
  <c r="M5" i="26"/>
  <c r="M8" i="27"/>
  <c r="M12" i="16"/>
  <c r="M13" i="16"/>
  <c r="M15" i="16"/>
  <c r="M17" i="16"/>
  <c r="G29" i="14"/>
  <c r="O27" i="12"/>
  <c r="O19" i="14"/>
  <c r="G19" i="12"/>
  <c r="D29" i="14"/>
  <c r="O4" i="10"/>
  <c r="K32" i="26"/>
  <c r="D21" i="26"/>
  <c r="O29" i="23"/>
  <c r="B5" i="17"/>
  <c r="J5" i="17"/>
  <c r="B6" i="17"/>
  <c r="B8" i="17"/>
  <c r="J9" i="17"/>
  <c r="B20" i="17"/>
  <c r="J21" i="17"/>
  <c r="J22" i="17"/>
  <c r="J23" i="17"/>
  <c r="J24" i="17"/>
  <c r="B6" i="16"/>
  <c r="B8" i="16"/>
  <c r="J21" i="16"/>
  <c r="J23" i="16"/>
  <c r="E33" i="15"/>
  <c r="D6" i="27"/>
  <c r="K24" i="15"/>
  <c r="G6" i="17"/>
  <c r="O4" i="13"/>
  <c r="M19" i="14"/>
  <c r="L19" i="12"/>
  <c r="I7" i="26"/>
  <c r="P146" i="6"/>
  <c r="P139" i="6"/>
  <c r="P138" i="6"/>
  <c r="P154" i="6"/>
  <c r="H146" i="6"/>
  <c r="J9" i="16"/>
  <c r="F29" i="14"/>
  <c r="K24" i="26"/>
  <c r="D33" i="26"/>
  <c r="K7" i="15"/>
  <c r="K8" i="15"/>
  <c r="K20" i="15"/>
  <c r="M30" i="15"/>
  <c r="O31" i="39"/>
  <c r="K25" i="26"/>
  <c r="M20" i="28"/>
  <c r="C29" i="21"/>
  <c r="M4" i="17"/>
  <c r="E10" i="17"/>
  <c r="J29" i="14"/>
  <c r="E26" i="16"/>
  <c r="E22" i="15"/>
  <c r="E23" i="15"/>
  <c r="K25" i="27"/>
  <c r="M28" i="27"/>
  <c r="M18" i="26"/>
  <c r="E17" i="17"/>
  <c r="E30" i="17"/>
  <c r="E7" i="15"/>
  <c r="E10" i="15"/>
  <c r="E11" i="15"/>
  <c r="E14" i="15"/>
  <c r="E15" i="15"/>
  <c r="K18" i="15"/>
  <c r="K28" i="26"/>
  <c r="K33" i="15"/>
  <c r="G26" i="27"/>
  <c r="P163" i="6"/>
  <c r="P165" i="6"/>
  <c r="P177" i="6"/>
  <c r="H141" i="6"/>
  <c r="P147" i="6"/>
  <c r="J17" i="15"/>
  <c r="J18" i="15"/>
  <c r="J20" i="15"/>
  <c r="J21" i="15"/>
  <c r="J22" i="15"/>
  <c r="J23" i="15"/>
  <c r="J24" i="15"/>
  <c r="J25" i="15"/>
  <c r="J26" i="15"/>
  <c r="M21" i="26"/>
  <c r="K6" i="28"/>
  <c r="L7" i="28"/>
  <c r="K10" i="28"/>
  <c r="O29" i="25"/>
  <c r="D30" i="27"/>
  <c r="M31" i="27"/>
  <c r="D7" i="26"/>
  <c r="K10" i="17"/>
  <c r="K21" i="17"/>
  <c r="K22" i="17"/>
  <c r="K24" i="27"/>
  <c r="M19" i="12"/>
  <c r="C30" i="15"/>
  <c r="F27" i="16"/>
  <c r="M26" i="26"/>
  <c r="M30" i="26"/>
  <c r="F29" i="23"/>
  <c r="K31" i="26"/>
  <c r="G26" i="15"/>
  <c r="E31" i="15"/>
  <c r="C31" i="37"/>
  <c r="K31" i="39"/>
  <c r="K32" i="27"/>
  <c r="K17" i="26"/>
  <c r="K30" i="28"/>
  <c r="C3" i="23"/>
  <c r="E5" i="17"/>
  <c r="E21" i="15"/>
  <c r="D17" i="28"/>
  <c r="M23" i="27"/>
  <c r="E24" i="17"/>
  <c r="M16" i="16"/>
  <c r="K32" i="15"/>
  <c r="G4" i="13"/>
  <c r="J27" i="15"/>
  <c r="J16" i="14"/>
  <c r="J16" i="21"/>
  <c r="J16" i="24"/>
  <c r="N136" i="6"/>
  <c r="J127" i="6"/>
  <c r="J167" i="6"/>
  <c r="H19" i="10"/>
  <c r="H19" i="12"/>
  <c r="K95" i="6"/>
  <c r="K173" i="6"/>
  <c r="K100" i="6"/>
  <c r="K96" i="6"/>
  <c r="K99" i="6"/>
  <c r="L31" i="37"/>
  <c r="P44" i="37"/>
  <c r="F27" i="24"/>
  <c r="B30" i="15"/>
  <c r="B31" i="15"/>
  <c r="B32" i="15"/>
  <c r="B33" i="15"/>
  <c r="F15" i="23"/>
  <c r="F15" i="24"/>
  <c r="N15" i="24"/>
  <c r="N15" i="23"/>
  <c r="H27" i="23"/>
  <c r="H27" i="24"/>
  <c r="D19" i="12"/>
  <c r="L17" i="26"/>
  <c r="L11" i="26"/>
  <c r="L7" i="27"/>
  <c r="L24" i="26"/>
  <c r="L6" i="27"/>
  <c r="L28" i="26"/>
  <c r="L14" i="27"/>
  <c r="L14" i="26"/>
  <c r="Q96" i="6"/>
  <c r="C161" i="6"/>
  <c r="L10" i="28"/>
  <c r="N27" i="13"/>
  <c r="N27" i="12"/>
  <c r="F96" i="6"/>
  <c r="J27" i="23"/>
  <c r="J27" i="24"/>
  <c r="B20" i="16"/>
  <c r="B22" i="16"/>
  <c r="J27" i="13"/>
  <c r="M31" i="15"/>
  <c r="M14" i="16"/>
  <c r="M11" i="16"/>
  <c r="M9" i="16"/>
  <c r="M10" i="15"/>
  <c r="M139" i="6"/>
  <c r="M18" i="16"/>
  <c r="M17" i="17"/>
  <c r="M7" i="17"/>
  <c r="M22" i="17"/>
  <c r="M5" i="17"/>
  <c r="M33" i="16"/>
  <c r="O143" i="6"/>
  <c r="O8" i="16"/>
  <c r="O22" i="17"/>
  <c r="O6" i="16"/>
  <c r="O5" i="17"/>
  <c r="M24" i="16"/>
  <c r="L23" i="27"/>
  <c r="O171" i="6"/>
  <c r="O168" i="6"/>
  <c r="O7" i="28"/>
  <c r="O13" i="26"/>
  <c r="O23" i="28"/>
  <c r="O6" i="27"/>
  <c r="O22" i="26"/>
  <c r="O15" i="26"/>
  <c r="O10" i="27"/>
  <c r="O22" i="28"/>
  <c r="O5" i="28"/>
  <c r="O21" i="26"/>
  <c r="O28" i="27"/>
  <c r="O28" i="26"/>
  <c r="O32" i="27"/>
  <c r="O9" i="28"/>
  <c r="O160" i="6"/>
  <c r="P151" i="6"/>
  <c r="P175" i="6"/>
  <c r="B27" i="12"/>
  <c r="B19" i="14"/>
  <c r="E15" i="24"/>
  <c r="E15" i="23"/>
  <c r="J4" i="24"/>
  <c r="D44" i="37"/>
  <c r="F27" i="23"/>
  <c r="F27" i="12"/>
  <c r="C29" i="14"/>
  <c r="O3" i="14"/>
  <c r="K97" i="6"/>
  <c r="L3" i="12"/>
  <c r="E19" i="12"/>
  <c r="C29" i="24"/>
  <c r="J29" i="23"/>
  <c r="K98" i="6"/>
  <c r="E16" i="12"/>
  <c r="H19" i="13"/>
  <c r="H27" i="13"/>
  <c r="I19" i="14"/>
  <c r="I3" i="14"/>
  <c r="P127" i="6"/>
  <c r="P143" i="6"/>
  <c r="D4" i="12"/>
  <c r="I169" i="6"/>
  <c r="I170" i="6"/>
  <c r="M44" i="37"/>
  <c r="M19" i="24"/>
  <c r="M27" i="23"/>
  <c r="M27" i="24"/>
  <c r="I16" i="24"/>
  <c r="B31" i="16"/>
  <c r="M19" i="10"/>
  <c r="I167" i="6"/>
  <c r="L25" i="26"/>
  <c r="E29" i="23"/>
  <c r="E29" i="21"/>
  <c r="M29" i="23"/>
  <c r="M29" i="21"/>
  <c r="E4" i="13"/>
  <c r="M138" i="6"/>
  <c r="K29" i="23"/>
  <c r="L32" i="26"/>
  <c r="M23" i="16"/>
  <c r="O5" i="15"/>
  <c r="O11" i="15"/>
  <c r="O13" i="15"/>
  <c r="O25" i="15"/>
  <c r="M29" i="12"/>
  <c r="M29" i="10"/>
  <c r="M33" i="15"/>
  <c r="I29" i="10"/>
  <c r="O7" i="17"/>
  <c r="M16" i="14"/>
  <c r="O24" i="17"/>
  <c r="M31" i="16"/>
  <c r="Q4" i="14"/>
  <c r="B16" i="14"/>
  <c r="O16" i="21"/>
  <c r="B19" i="10"/>
  <c r="K151" i="6"/>
  <c r="K175" i="6"/>
  <c r="J96" i="6"/>
  <c r="J174" i="6"/>
  <c r="I27" i="13"/>
  <c r="I27" i="12"/>
  <c r="H32" i="26"/>
  <c r="H6" i="27"/>
  <c r="H13" i="26"/>
  <c r="H5" i="27"/>
  <c r="H22" i="28"/>
  <c r="H10" i="28"/>
  <c r="H18" i="27"/>
  <c r="H28" i="26"/>
  <c r="H23" i="26"/>
  <c r="H21" i="28"/>
  <c r="H33" i="27"/>
  <c r="H7" i="26"/>
  <c r="H10" i="26"/>
  <c r="F19" i="23"/>
  <c r="L7" i="26"/>
  <c r="H5" i="28"/>
  <c r="O9" i="16"/>
  <c r="O11" i="16"/>
  <c r="O12" i="16"/>
  <c r="O13" i="16"/>
  <c r="O14" i="16"/>
  <c r="O15" i="16"/>
  <c r="B5" i="15"/>
  <c r="B6" i="15"/>
  <c r="B7" i="15"/>
  <c r="B8" i="15"/>
  <c r="B9" i="15"/>
  <c r="B10" i="15"/>
  <c r="B11" i="15"/>
  <c r="B12" i="15"/>
  <c r="B13" i="15"/>
  <c r="B14" i="15"/>
  <c r="B15" i="15"/>
  <c r="N17" i="15"/>
  <c r="N18" i="15"/>
  <c r="N20" i="15"/>
  <c r="N21" i="15"/>
  <c r="N22" i="15"/>
  <c r="N23" i="15"/>
  <c r="N24" i="15"/>
  <c r="N25" i="15"/>
  <c r="N26" i="15"/>
  <c r="O6" i="28"/>
  <c r="O10" i="28"/>
  <c r="H19" i="25"/>
  <c r="J29" i="25"/>
  <c r="O31" i="28"/>
  <c r="H11" i="26"/>
  <c r="L27" i="26"/>
  <c r="O8" i="17"/>
  <c r="P29" i="12"/>
  <c r="O31" i="15"/>
  <c r="O16" i="17"/>
  <c r="B30" i="16"/>
  <c r="J33" i="16"/>
  <c r="O26" i="15"/>
  <c r="O31" i="26"/>
  <c r="B7" i="17"/>
  <c r="B9" i="17"/>
  <c r="B10" i="17"/>
  <c r="H16" i="14"/>
  <c r="B21" i="17"/>
  <c r="B22" i="17"/>
  <c r="B23" i="17"/>
  <c r="B24" i="17"/>
  <c r="L29" i="14"/>
  <c r="B9" i="16"/>
  <c r="B10" i="16"/>
  <c r="B11" i="16"/>
  <c r="B12" i="16"/>
  <c r="B13" i="16"/>
  <c r="B14" i="16"/>
  <c r="B15" i="16"/>
  <c r="O7" i="15"/>
  <c r="K13" i="15"/>
  <c r="M16" i="12"/>
  <c r="O21" i="15"/>
  <c r="O23" i="15"/>
  <c r="E29" i="12"/>
  <c r="E24" i="15"/>
  <c r="E17" i="16"/>
  <c r="G31" i="39"/>
  <c r="M3" i="9"/>
  <c r="E96" i="6"/>
  <c r="O28" i="16"/>
  <c r="E29" i="14"/>
  <c r="L13" i="27"/>
  <c r="L21" i="28"/>
  <c r="H21" i="27"/>
  <c r="O11" i="26"/>
  <c r="L30" i="26"/>
  <c r="O33" i="26"/>
  <c r="I16" i="23"/>
  <c r="L21" i="26"/>
  <c r="H15" i="27"/>
  <c r="K19" i="25"/>
  <c r="L17" i="27"/>
  <c r="O21" i="27"/>
  <c r="H5" i="26"/>
  <c r="H9" i="26"/>
  <c r="L13" i="26"/>
  <c r="O10" i="16"/>
  <c r="L8" i="27"/>
  <c r="O11" i="27"/>
  <c r="H20" i="27"/>
  <c r="L24" i="27"/>
  <c r="O14" i="27"/>
  <c r="H23" i="27"/>
  <c r="O31" i="27"/>
  <c r="B28" i="15"/>
  <c r="O20" i="27"/>
  <c r="H25" i="27"/>
  <c r="H31" i="27"/>
  <c r="H12" i="26"/>
  <c r="H9" i="27"/>
  <c r="O8" i="27"/>
  <c r="O12" i="27"/>
  <c r="L16" i="28"/>
  <c r="L20" i="28"/>
  <c r="O5" i="27"/>
  <c r="M16" i="25"/>
  <c r="O9" i="27"/>
  <c r="O13" i="27"/>
  <c r="H22" i="27"/>
  <c r="L26" i="27"/>
  <c r="L9" i="26"/>
  <c r="H16" i="26"/>
  <c r="K16" i="14"/>
  <c r="O17" i="16"/>
  <c r="O18" i="16"/>
  <c r="B17" i="15"/>
  <c r="B18" i="15"/>
  <c r="B20" i="15"/>
  <c r="B21" i="15"/>
  <c r="B22" i="15"/>
  <c r="B23" i="15"/>
  <c r="B24" i="15"/>
  <c r="B25" i="15"/>
  <c r="B26" i="15"/>
  <c r="B31" i="39"/>
  <c r="J31" i="39"/>
  <c r="H14" i="27"/>
  <c r="O23" i="26"/>
  <c r="H20" i="28"/>
  <c r="L32" i="28"/>
  <c r="I16" i="21"/>
  <c r="L30" i="27"/>
  <c r="L20" i="26"/>
  <c r="O10" i="17"/>
  <c r="O21" i="17"/>
  <c r="E19" i="23"/>
  <c r="J7" i="16"/>
  <c r="O14" i="15"/>
  <c r="O33" i="15"/>
  <c r="J19" i="14"/>
  <c r="I16" i="12"/>
  <c r="I29" i="12"/>
  <c r="L15" i="26"/>
  <c r="G19" i="25"/>
  <c r="O20" i="28"/>
  <c r="J17" i="16"/>
  <c r="B33" i="16"/>
  <c r="O8" i="15"/>
  <c r="J17" i="17"/>
  <c r="B31" i="17"/>
  <c r="B32" i="17"/>
  <c r="H21" i="26"/>
  <c r="J12" i="16"/>
  <c r="O18" i="15"/>
  <c r="K8" i="16"/>
  <c r="F4" i="25"/>
  <c r="E14" i="16"/>
  <c r="B21" i="16"/>
  <c r="J25" i="16"/>
  <c r="B26" i="16"/>
  <c r="O9" i="15"/>
  <c r="K14" i="15"/>
  <c r="E30" i="15"/>
  <c r="M161" i="6"/>
  <c r="K138" i="6"/>
  <c r="E32" i="15"/>
  <c r="G31" i="37"/>
  <c r="I4" i="14"/>
  <c r="I29" i="14"/>
  <c r="E16" i="13"/>
  <c r="K44" i="37"/>
  <c r="I44" i="37"/>
  <c r="H3" i="25"/>
  <c r="H4" i="25"/>
  <c r="E19" i="24"/>
  <c r="E19" i="21"/>
  <c r="G16" i="13"/>
  <c r="G16" i="10"/>
  <c r="G19" i="13"/>
  <c r="G19" i="10"/>
  <c r="G29" i="13"/>
  <c r="G29" i="10"/>
  <c r="F4" i="12"/>
  <c r="F3" i="12"/>
  <c r="F16" i="12"/>
  <c r="F19" i="12"/>
  <c r="F29" i="12"/>
  <c r="G16" i="21"/>
  <c r="G16" i="24"/>
  <c r="O3" i="23"/>
  <c r="O4" i="23"/>
  <c r="I4" i="23"/>
  <c r="I3" i="23"/>
  <c r="D27" i="24"/>
  <c r="D27" i="23"/>
  <c r="E4" i="25"/>
  <c r="E3" i="25"/>
  <c r="E4" i="24"/>
  <c r="E4" i="21"/>
  <c r="H4" i="24"/>
  <c r="H4" i="21"/>
  <c r="P4" i="24"/>
  <c r="P4" i="21"/>
  <c r="K16" i="24"/>
  <c r="K16" i="21"/>
  <c r="J4" i="25"/>
  <c r="J3" i="25"/>
  <c r="F16" i="25"/>
  <c r="Q19" i="25"/>
  <c r="L16" i="24"/>
  <c r="L16" i="21"/>
  <c r="P16" i="24"/>
  <c r="P16" i="21"/>
  <c r="N19" i="24"/>
  <c r="N19" i="21"/>
  <c r="J4" i="23"/>
  <c r="J3" i="23"/>
  <c r="N16" i="23"/>
  <c r="K4" i="14"/>
  <c r="K3" i="14"/>
  <c r="G139" i="6"/>
  <c r="G163" i="6"/>
  <c r="G152" i="6"/>
  <c r="G176" i="6"/>
  <c r="J4" i="21"/>
  <c r="Q29" i="24"/>
  <c r="Q29" i="21"/>
  <c r="J29" i="24"/>
  <c r="J29" i="21"/>
  <c r="G29" i="21"/>
  <c r="G29" i="24"/>
  <c r="I19" i="23"/>
  <c r="I19" i="21"/>
  <c r="Q4" i="13"/>
  <c r="Q3" i="9"/>
  <c r="Q4" i="10"/>
  <c r="Q29" i="13"/>
  <c r="Q29" i="10"/>
  <c r="F168" i="6"/>
  <c r="F169" i="6"/>
  <c r="F170" i="6"/>
  <c r="F171" i="6"/>
  <c r="B154" i="6"/>
  <c r="B178" i="6"/>
  <c r="B141" i="6"/>
  <c r="B165" i="6"/>
  <c r="B128" i="6"/>
  <c r="B137" i="6"/>
  <c r="B161" i="6"/>
  <c r="F152" i="6"/>
  <c r="F176" i="6"/>
  <c r="F130" i="6"/>
  <c r="F139" i="6"/>
  <c r="F163" i="6"/>
  <c r="J154" i="6"/>
  <c r="J178" i="6"/>
  <c r="J141" i="6"/>
  <c r="J165" i="6"/>
  <c r="J128" i="6"/>
  <c r="J137" i="6"/>
  <c r="J161" i="6"/>
  <c r="N152" i="6"/>
  <c r="N176" i="6"/>
  <c r="N130" i="6"/>
  <c r="N139" i="6"/>
  <c r="N163" i="6"/>
  <c r="N144" i="6"/>
  <c r="N145" i="6"/>
  <c r="N146" i="6"/>
  <c r="N147" i="6"/>
  <c r="K4" i="23"/>
  <c r="M4" i="25"/>
  <c r="P3" i="23"/>
  <c r="J4" i="13"/>
  <c r="J4" i="10"/>
  <c r="J3" i="9"/>
  <c r="D137" i="6"/>
  <c r="D161" i="6"/>
  <c r="L137" i="6"/>
  <c r="L161" i="6"/>
  <c r="D138" i="6"/>
  <c r="D162" i="6"/>
  <c r="L139" i="6"/>
  <c r="L163" i="6"/>
  <c r="K128" i="6"/>
  <c r="K137" i="6"/>
  <c r="K161" i="6"/>
  <c r="K141" i="6"/>
  <c r="K165" i="6"/>
  <c r="D143" i="6"/>
  <c r="D167" i="6"/>
  <c r="L143" i="6"/>
  <c r="L167" i="6"/>
  <c r="L130" i="6"/>
  <c r="C154" i="6"/>
  <c r="C178" i="6"/>
  <c r="N17" i="17"/>
  <c r="F16" i="13"/>
  <c r="F16" i="10"/>
  <c r="D19" i="10"/>
  <c r="D19" i="13"/>
  <c r="F30" i="16"/>
  <c r="F32" i="16"/>
  <c r="N33" i="16"/>
  <c r="Q4" i="12"/>
  <c r="C168" i="6"/>
  <c r="C170" i="6"/>
  <c r="C169" i="6"/>
  <c r="C171" i="6"/>
  <c r="O153" i="6"/>
  <c r="O177" i="6"/>
  <c r="O131" i="6"/>
  <c r="O140" i="6"/>
  <c r="O164" i="6"/>
  <c r="C144" i="6"/>
  <c r="C146" i="6"/>
  <c r="C145" i="6"/>
  <c r="C147" i="6"/>
  <c r="B95" i="6"/>
  <c r="B97" i="6"/>
  <c r="B98" i="6"/>
  <c r="B99" i="6"/>
  <c r="B100" i="6"/>
  <c r="I4" i="12"/>
  <c r="I3" i="12"/>
  <c r="K131" i="6"/>
  <c r="K140" i="6"/>
  <c r="K164" i="6"/>
  <c r="N143" i="6"/>
  <c r="C153" i="6"/>
  <c r="C177" i="6"/>
  <c r="C140" i="6"/>
  <c r="C167" i="6"/>
  <c r="C31" i="17"/>
  <c r="F4" i="14"/>
  <c r="F3" i="14"/>
  <c r="N4" i="14"/>
  <c r="N3" i="14"/>
  <c r="F6" i="17"/>
  <c r="F8" i="17"/>
  <c r="F20" i="17"/>
  <c r="F4" i="13"/>
  <c r="F3" i="9"/>
  <c r="F4" i="10"/>
  <c r="N5" i="16"/>
  <c r="N7" i="16"/>
  <c r="N20" i="16"/>
  <c r="F24" i="16"/>
  <c r="N25" i="16"/>
  <c r="D29" i="10"/>
  <c r="D29" i="13"/>
  <c r="C4" i="12"/>
  <c r="C3" i="12"/>
  <c r="C20" i="15"/>
  <c r="C22" i="15"/>
  <c r="I153" i="6"/>
  <c r="I177" i="6"/>
  <c r="I141" i="6"/>
  <c r="I165" i="6"/>
  <c r="I128" i="6"/>
  <c r="I137" i="6"/>
  <c r="I161" i="6"/>
  <c r="Q153" i="6"/>
  <c r="Q177" i="6"/>
  <c r="Q131" i="6"/>
  <c r="Q140" i="6"/>
  <c r="Q164" i="6"/>
  <c r="M144" i="6"/>
  <c r="M146" i="6"/>
  <c r="M143" i="6"/>
  <c r="M145" i="6"/>
  <c r="M147" i="6"/>
  <c r="L151" i="6"/>
  <c r="L175" i="6"/>
  <c r="G130" i="6"/>
  <c r="N32" i="16"/>
  <c r="P95" i="6"/>
  <c r="C23" i="15"/>
  <c r="M7" i="15"/>
  <c r="M11" i="15"/>
  <c r="M15" i="15"/>
  <c r="F44" i="37"/>
  <c r="N44" i="37"/>
  <c r="O44" i="37"/>
  <c r="D31" i="37"/>
  <c r="P31" i="37"/>
  <c r="G27" i="24"/>
  <c r="L3" i="25"/>
  <c r="L4" i="25"/>
  <c r="F29" i="24"/>
  <c r="F29" i="21"/>
  <c r="G4" i="23"/>
  <c r="G3" i="23"/>
  <c r="Q27" i="23"/>
  <c r="N28" i="15"/>
  <c r="K16" i="13"/>
  <c r="K16" i="10"/>
  <c r="K19" i="13"/>
  <c r="K19" i="10"/>
  <c r="K29" i="13"/>
  <c r="K29" i="10"/>
  <c r="J4" i="12"/>
  <c r="J3" i="12"/>
  <c r="J16" i="12"/>
  <c r="J19" i="12"/>
  <c r="J29" i="12"/>
  <c r="D19" i="24"/>
  <c r="D19" i="21"/>
  <c r="G19" i="24"/>
  <c r="G19" i="21"/>
  <c r="O19" i="24"/>
  <c r="O19" i="21"/>
  <c r="M9" i="17"/>
  <c r="M32" i="17"/>
  <c r="K4" i="25"/>
  <c r="K3" i="25"/>
  <c r="M4" i="24"/>
  <c r="M4" i="21"/>
  <c r="Q4" i="21"/>
  <c r="Q4" i="24"/>
  <c r="C16" i="21"/>
  <c r="C16" i="24"/>
  <c r="M20" i="17"/>
  <c r="M30" i="17"/>
  <c r="N16" i="25"/>
  <c r="F19" i="25"/>
  <c r="F3" i="25"/>
  <c r="K4" i="21"/>
  <c r="K4" i="24"/>
  <c r="M16" i="24"/>
  <c r="M16" i="21"/>
  <c r="H19" i="21"/>
  <c r="H19" i="24"/>
  <c r="D3" i="23"/>
  <c r="D4" i="23"/>
  <c r="L3" i="23"/>
  <c r="L4" i="23"/>
  <c r="L16" i="23"/>
  <c r="M21" i="17"/>
  <c r="I4" i="13"/>
  <c r="I3" i="9"/>
  <c r="I4" i="10"/>
  <c r="C9" i="16"/>
  <c r="C10" i="16"/>
  <c r="C11" i="16"/>
  <c r="C12" i="16"/>
  <c r="C13" i="16"/>
  <c r="C14" i="16"/>
  <c r="C15" i="16"/>
  <c r="I16" i="13"/>
  <c r="I16" i="10"/>
  <c r="F5" i="15"/>
  <c r="F6" i="15"/>
  <c r="F7" i="15"/>
  <c r="F8" i="15"/>
  <c r="F9" i="15"/>
  <c r="F10" i="15"/>
  <c r="F11" i="15"/>
  <c r="F12" i="15"/>
  <c r="F13" i="15"/>
  <c r="F14" i="15"/>
  <c r="F15" i="15"/>
  <c r="H29" i="12"/>
  <c r="N30" i="15"/>
  <c r="N31" i="15"/>
  <c r="N32" i="15"/>
  <c r="N33" i="15"/>
  <c r="G140" i="6"/>
  <c r="G164" i="6"/>
  <c r="G153" i="6"/>
  <c r="G177" i="6"/>
  <c r="G145" i="6"/>
  <c r="N4" i="25"/>
  <c r="N3" i="25"/>
  <c r="I19" i="24"/>
  <c r="P29" i="24"/>
  <c r="P29" i="21"/>
  <c r="H19" i="23"/>
  <c r="P19" i="23"/>
  <c r="N3" i="23"/>
  <c r="N19" i="23"/>
  <c r="G5" i="17"/>
  <c r="C7" i="17"/>
  <c r="G24" i="17"/>
  <c r="G30" i="17"/>
  <c r="C32" i="17"/>
  <c r="M5" i="16"/>
  <c r="M6" i="16"/>
  <c r="Q19" i="13"/>
  <c r="Q19" i="10"/>
  <c r="G5" i="16"/>
  <c r="J168" i="6"/>
  <c r="J169" i="6"/>
  <c r="J170" i="6"/>
  <c r="J171" i="6"/>
  <c r="B153" i="6"/>
  <c r="B177" i="6"/>
  <c r="B131" i="6"/>
  <c r="B140" i="6"/>
  <c r="B164" i="6"/>
  <c r="F155" i="6"/>
  <c r="F179" i="6"/>
  <c r="F151" i="6"/>
  <c r="F175" i="6"/>
  <c r="F129" i="6"/>
  <c r="F138" i="6"/>
  <c r="F162" i="6"/>
  <c r="J153" i="6"/>
  <c r="J177" i="6"/>
  <c r="J131" i="6"/>
  <c r="J140" i="6"/>
  <c r="J164" i="6"/>
  <c r="N155" i="6"/>
  <c r="N179" i="6"/>
  <c r="N151" i="6"/>
  <c r="N175" i="6"/>
  <c r="N129" i="6"/>
  <c r="N138" i="6"/>
  <c r="N162" i="6"/>
  <c r="J144" i="6"/>
  <c r="J145" i="6"/>
  <c r="J146" i="6"/>
  <c r="J147" i="6"/>
  <c r="N4" i="24"/>
  <c r="E29" i="24"/>
  <c r="C4" i="23"/>
  <c r="J15" i="23"/>
  <c r="G29" i="23"/>
  <c r="C21" i="17"/>
  <c r="J14" i="16"/>
  <c r="B23" i="16"/>
  <c r="G11" i="15"/>
  <c r="G27" i="15"/>
  <c r="J4" i="14"/>
  <c r="J3" i="14"/>
  <c r="C8" i="17"/>
  <c r="K4" i="13"/>
  <c r="J19" i="10"/>
  <c r="J19" i="13"/>
  <c r="M30" i="16"/>
  <c r="D141" i="6"/>
  <c r="D165" i="6"/>
  <c r="E129" i="6"/>
  <c r="E138" i="6"/>
  <c r="E162" i="6"/>
  <c r="H151" i="6"/>
  <c r="H175" i="6"/>
  <c r="M154" i="6"/>
  <c r="M178" i="6"/>
  <c r="C139" i="6"/>
  <c r="F19" i="21"/>
  <c r="F4" i="23"/>
  <c r="M6" i="17"/>
  <c r="B25" i="16"/>
  <c r="J28" i="16"/>
  <c r="C7" i="15"/>
  <c r="M17" i="15"/>
  <c r="F17" i="17"/>
  <c r="P19" i="14"/>
  <c r="N30" i="17"/>
  <c r="N31" i="17"/>
  <c r="N32" i="17"/>
  <c r="D4" i="10"/>
  <c r="D4" i="13"/>
  <c r="D3" i="9"/>
  <c r="H16" i="10"/>
  <c r="F17" i="16"/>
  <c r="B18" i="16"/>
  <c r="L19" i="10"/>
  <c r="L19" i="13"/>
  <c r="N29" i="13"/>
  <c r="N29" i="10"/>
  <c r="N31" i="16"/>
  <c r="F33" i="16"/>
  <c r="E4" i="12"/>
  <c r="E3" i="12"/>
  <c r="M6" i="15"/>
  <c r="G18" i="15"/>
  <c r="C29" i="12"/>
  <c r="C31" i="15"/>
  <c r="C33" i="15"/>
  <c r="K167" i="6"/>
  <c r="K169" i="6"/>
  <c r="K171" i="6"/>
  <c r="K174" i="6"/>
  <c r="K176" i="6"/>
  <c r="K178" i="6"/>
  <c r="K168" i="6"/>
  <c r="K170" i="6"/>
  <c r="O152" i="6"/>
  <c r="O176" i="6"/>
  <c r="O130" i="6"/>
  <c r="O139" i="6"/>
  <c r="O163" i="6"/>
  <c r="F150" i="6"/>
  <c r="F174" i="6"/>
  <c r="N98" i="6"/>
  <c r="G4" i="21"/>
  <c r="L33" i="26"/>
  <c r="C23" i="17"/>
  <c r="G8" i="16"/>
  <c r="J20" i="16"/>
  <c r="J30" i="16"/>
  <c r="J16" i="10"/>
  <c r="J16" i="13"/>
  <c r="M20" i="16"/>
  <c r="M28" i="16"/>
  <c r="G6" i="16"/>
  <c r="J136" i="6"/>
  <c r="J160" i="6"/>
  <c r="E141" i="6"/>
  <c r="E165" i="6"/>
  <c r="M153" i="6"/>
  <c r="M177" i="6"/>
  <c r="C138" i="6"/>
  <c r="M140" i="6"/>
  <c r="C164" i="6"/>
  <c r="J16" i="25"/>
  <c r="J15" i="16"/>
  <c r="N22" i="16"/>
  <c r="J32" i="16"/>
  <c r="C11" i="15"/>
  <c r="G32" i="15"/>
  <c r="F5" i="17"/>
  <c r="N5" i="17"/>
  <c r="J6" i="17"/>
  <c r="N7" i="17"/>
  <c r="J8" i="17"/>
  <c r="F9" i="17"/>
  <c r="N10" i="17"/>
  <c r="G19" i="17"/>
  <c r="J20" i="17"/>
  <c r="F21" i="17"/>
  <c r="F22" i="17"/>
  <c r="F23" i="17"/>
  <c r="F24" i="17"/>
  <c r="J5" i="16"/>
  <c r="J6" i="16"/>
  <c r="J8" i="16"/>
  <c r="F9" i="16"/>
  <c r="F10" i="16"/>
  <c r="F11" i="16"/>
  <c r="F12" i="16"/>
  <c r="F13" i="16"/>
  <c r="F14" i="16"/>
  <c r="F15" i="16"/>
  <c r="D16" i="10"/>
  <c r="D16" i="13"/>
  <c r="F19" i="13"/>
  <c r="F19" i="10"/>
  <c r="F22" i="16"/>
  <c r="N23" i="16"/>
  <c r="F25" i="16"/>
  <c r="B28" i="16"/>
  <c r="K4" i="12"/>
  <c r="K3" i="12"/>
  <c r="K4" i="10"/>
  <c r="G6" i="15"/>
  <c r="G10" i="15"/>
  <c r="K11" i="15"/>
  <c r="C12" i="15"/>
  <c r="K12" i="15"/>
  <c r="G14" i="15"/>
  <c r="K21" i="15"/>
  <c r="G24" i="15"/>
  <c r="K26" i="15"/>
  <c r="G28" i="15"/>
  <c r="E168" i="6"/>
  <c r="E170" i="6"/>
  <c r="E175" i="6"/>
  <c r="E177" i="6"/>
  <c r="E167" i="6"/>
  <c r="E169" i="6"/>
  <c r="E171" i="6"/>
  <c r="I152" i="6"/>
  <c r="I176" i="6"/>
  <c r="I131" i="6"/>
  <c r="I140" i="6"/>
  <c r="I164" i="6"/>
  <c r="I127" i="6"/>
  <c r="Q152" i="6"/>
  <c r="Q176" i="6"/>
  <c r="Q130" i="6"/>
  <c r="Q139" i="6"/>
  <c r="Q163" i="6"/>
  <c r="E13" i="16"/>
  <c r="E144" i="6"/>
  <c r="E146" i="6"/>
  <c r="E151" i="6"/>
  <c r="E153" i="6"/>
  <c r="E5" i="16"/>
  <c r="E21" i="16"/>
  <c r="E143" i="6"/>
  <c r="E145" i="6"/>
  <c r="E147" i="6"/>
  <c r="D151" i="6"/>
  <c r="D175" i="6"/>
  <c r="L152" i="6"/>
  <c r="L176" i="6"/>
  <c r="L153" i="6"/>
  <c r="L177" i="6"/>
  <c r="L154" i="6"/>
  <c r="L178" i="6"/>
  <c r="G131" i="6"/>
  <c r="E176" i="6"/>
  <c r="M24" i="15"/>
  <c r="H98" i="6"/>
  <c r="H100" i="6"/>
  <c r="H95" i="6"/>
  <c r="H97" i="6"/>
  <c r="H99" i="6"/>
  <c r="E33" i="16"/>
  <c r="H4" i="13"/>
  <c r="N24" i="16"/>
  <c r="C25" i="15"/>
  <c r="P27" i="13"/>
  <c r="E8" i="15"/>
  <c r="E12" i="15"/>
  <c r="C17" i="15"/>
  <c r="C44" i="37"/>
  <c r="Q44" i="37"/>
  <c r="F4" i="24"/>
  <c r="F4" i="21"/>
  <c r="F16" i="24"/>
  <c r="F16" i="21"/>
  <c r="E4" i="14"/>
  <c r="E3" i="14"/>
  <c r="C4" i="13"/>
  <c r="C3" i="9"/>
  <c r="C4" i="10"/>
  <c r="O16" i="13"/>
  <c r="O16" i="10"/>
  <c r="O19" i="13"/>
  <c r="O19" i="10"/>
  <c r="O29" i="13"/>
  <c r="O29" i="10"/>
  <c r="N4" i="12"/>
  <c r="N3" i="12"/>
  <c r="N16" i="12"/>
  <c r="N19" i="12"/>
  <c r="N29" i="12"/>
  <c r="G3" i="25"/>
  <c r="G4" i="25"/>
  <c r="L19" i="24"/>
  <c r="L19" i="21"/>
  <c r="P19" i="24"/>
  <c r="P19" i="21"/>
  <c r="M4" i="23"/>
  <c r="M3" i="23"/>
  <c r="C3" i="25"/>
  <c r="C4" i="25"/>
  <c r="D4" i="24"/>
  <c r="D4" i="21"/>
  <c r="L4" i="24"/>
  <c r="L4" i="21"/>
  <c r="I4" i="25"/>
  <c r="I3" i="25"/>
  <c r="H16" i="24"/>
  <c r="H16" i="21"/>
  <c r="Q19" i="24"/>
  <c r="Q19" i="21"/>
  <c r="J19" i="21"/>
  <c r="J19" i="24"/>
  <c r="I19" i="13"/>
  <c r="I19" i="10"/>
  <c r="G137" i="6"/>
  <c r="G161" i="6"/>
  <c r="G141" i="6"/>
  <c r="G165" i="6"/>
  <c r="G154" i="6"/>
  <c r="G178" i="6"/>
  <c r="Q4" i="25"/>
  <c r="Q3" i="25"/>
  <c r="I19" i="25"/>
  <c r="I29" i="24"/>
  <c r="I29" i="21"/>
  <c r="L29" i="24"/>
  <c r="L29" i="21"/>
  <c r="P27" i="23"/>
  <c r="P27" i="24"/>
  <c r="Q16" i="13"/>
  <c r="Q16" i="10"/>
  <c r="N168" i="6"/>
  <c r="N169" i="6"/>
  <c r="N170" i="6"/>
  <c r="N171" i="6"/>
  <c r="B152" i="6"/>
  <c r="B176" i="6"/>
  <c r="B130" i="6"/>
  <c r="B139" i="6"/>
  <c r="B163" i="6"/>
  <c r="F154" i="6"/>
  <c r="F178" i="6"/>
  <c r="F141" i="6"/>
  <c r="F165" i="6"/>
  <c r="F128" i="6"/>
  <c r="F137" i="6"/>
  <c r="F161" i="6"/>
  <c r="J152" i="6"/>
  <c r="J176" i="6"/>
  <c r="J130" i="6"/>
  <c r="J139" i="6"/>
  <c r="J163" i="6"/>
  <c r="N154" i="6"/>
  <c r="N178" i="6"/>
  <c r="N141" i="6"/>
  <c r="N165" i="6"/>
  <c r="N128" i="6"/>
  <c r="N137" i="6"/>
  <c r="N161" i="6"/>
  <c r="F144" i="6"/>
  <c r="F145" i="6"/>
  <c r="F146" i="6"/>
  <c r="F147" i="6"/>
  <c r="O3" i="12"/>
  <c r="O4" i="12"/>
  <c r="L127" i="6"/>
  <c r="D139" i="6"/>
  <c r="D163" i="6"/>
  <c r="L140" i="6"/>
  <c r="L164" i="6"/>
  <c r="K130" i="6"/>
  <c r="K139" i="6"/>
  <c r="K163" i="6"/>
  <c r="L131" i="6"/>
  <c r="C152" i="6"/>
  <c r="C176" i="6"/>
  <c r="E155" i="6"/>
  <c r="E179" i="6"/>
  <c r="L4" i="14"/>
  <c r="L3" i="14"/>
  <c r="P4" i="14"/>
  <c r="P3" i="14"/>
  <c r="F30" i="17"/>
  <c r="L4" i="10"/>
  <c r="L4" i="13"/>
  <c r="L3" i="9"/>
  <c r="N16" i="13"/>
  <c r="N16" i="10"/>
  <c r="F18" i="16"/>
  <c r="D27" i="13"/>
  <c r="F31" i="16"/>
  <c r="C16" i="12"/>
  <c r="O155" i="6"/>
  <c r="O179" i="6"/>
  <c r="O151" i="6"/>
  <c r="O175" i="6"/>
  <c r="O129" i="6"/>
  <c r="O138" i="6"/>
  <c r="O162" i="6"/>
  <c r="E16" i="21"/>
  <c r="N4" i="23"/>
  <c r="E19" i="10"/>
  <c r="J29" i="10"/>
  <c r="J29" i="13"/>
  <c r="O29" i="12"/>
  <c r="F136" i="6"/>
  <c r="F160" i="6"/>
  <c r="O98" i="6"/>
  <c r="E128" i="6"/>
  <c r="E137" i="6"/>
  <c r="E161" i="6"/>
  <c r="C151" i="6"/>
  <c r="C175" i="6"/>
  <c r="C155" i="6"/>
  <c r="C179" i="6"/>
  <c r="C143" i="6"/>
  <c r="C162" i="6"/>
  <c r="F5" i="16"/>
  <c r="F7" i="17"/>
  <c r="F10" i="17"/>
  <c r="N19" i="14"/>
  <c r="H29" i="14"/>
  <c r="N6" i="16"/>
  <c r="N8" i="16"/>
  <c r="N9" i="16"/>
  <c r="N10" i="16"/>
  <c r="N11" i="16"/>
  <c r="N12" i="16"/>
  <c r="N13" i="16"/>
  <c r="N14" i="16"/>
  <c r="N15" i="16"/>
  <c r="L16" i="10"/>
  <c r="L16" i="13"/>
  <c r="F20" i="16"/>
  <c r="N21" i="16"/>
  <c r="F23" i="16"/>
  <c r="F28" i="16"/>
  <c r="L29" i="10"/>
  <c r="L29" i="13"/>
  <c r="C8" i="15"/>
  <c r="G16" i="12"/>
  <c r="C26" i="15"/>
  <c r="M168" i="6"/>
  <c r="M170" i="6"/>
  <c r="M167" i="6"/>
  <c r="M169" i="6"/>
  <c r="M171" i="6"/>
  <c r="I155" i="6"/>
  <c r="I179" i="6"/>
  <c r="I151" i="6"/>
  <c r="I175" i="6"/>
  <c r="I130" i="6"/>
  <c r="I139" i="6"/>
  <c r="I163" i="6"/>
  <c r="Q155" i="6"/>
  <c r="Q179" i="6"/>
  <c r="Q151" i="6"/>
  <c r="Q175" i="6"/>
  <c r="Q129" i="6"/>
  <c r="Q138" i="6"/>
  <c r="Q162" i="6"/>
  <c r="G8" i="17"/>
  <c r="G17" i="17"/>
  <c r="L96" i="6"/>
  <c r="G143" i="6"/>
  <c r="M21" i="15"/>
  <c r="M25" i="15"/>
  <c r="G31" i="17"/>
  <c r="C9" i="15"/>
  <c r="G21" i="17"/>
  <c r="M8" i="15"/>
  <c r="M12" i="15"/>
  <c r="C141" i="6"/>
  <c r="B44" i="37"/>
  <c r="J44" i="37"/>
  <c r="G44" i="37"/>
  <c r="E44" i="37"/>
  <c r="H31" i="37"/>
  <c r="L44" i="37"/>
  <c r="D4" i="25"/>
  <c r="D3" i="25"/>
  <c r="P4" i="25"/>
  <c r="P3" i="25"/>
  <c r="I27" i="23"/>
  <c r="G28" i="16"/>
  <c r="F28" i="15"/>
  <c r="C16" i="13"/>
  <c r="C16" i="10"/>
  <c r="C19" i="13"/>
  <c r="C19" i="10"/>
  <c r="C29" i="13"/>
  <c r="C29" i="10"/>
  <c r="B4" i="12"/>
  <c r="B16" i="12"/>
  <c r="B19" i="12"/>
  <c r="B29" i="12"/>
  <c r="O3" i="25"/>
  <c r="O4" i="25"/>
  <c r="I4" i="21"/>
  <c r="I4" i="24"/>
  <c r="C19" i="24"/>
  <c r="C19" i="21"/>
  <c r="K19" i="24"/>
  <c r="K19" i="21"/>
  <c r="K29" i="21"/>
  <c r="K29" i="24"/>
  <c r="E4" i="23"/>
  <c r="E3" i="23"/>
  <c r="Q3" i="23"/>
  <c r="Q4" i="23"/>
  <c r="J19" i="25"/>
  <c r="C4" i="21"/>
  <c r="C4" i="24"/>
  <c r="O4" i="24"/>
  <c r="O4" i="21"/>
  <c r="D16" i="24"/>
  <c r="D16" i="21"/>
  <c r="Q16" i="24"/>
  <c r="Q16" i="21"/>
  <c r="O29" i="21"/>
  <c r="O29" i="24"/>
  <c r="H4" i="23"/>
  <c r="H3" i="23"/>
  <c r="M31" i="17"/>
  <c r="G3" i="9"/>
  <c r="C7" i="16"/>
  <c r="G17" i="16"/>
  <c r="G18" i="16"/>
  <c r="C20" i="16"/>
  <c r="C21" i="16"/>
  <c r="C22" i="16"/>
  <c r="C23" i="16"/>
  <c r="C24" i="16"/>
  <c r="C25" i="16"/>
  <c r="C26" i="16"/>
  <c r="C27" i="16"/>
  <c r="C30" i="16"/>
  <c r="C31" i="16"/>
  <c r="C32" i="16"/>
  <c r="C33" i="16"/>
  <c r="H3" i="12"/>
  <c r="H4" i="12"/>
  <c r="N5" i="15"/>
  <c r="N6" i="15"/>
  <c r="N7" i="15"/>
  <c r="N8" i="15"/>
  <c r="N9" i="15"/>
  <c r="N10" i="15"/>
  <c r="N11" i="15"/>
  <c r="N12" i="15"/>
  <c r="N13" i="15"/>
  <c r="N14" i="15"/>
  <c r="N15" i="15"/>
  <c r="F30" i="15"/>
  <c r="F31" i="15"/>
  <c r="F32" i="15"/>
  <c r="F33" i="15"/>
  <c r="G138" i="6"/>
  <c r="G162" i="6"/>
  <c r="G151" i="6"/>
  <c r="G175" i="6"/>
  <c r="G128" i="6"/>
  <c r="G147" i="6"/>
  <c r="F31" i="39"/>
  <c r="N31" i="39"/>
  <c r="D19" i="25"/>
  <c r="P19" i="25"/>
  <c r="D29" i="21"/>
  <c r="D29" i="24"/>
  <c r="H29" i="24"/>
  <c r="H29" i="21"/>
  <c r="N29" i="24"/>
  <c r="N29" i="21"/>
  <c r="D19" i="23"/>
  <c r="Q19" i="23"/>
  <c r="J19" i="23"/>
  <c r="C4" i="14"/>
  <c r="C3" i="14"/>
  <c r="G9" i="17"/>
  <c r="G20" i="17"/>
  <c r="C22" i="17"/>
  <c r="P4" i="12"/>
  <c r="P3" i="12"/>
  <c r="P16" i="12"/>
  <c r="B168" i="6"/>
  <c r="B169" i="6"/>
  <c r="B170" i="6"/>
  <c r="B171" i="6"/>
  <c r="B155" i="6"/>
  <c r="B179" i="6"/>
  <c r="B151" i="6"/>
  <c r="B175" i="6"/>
  <c r="B129" i="6"/>
  <c r="B138" i="6"/>
  <c r="B162" i="6"/>
  <c r="F153" i="6"/>
  <c r="F177" i="6"/>
  <c r="F131" i="6"/>
  <c r="F140" i="6"/>
  <c r="F164" i="6"/>
  <c r="J155" i="6"/>
  <c r="J179" i="6"/>
  <c r="J151" i="6"/>
  <c r="J175" i="6"/>
  <c r="J129" i="6"/>
  <c r="J138" i="6"/>
  <c r="J162" i="6"/>
  <c r="N153" i="6"/>
  <c r="N177" i="6"/>
  <c r="N131" i="6"/>
  <c r="N140" i="6"/>
  <c r="N164" i="6"/>
  <c r="B144" i="6"/>
  <c r="B145" i="6"/>
  <c r="B146" i="6"/>
  <c r="B147" i="6"/>
  <c r="M3" i="25"/>
  <c r="P4" i="23"/>
  <c r="J10" i="16"/>
  <c r="J18" i="16"/>
  <c r="M25" i="16"/>
  <c r="C5" i="15"/>
  <c r="C6" i="17"/>
  <c r="C10" i="17"/>
  <c r="G23" i="17"/>
  <c r="P16" i="10"/>
  <c r="P16" i="13"/>
  <c r="P29" i="10"/>
  <c r="P29" i="13"/>
  <c r="O19" i="12"/>
  <c r="L6" i="26"/>
  <c r="L22" i="26"/>
  <c r="L18" i="26"/>
  <c r="L26" i="26"/>
  <c r="L31" i="27"/>
  <c r="L138" i="6"/>
  <c r="L162" i="6"/>
  <c r="D140" i="6"/>
  <c r="D164" i="6"/>
  <c r="L141" i="6"/>
  <c r="L165" i="6"/>
  <c r="E127" i="6"/>
  <c r="E136" i="6"/>
  <c r="E160" i="6"/>
  <c r="E131" i="6"/>
  <c r="E140" i="6"/>
  <c r="E164" i="6"/>
  <c r="D128" i="6"/>
  <c r="L128" i="6"/>
  <c r="D129" i="6"/>
  <c r="D131" i="6"/>
  <c r="M152" i="6"/>
  <c r="M176" i="6"/>
  <c r="M155" i="6"/>
  <c r="M179" i="6"/>
  <c r="M137" i="6"/>
  <c r="C163" i="6"/>
  <c r="M165" i="6"/>
  <c r="L31" i="26"/>
  <c r="L10" i="27"/>
  <c r="K3" i="23"/>
  <c r="M19" i="23"/>
  <c r="M10" i="17"/>
  <c r="J13" i="16"/>
  <c r="N26" i="16"/>
  <c r="G21" i="15"/>
  <c r="G33" i="15"/>
  <c r="H4" i="14"/>
  <c r="H3" i="14"/>
  <c r="B17" i="17"/>
  <c r="J30" i="17"/>
  <c r="F31" i="17"/>
  <c r="F32" i="17"/>
  <c r="B17" i="16"/>
  <c r="N17" i="16"/>
  <c r="N18" i="16"/>
  <c r="F29" i="13"/>
  <c r="F29" i="10"/>
  <c r="B32" i="16"/>
  <c r="M4" i="12"/>
  <c r="M14" i="15"/>
  <c r="K16" i="12"/>
  <c r="C18" i="15"/>
  <c r="M20" i="15"/>
  <c r="M26" i="15"/>
  <c r="K29" i="12"/>
  <c r="C32" i="15"/>
  <c r="O154" i="6"/>
  <c r="O178" i="6"/>
  <c r="O141" i="6"/>
  <c r="O165" i="6"/>
  <c r="O128" i="6"/>
  <c r="O137" i="6"/>
  <c r="O161" i="6"/>
  <c r="K5" i="16"/>
  <c r="K143" i="6"/>
  <c r="K145" i="6"/>
  <c r="K147" i="6"/>
  <c r="K150" i="6"/>
  <c r="K152" i="6"/>
  <c r="K154" i="6"/>
  <c r="K144" i="6"/>
  <c r="K146" i="6"/>
  <c r="B96" i="6"/>
  <c r="N150" i="6"/>
  <c r="N174" i="6"/>
  <c r="J22" i="16"/>
  <c r="N28" i="16"/>
  <c r="G15" i="15"/>
  <c r="E4" i="10"/>
  <c r="P19" i="10"/>
  <c r="P19" i="13"/>
  <c r="M22" i="16"/>
  <c r="K7" i="16"/>
  <c r="B136" i="6"/>
  <c r="B160" i="6"/>
  <c r="E130" i="6"/>
  <c r="E139" i="6"/>
  <c r="E163" i="6"/>
  <c r="B143" i="6"/>
  <c r="F167" i="6"/>
  <c r="J143" i="6"/>
  <c r="N167" i="6"/>
  <c r="M151" i="6"/>
  <c r="M175" i="6"/>
  <c r="K155" i="6"/>
  <c r="K179" i="6"/>
  <c r="M162" i="6"/>
  <c r="L23" i="26"/>
  <c r="M19" i="25"/>
  <c r="L8" i="28"/>
  <c r="B7" i="16"/>
  <c r="J24" i="16"/>
  <c r="N30" i="16"/>
  <c r="G25" i="15"/>
  <c r="N6" i="17"/>
  <c r="J7" i="17"/>
  <c r="N8" i="17"/>
  <c r="N9" i="17"/>
  <c r="J10" i="17"/>
  <c r="P16" i="14"/>
  <c r="F19" i="14"/>
  <c r="N20" i="17"/>
  <c r="N21" i="17"/>
  <c r="N22" i="17"/>
  <c r="N23" i="17"/>
  <c r="N24" i="17"/>
  <c r="P29" i="14"/>
  <c r="B5" i="16"/>
  <c r="N4" i="13"/>
  <c r="N3" i="9"/>
  <c r="N4" i="10"/>
  <c r="F6" i="16"/>
  <c r="F7" i="16"/>
  <c r="F8" i="16"/>
  <c r="M16" i="10"/>
  <c r="N19" i="13"/>
  <c r="N19" i="10"/>
  <c r="F21" i="16"/>
  <c r="B24" i="16"/>
  <c r="F26" i="16"/>
  <c r="K5" i="15"/>
  <c r="C6" i="15"/>
  <c r="K6" i="15"/>
  <c r="K9" i="15"/>
  <c r="C10" i="15"/>
  <c r="K10" i="15"/>
  <c r="G12" i="15"/>
  <c r="C14" i="15"/>
  <c r="K15" i="15"/>
  <c r="C19" i="12"/>
  <c r="K19" i="12"/>
  <c r="K22" i="15"/>
  <c r="C24" i="15"/>
  <c r="K25" i="15"/>
  <c r="C28" i="15"/>
  <c r="K28" i="15"/>
  <c r="G29" i="12"/>
  <c r="I154" i="6"/>
  <c r="I178" i="6"/>
  <c r="I129" i="6"/>
  <c r="I138" i="6"/>
  <c r="I162" i="6"/>
  <c r="Q154" i="6"/>
  <c r="Q178" i="6"/>
  <c r="Q141" i="6"/>
  <c r="Q165" i="6"/>
  <c r="Q128" i="6"/>
  <c r="Q137" i="6"/>
  <c r="Q161" i="6"/>
  <c r="O144" i="6"/>
  <c r="O145" i="6"/>
  <c r="O146" i="6"/>
  <c r="O147" i="6"/>
  <c r="O7" i="16"/>
  <c r="D152" i="6"/>
  <c r="D176" i="6"/>
  <c r="D153" i="6"/>
  <c r="D177" i="6"/>
  <c r="D154" i="6"/>
  <c r="D178" i="6"/>
  <c r="G129" i="6"/>
  <c r="E174" i="6"/>
  <c r="K177" i="6"/>
  <c r="B29" i="10"/>
  <c r="M23" i="15"/>
  <c r="M28" i="15"/>
  <c r="K162" i="6"/>
  <c r="P150" i="6"/>
  <c r="P174" i="6"/>
  <c r="P99" i="6"/>
  <c r="E152" i="6"/>
  <c r="P4" i="13"/>
  <c r="C15" i="15"/>
  <c r="E9" i="16"/>
  <c r="C21" i="15"/>
  <c r="M32" i="15"/>
  <c r="E154" i="6"/>
  <c r="M5" i="15"/>
  <c r="M9" i="15"/>
  <c r="M13" i="15"/>
  <c r="E150" i="6"/>
  <c r="C149" i="6"/>
  <c r="C173" i="6"/>
  <c r="M141" i="6"/>
  <c r="B3" i="14" l="1"/>
  <c r="B65" i="6"/>
  <c r="B66" i="6"/>
  <c r="B68" i="6"/>
  <c r="B64" i="6"/>
  <c r="B67" i="6"/>
  <c r="P29" i="16"/>
  <c r="C4" i="17"/>
  <c r="D29" i="27"/>
  <c r="D4" i="28"/>
  <c r="N19" i="17"/>
  <c r="L29" i="27"/>
  <c r="M3" i="26"/>
  <c r="C29" i="15"/>
  <c r="F4" i="26"/>
  <c r="K4" i="16"/>
  <c r="D4" i="26"/>
  <c r="F3" i="28"/>
  <c r="O19" i="27"/>
  <c r="N3" i="17"/>
  <c r="M4" i="28"/>
  <c r="Q4" i="16"/>
  <c r="Q29" i="27"/>
  <c r="J4" i="26"/>
  <c r="H4" i="27"/>
  <c r="I4" i="17"/>
  <c r="F4" i="28"/>
  <c r="J19" i="17"/>
  <c r="K29" i="26"/>
  <c r="D4" i="15"/>
  <c r="O3" i="17"/>
  <c r="J27" i="26"/>
  <c r="D19" i="15"/>
  <c r="G4" i="16"/>
  <c r="C3" i="26"/>
  <c r="J29" i="17"/>
  <c r="D27" i="15"/>
  <c r="L27" i="15"/>
  <c r="H19" i="17"/>
  <c r="C19" i="28"/>
  <c r="O3" i="13"/>
  <c r="L16" i="17"/>
  <c r="D16" i="17"/>
  <c r="G29" i="15"/>
  <c r="C19" i="15"/>
  <c r="P29" i="17"/>
  <c r="P19" i="16"/>
  <c r="K16" i="15"/>
  <c r="O19" i="15"/>
  <c r="P4" i="26"/>
  <c r="P4" i="15"/>
  <c r="C3" i="17"/>
  <c r="D19" i="26"/>
  <c r="H29" i="27"/>
  <c r="D19" i="28"/>
  <c r="D16" i="27"/>
  <c r="E3" i="26"/>
  <c r="I4" i="27"/>
  <c r="B4" i="15"/>
  <c r="C19" i="16"/>
  <c r="D3" i="28"/>
  <c r="H29" i="17"/>
  <c r="C16" i="15"/>
  <c r="L3" i="17"/>
  <c r="I19" i="28"/>
  <c r="H16" i="27"/>
  <c r="L4" i="27"/>
  <c r="C3" i="28"/>
  <c r="P19" i="27"/>
  <c r="G3" i="28"/>
  <c r="N19" i="15"/>
  <c r="N3" i="15"/>
  <c r="E4" i="17"/>
  <c r="F4" i="27"/>
  <c r="P27" i="16"/>
  <c r="K3" i="15"/>
  <c r="F19" i="16"/>
  <c r="J4" i="17"/>
  <c r="C4" i="26"/>
  <c r="H19" i="26"/>
  <c r="N3" i="28"/>
  <c r="I4" i="16"/>
  <c r="L3" i="26"/>
  <c r="Q4" i="27"/>
  <c r="K3" i="28"/>
  <c r="K29" i="16"/>
  <c r="K16" i="16"/>
  <c r="G4" i="26"/>
  <c r="L3" i="28"/>
  <c r="D29" i="16"/>
  <c r="F4" i="17"/>
  <c r="I4" i="15"/>
  <c r="P3" i="26"/>
  <c r="G29" i="27"/>
  <c r="J3" i="26"/>
  <c r="Q19" i="28"/>
  <c r="E3" i="28"/>
  <c r="I3" i="26"/>
  <c r="G16" i="27"/>
  <c r="G29" i="16"/>
  <c r="G16" i="16"/>
  <c r="H3" i="28"/>
  <c r="I29" i="17"/>
  <c r="I16" i="15"/>
  <c r="K16" i="17"/>
  <c r="K19" i="28"/>
  <c r="M16" i="15"/>
  <c r="I27" i="15"/>
  <c r="Q4" i="17"/>
  <c r="M16" i="17"/>
  <c r="I16" i="27"/>
  <c r="M19" i="27"/>
  <c r="I3" i="17"/>
  <c r="C29" i="27"/>
  <c r="F27" i="26"/>
  <c r="E15" i="27"/>
  <c r="J27" i="27"/>
  <c r="N27" i="15"/>
  <c r="N15" i="26"/>
  <c r="F27" i="27"/>
  <c r="H19" i="15"/>
  <c r="M19" i="15"/>
  <c r="O29" i="28"/>
  <c r="O4" i="16"/>
  <c r="O29" i="26"/>
  <c r="D29" i="17"/>
  <c r="O27" i="15"/>
  <c r="F29" i="28"/>
  <c r="M27" i="16"/>
  <c r="G4" i="17"/>
  <c r="C16" i="17"/>
  <c r="G19" i="26"/>
  <c r="N29" i="28"/>
  <c r="N29" i="17"/>
  <c r="D16" i="15"/>
  <c r="P3" i="13"/>
  <c r="P3" i="16" s="1"/>
  <c r="H3" i="13"/>
  <c r="Q16" i="15"/>
  <c r="K29" i="28"/>
  <c r="K27" i="16"/>
  <c r="E16" i="17"/>
  <c r="P15" i="27"/>
  <c r="E16" i="27"/>
  <c r="C27" i="27"/>
  <c r="B29" i="17"/>
  <c r="F16" i="17"/>
  <c r="Q16" i="28"/>
  <c r="M4" i="16"/>
  <c r="Q16" i="17"/>
  <c r="D29" i="15"/>
  <c r="F19" i="27"/>
  <c r="D16" i="26"/>
  <c r="O19" i="28"/>
  <c r="M29" i="17"/>
  <c r="O27" i="27"/>
  <c r="O16" i="26"/>
  <c r="K19" i="26"/>
  <c r="O15" i="27"/>
  <c r="M16" i="26"/>
  <c r="M19" i="26"/>
  <c r="H3" i="26"/>
  <c r="J19" i="28"/>
  <c r="K19" i="27"/>
  <c r="B16" i="15"/>
  <c r="I27" i="26"/>
  <c r="L16" i="16"/>
  <c r="O19" i="16"/>
  <c r="E3" i="15"/>
  <c r="D4" i="16"/>
  <c r="E29" i="27"/>
  <c r="N19" i="26"/>
  <c r="N4" i="28"/>
  <c r="F16" i="28"/>
  <c r="E4" i="28"/>
  <c r="F19" i="15"/>
  <c r="M29" i="26"/>
  <c r="M27" i="27"/>
  <c r="E16" i="15"/>
  <c r="J27" i="16"/>
  <c r="J16" i="27"/>
  <c r="K3" i="13"/>
  <c r="Q29" i="26"/>
  <c r="B19" i="16"/>
  <c r="E19" i="16"/>
  <c r="M29" i="16"/>
  <c r="Q19" i="15"/>
  <c r="M19" i="28"/>
  <c r="K29" i="15"/>
  <c r="H3" i="17"/>
  <c r="P16" i="15"/>
  <c r="J19" i="26"/>
  <c r="Q16" i="27"/>
  <c r="K29" i="27"/>
  <c r="O4" i="28"/>
  <c r="C29" i="16"/>
  <c r="C16" i="16"/>
  <c r="P3" i="28"/>
  <c r="O29" i="15"/>
  <c r="N4" i="26"/>
  <c r="P3" i="17"/>
  <c r="O4" i="15"/>
  <c r="P27" i="27"/>
  <c r="Q4" i="28"/>
  <c r="I19" i="16"/>
  <c r="Q19" i="27"/>
  <c r="I4" i="28"/>
  <c r="D4" i="27"/>
  <c r="M4" i="26"/>
  <c r="L19" i="27"/>
  <c r="N29" i="15"/>
  <c r="N16" i="15"/>
  <c r="C4" i="16"/>
  <c r="F16" i="27"/>
  <c r="K4" i="15"/>
  <c r="E4" i="15"/>
  <c r="N29" i="16"/>
  <c r="P19" i="17"/>
  <c r="G29" i="26"/>
  <c r="N4" i="27"/>
  <c r="N3" i="26"/>
  <c r="P29" i="27"/>
  <c r="I16" i="16"/>
  <c r="L16" i="26"/>
  <c r="D3" i="26"/>
  <c r="M16" i="27"/>
  <c r="F19" i="28"/>
  <c r="C16" i="27"/>
  <c r="J4" i="15"/>
  <c r="K19" i="16"/>
  <c r="Q27" i="26"/>
  <c r="F29" i="27"/>
  <c r="N4" i="17"/>
  <c r="F16" i="16"/>
  <c r="K4" i="26"/>
  <c r="Q29" i="16"/>
  <c r="K4" i="17"/>
  <c r="J3" i="28"/>
  <c r="D27" i="26"/>
  <c r="O4" i="26"/>
  <c r="F4" i="15"/>
  <c r="G19" i="16"/>
  <c r="E19" i="27"/>
  <c r="E29" i="17"/>
  <c r="L29" i="17"/>
  <c r="J29" i="28"/>
  <c r="F19" i="26"/>
  <c r="I27" i="16"/>
  <c r="B16" i="17"/>
  <c r="M29" i="15"/>
  <c r="H27" i="16"/>
  <c r="E19" i="15"/>
  <c r="C29" i="17"/>
  <c r="J4" i="27"/>
  <c r="B27" i="15"/>
  <c r="H27" i="27"/>
  <c r="F15" i="27"/>
  <c r="F29" i="26"/>
  <c r="F29" i="17"/>
  <c r="L19" i="15"/>
  <c r="G19" i="15"/>
  <c r="D19" i="17"/>
  <c r="M19" i="16"/>
  <c r="L19" i="28"/>
  <c r="E19" i="28"/>
  <c r="O16" i="15"/>
  <c r="M29" i="28"/>
  <c r="L27" i="16"/>
  <c r="E29" i="28"/>
  <c r="O29" i="17"/>
  <c r="C15" i="27"/>
  <c r="E16" i="26"/>
  <c r="P19" i="15"/>
  <c r="L29" i="28"/>
  <c r="B27" i="16"/>
  <c r="I19" i="15"/>
  <c r="Q16" i="26"/>
  <c r="Q19" i="17"/>
  <c r="C29" i="28"/>
  <c r="L19" i="17"/>
  <c r="F16" i="26"/>
  <c r="K29" i="17"/>
  <c r="O16" i="28"/>
  <c r="D16" i="28"/>
  <c r="F3" i="26"/>
  <c r="G27" i="16"/>
  <c r="B4" i="16"/>
  <c r="C19" i="17"/>
  <c r="Q15" i="26"/>
  <c r="Q27" i="16"/>
  <c r="F29" i="16"/>
  <c r="M3" i="28"/>
  <c r="E4" i="26"/>
  <c r="B29" i="15"/>
  <c r="G16" i="15"/>
  <c r="N16" i="16"/>
  <c r="L4" i="17"/>
  <c r="Q16" i="16"/>
  <c r="Q3" i="28"/>
  <c r="I3" i="28"/>
  <c r="N4" i="15"/>
  <c r="D16" i="16"/>
  <c r="Q19" i="16"/>
  <c r="H29" i="15"/>
  <c r="K4" i="28"/>
  <c r="D19" i="27"/>
  <c r="J19" i="15"/>
  <c r="J3" i="15"/>
  <c r="G27" i="27"/>
  <c r="F4" i="16"/>
  <c r="P16" i="27"/>
  <c r="K16" i="27"/>
  <c r="I4" i="26"/>
  <c r="F3" i="15"/>
  <c r="G19" i="28"/>
  <c r="E19" i="26"/>
  <c r="M3" i="13"/>
  <c r="E29" i="15"/>
  <c r="P29" i="15"/>
  <c r="I19" i="17"/>
  <c r="B19" i="17"/>
  <c r="N27" i="16"/>
  <c r="N15" i="27"/>
  <c r="M27" i="15"/>
  <c r="L27" i="27"/>
  <c r="L4" i="15"/>
  <c r="H29" i="28"/>
  <c r="H29" i="26"/>
  <c r="K16" i="26"/>
  <c r="G29" i="28"/>
  <c r="C15" i="26"/>
  <c r="M15" i="26"/>
  <c r="P16" i="26"/>
  <c r="G4" i="27"/>
  <c r="M3" i="17"/>
  <c r="M29" i="27"/>
  <c r="Q29" i="17"/>
  <c r="P29" i="26"/>
  <c r="K19" i="17"/>
  <c r="D15" i="26"/>
  <c r="B16" i="16"/>
  <c r="E27" i="15"/>
  <c r="N4" i="16"/>
  <c r="F19" i="17"/>
  <c r="M4" i="15"/>
  <c r="K3" i="26"/>
  <c r="N29" i="27"/>
  <c r="H4" i="15"/>
  <c r="H4" i="26"/>
  <c r="O4" i="27"/>
  <c r="Q4" i="26"/>
  <c r="D27" i="16"/>
  <c r="P4" i="16"/>
  <c r="K19" i="15"/>
  <c r="N19" i="16"/>
  <c r="P16" i="17"/>
  <c r="H4" i="17"/>
  <c r="P16" i="16"/>
  <c r="Q19" i="26"/>
  <c r="P19" i="28"/>
  <c r="O29" i="27"/>
  <c r="C4" i="27"/>
  <c r="Q3" i="26"/>
  <c r="C19" i="27"/>
  <c r="O3" i="28"/>
  <c r="B19" i="15"/>
  <c r="B3" i="15"/>
  <c r="P4" i="28"/>
  <c r="L29" i="16"/>
  <c r="J29" i="16"/>
  <c r="L4" i="16"/>
  <c r="P4" i="17"/>
  <c r="O3" i="15"/>
  <c r="P27" i="26"/>
  <c r="I29" i="27"/>
  <c r="J19" i="27"/>
  <c r="C4" i="28"/>
  <c r="G4" i="28"/>
  <c r="O29" i="16"/>
  <c r="O16" i="16"/>
  <c r="H4" i="16"/>
  <c r="J16" i="28"/>
  <c r="J16" i="16"/>
  <c r="L19" i="16"/>
  <c r="J19" i="16"/>
  <c r="J3" i="17"/>
  <c r="J15" i="26"/>
  <c r="P19" i="26"/>
  <c r="I19" i="27"/>
  <c r="L4" i="26"/>
  <c r="H19" i="27"/>
  <c r="K4" i="27"/>
  <c r="N16" i="28"/>
  <c r="M4" i="27"/>
  <c r="G19" i="27"/>
  <c r="J29" i="15"/>
  <c r="J16" i="15"/>
  <c r="G3" i="26"/>
  <c r="L4" i="28"/>
  <c r="C4" i="15"/>
  <c r="F3" i="17"/>
  <c r="I3" i="15"/>
  <c r="Q4" i="15"/>
  <c r="D19" i="16"/>
  <c r="J4" i="16"/>
  <c r="I19" i="26"/>
  <c r="J29" i="27"/>
  <c r="N16" i="26"/>
  <c r="N19" i="27"/>
  <c r="L16" i="27"/>
  <c r="J4" i="28"/>
  <c r="P4" i="27"/>
  <c r="E4" i="27"/>
  <c r="D27" i="27"/>
  <c r="O3" i="26"/>
  <c r="F29" i="15"/>
  <c r="F16" i="15"/>
  <c r="H4" i="28"/>
  <c r="E16" i="16"/>
  <c r="I29" i="15"/>
  <c r="M16" i="28"/>
  <c r="I16" i="26"/>
  <c r="H16" i="17"/>
  <c r="H19" i="28"/>
  <c r="B29" i="16"/>
  <c r="E4" i="16"/>
  <c r="E29" i="26"/>
  <c r="M27" i="26"/>
  <c r="H19" i="16"/>
  <c r="J29" i="26"/>
  <c r="L3" i="15"/>
  <c r="F27" i="15"/>
  <c r="E15" i="26"/>
  <c r="H27" i="26"/>
  <c r="F15" i="26"/>
  <c r="J16" i="17"/>
  <c r="M19" i="17"/>
  <c r="O19" i="17"/>
  <c r="N29" i="26"/>
  <c r="H16" i="16"/>
  <c r="L19" i="26"/>
  <c r="G4" i="15"/>
  <c r="H29" i="16"/>
  <c r="O4" i="17"/>
  <c r="K27" i="15"/>
  <c r="E16" i="28"/>
  <c r="D4" i="17"/>
  <c r="C16" i="26"/>
  <c r="Q29" i="28"/>
  <c r="E3" i="13"/>
  <c r="Q29" i="15"/>
  <c r="O19" i="26"/>
  <c r="K16" i="28"/>
  <c r="E29" i="16"/>
  <c r="H16" i="28"/>
  <c r="G15" i="27"/>
  <c r="I29" i="16"/>
  <c r="D29" i="26"/>
  <c r="K27" i="27"/>
  <c r="D29" i="28"/>
  <c r="B4" i="17"/>
  <c r="C27" i="15"/>
  <c r="L15" i="27"/>
  <c r="B63" i="6"/>
  <c r="G3" i="14"/>
  <c r="G3" i="12"/>
  <c r="G98" i="6"/>
  <c r="B150" i="6"/>
  <c r="P100" i="6"/>
  <c r="O149" i="6"/>
  <c r="O97" i="6"/>
  <c r="O100" i="6"/>
  <c r="O95" i="6"/>
  <c r="O99" i="6"/>
  <c r="N160" i="6"/>
  <c r="N127" i="6"/>
  <c r="P96" i="6"/>
  <c r="P97" i="6"/>
  <c r="P98" i="6"/>
  <c r="F99" i="6"/>
  <c r="J135" i="6"/>
  <c r="K136" i="6"/>
  <c r="I136" i="6"/>
  <c r="G150" i="6"/>
  <c r="I150" i="6"/>
  <c r="C150" i="6"/>
  <c r="G127" i="6"/>
  <c r="E149" i="6"/>
  <c r="H150" i="6"/>
  <c r="G136" i="6"/>
  <c r="J150" i="6"/>
  <c r="K127" i="6"/>
  <c r="Q3" i="12"/>
  <c r="E99" i="6"/>
  <c r="E97" i="6"/>
  <c r="C160" i="6"/>
  <c r="H135" i="6"/>
  <c r="D3" i="12"/>
  <c r="I95" i="6"/>
  <c r="I99" i="6"/>
  <c r="I100" i="6"/>
  <c r="I97" i="6"/>
  <c r="I98" i="6"/>
  <c r="N97" i="6"/>
  <c r="N100" i="6"/>
  <c r="N95" i="6"/>
  <c r="I96" i="6"/>
  <c r="F95" i="6"/>
  <c r="N173" i="6"/>
  <c r="F100" i="6"/>
  <c r="C136" i="6"/>
  <c r="N99" i="6"/>
  <c r="G173" i="6"/>
  <c r="H136" i="6"/>
  <c r="H160" i="6"/>
  <c r="O150" i="6"/>
  <c r="G96" i="6"/>
  <c r="Q98" i="6"/>
  <c r="G100" i="6"/>
  <c r="O136" i="6"/>
  <c r="M174" i="6"/>
  <c r="Q97" i="6"/>
  <c r="G99" i="6"/>
  <c r="M99" i="6"/>
  <c r="M100" i="6"/>
  <c r="M95" i="6"/>
  <c r="M97" i="6"/>
  <c r="M98" i="6"/>
  <c r="G95" i="6"/>
  <c r="Q173" i="6"/>
  <c r="Q95" i="6"/>
  <c r="Q100" i="6"/>
  <c r="O127" i="6"/>
  <c r="G29" i="17"/>
  <c r="Q99" i="6"/>
  <c r="O3" i="10"/>
  <c r="B3" i="10"/>
  <c r="G135" i="6"/>
  <c r="J98" i="6"/>
  <c r="O135" i="6"/>
  <c r="J149" i="6"/>
  <c r="M160" i="6"/>
  <c r="M127" i="6"/>
  <c r="H3" i="10"/>
  <c r="J100" i="6"/>
  <c r="J95" i="6"/>
  <c r="B3" i="13"/>
  <c r="Q150" i="6"/>
  <c r="K149" i="6"/>
  <c r="Q3" i="14"/>
  <c r="J97" i="6"/>
  <c r="Q174" i="6"/>
  <c r="F98" i="6"/>
  <c r="M136" i="6"/>
  <c r="F173" i="6"/>
  <c r="F97" i="6"/>
  <c r="D3" i="14"/>
  <c r="J99" i="6"/>
  <c r="D95" i="6"/>
  <c r="D97" i="6"/>
  <c r="D100" i="6"/>
  <c r="D99" i="6"/>
  <c r="D98" i="6"/>
  <c r="Q136" i="6"/>
  <c r="Q160" i="6"/>
  <c r="Q127" i="6"/>
  <c r="I3" i="24"/>
  <c r="I3" i="21"/>
  <c r="L150" i="6"/>
  <c r="L174" i="6"/>
  <c r="D136" i="6"/>
  <c r="D160" i="6"/>
  <c r="E3" i="17"/>
  <c r="H149" i="6"/>
  <c r="H173" i="6"/>
  <c r="Q3" i="24"/>
  <c r="Q3" i="21"/>
  <c r="F135" i="6"/>
  <c r="F159" i="6"/>
  <c r="J3" i="10"/>
  <c r="J3" i="13"/>
  <c r="Q3" i="13"/>
  <c r="Q3" i="10"/>
  <c r="N3" i="24"/>
  <c r="N3" i="21"/>
  <c r="H3" i="24"/>
  <c r="H3" i="21"/>
  <c r="E3" i="24"/>
  <c r="E3" i="21"/>
  <c r="P135" i="6"/>
  <c r="P159" i="6"/>
  <c r="L136" i="6"/>
  <c r="L160" i="6"/>
  <c r="D3" i="24"/>
  <c r="D3" i="21"/>
  <c r="F3" i="21"/>
  <c r="F3" i="24"/>
  <c r="K3" i="24"/>
  <c r="K3" i="21"/>
  <c r="C3" i="15"/>
  <c r="G3" i="24"/>
  <c r="G3" i="21"/>
  <c r="B149" i="6"/>
  <c r="B173" i="6"/>
  <c r="D127" i="6"/>
  <c r="K3" i="10"/>
  <c r="D150" i="6"/>
  <c r="D174" i="6"/>
  <c r="N3" i="13"/>
  <c r="N3" i="10"/>
  <c r="M3" i="12"/>
  <c r="M3" i="10"/>
  <c r="O3" i="24"/>
  <c r="O3" i="21"/>
  <c r="C3" i="24"/>
  <c r="C3" i="21"/>
  <c r="L95" i="6"/>
  <c r="L100" i="6"/>
  <c r="L99" i="6"/>
  <c r="L98" i="6"/>
  <c r="L97" i="6"/>
  <c r="J3" i="21"/>
  <c r="J3" i="24"/>
  <c r="L3" i="24"/>
  <c r="L3" i="21"/>
  <c r="C3" i="13"/>
  <c r="C3" i="10"/>
  <c r="D3" i="10"/>
  <c r="D3" i="13"/>
  <c r="M3" i="21"/>
  <c r="M3" i="24"/>
  <c r="P149" i="6"/>
  <c r="P173" i="6"/>
  <c r="P3" i="24"/>
  <c r="P3" i="21"/>
  <c r="D96" i="6"/>
  <c r="E3" i="10"/>
  <c r="P3" i="15"/>
  <c r="H3" i="15"/>
  <c r="G3" i="13"/>
  <c r="G3" i="10"/>
  <c r="P3" i="10"/>
  <c r="N135" i="6"/>
  <c r="N159" i="6"/>
  <c r="L3" i="10"/>
  <c r="L3" i="13"/>
  <c r="B135" i="6"/>
  <c r="B159" i="6"/>
  <c r="I3" i="13"/>
  <c r="I3" i="10"/>
  <c r="F3" i="13"/>
  <c r="F3" i="10"/>
  <c r="K3" i="17"/>
  <c r="B3" i="17" l="1"/>
  <c r="K3" i="16"/>
  <c r="O3" i="16"/>
  <c r="H3" i="16"/>
  <c r="P3" i="27"/>
  <c r="N3" i="27"/>
  <c r="D3" i="27"/>
  <c r="E3" i="16"/>
  <c r="Q3" i="17"/>
  <c r="Q3" i="15"/>
  <c r="G3" i="17"/>
  <c r="F3" i="27"/>
  <c r="G3" i="15"/>
  <c r="M3" i="27"/>
  <c r="L3" i="27"/>
  <c r="D3" i="17"/>
  <c r="O3" i="27"/>
  <c r="E3" i="27"/>
  <c r="Q3" i="27"/>
  <c r="I3" i="27"/>
  <c r="D3" i="15"/>
  <c r="J3" i="27"/>
  <c r="C3" i="27"/>
  <c r="G3" i="27"/>
  <c r="K3" i="27"/>
  <c r="H3" i="27"/>
  <c r="B3" i="16"/>
  <c r="M3" i="16"/>
  <c r="J159" i="6"/>
  <c r="O173" i="6"/>
  <c r="H159" i="6"/>
  <c r="G159" i="6"/>
  <c r="Q149" i="6"/>
  <c r="G149" i="6"/>
  <c r="N149" i="6"/>
  <c r="O159" i="6"/>
  <c r="K135" i="6"/>
  <c r="K159" i="6"/>
  <c r="I173" i="6"/>
  <c r="I149" i="6"/>
  <c r="J173" i="6"/>
  <c r="C135" i="6"/>
  <c r="C159" i="6"/>
  <c r="M149" i="6"/>
  <c r="M173" i="6"/>
  <c r="F149" i="6"/>
  <c r="I135" i="6"/>
  <c r="I159" i="6"/>
  <c r="E135" i="6"/>
  <c r="E159" i="6"/>
  <c r="M159" i="6"/>
  <c r="M135" i="6"/>
  <c r="L135" i="6"/>
  <c r="L159" i="6"/>
  <c r="N3" i="16"/>
  <c r="Q3" i="16"/>
  <c r="D149" i="6"/>
  <c r="D173" i="6"/>
  <c r="F3" i="16"/>
  <c r="I3" i="16"/>
  <c r="L3" i="16"/>
  <c r="G3" i="16"/>
  <c r="C3" i="16"/>
  <c r="D135" i="6"/>
  <c r="D159" i="6"/>
  <c r="M3" i="15"/>
  <c r="J3" i="16"/>
  <c r="D3" i="16"/>
  <c r="L149" i="6"/>
  <c r="L173" i="6"/>
  <c r="Q135" i="6"/>
  <c r="Q159" i="6"/>
  <c r="B38" i="4"/>
  <c r="B28" i="4"/>
  <c r="B26" i="4"/>
  <c r="B15" i="4"/>
  <c r="B44" i="4"/>
  <c r="B37" i="4"/>
  <c r="B34" i="4"/>
  <c r="B20" i="4"/>
  <c r="B8" i="4"/>
  <c r="B12" i="4"/>
  <c r="B35" i="4"/>
  <c r="B42" i="4"/>
  <c r="B36" i="4"/>
  <c r="B9" i="4"/>
  <c r="B10" i="4"/>
  <c r="B14" i="4"/>
  <c r="B25" i="4"/>
  <c r="B11" i="4"/>
  <c r="B13" i="4"/>
  <c r="B22" i="4"/>
  <c r="B21" i="4"/>
  <c r="B43" i="4"/>
  <c r="B4" i="4"/>
  <c r="B29" i="4"/>
  <c r="B33" i="4"/>
  <c r="B27" i="4"/>
  <c r="B39" i="4"/>
  <c r="B17" i="4"/>
  <c r="B23" i="4"/>
  <c r="B24" i="4"/>
  <c r="B16" i="4"/>
  <c r="B30" i="4"/>
  <c r="B45" i="4"/>
  <c r="B7" i="4"/>
</calcChain>
</file>

<file path=xl/sharedStrings.xml><?xml version="1.0" encoding="utf-8"?>
<sst xmlns="http://schemas.openxmlformats.org/spreadsheetml/2006/main" count="1166" uniqueCount="231">
  <si>
    <t>detailed split of CO2 emissions</t>
  </si>
  <si>
    <t>detailed split of useful energy demand</t>
  </si>
  <si>
    <t>detailed split of final energy consumption</t>
  </si>
  <si>
    <t>Agriculture sector summary</t>
  </si>
  <si>
    <t>Agriculture</t>
  </si>
  <si>
    <t>ICT and multimedia</t>
  </si>
  <si>
    <t>Miscellaneous building technologies</t>
  </si>
  <si>
    <t>Building lighting</t>
  </si>
  <si>
    <t>Street lighting</t>
  </si>
  <si>
    <t>Ventilation and others</t>
  </si>
  <si>
    <t>Services sector: Specific electric uses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</si>
  <si>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useful surface area</t>
    </r>
  </si>
  <si>
    <t>Thermal energy service per useful surface area</t>
  </si>
  <si>
    <t>Final energy consumption per useful surface area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</si>
  <si>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building</t>
    </r>
  </si>
  <si>
    <t>Thermal energy service per building</t>
  </si>
  <si>
    <t>Final energy consumption per building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</si>
  <si>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</t>
    </r>
  </si>
  <si>
    <t>System efficiency indicator of total stock</t>
  </si>
  <si>
    <t>Thermal energy service</t>
  </si>
  <si>
    <t>Final energy consumption</t>
  </si>
  <si>
    <t>Number of new and renovated buildings</t>
  </si>
  <si>
    <t>Services sector: Thermal uses in new and renovated buildings</t>
  </si>
  <si>
    <t>Number of buildings</t>
  </si>
  <si>
    <t>Services sector: Thermal uses</t>
  </si>
  <si>
    <t>Services sector summary</t>
  </si>
  <si>
    <t>Description</t>
  </si>
  <si>
    <t>Sheet</t>
  </si>
  <si>
    <t>Click on the link to jump to the sheet</t>
  </si>
  <si>
    <t>Energy intensity (toe/physical output index)</t>
  </si>
  <si>
    <t>Electricity</t>
  </si>
  <si>
    <t>Steam distributed</t>
  </si>
  <si>
    <t>Geothermal</t>
  </si>
  <si>
    <t>Solar</t>
  </si>
  <si>
    <t>Biomass and wastes</t>
  </si>
  <si>
    <t>Diesel oil (incl. biofuels)</t>
  </si>
  <si>
    <t>LPG</t>
  </si>
  <si>
    <t>Liquids</t>
  </si>
  <si>
    <t>Solids</t>
  </si>
  <si>
    <t>Commercial  refrigeration</t>
  </si>
  <si>
    <t>Ratio of energy service to energy consumption (system efficiency indicator)</t>
  </si>
  <si>
    <t>Gases</t>
  </si>
  <si>
    <t>Derived heat</t>
  </si>
  <si>
    <t>Cooling</t>
  </si>
  <si>
    <t>Space heating</t>
  </si>
  <si>
    <t>Specific electricity uses</t>
  </si>
  <si>
    <t>Catering</t>
  </si>
  <si>
    <t>Hot water</t>
  </si>
  <si>
    <t>Thermal uses</t>
  </si>
  <si>
    <t>Emissions per capita (kg CO2 / capita)</t>
  </si>
  <si>
    <t>Thermal energy service per capita (kWh useful / capita)</t>
  </si>
  <si>
    <t>Energy consumption per capita (kWh / capita)</t>
  </si>
  <si>
    <t>Emissions per useful surface area (kg CO2 / sqm)</t>
  </si>
  <si>
    <t>Thermal energy service per useful surface area (kWh useful / sqm)</t>
  </si>
  <si>
    <t>Energy consumption per useful surface area (kWh / sqm)</t>
  </si>
  <si>
    <t>Emissions per building (kg CO2 / representative building cell)</t>
  </si>
  <si>
    <t>Thermal energy service per building (kWh useful / representative building cell)</t>
  </si>
  <si>
    <t>Energy consumption per building (kWh / representative building cell)</t>
  </si>
  <si>
    <t>Additional building indicators</t>
  </si>
  <si>
    <t>Share of emissions in end-uses (in %)</t>
  </si>
  <si>
    <t>Emissions by end-uses (kt of CO2)</t>
  </si>
  <si>
    <t>Geothermal energy</t>
  </si>
  <si>
    <t>Liquid biofuels</t>
  </si>
  <si>
    <t>Biogas</t>
  </si>
  <si>
    <t>Renewable energies and wastes</t>
  </si>
  <si>
    <t>Gas/Diesel oil and other liquids (without biofuels)</t>
  </si>
  <si>
    <t>Liquified petroleum gas (LPG)</t>
  </si>
  <si>
    <t>Emissions by fuel - Eurostat structure (kt of CO2)</t>
  </si>
  <si>
    <t>Emissions</t>
  </si>
  <si>
    <t>Shares of energy consumption in end-uses (in %)</t>
  </si>
  <si>
    <t>Energy consumption by end-uses (ktoe)</t>
  </si>
  <si>
    <t>Energy consumption by fuel - Eurostat structure (ktoe)</t>
  </si>
  <si>
    <t>Energy consumption</t>
  </si>
  <si>
    <t>Avoided energy use (thermal integrity effect)</t>
  </si>
  <si>
    <t>(expressed in kWh/m2 of floor area and adjusted for weather conditions)</t>
  </si>
  <si>
    <t>Energy comfort for space heating purposes</t>
  </si>
  <si>
    <t>U-values (weighted average based on building stock per floor area, W/m2K)</t>
  </si>
  <si>
    <t>Building Characteristics and Energy Comfort</t>
  </si>
  <si>
    <t>New and renovated buildings useful surface area (in sqm/representative building cell)</t>
  </si>
  <si>
    <t>Services useful surface area (in sqm/representative building cell)</t>
  </si>
  <si>
    <t>Services useful surface area (in sqm/employee)</t>
  </si>
  <si>
    <t>Services useful surface area (in sqm/capita)</t>
  </si>
  <si>
    <t>Representative building cell size (employees/representative building cell)</t>
  </si>
  <si>
    <t>Value added per capita relative to EU28</t>
  </si>
  <si>
    <t>Value added per capita (€2010)</t>
  </si>
  <si>
    <t>Value added per employee (€2010)</t>
  </si>
  <si>
    <t>GDP per capita (€2010)</t>
  </si>
  <si>
    <t>Indicators</t>
  </si>
  <si>
    <t>Relative heating degree-days</t>
  </si>
  <si>
    <t>Mean heating degree-days over period 1980 - 2015</t>
  </si>
  <si>
    <t>Actual heating degree-days</t>
  </si>
  <si>
    <t>New and renovated buildings useful surface area (in 000 sqm)</t>
  </si>
  <si>
    <t>Total services useful surface area (in 000 sqm)</t>
  </si>
  <si>
    <t>Number of representative building cells</t>
  </si>
  <si>
    <t>Employment data (employees)</t>
  </si>
  <si>
    <t>Value added (M€2010)</t>
  </si>
  <si>
    <t>Gross Domestic product (M€2010)</t>
  </si>
  <si>
    <t>Population (inhabitants)</t>
  </si>
  <si>
    <t>Gases incl. biogas</t>
  </si>
  <si>
    <t>Gas/Diesel oil incl. biofuels (GDO)</t>
  </si>
  <si>
    <t>Electric space cooling</t>
  </si>
  <si>
    <t>Gas heat pumps</t>
  </si>
  <si>
    <t>Space cooling</t>
  </si>
  <si>
    <t>Circulation, other electricity</t>
  </si>
  <si>
    <t>Conventional electric heating</t>
  </si>
  <si>
    <t>Advanced electric heating</t>
  </si>
  <si>
    <t>Conventional gas heaters</t>
  </si>
  <si>
    <t>Stock of buildings</t>
  </si>
  <si>
    <t>Electricity in circulation and other use</t>
  </si>
  <si>
    <t>Final energy consumption (ktoe)</t>
  </si>
  <si>
    <t>Thermal energy service (ktoe useful)</t>
  </si>
  <si>
    <t>Ratio of energy service to energy consumption</t>
  </si>
  <si>
    <t>CO2 emissions (kt CO2)</t>
  </si>
  <si>
    <t>Solar (as of solar equiped buildings)</t>
  </si>
  <si>
    <t>Solar (as of total)</t>
  </si>
  <si>
    <t>Final energy consumption (kWh / representative building cell)</t>
  </si>
  <si>
    <t>Thermal energy service (kWh useful / representative building cell)</t>
  </si>
  <si>
    <t>CO2 emissions (kg CO2 / representative building cell)</t>
  </si>
  <si>
    <t>Final energy consumption (kWh / sqm)</t>
  </si>
  <si>
    <t>Thermal energy service (kWh useful / sqm)</t>
  </si>
  <si>
    <t>CO2 emissions (kg CO2 / sqm)</t>
  </si>
  <si>
    <t>ICT and multimedia (unit per capita)</t>
  </si>
  <si>
    <t>Miscellaneous building technologies (sqm per building cell)</t>
  </si>
  <si>
    <t>Street lighting (unit per capita)</t>
  </si>
  <si>
    <t>Ventilation and others (sqm per building cell)</t>
  </si>
  <si>
    <t>Penetration factor</t>
  </si>
  <si>
    <t>ICT and multimedia (W per appliance)</t>
  </si>
  <si>
    <t>Miscellaneous building technologies (W per serviced m2)</t>
  </si>
  <si>
    <t>Street lighting (W per appliance)</t>
  </si>
  <si>
    <t>Ventilation and others (W per serviced m2)</t>
  </si>
  <si>
    <t>W per new appliance (in average operating mode)</t>
  </si>
  <si>
    <t>W per appliance (in average operating mode)</t>
  </si>
  <si>
    <t>Operating hours per appliance</t>
  </si>
  <si>
    <t>ICT and multimedia (000 units)</t>
  </si>
  <si>
    <t>Miscellaneous building technologies (serviced mio m2)</t>
  </si>
  <si>
    <t>Street lighting (000 units)</t>
  </si>
  <si>
    <t>Ventilation and others (serviced mio m2)</t>
  </si>
  <si>
    <t>Number of replaced appliances</t>
  </si>
  <si>
    <t>Number of new appliances</t>
  </si>
  <si>
    <t>Stock of appliances</t>
  </si>
  <si>
    <t>Total MW installed (in average operating mode)</t>
  </si>
  <si>
    <t>Lumens per useful surface area (lumen per sqm)</t>
  </si>
  <si>
    <t>Emission intensity (kt of CO2 / ktoe)</t>
  </si>
  <si>
    <t>Useful energy demand intensity (toe useful / physical output index)</t>
  </si>
  <si>
    <t>Energy intensity (toe / physical output index)</t>
  </si>
  <si>
    <t>Value added intensity (toe / M€2010)</t>
  </si>
  <si>
    <t>Residual fuel oil and other liquids</t>
  </si>
  <si>
    <t>Gas/diesel oil (without biofuels)</t>
  </si>
  <si>
    <t>by fuel (EUROSTAT DATA)</t>
  </si>
  <si>
    <t>Energy consumption (ktoe)</t>
  </si>
  <si>
    <t>Idle capacity (production index)</t>
  </si>
  <si>
    <t>Decommissioned capacity (production index)</t>
  </si>
  <si>
    <t>Capacity investment (production index)</t>
  </si>
  <si>
    <t>Installed capacity (production index)</t>
  </si>
  <si>
    <t>Physical output (index)</t>
  </si>
  <si>
    <t>Pumping devices (electric)</t>
  </si>
  <si>
    <t>Pumping devices (diesel oil incl. biofuels)</t>
  </si>
  <si>
    <t>Specific heat uses</t>
  </si>
  <si>
    <t>Farming machine drives (diesel oil incl. biofuels)</t>
  </si>
  <si>
    <t>Low enthalpy heat</t>
  </si>
  <si>
    <t>Motor drives</t>
  </si>
  <si>
    <t>Ventilation</t>
  </si>
  <si>
    <t>Lighting</t>
  </si>
  <si>
    <t>Agriculture, forestry and fishing</t>
  </si>
  <si>
    <t>Market shares of energy uses (%)</t>
  </si>
  <si>
    <t>Biomass</t>
  </si>
  <si>
    <t>Gases (incl. biogas)</t>
  </si>
  <si>
    <t>Fuel oil and other liquids</t>
  </si>
  <si>
    <t>Detailed split of energy consumption (ktoe)</t>
  </si>
  <si>
    <t>Ratio of useful energy demand to final energy consumption (system efficiency indicator)</t>
  </si>
  <si>
    <t>Market shares of useful energy demand (%)</t>
  </si>
  <si>
    <t>Detailed split of useful energy demand (ktoe)</t>
  </si>
  <si>
    <t>Emission intensity (kt of CO2 per ktoe)</t>
  </si>
  <si>
    <t>Market shares of CO2 emissions by subsector (%)</t>
  </si>
  <si>
    <t>Detailed split of CO2 emissions by subsector (kt of CO2)</t>
  </si>
  <si>
    <t>JRC-IDEES - Integrated Database of the European Energy System (2000-2015)</t>
  </si>
  <si>
    <t>Services and Agriculture sector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</si>
  <si>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</si>
  <si>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</si>
  <si>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</si>
  <si>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</si>
  <si>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</si>
  <si>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</si>
  <si>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Building lighting (mio units)</t>
  </si>
  <si>
    <t>Building lighting (W per appliance)</t>
  </si>
  <si>
    <t>Building lighting (unit per building cell)</t>
  </si>
  <si>
    <t>version 1.0</t>
  </si>
  <si>
    <t>© European Union 2017-2018</t>
  </si>
  <si>
    <t>Commercial refrigeration (000 units)</t>
  </si>
  <si>
    <t>Commercial refrigeration (W per appliance)</t>
  </si>
  <si>
    <t>Commercial refrigeration (unit per capita)</t>
  </si>
  <si>
    <t>Commercial refrigeration</t>
  </si>
  <si>
    <t>Specific electric uses in services</t>
  </si>
  <si>
    <t>Prepared by JRC C.6</t>
  </si>
  <si>
    <t>The information made available is property of the Joint Research Centre of the European Commission.</t>
  </si>
  <si>
    <t>HU</t>
  </si>
  <si>
    <t>Hungary</t>
  </si>
  <si>
    <t>HU - Services sector summary</t>
  </si>
  <si>
    <t>HU - Number of buildings</t>
  </si>
  <si>
    <t>HU - Final energy consumption</t>
  </si>
  <si>
    <t>HU - Thermal energy service</t>
  </si>
  <si>
    <t>HU - System efficiency indicators of total stock</t>
  </si>
  <si>
    <t>HU - CO2 emissions</t>
  </si>
  <si>
    <t>HU - Final energy consumption per building</t>
  </si>
  <si>
    <t>HU - Thermal energy service per building</t>
  </si>
  <si>
    <t>HU - CO2 emissions per building</t>
  </si>
  <si>
    <t>HU - Final energy consumption per useful surface area</t>
  </si>
  <si>
    <t>HU - Thermal energy service per useful surface area</t>
  </si>
  <si>
    <t>HU - CO2 emissions per useful surface area</t>
  </si>
  <si>
    <t>HU - Number of new and renovated buildings</t>
  </si>
  <si>
    <t>HU - Final energy consumption in new and renovated buildings</t>
  </si>
  <si>
    <t>HU - Thermal energy service in new and renovated buildings</t>
  </si>
  <si>
    <t>HU - System efficiency indicators in new and renovated buildings</t>
  </si>
  <si>
    <t>HU - CO2 emissions in new and renovated buildings</t>
  </si>
  <si>
    <t>HU - Final energy consumption in new and renovated buildings (per building)</t>
  </si>
  <si>
    <t>HU - Thermal energy service in new and renovated buildings (per building)</t>
  </si>
  <si>
    <t>HU - CO2 emissions in new and renovated buildings (per building)</t>
  </si>
  <si>
    <t>HU - Final energy consumption in new and renovated buildings (per surface area)</t>
  </si>
  <si>
    <t>HU - Thermal energy service in new and renovated buildings (per surface area)</t>
  </si>
  <si>
    <t>HU - CO2 emissions in new and renovated buildings (per surface area)</t>
  </si>
  <si>
    <t>HU - Specific electric uses in services</t>
  </si>
  <si>
    <t>HU - Ventilation and others</t>
  </si>
  <si>
    <t>HU - Street lighting</t>
  </si>
  <si>
    <t>HU - Building lighting</t>
  </si>
  <si>
    <t>HU - Commercial refrigeration</t>
  </si>
  <si>
    <t>HU - Miscellaneous building technologies</t>
  </si>
  <si>
    <t>HU - ICT and multimedia</t>
  </si>
  <si>
    <t>HU - Agriculture</t>
  </si>
  <si>
    <t>HU - Agriculture - final energy consumption</t>
  </si>
  <si>
    <t>HU - Agriculture - useful energy demand</t>
  </si>
  <si>
    <t>HU - Agriculture -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</si>
</sst>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_-* #,##0.00_-;\-* #,##0.00_-;_-* &quot;-&quot;??_-;_-@_-"/>
    <numFmt numFmtId="165" formatCode="#,##0.000;\-#,##0.000;&quot;-&quot;"/>
    <numFmt numFmtId="166" formatCode="#,##0.0;\-#,##0.0;&quot;-&quot;"/>
    <numFmt numFmtId="167" formatCode="#,##0.000;\-#,##0.000;&quot;&quot;"/>
    <numFmt numFmtId="168" formatCode="0.0%;\-0.0%;&quot;-&quot;"/>
    <numFmt numFmtId="169" formatCode="#,##0;\-#,##0;&quot;-&quot;"/>
    <numFmt numFmtId="170" formatCode="#,##0.0;\-#,##0.0;&quot;&quot;"/>
    <numFmt numFmtId="171" formatCode="0.0;\-0.0;&quot;-&quot;"/>
    <numFmt numFmtId="172" formatCode="#,##0;\-#,##0;&quot;&quot;"/>
    <numFmt numFmtId="173" formatCode="#,##0.00;\-#,##0.00;&quot;-&quot;"/>
    <numFmt numFmtId="174" formatCode="#,##0.000000000000000000_ ;\-#,##0.000000000000000000\ "/>
    <numFmt numFmtId="175" formatCode="0.00%;\-0.00%;&quot;-&quot;"/>
    <numFmt numFmtId="176" formatCode="mmmm\ yyyy"/>
    <numFmt numFmtId="177" formatCode="#,##0.0"/>
    <numFmt numFmtId="178" formatCode="0.0;\-0.0;&quot;&quot;"/>
    <numFmt numFmtId="179" formatCode="0.000;\-0.000;&quot;&quot;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i/>
      <sz val="8"/>
      <color indexed="56"/>
      <name val="Calibri"/>
      <family val="2"/>
      <scheme val="minor"/>
    </font>
    <font>
      <sz val="10"/>
      <color rgb="FFC00000"/>
      <name val="Calibri"/>
      <family val="2"/>
      <scheme val="minor"/>
    </font>
    <font>
      <i/>
      <sz val="8"/>
      <color indexed="56" tint="-0.499984740745262"/>
      <name val="Calibri"/>
      <family val="2"/>
      <scheme val="minor"/>
    </font>
    <font>
      <sz val="9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sz val="10"/>
      <color rgb="FF002060"/>
      <name val="Calibri"/>
      <family val="2"/>
      <scheme val="minor"/>
    </font>
    <font>
      <sz val="8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1" fillId="0" borderId="0"/>
    <xf numFmtId="0" fontId="12" fillId="0" borderId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238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3" applyFont="1" applyAlignment="1">
      <alignment horizontal="left" indent="2"/>
    </xf>
    <xf numFmtId="0" fontId="3" fillId="0" borderId="0" xfId="0" applyFont="1"/>
    <xf numFmtId="0" fontId="5" fillId="0" borderId="0" xfId="3" applyFont="1" applyAlignment="1">
      <alignment horizontal="left" indent="1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3" applyFont="1"/>
    <xf numFmtId="0" fontId="4" fillId="0" borderId="0" xfId="3"/>
    <xf numFmtId="0" fontId="5" fillId="0" borderId="0" xfId="3" applyFont="1" applyAlignment="1">
      <alignment horizontal="left"/>
    </xf>
    <xf numFmtId="0" fontId="8" fillId="0" borderId="0" xfId="0" applyFont="1"/>
    <xf numFmtId="0" fontId="9" fillId="0" borderId="1" xfId="0" applyFont="1" applyBorder="1"/>
    <xf numFmtId="0" fontId="9" fillId="0" borderId="0" xfId="0" applyFont="1" applyBorder="1"/>
    <xf numFmtId="0" fontId="10" fillId="0" borderId="0" xfId="0" applyFont="1"/>
    <xf numFmtId="0" fontId="9" fillId="0" borderId="0" xfId="0" applyFont="1"/>
    <xf numFmtId="1" fontId="13" fillId="2" borderId="2" xfId="5" applyNumberFormat="1" applyFont="1" applyFill="1" applyBorder="1" applyAlignment="1">
      <alignment horizontal="center" vertical="center"/>
    </xf>
    <xf numFmtId="0" fontId="14" fillId="0" borderId="0" xfId="5" applyFont="1" applyAlignment="1">
      <alignment vertical="center"/>
    </xf>
    <xf numFmtId="0" fontId="14" fillId="3" borderId="0" xfId="5" applyFont="1" applyFill="1" applyAlignment="1">
      <alignment vertical="center"/>
    </xf>
    <xf numFmtId="166" fontId="14" fillId="3" borderId="1" xfId="1" applyNumberFormat="1" applyFont="1" applyFill="1" applyBorder="1" applyAlignment="1">
      <alignment vertical="center"/>
    </xf>
    <xf numFmtId="0" fontId="14" fillId="0" borderId="1" xfId="5" applyFont="1" applyFill="1" applyBorder="1" applyAlignment="1">
      <alignment horizontal="left" vertical="center" indent="2"/>
    </xf>
    <xf numFmtId="166" fontId="14" fillId="3" borderId="3" xfId="1" applyNumberFormat="1" applyFont="1" applyFill="1" applyBorder="1" applyAlignment="1">
      <alignment vertical="center"/>
    </xf>
    <xf numFmtId="0" fontId="14" fillId="0" borderId="3" xfId="5" applyFont="1" applyFill="1" applyBorder="1" applyAlignment="1">
      <alignment horizontal="left" vertical="center" indent="3"/>
    </xf>
    <xf numFmtId="166" fontId="14" fillId="3" borderId="0" xfId="1" applyNumberFormat="1" applyFont="1" applyFill="1" applyBorder="1" applyAlignment="1">
      <alignment vertical="center"/>
    </xf>
    <xf numFmtId="0" fontId="14" fillId="0" borderId="0" xfId="5" applyFont="1" applyFill="1" applyBorder="1" applyAlignment="1">
      <alignment horizontal="left" vertical="center" indent="3"/>
    </xf>
    <xf numFmtId="166" fontId="14" fillId="3" borderId="4" xfId="1" applyNumberFormat="1" applyFont="1" applyFill="1" applyBorder="1" applyAlignment="1">
      <alignment vertical="center"/>
    </xf>
    <xf numFmtId="0" fontId="14" fillId="0" borderId="4" xfId="5" applyFont="1" applyBorder="1" applyAlignment="1">
      <alignment horizontal="left" vertical="center" indent="2"/>
    </xf>
    <xf numFmtId="166" fontId="15" fillId="4" borderId="5" xfId="5" applyNumberFormat="1" applyFont="1" applyFill="1" applyBorder="1" applyAlignment="1">
      <alignment vertical="center"/>
    </xf>
    <xf numFmtId="0" fontId="16" fillId="4" borderId="5" xfId="5" applyFont="1" applyFill="1" applyBorder="1" applyAlignment="1">
      <alignment horizontal="left" vertical="center" indent="1"/>
    </xf>
    <xf numFmtId="0" fontId="14" fillId="3" borderId="0" xfId="5" applyNumberFormat="1" applyFont="1" applyFill="1" applyAlignment="1">
      <alignment vertical="center"/>
    </xf>
    <xf numFmtId="0" fontId="14" fillId="0" borderId="1" xfId="5" applyFont="1" applyFill="1" applyBorder="1" applyAlignment="1">
      <alignment horizontal="left" vertical="center" indent="3"/>
    </xf>
    <xf numFmtId="166" fontId="14" fillId="0" borderId="0" xfId="1" applyNumberFormat="1" applyFont="1" applyFill="1" applyBorder="1" applyAlignment="1">
      <alignment vertical="center"/>
    </xf>
    <xf numFmtId="166" fontId="15" fillId="4" borderId="4" xfId="5" applyNumberFormat="1" applyFont="1" applyFill="1" applyBorder="1" applyAlignment="1">
      <alignment vertical="center"/>
    </xf>
    <xf numFmtId="0" fontId="16" fillId="4" borderId="4" xfId="5" applyFont="1" applyFill="1" applyBorder="1" applyAlignment="1">
      <alignment horizontal="left" vertical="center" indent="1"/>
    </xf>
    <xf numFmtId="0" fontId="14" fillId="0" borderId="0" xfId="5" applyNumberFormat="1" applyFont="1" applyAlignment="1">
      <alignment vertical="center"/>
    </xf>
    <xf numFmtId="0" fontId="17" fillId="5" borderId="2" xfId="5" applyNumberFormat="1" applyFont="1" applyFill="1" applyBorder="1" applyAlignment="1">
      <alignment vertical="center"/>
    </xf>
    <xf numFmtId="0" fontId="18" fillId="5" borderId="2" xfId="5" applyNumberFormat="1" applyFont="1" applyFill="1" applyBorder="1" applyAlignment="1">
      <alignment horizontal="left" vertical="center"/>
    </xf>
    <xf numFmtId="167" fontId="14" fillId="3" borderId="1" xfId="5" applyNumberFormat="1" applyFont="1" applyFill="1" applyBorder="1" applyAlignment="1">
      <alignment vertical="center"/>
    </xf>
    <xf numFmtId="167" fontId="14" fillId="3" borderId="0" xfId="5" applyNumberFormat="1" applyFont="1" applyFill="1" applyBorder="1" applyAlignment="1">
      <alignment vertical="center"/>
    </xf>
    <xf numFmtId="167" fontId="14" fillId="3" borderId="5" xfId="5" applyNumberFormat="1" applyFont="1" applyFill="1" applyBorder="1" applyAlignment="1">
      <alignment vertical="center"/>
    </xf>
    <xf numFmtId="167" fontId="19" fillId="4" borderId="2" xfId="1" applyNumberFormat="1" applyFont="1" applyFill="1" applyBorder="1" applyAlignment="1">
      <alignment vertical="center"/>
    </xf>
    <xf numFmtId="0" fontId="16" fillId="4" borderId="2" xfId="5" applyFont="1" applyFill="1" applyBorder="1" applyAlignment="1">
      <alignment horizontal="left" vertical="center" indent="1"/>
    </xf>
    <xf numFmtId="168" fontId="14" fillId="3" borderId="2" xfId="5" applyNumberFormat="1" applyFont="1" applyFill="1" applyBorder="1" applyAlignment="1">
      <alignment vertical="center"/>
    </xf>
    <xf numFmtId="0" fontId="20" fillId="0" borderId="2" xfId="5" applyFont="1" applyFill="1" applyBorder="1" applyAlignment="1">
      <alignment horizontal="left" vertical="center" indent="2"/>
    </xf>
    <xf numFmtId="168" fontId="14" fillId="3" borderId="1" xfId="5" applyNumberFormat="1" applyFont="1" applyFill="1" applyBorder="1" applyAlignment="1">
      <alignment vertical="center"/>
    </xf>
    <xf numFmtId="168" fontId="14" fillId="3" borderId="0" xfId="5" applyNumberFormat="1" applyFont="1" applyFill="1" applyBorder="1" applyAlignment="1">
      <alignment vertical="center"/>
    </xf>
    <xf numFmtId="168" fontId="14" fillId="3" borderId="5" xfId="5" applyNumberFormat="1" applyFont="1" applyFill="1" applyBorder="1" applyAlignment="1">
      <alignment vertical="center"/>
    </xf>
    <xf numFmtId="0" fontId="20" fillId="0" borderId="2" xfId="5" applyFont="1" applyBorder="1" applyAlignment="1">
      <alignment horizontal="left" vertical="center" indent="2"/>
    </xf>
    <xf numFmtId="168" fontId="19" fillId="4" borderId="2" xfId="2" applyNumberFormat="1" applyFont="1" applyFill="1" applyBorder="1" applyAlignment="1">
      <alignment vertical="center"/>
    </xf>
    <xf numFmtId="166" fontId="14" fillId="0" borderId="1" xfId="5" applyNumberFormat="1" applyFont="1" applyBorder="1" applyAlignment="1">
      <alignment vertical="center"/>
    </xf>
    <xf numFmtId="0" fontId="14" fillId="3" borderId="1" xfId="5" applyFont="1" applyFill="1" applyBorder="1" applyAlignment="1">
      <alignment horizontal="left" vertical="center" indent="2"/>
    </xf>
    <xf numFmtId="166" fontId="14" fillId="0" borderId="0" xfId="5" applyNumberFormat="1" applyFont="1" applyBorder="1" applyAlignment="1">
      <alignment vertical="center"/>
    </xf>
    <xf numFmtId="0" fontId="14" fillId="3" borderId="0" xfId="5" applyFont="1" applyFill="1" applyBorder="1" applyAlignment="1">
      <alignment horizontal="left" vertical="center" indent="2"/>
    </xf>
    <xf numFmtId="0" fontId="14" fillId="3" borderId="0" xfId="5" applyFont="1" applyFill="1" applyBorder="1" applyAlignment="1">
      <alignment horizontal="left" vertical="center" indent="3"/>
    </xf>
    <xf numFmtId="166" fontId="14" fillId="0" borderId="5" xfId="5" applyNumberFormat="1" applyFont="1" applyBorder="1" applyAlignment="1">
      <alignment vertical="center"/>
    </xf>
    <xf numFmtId="0" fontId="14" fillId="3" borderId="5" xfId="5" applyFont="1" applyFill="1" applyBorder="1" applyAlignment="1">
      <alignment horizontal="left" vertical="center" indent="2"/>
    </xf>
    <xf numFmtId="166" fontId="15" fillId="4" borderId="2" xfId="5" applyNumberFormat="1" applyFont="1" applyFill="1" applyBorder="1" applyAlignment="1">
      <alignment vertical="center"/>
    </xf>
    <xf numFmtId="166" fontId="14" fillId="3" borderId="0" xfId="5" applyNumberFormat="1" applyFont="1" applyFill="1" applyAlignment="1">
      <alignment vertical="center"/>
    </xf>
    <xf numFmtId="166" fontId="14" fillId="0" borderId="1" xfId="5" applyNumberFormat="1" applyFont="1" applyFill="1" applyBorder="1" applyAlignment="1">
      <alignment vertical="center"/>
    </xf>
    <xf numFmtId="166" fontId="14" fillId="0" borderId="5" xfId="5" applyNumberFormat="1" applyFont="1" applyFill="1" applyBorder="1" applyAlignment="1">
      <alignment vertical="center"/>
    </xf>
    <xf numFmtId="0" fontId="14" fillId="0" borderId="5" xfId="5" applyFont="1" applyFill="1" applyBorder="1" applyAlignment="1">
      <alignment horizontal="left" vertical="center" indent="2"/>
    </xf>
    <xf numFmtId="166" fontId="13" fillId="4" borderId="0" xfId="5" applyNumberFormat="1" applyFont="1" applyFill="1" applyBorder="1" applyAlignment="1">
      <alignment vertical="center"/>
    </xf>
    <xf numFmtId="0" fontId="20" fillId="4" borderId="0" xfId="5" applyFont="1" applyFill="1" applyBorder="1" applyAlignment="1">
      <alignment horizontal="left" vertical="center" indent="2"/>
    </xf>
    <xf numFmtId="169" fontId="14" fillId="4" borderId="5" xfId="5" applyNumberFormat="1" applyFont="1" applyFill="1" applyBorder="1" applyAlignment="1">
      <alignment vertical="center"/>
    </xf>
    <xf numFmtId="0" fontId="19" fillId="4" borderId="5" xfId="5" applyFont="1" applyFill="1" applyBorder="1" applyAlignment="1">
      <alignment horizontal="left" vertical="center" indent="1"/>
    </xf>
    <xf numFmtId="165" fontId="13" fillId="4" borderId="5" xfId="5" applyNumberFormat="1" applyFont="1" applyFill="1" applyBorder="1" applyAlignment="1">
      <alignment vertical="center"/>
    </xf>
    <xf numFmtId="170" fontId="14" fillId="0" borderId="1" xfId="5" applyNumberFormat="1" applyFont="1" applyFill="1" applyBorder="1" applyAlignment="1">
      <alignment vertical="center"/>
    </xf>
    <xf numFmtId="167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 indent="1"/>
    </xf>
    <xf numFmtId="166" fontId="14" fillId="0" borderId="0" xfId="5" applyNumberFormat="1" applyFont="1" applyFill="1" applyBorder="1" applyAlignment="1">
      <alignment vertical="center"/>
    </xf>
    <xf numFmtId="0" fontId="13" fillId="0" borderId="0" xfId="5" applyFont="1" applyFill="1" applyBorder="1" applyAlignment="1">
      <alignment horizontal="left" vertical="center" indent="1"/>
    </xf>
    <xf numFmtId="165" fontId="14" fillId="0" borderId="0" xfId="5" applyNumberFormat="1" applyFont="1" applyFill="1" applyBorder="1" applyAlignment="1">
      <alignment vertical="center"/>
    </xf>
    <xf numFmtId="165" fontId="14" fillId="0" borderId="5" xfId="5" applyNumberFormat="1" applyFont="1" applyFill="1" applyBorder="1" applyAlignment="1">
      <alignment vertical="center"/>
    </xf>
    <xf numFmtId="0" fontId="13" fillId="0" borderId="5" xfId="5" applyFont="1" applyFill="1" applyBorder="1" applyAlignment="1">
      <alignment horizontal="left" vertical="center" indent="1"/>
    </xf>
    <xf numFmtId="165" fontId="14" fillId="0" borderId="1" xfId="5" applyNumberFormat="1" applyFont="1" applyFill="1" applyBorder="1" applyAlignment="1">
      <alignment vertical="center"/>
    </xf>
    <xf numFmtId="169" fontId="14" fillId="0" borderId="0" xfId="5" applyNumberFormat="1" applyFont="1" applyFill="1" applyBorder="1" applyAlignment="1">
      <alignment vertical="center"/>
    </xf>
    <xf numFmtId="169" fontId="14" fillId="0" borderId="5" xfId="5" applyNumberFormat="1" applyFont="1" applyFill="1" applyBorder="1" applyAlignment="1">
      <alignment vertical="center"/>
    </xf>
    <xf numFmtId="0" fontId="20" fillId="0" borderId="1" xfId="5" applyFont="1" applyFill="1" applyBorder="1" applyAlignment="1">
      <alignment horizontal="left" vertical="center"/>
    </xf>
    <xf numFmtId="0" fontId="13" fillId="0" borderId="0" xfId="5" applyFont="1" applyFill="1" applyBorder="1" applyAlignment="1">
      <alignment horizontal="left" vertical="center"/>
    </xf>
    <xf numFmtId="0" fontId="13" fillId="0" borderId="5" xfId="5" applyFont="1" applyFill="1" applyBorder="1" applyAlignment="1">
      <alignment horizontal="left" vertical="center"/>
    </xf>
    <xf numFmtId="172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/>
    </xf>
    <xf numFmtId="172" fontId="14" fillId="0" borderId="0" xfId="5" applyNumberFormat="1" applyFont="1" applyFill="1" applyBorder="1" applyAlignment="1">
      <alignment vertical="center"/>
    </xf>
    <xf numFmtId="169" fontId="14" fillId="0" borderId="3" xfId="5" applyNumberFormat="1" applyFont="1" applyFill="1" applyBorder="1" applyAlignment="1">
      <alignment vertical="center"/>
    </xf>
    <xf numFmtId="0" fontId="13" fillId="0" borderId="3" xfId="5" applyFont="1" applyFill="1" applyBorder="1" applyAlignment="1">
      <alignment horizontal="left" vertical="center"/>
    </xf>
    <xf numFmtId="169" fontId="14" fillId="0" borderId="1" xfId="5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/>
    </xf>
    <xf numFmtId="169" fontId="14" fillId="3" borderId="1" xfId="1" applyNumberFormat="1" applyFont="1" applyFill="1" applyBorder="1" applyAlignment="1">
      <alignment vertical="center"/>
    </xf>
    <xf numFmtId="169" fontId="14" fillId="3" borderId="0" xfId="1" applyNumberFormat="1" applyFont="1" applyFill="1" applyAlignment="1">
      <alignment vertical="center"/>
    </xf>
    <xf numFmtId="0" fontId="14" fillId="3" borderId="0" xfId="5" applyFont="1" applyFill="1" applyAlignment="1">
      <alignment horizontal="left" vertical="center" indent="2"/>
    </xf>
    <xf numFmtId="169" fontId="22" fillId="4" borderId="2" xfId="1" applyNumberFormat="1" applyFont="1" applyFill="1" applyBorder="1" applyAlignment="1">
      <alignment vertical="center"/>
    </xf>
    <xf numFmtId="0" fontId="23" fillId="4" borderId="2" xfId="5" applyFont="1" applyFill="1" applyBorder="1" applyAlignment="1">
      <alignment horizontal="left" vertical="center" indent="1"/>
    </xf>
    <xf numFmtId="0" fontId="20" fillId="3" borderId="1" xfId="5" applyFont="1" applyFill="1" applyBorder="1" applyAlignment="1">
      <alignment horizontal="left" vertical="center" indent="2"/>
    </xf>
    <xf numFmtId="169" fontId="24" fillId="3" borderId="6" xfId="1" applyNumberFormat="1" applyFont="1" applyFill="1" applyBorder="1" applyAlignment="1">
      <alignment vertical="center"/>
    </xf>
    <xf numFmtId="0" fontId="20" fillId="3" borderId="6" xfId="5" applyFont="1" applyFill="1" applyBorder="1" applyAlignment="1">
      <alignment horizontal="left" vertical="center" indent="2"/>
    </xf>
    <xf numFmtId="169" fontId="14" fillId="3" borderId="0" xfId="1" applyNumberFormat="1" applyFont="1" applyFill="1" applyBorder="1" applyAlignment="1">
      <alignment vertical="center"/>
    </xf>
    <xf numFmtId="169" fontId="14" fillId="0" borderId="0" xfId="1" applyNumberFormat="1" applyFont="1" applyFill="1" applyAlignment="1">
      <alignment vertical="center"/>
    </xf>
    <xf numFmtId="169" fontId="20" fillId="3" borderId="7" xfId="1" applyNumberFormat="1" applyFont="1" applyFill="1" applyBorder="1" applyAlignment="1">
      <alignment vertical="center"/>
    </xf>
    <xf numFmtId="0" fontId="20" fillId="3" borderId="7" xfId="5" applyFont="1" applyFill="1" applyBorder="1" applyAlignment="1">
      <alignment horizontal="left" vertical="center" indent="2"/>
    </xf>
    <xf numFmtId="169" fontId="19" fillId="6" borderId="2" xfId="1" applyNumberFormat="1" applyFont="1" applyFill="1" applyBorder="1" applyAlignment="1">
      <alignment vertical="center"/>
    </xf>
    <xf numFmtId="0" fontId="25" fillId="6" borderId="2" xfId="5" applyFont="1" applyFill="1" applyBorder="1" applyAlignment="1">
      <alignment horizontal="left" vertical="center"/>
    </xf>
    <xf numFmtId="166" fontId="14" fillId="3" borderId="0" xfId="1" applyNumberFormat="1" applyFont="1" applyFill="1" applyAlignment="1">
      <alignment vertical="center"/>
    </xf>
    <xf numFmtId="166" fontId="22" fillId="4" borderId="2" xfId="1" applyNumberFormat="1" applyFont="1" applyFill="1" applyBorder="1" applyAlignment="1">
      <alignment vertical="center"/>
    </xf>
    <xf numFmtId="166" fontId="24" fillId="3" borderId="6" xfId="1" applyNumberFormat="1" applyFont="1" applyFill="1" applyBorder="1" applyAlignment="1">
      <alignment vertical="center"/>
    </xf>
    <xf numFmtId="166" fontId="14" fillId="0" borderId="0" xfId="1" applyNumberFormat="1" applyFont="1" applyFill="1" applyAlignment="1">
      <alignment vertical="center"/>
    </xf>
    <xf numFmtId="166" fontId="14" fillId="3" borderId="7" xfId="1" applyNumberFormat="1" applyFont="1" applyFill="1" applyBorder="1" applyAlignment="1">
      <alignment vertical="center"/>
    </xf>
    <xf numFmtId="0" fontId="14" fillId="3" borderId="7" xfId="5" applyFont="1" applyFill="1" applyBorder="1" applyAlignment="1">
      <alignment horizontal="left" vertical="center" indent="2"/>
    </xf>
    <xf numFmtId="166" fontId="19" fillId="6" borderId="2" xfId="1" applyNumberFormat="1" applyFont="1" applyFill="1" applyBorder="1" applyAlignment="1">
      <alignment vertical="center"/>
    </xf>
    <xf numFmtId="166" fontId="26" fillId="3" borderId="6" xfId="1" applyNumberFormat="1" applyFont="1" applyFill="1" applyBorder="1" applyAlignment="1">
      <alignment vertical="center"/>
    </xf>
    <xf numFmtId="165" fontId="14" fillId="3" borderId="1" xfId="1" applyNumberFormat="1" applyFont="1" applyFill="1" applyBorder="1" applyAlignment="1">
      <alignment vertical="center"/>
    </xf>
    <xf numFmtId="165" fontId="14" fillId="3" borderId="0" xfId="1" applyNumberFormat="1" applyFont="1" applyFill="1" applyAlignment="1">
      <alignment vertical="center"/>
    </xf>
    <xf numFmtId="165" fontId="22" fillId="4" borderId="2" xfId="1" applyNumberFormat="1" applyFont="1" applyFill="1" applyBorder="1" applyAlignment="1">
      <alignment vertical="center"/>
    </xf>
    <xf numFmtId="165" fontId="20" fillId="3" borderId="6" xfId="1" applyNumberFormat="1" applyFont="1" applyFill="1" applyBorder="1" applyAlignment="1">
      <alignment vertical="center"/>
    </xf>
    <xf numFmtId="165" fontId="14" fillId="3" borderId="0" xfId="1" applyNumberFormat="1" applyFont="1" applyFill="1" applyBorder="1" applyAlignment="1">
      <alignment vertical="center"/>
    </xf>
    <xf numFmtId="165" fontId="14" fillId="0" borderId="0" xfId="1" applyNumberFormat="1" applyFont="1" applyFill="1" applyAlignment="1">
      <alignment vertical="center"/>
    </xf>
    <xf numFmtId="165" fontId="14" fillId="3" borderId="7" xfId="1" applyNumberFormat="1" applyFont="1" applyFill="1" applyBorder="1" applyAlignment="1">
      <alignment vertical="center"/>
    </xf>
    <xf numFmtId="165" fontId="19" fillId="6" borderId="2" xfId="1" applyNumberFormat="1" applyFont="1" applyFill="1" applyBorder="1" applyAlignment="1">
      <alignment vertical="center"/>
    </xf>
    <xf numFmtId="166" fontId="20" fillId="3" borderId="6" xfId="1" applyNumberFormat="1" applyFont="1" applyFill="1" applyBorder="1" applyAlignment="1">
      <alignment vertical="center"/>
    </xf>
    <xf numFmtId="166" fontId="20" fillId="3" borderId="1" xfId="1" applyNumberFormat="1" applyFont="1" applyFill="1" applyBorder="1" applyAlignment="1">
      <alignment vertical="center"/>
    </xf>
    <xf numFmtId="169" fontId="20" fillId="3" borderId="1" xfId="1" applyNumberFormat="1" applyFont="1" applyFill="1" applyBorder="1" applyAlignment="1">
      <alignment vertical="center"/>
    </xf>
    <xf numFmtId="169" fontId="20" fillId="3" borderId="6" xfId="1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 wrapText="1"/>
    </xf>
    <xf numFmtId="166" fontId="14" fillId="3" borderId="6" xfId="1" applyNumberFormat="1" applyFont="1" applyFill="1" applyBorder="1" applyAlignment="1">
      <alignment vertical="center"/>
    </xf>
    <xf numFmtId="165" fontId="14" fillId="3" borderId="6" xfId="1" applyNumberFormat="1" applyFont="1" applyFill="1" applyBorder="1" applyAlignment="1">
      <alignment vertical="center"/>
    </xf>
    <xf numFmtId="165" fontId="14" fillId="0" borderId="1" xfId="5" applyNumberFormat="1" applyFont="1" applyBorder="1" applyAlignment="1">
      <alignment vertical="center"/>
    </xf>
    <xf numFmtId="165" fontId="14" fillId="0" borderId="0" xfId="5" applyNumberFormat="1" applyFont="1" applyBorder="1" applyAlignment="1">
      <alignment vertical="center"/>
    </xf>
    <xf numFmtId="165" fontId="14" fillId="0" borderId="0" xfId="5" applyNumberFormat="1" applyFont="1" applyAlignment="1">
      <alignment vertical="center"/>
    </xf>
    <xf numFmtId="165" fontId="23" fillId="6" borderId="2" xfId="2" applyNumberFormat="1" applyFont="1" applyFill="1" applyBorder="1" applyAlignment="1">
      <alignment vertical="center"/>
    </xf>
    <xf numFmtId="0" fontId="18" fillId="6" borderId="2" xfId="5" applyFont="1" applyFill="1" applyBorder="1" applyAlignment="1">
      <alignment horizontal="left" vertical="center"/>
    </xf>
    <xf numFmtId="166" fontId="14" fillId="0" borderId="0" xfId="5" applyNumberFormat="1" applyFont="1" applyAlignment="1">
      <alignment vertical="center"/>
    </xf>
    <xf numFmtId="166" fontId="23" fillId="6" borderId="2" xfId="5" applyNumberFormat="1" applyFont="1" applyFill="1" applyBorder="1" applyAlignment="1">
      <alignment vertical="center"/>
    </xf>
    <xf numFmtId="166" fontId="14" fillId="0" borderId="0" xfId="5" applyNumberFormat="1" applyFont="1" applyFill="1" applyAlignment="1">
      <alignment vertical="center"/>
    </xf>
    <xf numFmtId="171" fontId="14" fillId="0" borderId="1" xfId="5" applyNumberFormat="1" applyFont="1" applyBorder="1" applyAlignment="1">
      <alignment vertical="center"/>
    </xf>
    <xf numFmtId="171" fontId="14" fillId="0" borderId="0" xfId="5" applyNumberFormat="1" applyFont="1" applyBorder="1" applyAlignment="1">
      <alignment vertical="center"/>
    </xf>
    <xf numFmtId="171" fontId="14" fillId="0" borderId="0" xfId="5" applyNumberFormat="1" applyFont="1" applyAlignment="1">
      <alignment vertical="center"/>
    </xf>
    <xf numFmtId="171" fontId="23" fillId="6" borderId="2" xfId="5" applyNumberFormat="1" applyFont="1" applyFill="1" applyBorder="1" applyAlignment="1">
      <alignment vertical="center"/>
    </xf>
    <xf numFmtId="172" fontId="14" fillId="0" borderId="1" xfId="5" applyNumberFormat="1" applyFont="1" applyBorder="1" applyAlignment="1">
      <alignment vertical="center"/>
    </xf>
    <xf numFmtId="172" fontId="14" fillId="0" borderId="0" xfId="5" applyNumberFormat="1" applyFont="1" applyBorder="1" applyAlignment="1">
      <alignment vertical="center"/>
    </xf>
    <xf numFmtId="172" fontId="14" fillId="0" borderId="0" xfId="5" applyNumberFormat="1" applyFont="1" applyAlignment="1">
      <alignment vertical="center"/>
    </xf>
    <xf numFmtId="169" fontId="14" fillId="0" borderId="1" xfId="5" applyNumberFormat="1" applyFont="1" applyBorder="1" applyAlignment="1">
      <alignment vertical="center"/>
    </xf>
    <xf numFmtId="169" fontId="14" fillId="0" borderId="0" xfId="5" applyNumberFormat="1" applyFont="1" applyBorder="1" applyAlignment="1">
      <alignment vertical="center"/>
    </xf>
    <xf numFmtId="169" fontId="14" fillId="0" borderId="0" xfId="5" applyNumberFormat="1" applyFont="1" applyAlignment="1">
      <alignment vertical="center"/>
    </xf>
    <xf numFmtId="166" fontId="14" fillId="4" borderId="1" xfId="5" applyNumberFormat="1" applyFont="1" applyFill="1" applyBorder="1" applyAlignment="1">
      <alignment vertical="center"/>
    </xf>
    <xf numFmtId="0" fontId="27" fillId="4" borderId="1" xfId="5" applyFont="1" applyFill="1" applyBorder="1" applyAlignment="1">
      <alignment horizontal="left" vertical="center"/>
    </xf>
    <xf numFmtId="166" fontId="14" fillId="4" borderId="5" xfId="5" applyNumberFormat="1" applyFont="1" applyFill="1" applyBorder="1" applyAlignment="1">
      <alignment vertical="center"/>
    </xf>
    <xf numFmtId="0" fontId="27" fillId="4" borderId="5" xfId="5" applyFont="1" applyFill="1" applyBorder="1" applyAlignment="1">
      <alignment horizontal="left" vertical="center"/>
    </xf>
    <xf numFmtId="0" fontId="17" fillId="3" borderId="0" xfId="5" applyFont="1" applyFill="1" applyBorder="1" applyAlignment="1">
      <alignment horizontal="left" vertical="center"/>
    </xf>
    <xf numFmtId="171" fontId="14" fillId="4" borderId="2" xfId="5" applyNumberFormat="1" applyFont="1" applyFill="1" applyBorder="1" applyAlignment="1">
      <alignment vertical="center"/>
    </xf>
    <xf numFmtId="0" fontId="27" fillId="4" borderId="2" xfId="5" applyFont="1" applyFill="1" applyBorder="1" applyAlignment="1">
      <alignment horizontal="left" vertical="center"/>
    </xf>
    <xf numFmtId="0" fontId="17" fillId="3" borderId="0" xfId="5" applyFont="1" applyFill="1" applyAlignment="1">
      <alignment horizontal="left" vertical="center"/>
    </xf>
    <xf numFmtId="169" fontId="14" fillId="4" borderId="1" xfId="5" applyNumberFormat="1" applyFont="1" applyFill="1" applyBorder="1" applyAlignment="1">
      <alignment vertical="center"/>
    </xf>
    <xf numFmtId="169" fontId="14" fillId="4" borderId="0" xfId="5" applyNumberFormat="1" applyFont="1" applyFill="1" applyBorder="1" applyAlignment="1">
      <alignment vertical="center"/>
    </xf>
    <xf numFmtId="0" fontId="27" fillId="4" borderId="0" xfId="5" applyFont="1" applyFill="1" applyBorder="1" applyAlignment="1">
      <alignment horizontal="left" vertical="center"/>
    </xf>
    <xf numFmtId="165" fontId="14" fillId="4" borderId="7" xfId="5" applyNumberFormat="1" applyFont="1" applyFill="1" applyBorder="1" applyAlignment="1">
      <alignment vertical="center"/>
    </xf>
    <xf numFmtId="0" fontId="27" fillId="4" borderId="7" xfId="5" applyFont="1" applyFill="1" applyBorder="1" applyAlignment="1">
      <alignment horizontal="left" vertical="center"/>
    </xf>
    <xf numFmtId="166" fontId="14" fillId="4" borderId="2" xfId="5" applyNumberFormat="1" applyFont="1" applyFill="1" applyBorder="1" applyAlignment="1">
      <alignment vertical="center"/>
    </xf>
    <xf numFmtId="173" fontId="22" fillId="4" borderId="1" xfId="5" applyNumberFormat="1" applyFont="1" applyFill="1" applyBorder="1" applyAlignment="1">
      <alignment vertical="center"/>
    </xf>
    <xf numFmtId="0" fontId="23" fillId="4" borderId="1" xfId="5" applyFont="1" applyFill="1" applyBorder="1" applyAlignment="1">
      <alignment horizontal="left" vertical="center"/>
    </xf>
    <xf numFmtId="166" fontId="22" fillId="4" borderId="0" xfId="5" applyNumberFormat="1" applyFont="1" applyFill="1" applyBorder="1" applyAlignment="1">
      <alignment vertical="center"/>
    </xf>
    <xf numFmtId="0" fontId="23" fillId="4" borderId="0" xfId="5" applyFont="1" applyFill="1" applyBorder="1" applyAlignment="1">
      <alignment horizontal="left" vertical="center"/>
    </xf>
    <xf numFmtId="166" fontId="22" fillId="4" borderId="5" xfId="5" applyNumberFormat="1" applyFont="1" applyFill="1" applyBorder="1" applyAlignment="1">
      <alignment vertical="center"/>
    </xf>
    <xf numFmtId="0" fontId="23" fillId="4" borderId="5" xfId="5" applyFont="1" applyFill="1" applyBorder="1" applyAlignment="1">
      <alignment horizontal="left" vertical="center"/>
    </xf>
    <xf numFmtId="166" fontId="14" fillId="6" borderId="2" xfId="5" applyNumberFormat="1" applyFont="1" applyFill="1" applyBorder="1" applyAlignment="1">
      <alignment vertical="center"/>
    </xf>
    <xf numFmtId="0" fontId="23" fillId="6" borderId="2" xfId="5" applyFont="1" applyFill="1" applyBorder="1" applyAlignment="1">
      <alignment horizontal="left" vertical="center"/>
    </xf>
    <xf numFmtId="166" fontId="22" fillId="4" borderId="2" xfId="5" applyNumberFormat="1" applyFont="1" applyFill="1" applyBorder="1" applyAlignment="1">
      <alignment vertical="center"/>
    </xf>
    <xf numFmtId="0" fontId="28" fillId="4" borderId="2" xfId="5" applyFont="1" applyFill="1" applyBorder="1" applyAlignment="1">
      <alignment horizontal="left" vertical="center" indent="1"/>
    </xf>
    <xf numFmtId="174" fontId="14" fillId="0" borderId="0" xfId="5" applyNumberFormat="1" applyFont="1" applyAlignment="1">
      <alignment vertical="center"/>
    </xf>
    <xf numFmtId="166" fontId="22" fillId="6" borderId="1" xfId="5" applyNumberFormat="1" applyFont="1" applyFill="1" applyBorder="1" applyAlignment="1">
      <alignment vertical="center"/>
    </xf>
    <xf numFmtId="0" fontId="23" fillId="6" borderId="1" xfId="5" applyFont="1" applyFill="1" applyBorder="1" applyAlignment="1">
      <alignment horizontal="left" vertical="center"/>
    </xf>
    <xf numFmtId="166" fontId="22" fillId="4" borderId="3" xfId="5" applyNumberFormat="1" applyFont="1" applyFill="1" applyBorder="1" applyAlignment="1">
      <alignment vertical="center"/>
    </xf>
    <xf numFmtId="0" fontId="23" fillId="4" borderId="3" xfId="5" applyFont="1" applyFill="1" applyBorder="1" applyAlignment="1">
      <alignment horizontal="left" vertical="center" indent="1"/>
    </xf>
    <xf numFmtId="166" fontId="22" fillId="4" borderId="6" xfId="5" applyNumberFormat="1" applyFont="1" applyFill="1" applyBorder="1" applyAlignment="1">
      <alignment vertical="center"/>
    </xf>
    <xf numFmtId="0" fontId="23" fillId="4" borderId="6" xfId="5" applyFont="1" applyFill="1" applyBorder="1" applyAlignment="1">
      <alignment horizontal="left" vertical="center" indent="1"/>
    </xf>
    <xf numFmtId="166" fontId="22" fillId="6" borderId="5" xfId="5" applyNumberFormat="1" applyFont="1" applyFill="1" applyBorder="1" applyAlignment="1">
      <alignment vertical="center"/>
    </xf>
    <xf numFmtId="0" fontId="23" fillId="6" borderId="5" xfId="5" applyFont="1" applyFill="1" applyBorder="1" applyAlignment="1">
      <alignment horizontal="left" vertical="center"/>
    </xf>
    <xf numFmtId="166" fontId="22" fillId="6" borderId="2" xfId="5" applyNumberFormat="1" applyFont="1" applyFill="1" applyBorder="1" applyAlignment="1">
      <alignment vertical="center"/>
    </xf>
    <xf numFmtId="3" fontId="14" fillId="3" borderId="0" xfId="5" applyNumberFormat="1" applyFont="1" applyFill="1" applyAlignment="1">
      <alignment vertical="center"/>
    </xf>
    <xf numFmtId="173" fontId="29" fillId="0" borderId="1" xfId="5" applyNumberFormat="1" applyFont="1" applyFill="1" applyBorder="1" applyAlignment="1">
      <alignment vertical="center"/>
    </xf>
    <xf numFmtId="0" fontId="29" fillId="0" borderId="1" xfId="5" applyFont="1" applyFill="1" applyBorder="1" applyAlignment="1">
      <alignment horizontal="left" vertical="center" indent="2"/>
    </xf>
    <xf numFmtId="173" fontId="29" fillId="0" borderId="0" xfId="5" applyNumberFormat="1" applyFont="1" applyFill="1" applyBorder="1" applyAlignment="1">
      <alignment vertical="center"/>
    </xf>
    <xf numFmtId="0" fontId="29" fillId="0" borderId="0" xfId="5" applyFont="1" applyFill="1" applyBorder="1" applyAlignment="1">
      <alignment horizontal="left" vertical="center" indent="2"/>
    </xf>
    <xf numFmtId="173" fontId="30" fillId="0" borderId="3" xfId="5" applyNumberFormat="1" applyFont="1" applyFill="1" applyBorder="1" applyAlignment="1">
      <alignment vertical="center"/>
    </xf>
    <xf numFmtId="0" fontId="30" fillId="0" borderId="3" xfId="5" applyFont="1" applyFill="1" applyBorder="1" applyAlignment="1">
      <alignment horizontal="left" vertical="center" indent="2"/>
    </xf>
    <xf numFmtId="173" fontId="30" fillId="0" borderId="0" xfId="5" applyNumberFormat="1" applyFont="1" applyFill="1" applyBorder="1" applyAlignment="1">
      <alignment vertical="center"/>
    </xf>
    <xf numFmtId="0" fontId="30" fillId="0" borderId="0" xfId="5" applyFont="1" applyFill="1" applyBorder="1" applyAlignment="1">
      <alignment horizontal="left" vertical="center" indent="2"/>
    </xf>
    <xf numFmtId="173" fontId="30" fillId="0" borderId="5" xfId="5" applyNumberFormat="1" applyFont="1" applyFill="1" applyBorder="1" applyAlignment="1">
      <alignment vertical="center"/>
    </xf>
    <xf numFmtId="0" fontId="30" fillId="0" borderId="5" xfId="5" applyFont="1" applyFill="1" applyBorder="1" applyAlignment="1">
      <alignment horizontal="left" vertical="center" indent="2"/>
    </xf>
    <xf numFmtId="173" fontId="19" fillId="4" borderId="2" xfId="2" applyNumberFormat="1" applyFont="1" applyFill="1" applyBorder="1" applyAlignment="1">
      <alignment vertical="center"/>
    </xf>
    <xf numFmtId="0" fontId="19" fillId="4" borderId="2" xfId="5" applyFont="1" applyFill="1" applyBorder="1" applyAlignment="1">
      <alignment horizontal="left" vertical="center" indent="1"/>
    </xf>
    <xf numFmtId="165" fontId="31" fillId="6" borderId="2" xfId="5" applyNumberFormat="1" applyFont="1" applyFill="1" applyBorder="1" applyAlignment="1">
      <alignment vertical="center"/>
    </xf>
    <xf numFmtId="175" fontId="29" fillId="0" borderId="1" xfId="5" applyNumberFormat="1" applyFont="1" applyFill="1" applyBorder="1" applyAlignment="1">
      <alignment vertical="center"/>
    </xf>
    <xf numFmtId="175" fontId="29" fillId="0" borderId="0" xfId="5" applyNumberFormat="1" applyFont="1" applyFill="1" applyBorder="1" applyAlignment="1">
      <alignment vertical="center"/>
    </xf>
    <xf numFmtId="175" fontId="30" fillId="0" borderId="3" xfId="5" applyNumberFormat="1" applyFont="1" applyFill="1" applyBorder="1" applyAlignment="1">
      <alignment vertical="center"/>
    </xf>
    <xf numFmtId="175" fontId="30" fillId="0" borderId="0" xfId="5" applyNumberFormat="1" applyFont="1" applyFill="1" applyBorder="1" applyAlignment="1">
      <alignment vertical="center"/>
    </xf>
    <xf numFmtId="175" fontId="30" fillId="0" borderId="5" xfId="5" applyNumberFormat="1" applyFont="1" applyFill="1" applyBorder="1" applyAlignment="1">
      <alignment vertical="center"/>
    </xf>
    <xf numFmtId="175" fontId="19" fillId="4" borderId="2" xfId="2" applyNumberFormat="1" applyFont="1" applyFill="1" applyBorder="1" applyAlignment="1">
      <alignment vertical="center"/>
    </xf>
    <xf numFmtId="166" fontId="29" fillId="0" borderId="7" xfId="5" applyNumberFormat="1" applyFont="1" applyBorder="1" applyAlignment="1">
      <alignment vertical="center"/>
    </xf>
    <xf numFmtId="0" fontId="29" fillId="0" borderId="7" xfId="5" applyFont="1" applyFill="1" applyBorder="1" applyAlignment="1">
      <alignment horizontal="left" vertical="center" indent="2"/>
    </xf>
    <xf numFmtId="166" fontId="29" fillId="0" borderId="8" xfId="5" applyNumberFormat="1" applyFont="1" applyFill="1" applyBorder="1" applyAlignment="1">
      <alignment vertical="center"/>
    </xf>
    <xf numFmtId="0" fontId="29" fillId="0" borderId="8" xfId="5" applyFont="1" applyFill="1" applyBorder="1" applyAlignment="1">
      <alignment horizontal="left" vertical="center" indent="2"/>
    </xf>
    <xf numFmtId="166" fontId="32" fillId="0" borderId="0" xfId="5" applyNumberFormat="1" applyFont="1" applyFill="1" applyBorder="1" applyAlignment="1">
      <alignment vertical="center"/>
    </xf>
    <xf numFmtId="0" fontId="32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Border="1" applyAlignment="1">
      <alignment vertical="center"/>
    </xf>
    <xf numFmtId="0" fontId="33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Alignment="1">
      <alignment vertical="center"/>
    </xf>
    <xf numFmtId="166" fontId="30" fillId="0" borderId="3" xfId="5" applyNumberFormat="1" applyFont="1" applyFill="1" applyBorder="1" applyAlignment="1">
      <alignment vertical="center"/>
    </xf>
    <xf numFmtId="166" fontId="30" fillId="0" borderId="0" xfId="5" applyNumberFormat="1" applyFont="1" applyFill="1" applyBorder="1" applyAlignment="1">
      <alignment vertical="center"/>
    </xf>
    <xf numFmtId="166" fontId="30" fillId="0" borderId="5" xfId="5" applyNumberFormat="1" applyFont="1" applyFill="1" applyBorder="1" applyAlignment="1">
      <alignment vertical="center"/>
    </xf>
    <xf numFmtId="0" fontId="25" fillId="4" borderId="2" xfId="5" applyFont="1" applyFill="1" applyBorder="1" applyAlignment="1">
      <alignment horizontal="left" vertical="center" indent="1"/>
    </xf>
    <xf numFmtId="165" fontId="29" fillId="0" borderId="1" xfId="5" applyNumberFormat="1" applyFont="1" applyFill="1" applyBorder="1" applyAlignment="1">
      <alignment vertical="center"/>
    </xf>
    <xf numFmtId="165" fontId="29" fillId="0" borderId="0" xfId="5" applyNumberFormat="1" applyFont="1" applyFill="1" applyBorder="1" applyAlignment="1">
      <alignment vertical="center"/>
    </xf>
    <xf numFmtId="165" fontId="30" fillId="0" borderId="3" xfId="5" applyNumberFormat="1" applyFont="1" applyFill="1" applyBorder="1" applyAlignment="1">
      <alignment vertical="center"/>
    </xf>
    <xf numFmtId="165" fontId="30" fillId="0" borderId="0" xfId="5" applyNumberFormat="1" applyFont="1" applyFill="1" applyBorder="1" applyAlignment="1">
      <alignment vertical="center"/>
    </xf>
    <xf numFmtId="165" fontId="30" fillId="0" borderId="5" xfId="5" applyNumberFormat="1" applyFont="1" applyFill="1" applyBorder="1" applyAlignment="1">
      <alignment vertical="center"/>
    </xf>
    <xf numFmtId="165" fontId="19" fillId="4" borderId="2" xfId="2" applyNumberFormat="1" applyFont="1" applyFill="1" applyBorder="1" applyAlignment="1">
      <alignment vertical="center"/>
    </xf>
    <xf numFmtId="0" fontId="34" fillId="6" borderId="2" xfId="5" applyNumberFormat="1" applyFont="1" applyFill="1" applyBorder="1" applyAlignment="1">
      <alignment horizontal="left" vertical="center"/>
    </xf>
    <xf numFmtId="0" fontId="18" fillId="6" borderId="2" xfId="5" applyNumberFormat="1" applyFont="1" applyFill="1" applyBorder="1" applyAlignment="1">
      <alignment horizontal="left" vertical="center"/>
    </xf>
    <xf numFmtId="0" fontId="35" fillId="0" borderId="2" xfId="6" applyFont="1" applyBorder="1" applyAlignment="1">
      <alignment vertical="center"/>
    </xf>
    <xf numFmtId="0" fontId="36" fillId="0" borderId="2" xfId="6" applyFont="1" applyBorder="1" applyAlignment="1">
      <alignment vertical="center"/>
    </xf>
    <xf numFmtId="0" fontId="37" fillId="0" borderId="2" xfId="6" applyFont="1" applyBorder="1" applyAlignment="1">
      <alignment vertical="center"/>
    </xf>
    <xf numFmtId="0" fontId="37" fillId="0" borderId="0" xfId="6" applyFont="1" applyAlignment="1">
      <alignment vertical="center"/>
    </xf>
    <xf numFmtId="0" fontId="32" fillId="0" borderId="0" xfId="6" applyFont="1" applyAlignment="1">
      <alignment vertical="center"/>
    </xf>
    <xf numFmtId="0" fontId="37" fillId="0" borderId="0" xfId="6" applyFont="1" applyAlignment="1">
      <alignment horizontal="center" vertical="center"/>
    </xf>
    <xf numFmtId="0" fontId="35" fillId="0" borderId="0" xfId="6" applyFont="1" applyBorder="1" applyAlignment="1">
      <alignment horizontal="left" vertical="center"/>
    </xf>
    <xf numFmtId="0" fontId="38" fillId="0" borderId="0" xfId="6" applyFont="1" applyBorder="1" applyAlignment="1">
      <alignment horizontal="left" vertical="center"/>
    </xf>
    <xf numFmtId="0" fontId="35" fillId="0" borderId="0" xfId="6" applyFont="1" applyBorder="1" applyAlignment="1">
      <alignment horizontal="right" vertical="center"/>
    </xf>
    <xf numFmtId="0" fontId="38" fillId="0" borderId="0" xfId="6" applyFont="1" applyAlignment="1">
      <alignment vertical="center"/>
    </xf>
    <xf numFmtId="0" fontId="36" fillId="0" borderId="0" xfId="6" applyFont="1" applyAlignment="1">
      <alignment vertical="center"/>
    </xf>
    <xf numFmtId="0" fontId="39" fillId="0" borderId="0" xfId="6" applyFont="1" applyAlignment="1">
      <alignment horizontal="left" vertical="center"/>
    </xf>
    <xf numFmtId="176" fontId="40" fillId="0" borderId="0" xfId="6" quotePrefix="1" applyNumberFormat="1" applyFont="1" applyAlignment="1">
      <alignment horizontal="left" vertical="center"/>
    </xf>
    <xf numFmtId="0" fontId="12" fillId="0" borderId="0" xfId="6" applyFont="1" applyAlignment="1">
      <alignment vertical="center"/>
    </xf>
    <xf numFmtId="0" fontId="2" fillId="0" borderId="0" xfId="0" applyFont="1" applyAlignment="1">
      <alignment vertical="center"/>
    </xf>
    <xf numFmtId="0" fontId="12" fillId="0" borderId="0" xfId="6" applyFont="1" applyAlignment="1">
      <alignment horizontal="center" vertical="center"/>
    </xf>
    <xf numFmtId="0" fontId="12" fillId="0" borderId="0" xfId="6" applyFont="1" applyAlignment="1">
      <alignment horizontal="right" vertical="center"/>
    </xf>
    <xf numFmtId="177" fontId="22" fillId="6" borderId="2" xfId="5" applyNumberFormat="1" applyFont="1" applyFill="1" applyBorder="1" applyAlignment="1">
      <alignment vertical="center"/>
    </xf>
    <xf numFmtId="178" fontId="14" fillId="0" borderId="5" xfId="5" applyNumberFormat="1" applyFont="1" applyFill="1" applyBorder="1" applyAlignment="1">
      <alignment vertical="center"/>
    </xf>
    <xf numFmtId="178" fontId="14" fillId="0" borderId="0" xfId="5" applyNumberFormat="1" applyFont="1" applyFill="1" applyBorder="1" applyAlignment="1">
      <alignment vertical="center"/>
    </xf>
    <xf numFmtId="179" fontId="14" fillId="0" borderId="1" xfId="5" applyNumberFormat="1" applyFont="1" applyFill="1" applyBorder="1" applyAlignment="1">
      <alignment vertical="center"/>
    </xf>
    <xf numFmtId="0" fontId="12" fillId="0" borderId="0" xfId="6" applyFont="1" applyAlignment="1">
      <alignment horizontal="center" vertical="center"/>
    </xf>
  </cellXfs>
  <cellStyles count="9">
    <cellStyle name="Comma" xfId="1" builtinId="3"/>
    <cellStyle name="Comma 2" xfId="4"/>
    <cellStyle name="Hyperlink" xfId="3" builtinId="8"/>
    <cellStyle name="Normal" xfId="0" builtinId="0"/>
    <cellStyle name="Normal 2" xfId="5"/>
    <cellStyle name="Normal 3" xfId="6"/>
    <cellStyle name="Percent" xfId="2" builtinId="5"/>
    <cellStyle name="Percent 2" xfId="7"/>
    <cellStyle name="Percent 3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220" customWidth="1"/>
    <col min="2" max="2" width="9.7109375" style="221" customWidth="1"/>
    <col min="3" max="3" width="107.42578125" style="219" customWidth="1"/>
    <col min="4" max="4" width="44.7109375" style="219" customWidth="1"/>
    <col min="5" max="6" width="9.7109375" style="219" customWidth="1"/>
    <col min="7" max="16384" width="9.140625" style="219"/>
  </cols>
  <sheetData>
    <row r="9" spans="1:10" ht="30" x14ac:dyDescent="0.25">
      <c r="A9" s="216"/>
      <c r="B9" s="217" t="s">
        <v>175</v>
      </c>
      <c r="C9" s="218"/>
      <c r="D9" s="218"/>
      <c r="E9" s="218"/>
      <c r="F9" s="218"/>
    </row>
    <row r="10" spans="1:10" hidden="1" x14ac:dyDescent="0.25"/>
    <row r="11" spans="1:10" hidden="1" x14ac:dyDescent="0.25">
      <c r="B11" s="220"/>
      <c r="C11" s="220"/>
    </row>
    <row r="12" spans="1:10" ht="11.25" hidden="1" customHeight="1" x14ac:dyDescent="0.25">
      <c r="B12" s="220"/>
      <c r="C12" s="220"/>
    </row>
    <row r="13" spans="1:10" s="220" customFormat="1" ht="11.25" hidden="1" customHeight="1" x14ac:dyDescent="0.25">
      <c r="D13" s="219"/>
      <c r="E13" s="219"/>
      <c r="F13" s="219"/>
      <c r="G13" s="219"/>
      <c r="H13" s="219"/>
      <c r="I13" s="219"/>
      <c r="J13" s="219"/>
    </row>
    <row r="14" spans="1:10" s="220" customFormat="1" ht="12.75" customHeight="1" x14ac:dyDescent="0.25">
      <c r="D14" s="219"/>
      <c r="E14" s="219"/>
      <c r="F14" s="219"/>
      <c r="G14" s="219"/>
      <c r="H14" s="219"/>
      <c r="I14" s="219"/>
      <c r="J14" s="219"/>
    </row>
    <row r="15" spans="1:10" s="220" customFormat="1" ht="12.75" customHeight="1" x14ac:dyDescent="0.25">
      <c r="D15" s="219"/>
      <c r="E15" s="219"/>
      <c r="F15" s="219"/>
      <c r="G15" s="219"/>
      <c r="H15" s="219"/>
      <c r="I15" s="219"/>
      <c r="J15" s="219"/>
    </row>
    <row r="16" spans="1:10" s="220" customFormat="1" ht="12.75" customHeight="1" x14ac:dyDescent="0.25">
      <c r="D16" s="219"/>
      <c r="E16" s="219"/>
      <c r="F16" s="219"/>
      <c r="G16" s="219"/>
      <c r="H16" s="219"/>
      <c r="I16" s="219"/>
      <c r="J16" s="219"/>
    </row>
    <row r="17" spans="1:10" s="220" customFormat="1" ht="12.75" customHeight="1" x14ac:dyDescent="0.25">
      <c r="D17" s="219"/>
      <c r="E17" s="219"/>
      <c r="F17" s="219"/>
      <c r="G17" s="219"/>
      <c r="H17" s="219"/>
      <c r="I17" s="219"/>
      <c r="J17" s="219"/>
    </row>
    <row r="18" spans="1:10" s="220" customFormat="1" ht="12.75" customHeight="1" x14ac:dyDescent="0.25">
      <c r="D18" s="219"/>
      <c r="E18" s="219"/>
      <c r="F18" s="219"/>
      <c r="G18" s="219"/>
      <c r="H18" s="219"/>
      <c r="I18" s="219"/>
      <c r="J18" s="219"/>
    </row>
    <row r="19" spans="1:10" s="220" customFormat="1" x14ac:dyDescent="0.25">
      <c r="D19" s="219"/>
      <c r="E19" s="219"/>
      <c r="F19" s="219"/>
      <c r="G19" s="219"/>
      <c r="H19" s="219"/>
      <c r="I19" s="219"/>
      <c r="J19" s="219"/>
    </row>
    <row r="20" spans="1:10" s="220" customFormat="1" ht="11.25" customHeight="1" x14ac:dyDescent="0.25">
      <c r="D20" s="219"/>
      <c r="E20" s="219"/>
      <c r="F20" s="219"/>
      <c r="G20" s="219"/>
      <c r="H20" s="219"/>
      <c r="I20" s="219"/>
      <c r="J20" s="219"/>
    </row>
    <row r="21" spans="1:10" s="220" customFormat="1" ht="11.25" customHeight="1" x14ac:dyDescent="0.25">
      <c r="D21" s="219"/>
      <c r="E21" s="219"/>
      <c r="F21" s="219"/>
      <c r="G21" s="219"/>
      <c r="H21" s="219"/>
      <c r="I21" s="219"/>
      <c r="J21" s="219"/>
    </row>
    <row r="22" spans="1:10" s="220" customFormat="1" ht="11.25" customHeight="1" x14ac:dyDescent="0.25">
      <c r="B22" s="221"/>
      <c r="C22" s="219"/>
      <c r="D22" s="219"/>
      <c r="E22" s="219"/>
      <c r="F22" s="219"/>
      <c r="G22" s="219"/>
      <c r="H22" s="219"/>
      <c r="I22" s="219"/>
      <c r="J22" s="219"/>
    </row>
    <row r="23" spans="1:10" s="220" customFormat="1" ht="27.75" x14ac:dyDescent="0.25">
      <c r="B23" s="222"/>
      <c r="C23" s="223" t="s">
        <v>196</v>
      </c>
      <c r="D23" s="224"/>
      <c r="E23" s="219"/>
      <c r="F23" s="219"/>
      <c r="G23" s="219"/>
      <c r="H23" s="219"/>
      <c r="I23" s="219"/>
      <c r="J23" s="219"/>
    </row>
    <row r="24" spans="1:10" s="220" customFormat="1" ht="11.25" customHeight="1" x14ac:dyDescent="0.25">
      <c r="B24" s="221"/>
      <c r="C24" s="219"/>
      <c r="D24" s="219"/>
      <c r="E24" s="219"/>
      <c r="F24" s="219"/>
      <c r="G24" s="219"/>
      <c r="H24" s="219"/>
      <c r="I24" s="219"/>
      <c r="J24" s="219"/>
    </row>
    <row r="25" spans="1:10" s="220" customFormat="1" ht="13.5" customHeight="1" x14ac:dyDescent="0.25">
      <c r="B25" s="221"/>
      <c r="C25" s="219"/>
      <c r="D25" s="219"/>
      <c r="E25" s="219"/>
      <c r="F25" s="219"/>
      <c r="G25" s="219"/>
      <c r="H25" s="219"/>
      <c r="I25" s="219"/>
      <c r="J25" s="219"/>
    </row>
    <row r="26" spans="1:10" s="220" customFormat="1" ht="10.5" customHeight="1" x14ac:dyDescent="0.25">
      <c r="B26" s="221"/>
      <c r="C26" s="219"/>
      <c r="D26" s="219"/>
      <c r="E26" s="219"/>
      <c r="F26" s="219"/>
      <c r="G26" s="219"/>
      <c r="H26" s="219"/>
      <c r="I26" s="219"/>
      <c r="J26" s="219"/>
    </row>
    <row r="27" spans="1:10" x14ac:dyDescent="0.25">
      <c r="A27" s="219"/>
    </row>
    <row r="28" spans="1:10" s="220" customFormat="1" ht="11.25" customHeight="1" x14ac:dyDescent="0.25">
      <c r="B28" s="221"/>
      <c r="C28" s="219"/>
      <c r="D28" s="219"/>
      <c r="E28" s="219"/>
      <c r="F28" s="219"/>
      <c r="G28" s="219"/>
      <c r="H28" s="219"/>
      <c r="I28" s="219"/>
      <c r="J28" s="219"/>
    </row>
    <row r="29" spans="1:10" s="220" customFormat="1" x14ac:dyDescent="0.25">
      <c r="B29" s="221"/>
      <c r="C29" s="219"/>
      <c r="D29" s="219"/>
      <c r="E29" s="219"/>
      <c r="F29" s="219"/>
      <c r="G29" s="219"/>
      <c r="H29" s="219"/>
      <c r="I29" s="219"/>
      <c r="J29" s="219"/>
    </row>
    <row r="30" spans="1:10" s="220" customFormat="1" ht="27.75" x14ac:dyDescent="0.25">
      <c r="B30" s="221"/>
      <c r="C30" s="225" t="s">
        <v>176</v>
      </c>
      <c r="D30" s="219"/>
      <c r="E30" s="219"/>
      <c r="F30" s="219"/>
      <c r="G30" s="219"/>
      <c r="H30" s="219"/>
      <c r="I30" s="219"/>
      <c r="J30" s="219"/>
    </row>
    <row r="31" spans="1:10" s="220" customFormat="1" ht="11.25" customHeight="1" x14ac:dyDescent="0.25">
      <c r="B31" s="221"/>
      <c r="C31" s="226"/>
      <c r="D31" s="219"/>
      <c r="E31" s="219"/>
      <c r="F31" s="219"/>
      <c r="G31" s="219"/>
      <c r="H31" s="219"/>
      <c r="I31" s="219"/>
      <c r="J31" s="219"/>
    </row>
    <row r="32" spans="1:10" s="220" customFormat="1" ht="11.25" customHeight="1" x14ac:dyDescent="0.25">
      <c r="B32" s="221"/>
      <c r="C32" s="226"/>
      <c r="D32" s="219"/>
      <c r="E32" s="219"/>
      <c r="F32" s="219"/>
      <c r="G32" s="219"/>
      <c r="H32" s="219"/>
      <c r="I32" s="219"/>
      <c r="J32" s="219"/>
    </row>
    <row r="33" spans="1:12" s="220" customFormat="1" ht="11.25" customHeight="1" x14ac:dyDescent="0.25">
      <c r="B33" s="221"/>
      <c r="C33" s="219"/>
      <c r="D33" s="219"/>
      <c r="E33" s="219"/>
      <c r="F33" s="219"/>
      <c r="G33" s="219"/>
      <c r="H33" s="219"/>
      <c r="I33" s="219"/>
      <c r="J33" s="219"/>
    </row>
    <row r="34" spans="1:12" s="220" customFormat="1" ht="11.25" customHeight="1" x14ac:dyDescent="0.25">
      <c r="B34" s="221"/>
      <c r="C34" s="219"/>
      <c r="D34" s="219"/>
      <c r="E34" s="219"/>
      <c r="F34" s="219"/>
      <c r="G34" s="219"/>
      <c r="H34" s="219"/>
      <c r="I34" s="219"/>
      <c r="J34" s="219"/>
    </row>
    <row r="35" spans="1:12" s="220" customFormat="1" ht="11.25" customHeight="1" x14ac:dyDescent="0.25">
      <c r="B35" s="221"/>
      <c r="C35" s="219"/>
      <c r="D35" s="219"/>
      <c r="E35" s="219"/>
      <c r="F35" s="219"/>
      <c r="G35" s="219"/>
      <c r="H35" s="219"/>
      <c r="I35" s="219"/>
      <c r="J35" s="219"/>
    </row>
    <row r="36" spans="1:12" s="220" customFormat="1" ht="13.5" customHeight="1" x14ac:dyDescent="0.25">
      <c r="B36" s="221"/>
      <c r="C36" s="219"/>
      <c r="D36" s="219"/>
      <c r="E36" s="219"/>
      <c r="F36" s="219"/>
      <c r="G36" s="219"/>
      <c r="H36" s="219"/>
      <c r="I36" s="219"/>
      <c r="J36" s="219"/>
    </row>
    <row r="37" spans="1:12" s="220" customFormat="1" ht="10.5" customHeight="1" x14ac:dyDescent="0.25">
      <c r="B37" s="221"/>
      <c r="C37" s="219"/>
      <c r="D37" s="219"/>
      <c r="E37" s="219"/>
      <c r="F37" s="219"/>
      <c r="G37" s="219"/>
      <c r="H37" s="219"/>
      <c r="I37" s="219"/>
      <c r="J37" s="219"/>
    </row>
    <row r="38" spans="1:12" x14ac:dyDescent="0.25">
      <c r="A38" s="219"/>
    </row>
    <row r="39" spans="1:12" s="220" customFormat="1" ht="12.75" customHeight="1" x14ac:dyDescent="0.25">
      <c r="B39" s="221"/>
      <c r="C39" s="219"/>
      <c r="E39" s="219"/>
      <c r="F39" s="219"/>
      <c r="G39" s="219"/>
      <c r="H39" s="219"/>
      <c r="I39" s="219"/>
      <c r="J39" s="219"/>
    </row>
    <row r="40" spans="1:12" s="220" customFormat="1" x14ac:dyDescent="0.25">
      <c r="B40" s="221"/>
      <c r="C40" s="219"/>
      <c r="E40" s="219"/>
      <c r="F40" s="219"/>
      <c r="G40" s="219"/>
      <c r="H40" s="219"/>
      <c r="I40" s="219"/>
      <c r="J40" s="219"/>
    </row>
    <row r="41" spans="1:12" s="220" customFormat="1" x14ac:dyDescent="0.25">
      <c r="B41" s="221"/>
      <c r="C41" s="219"/>
      <c r="D41" s="219"/>
      <c r="E41" s="219"/>
      <c r="F41" s="219"/>
      <c r="G41" s="219"/>
      <c r="H41" s="219"/>
      <c r="I41" s="219"/>
      <c r="J41" s="219"/>
    </row>
    <row r="42" spans="1:12" s="220" customFormat="1" ht="12.75" customHeight="1" x14ac:dyDescent="0.25">
      <c r="B42" s="221"/>
      <c r="C42" s="219"/>
      <c r="D42" s="219"/>
      <c r="E42" s="219"/>
      <c r="F42" s="219"/>
      <c r="G42" s="219"/>
      <c r="H42" s="219"/>
      <c r="I42" s="219"/>
      <c r="J42" s="219"/>
    </row>
    <row r="43" spans="1:12" ht="20.25" x14ac:dyDescent="0.25">
      <c r="D43" s="227" t="s">
        <v>193</v>
      </c>
    </row>
    <row r="44" spans="1:12" x14ac:dyDescent="0.25">
      <c r="A44" s="219"/>
      <c r="B44" s="219"/>
    </row>
    <row r="45" spans="1:12" ht="18" x14ac:dyDescent="0.25">
      <c r="A45" s="219"/>
      <c r="B45" s="219"/>
      <c r="D45" s="228">
        <v>43297.736875000002</v>
      </c>
    </row>
    <row r="46" spans="1:12" ht="12.75" x14ac:dyDescent="0.25">
      <c r="A46" s="219"/>
      <c r="B46" s="219"/>
      <c r="G46" s="229"/>
      <c r="H46" s="229"/>
      <c r="I46" s="229"/>
      <c r="J46" s="229"/>
      <c r="K46" s="229"/>
      <c r="L46" s="229"/>
    </row>
    <row r="47" spans="1:12" x14ac:dyDescent="0.25">
      <c r="A47" s="219"/>
      <c r="B47" s="219"/>
    </row>
    <row r="48" spans="1:12" x14ac:dyDescent="0.25">
      <c r="A48" s="219"/>
      <c r="B48" s="219"/>
    </row>
    <row r="49" spans="1:12" ht="15" x14ac:dyDescent="0.25">
      <c r="B49" s="230" t="s">
        <v>187</v>
      </c>
    </row>
    <row r="50" spans="1:12" ht="15" x14ac:dyDescent="0.25">
      <c r="B50" s="230"/>
    </row>
    <row r="51" spans="1:12" ht="15" x14ac:dyDescent="0.25">
      <c r="A51" s="229"/>
      <c r="B51" s="230" t="s">
        <v>177</v>
      </c>
      <c r="C51" s="229"/>
      <c r="D51" s="229"/>
      <c r="E51" s="229"/>
      <c r="F51" s="229"/>
    </row>
    <row r="52" spans="1:12" ht="15" x14ac:dyDescent="0.25">
      <c r="B52" s="230"/>
    </row>
    <row r="53" spans="1:12" ht="15" x14ac:dyDescent="0.25">
      <c r="B53" s="230" t="s">
        <v>194</v>
      </c>
    </row>
    <row r="54" spans="1:12" ht="15" x14ac:dyDescent="0.25">
      <c r="B54" s="230" t="s">
        <v>178</v>
      </c>
    </row>
    <row r="55" spans="1:12" ht="12.75" x14ac:dyDescent="0.25">
      <c r="B55" s="220"/>
      <c r="G55" s="229"/>
      <c r="H55" s="229"/>
      <c r="I55" s="229"/>
      <c r="J55" s="229"/>
      <c r="K55" s="229"/>
      <c r="L55" s="229"/>
    </row>
    <row r="56" spans="1:12" ht="15" x14ac:dyDescent="0.25">
      <c r="B56" s="230" t="s">
        <v>179</v>
      </c>
    </row>
    <row r="57" spans="1:12" ht="15" x14ac:dyDescent="0.25">
      <c r="B57" s="230" t="s">
        <v>180</v>
      </c>
    </row>
    <row r="62" spans="1:12" ht="12.75" x14ac:dyDescent="0.25">
      <c r="A62" s="229" t="s">
        <v>181</v>
      </c>
      <c r="B62" s="231"/>
      <c r="C62" s="237" t="s">
        <v>186</v>
      </c>
      <c r="D62" s="237"/>
      <c r="E62" s="232"/>
      <c r="F62" s="232" t="s">
        <v>182</v>
      </c>
    </row>
    <row r="65" spans="1:10" s="220" customFormat="1" ht="11.25" customHeight="1" x14ac:dyDescent="0.25">
      <c r="B65" s="221"/>
      <c r="C65" s="219"/>
      <c r="D65" s="219"/>
      <c r="E65" s="219"/>
      <c r="F65" s="219"/>
      <c r="G65" s="219"/>
      <c r="H65" s="219"/>
      <c r="I65" s="219"/>
      <c r="J65" s="219"/>
    </row>
    <row r="69" spans="1:10" x14ac:dyDescent="0.25">
      <c r="A69" s="219"/>
      <c r="B69" s="219"/>
    </row>
    <row r="70" spans="1:10" x14ac:dyDescent="0.25">
      <c r="A70" s="219"/>
      <c r="B70" s="219"/>
    </row>
    <row r="71" spans="1:10" x14ac:dyDescent="0.25">
      <c r="A71" s="219"/>
      <c r="B71" s="219"/>
    </row>
    <row r="72" spans="1:10" x14ac:dyDescent="0.25">
      <c r="A72" s="219"/>
      <c r="B72" s="219"/>
    </row>
    <row r="73" spans="1:10" x14ac:dyDescent="0.25">
      <c r="A73" s="219"/>
      <c r="B73" s="219"/>
    </row>
    <row r="74" spans="1:10" x14ac:dyDescent="0.25">
      <c r="A74" s="219"/>
      <c r="B74" s="219"/>
    </row>
    <row r="75" spans="1:10" x14ac:dyDescent="0.25">
      <c r="A75" s="219"/>
      <c r="B75" s="219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>
        <f>IF(SER_hh_tes!B3=0,0,1000000/0.086*SER_hh_tes!B3/SER_hh_num!B3)</f>
        <v>82101.260460260019</v>
      </c>
      <c r="C3" s="106">
        <f>IF(SER_hh_tes!C3=0,0,1000000/0.086*SER_hh_tes!C3/SER_hh_num!C3)</f>
        <v>86274.251136630657</v>
      </c>
      <c r="D3" s="106">
        <f>IF(SER_hh_tes!D3=0,0,1000000/0.086*SER_hh_tes!D3/SER_hh_num!D3)</f>
        <v>77297.966354139571</v>
      </c>
      <c r="E3" s="106">
        <f>IF(SER_hh_tes!E3=0,0,1000000/0.086*SER_hh_tes!E3/SER_hh_num!E3)</f>
        <v>78283.121640275378</v>
      </c>
      <c r="F3" s="106">
        <f>IF(SER_hh_tes!F3=0,0,1000000/0.086*SER_hh_tes!F3/SER_hh_num!F3)</f>
        <v>80356.719265721564</v>
      </c>
      <c r="G3" s="106">
        <f>IF(SER_hh_tes!G3=0,0,1000000/0.086*SER_hh_tes!G3/SER_hh_num!G3)</f>
        <v>88940.909801343747</v>
      </c>
      <c r="H3" s="106">
        <f>IF(SER_hh_tes!H3=0,0,1000000/0.086*SER_hh_tes!H3/SER_hh_num!H3)</f>
        <v>78949.905493114173</v>
      </c>
      <c r="I3" s="106">
        <f>IF(SER_hh_tes!I3=0,0,1000000/0.086*SER_hh_tes!I3/SER_hh_num!I3)</f>
        <v>66941.812076851362</v>
      </c>
      <c r="J3" s="106">
        <f>IF(SER_hh_tes!J3=0,0,1000000/0.086*SER_hh_tes!J3/SER_hh_num!J3)</f>
        <v>66154.808154787519</v>
      </c>
      <c r="K3" s="106">
        <f>IF(SER_hh_tes!K3=0,0,1000000/0.086*SER_hh_tes!K3/SER_hh_num!K3)</f>
        <v>72902.444926046606</v>
      </c>
      <c r="L3" s="106">
        <f>IF(SER_hh_tes!L3=0,0,1000000/0.086*SER_hh_tes!L3/SER_hh_num!L3)</f>
        <v>75967.68967297925</v>
      </c>
      <c r="M3" s="106">
        <f>IF(SER_hh_tes!M3=0,0,1000000/0.086*SER_hh_tes!M3/SER_hh_num!M3)</f>
        <v>76388.419387670787</v>
      </c>
      <c r="N3" s="106">
        <f>IF(SER_hh_tes!N3=0,0,1000000/0.086*SER_hh_tes!N3/SER_hh_num!N3)</f>
        <v>55095.992255094367</v>
      </c>
      <c r="O3" s="106">
        <f>IF(SER_hh_tes!O3=0,0,1000000/0.086*SER_hh_tes!O3/SER_hh_num!O3)</f>
        <v>54287.321100598791</v>
      </c>
      <c r="P3" s="106">
        <f>IF(SER_hh_tes!P3=0,0,1000000/0.086*SER_hh_tes!P3/SER_hh_num!P3)</f>
        <v>46649.460819452921</v>
      </c>
      <c r="Q3" s="106">
        <f>IF(SER_hh_tes!Q3=0,0,1000000/0.086*SER_hh_tes!Q3/SER_hh_num!Q3)</f>
        <v>49937.787247454165</v>
      </c>
    </row>
    <row r="4" spans="1:17" ht="12.95" customHeight="1" x14ac:dyDescent="0.25">
      <c r="A4" s="90" t="s">
        <v>44</v>
      </c>
      <c r="B4" s="101">
        <f>IF(SER_hh_tes!B4=0,0,1000000/0.086*SER_hh_tes!B4/SER_hh_num!B4)</f>
        <v>67370.374052347601</v>
      </c>
      <c r="C4" s="101">
        <f>IF(SER_hh_tes!C4=0,0,1000000/0.086*SER_hh_tes!C4/SER_hh_num!C4)</f>
        <v>71431.84392909384</v>
      </c>
      <c r="D4" s="101">
        <f>IF(SER_hh_tes!D4=0,0,1000000/0.086*SER_hh_tes!D4/SER_hh_num!D4)</f>
        <v>62291.704662018288</v>
      </c>
      <c r="E4" s="101">
        <f>IF(SER_hh_tes!E4=0,0,1000000/0.086*SER_hh_tes!E4/SER_hh_num!E4)</f>
        <v>63127.765443363722</v>
      </c>
      <c r="F4" s="101">
        <f>IF(SER_hh_tes!F4=0,0,1000000/0.086*SER_hh_tes!F4/SER_hh_num!F4)</f>
        <v>64939.854430141306</v>
      </c>
      <c r="G4" s="101">
        <f>IF(SER_hh_tes!G4=0,0,1000000/0.086*SER_hh_tes!G4/SER_hh_num!G4)</f>
        <v>73417.621109337531</v>
      </c>
      <c r="H4" s="101">
        <f>IF(SER_hh_tes!H4=0,0,1000000/0.086*SER_hh_tes!H4/SER_hh_num!H4)</f>
        <v>63245.739245711142</v>
      </c>
      <c r="I4" s="101">
        <f>IF(SER_hh_tes!I4=0,0,1000000/0.086*SER_hh_tes!I4/SER_hh_num!I4)</f>
        <v>51060.917174105307</v>
      </c>
      <c r="J4" s="101">
        <f>IF(SER_hh_tes!J4=0,0,1000000/0.086*SER_hh_tes!J4/SER_hh_num!J4)</f>
        <v>50036.327710619931</v>
      </c>
      <c r="K4" s="101">
        <f>IF(SER_hh_tes!K4=0,0,1000000/0.086*SER_hh_tes!K4/SER_hh_num!K4)</f>
        <v>56500.206451771104</v>
      </c>
      <c r="L4" s="101">
        <f>IF(SER_hh_tes!L4=0,0,1000000/0.086*SER_hh_tes!L4/SER_hh_num!L4)</f>
        <v>59416.708551587755</v>
      </c>
      <c r="M4" s="101">
        <f>IF(SER_hh_tes!M4=0,0,1000000/0.086*SER_hh_tes!M4/SER_hh_num!M4)</f>
        <v>59965.74310798919</v>
      </c>
      <c r="N4" s="101">
        <f>IF(SER_hh_tes!N4=0,0,1000000/0.086*SER_hh_tes!N4/SER_hh_num!N4)</f>
        <v>39717.22475093192</v>
      </c>
      <c r="O4" s="101">
        <f>IF(SER_hh_tes!O4=0,0,1000000/0.086*SER_hh_tes!O4/SER_hh_num!O4)</f>
        <v>38701.04235991247</v>
      </c>
      <c r="P4" s="101">
        <f>IF(SER_hh_tes!P4=0,0,1000000/0.086*SER_hh_tes!P4/SER_hh_num!P4)</f>
        <v>30770.58143259948</v>
      </c>
      <c r="Q4" s="101">
        <f>IF(SER_hh_tes!Q4=0,0,1000000/0.086*SER_hh_tes!Q4/SER_hh_num!Q4)</f>
        <v>33836.081891422808</v>
      </c>
    </row>
    <row r="5" spans="1:17" ht="12" customHeight="1" x14ac:dyDescent="0.25">
      <c r="A5" s="88" t="s">
        <v>38</v>
      </c>
      <c r="B5" s="100">
        <f>IF(SER_hh_tes!B5=0,0,1000000/0.086*SER_hh_tes!B5/SER_hh_num!B5)</f>
        <v>66687.646727870815</v>
      </c>
      <c r="C5" s="100">
        <f>IF(SER_hh_tes!C5=0,0,1000000/0.086*SER_hh_tes!C5/SER_hh_num!C5)</f>
        <v>69978.482653783547</v>
      </c>
      <c r="D5" s="100">
        <f>IF(SER_hh_tes!D5=0,0,1000000/0.086*SER_hh_tes!D5/SER_hh_num!D5)</f>
        <v>60265.936195914212</v>
      </c>
      <c r="E5" s="100">
        <f>IF(SER_hh_tes!E5=0,0,1000000/0.086*SER_hh_tes!E5/SER_hh_num!E5)</f>
        <v>60380.231986578226</v>
      </c>
      <c r="F5" s="100">
        <f>IF(SER_hh_tes!F5=0,0,1000000/0.086*SER_hh_tes!F5/SER_hh_num!F5)</f>
        <v>61445.77052273781</v>
      </c>
      <c r="G5" s="100">
        <f>IF(SER_hh_tes!G5=0,0,1000000/0.086*SER_hh_tes!G5/SER_hh_num!G5)</f>
        <v>30926.062540355822</v>
      </c>
      <c r="H5" s="100">
        <f>IF(SER_hh_tes!H5=0,0,1000000/0.086*SER_hh_tes!H5/SER_hh_num!H5)</f>
        <v>60189.572825373914</v>
      </c>
      <c r="I5" s="100">
        <f>IF(SER_hh_tes!I5=0,0,1000000/0.086*SER_hh_tes!I5/SER_hh_num!I5)</f>
        <v>49331.485701920406</v>
      </c>
      <c r="J5" s="100">
        <f>IF(SER_hh_tes!J5=0,0,1000000/0.086*SER_hh_tes!J5/SER_hh_num!J5)</f>
        <v>48950.522975195265</v>
      </c>
      <c r="K5" s="100">
        <f>IF(SER_hh_tes!K5=0,0,1000000/0.086*SER_hh_tes!K5/SER_hh_num!K5)</f>
        <v>54945.350050688285</v>
      </c>
      <c r="L5" s="100">
        <f>IF(SER_hh_tes!L5=0,0,1000000/0.086*SER_hh_tes!L5/SER_hh_num!L5)</f>
        <v>55903.780734683918</v>
      </c>
      <c r="M5" s="100">
        <f>IF(SER_hh_tes!M5=0,0,1000000/0.086*SER_hh_tes!M5/SER_hh_num!M5)</f>
        <v>57321.968127154025</v>
      </c>
      <c r="N5" s="100">
        <f>IF(SER_hh_tes!N5=0,0,1000000/0.086*SER_hh_tes!N5/SER_hh_num!N5)</f>
        <v>37028.108294867678</v>
      </c>
      <c r="O5" s="100">
        <f>IF(SER_hh_tes!O5=0,0,1000000/0.086*SER_hh_tes!O5/SER_hh_num!O5)</f>
        <v>36604.700171344106</v>
      </c>
      <c r="P5" s="100">
        <f>IF(SER_hh_tes!P5=0,0,1000000/0.086*SER_hh_tes!P5/SER_hh_num!P5)</f>
        <v>28915.02181733141</v>
      </c>
      <c r="Q5" s="100">
        <f>IF(SER_hh_tes!Q5=0,0,1000000/0.086*SER_hh_tes!Q5/SER_hh_num!Q5)</f>
        <v>31699.267471988762</v>
      </c>
    </row>
    <row r="6" spans="1:17" ht="12" customHeight="1" x14ac:dyDescent="0.25">
      <c r="A6" s="88" t="s">
        <v>66</v>
      </c>
      <c r="B6" s="100">
        <f>IF(SER_hh_tes!B6=0,0,1000000/0.086*SER_hh_tes!B6/SER_hh_num!B6)</f>
        <v>0</v>
      </c>
      <c r="C6" s="100">
        <f>IF(SER_hh_tes!C6=0,0,1000000/0.086*SER_hh_tes!C6/SER_hh_num!C6)</f>
        <v>0</v>
      </c>
      <c r="D6" s="100">
        <f>IF(SER_hh_tes!D6=0,0,1000000/0.086*SER_hh_tes!D6/SER_hh_num!D6)</f>
        <v>0</v>
      </c>
      <c r="E6" s="100">
        <f>IF(SER_hh_tes!E6=0,0,1000000/0.086*SER_hh_tes!E6/SER_hh_num!E6)</f>
        <v>0</v>
      </c>
      <c r="F6" s="100">
        <f>IF(SER_hh_tes!F6=0,0,1000000/0.086*SER_hh_tes!F6/SER_hh_num!F6)</f>
        <v>0</v>
      </c>
      <c r="G6" s="100">
        <f>IF(SER_hh_tes!G6=0,0,1000000/0.086*SER_hh_tes!G6/SER_hh_num!G6)</f>
        <v>0</v>
      </c>
      <c r="H6" s="100">
        <f>IF(SER_hh_tes!H6=0,0,1000000/0.086*SER_hh_tes!H6/SER_hh_num!H6)</f>
        <v>0</v>
      </c>
      <c r="I6" s="100">
        <f>IF(SER_hh_tes!I6=0,0,1000000/0.086*SER_hh_tes!I6/SER_hh_num!I6)</f>
        <v>0</v>
      </c>
      <c r="J6" s="100">
        <f>IF(SER_hh_tes!J6=0,0,1000000/0.086*SER_hh_tes!J6/SER_hh_num!J6)</f>
        <v>0</v>
      </c>
      <c r="K6" s="100">
        <f>IF(SER_hh_tes!K6=0,0,1000000/0.086*SER_hh_tes!K6/SER_hh_num!K6)</f>
        <v>0</v>
      </c>
      <c r="L6" s="100">
        <f>IF(SER_hh_tes!L6=0,0,1000000/0.086*SER_hh_tes!L6/SER_hh_num!L6)</f>
        <v>0</v>
      </c>
      <c r="M6" s="100">
        <f>IF(SER_hh_tes!M6=0,0,1000000/0.086*SER_hh_tes!M6/SER_hh_num!M6)</f>
        <v>0</v>
      </c>
      <c r="N6" s="100">
        <f>IF(SER_hh_tes!N6=0,0,1000000/0.086*SER_hh_tes!N6/SER_hh_num!N6)</f>
        <v>0</v>
      </c>
      <c r="O6" s="100">
        <f>IF(SER_hh_tes!O6=0,0,1000000/0.086*SER_hh_tes!O6/SER_hh_num!O6)</f>
        <v>0</v>
      </c>
      <c r="P6" s="100">
        <f>IF(SER_hh_tes!P6=0,0,1000000/0.086*SER_hh_tes!P6/SER_hh_num!P6)</f>
        <v>0</v>
      </c>
      <c r="Q6" s="100">
        <f>IF(SER_hh_tes!Q6=0,0,1000000/0.086*SER_hh_tes!Q6/SER_hh_num!Q6)</f>
        <v>0</v>
      </c>
    </row>
    <row r="7" spans="1:17" ht="12" customHeight="1" x14ac:dyDescent="0.25">
      <c r="A7" s="88" t="s">
        <v>99</v>
      </c>
      <c r="B7" s="100">
        <f>IF(SER_hh_tes!B7=0,0,1000000/0.086*SER_hh_tes!B7/SER_hh_num!B7)</f>
        <v>66033.846269755712</v>
      </c>
      <c r="C7" s="100">
        <f>IF(SER_hh_tes!C7=0,0,1000000/0.086*SER_hh_tes!C7/SER_hh_num!C7)</f>
        <v>69382.630976123197</v>
      </c>
      <c r="D7" s="100">
        <f>IF(SER_hh_tes!D7=0,0,1000000/0.086*SER_hh_tes!D7/SER_hh_num!D7)</f>
        <v>59792.264034643274</v>
      </c>
      <c r="E7" s="100">
        <f>IF(SER_hh_tes!E7=0,0,1000000/0.086*SER_hh_tes!E7/SER_hh_num!E7)</f>
        <v>59771.627153622714</v>
      </c>
      <c r="F7" s="100">
        <f>IF(SER_hh_tes!F7=0,0,1000000/0.086*SER_hh_tes!F7/SER_hh_num!F7)</f>
        <v>60748.336918610585</v>
      </c>
      <c r="G7" s="100">
        <f>IF(SER_hh_tes!G7=0,0,1000000/0.086*SER_hh_tes!G7/SER_hh_num!G7)</f>
        <v>68489.415324330505</v>
      </c>
      <c r="H7" s="100">
        <f>IF(SER_hh_tes!H7=0,0,1000000/0.086*SER_hh_tes!H7/SER_hh_num!H7)</f>
        <v>59109.777194860952</v>
      </c>
      <c r="I7" s="100">
        <f>IF(SER_hh_tes!I7=0,0,1000000/0.086*SER_hh_tes!I7/SER_hh_num!I7)</f>
        <v>0</v>
      </c>
      <c r="J7" s="100">
        <f>IF(SER_hh_tes!J7=0,0,1000000/0.086*SER_hh_tes!J7/SER_hh_num!J7)</f>
        <v>0</v>
      </c>
      <c r="K7" s="100">
        <f>IF(SER_hh_tes!K7=0,0,1000000/0.086*SER_hh_tes!K7/SER_hh_num!K7)</f>
        <v>0</v>
      </c>
      <c r="L7" s="100">
        <f>IF(SER_hh_tes!L7=0,0,1000000/0.086*SER_hh_tes!L7/SER_hh_num!L7)</f>
        <v>0</v>
      </c>
      <c r="M7" s="100">
        <f>IF(SER_hh_tes!M7=0,0,1000000/0.086*SER_hh_tes!M7/SER_hh_num!M7)</f>
        <v>0</v>
      </c>
      <c r="N7" s="100">
        <f>IF(SER_hh_tes!N7=0,0,1000000/0.086*SER_hh_tes!N7/SER_hh_num!N7)</f>
        <v>43235.024875452458</v>
      </c>
      <c r="O7" s="100">
        <f>IF(SER_hh_tes!O7=0,0,1000000/0.086*SER_hh_tes!O7/SER_hh_num!O7)</f>
        <v>22058.847799487339</v>
      </c>
      <c r="P7" s="100">
        <f>IF(SER_hh_tes!P7=0,0,1000000/0.086*SER_hh_tes!P7/SER_hh_num!P7)</f>
        <v>25180.492397100184</v>
      </c>
      <c r="Q7" s="100">
        <f>IF(SER_hh_tes!Q7=0,0,1000000/0.086*SER_hh_tes!Q7/SER_hh_num!Q7)</f>
        <v>27773.191722650219</v>
      </c>
    </row>
    <row r="8" spans="1:17" ht="12" customHeight="1" x14ac:dyDescent="0.25">
      <c r="A8" s="88" t="s">
        <v>101</v>
      </c>
      <c r="B8" s="100">
        <f>IF(SER_hh_tes!B8=0,0,1000000/0.086*SER_hh_tes!B8/SER_hh_num!B8)</f>
        <v>0</v>
      </c>
      <c r="C8" s="100">
        <f>IF(SER_hh_tes!C8=0,0,1000000/0.086*SER_hh_tes!C8/SER_hh_num!C8)</f>
        <v>0</v>
      </c>
      <c r="D8" s="100">
        <f>IF(SER_hh_tes!D8=0,0,1000000/0.086*SER_hh_tes!D8/SER_hh_num!D8)</f>
        <v>0</v>
      </c>
      <c r="E8" s="100">
        <f>IF(SER_hh_tes!E8=0,0,1000000/0.086*SER_hh_tes!E8/SER_hh_num!E8)</f>
        <v>0</v>
      </c>
      <c r="F8" s="100">
        <f>IF(SER_hh_tes!F8=0,0,1000000/0.086*SER_hh_tes!F8/SER_hh_num!F8)</f>
        <v>0</v>
      </c>
      <c r="G8" s="100">
        <f>IF(SER_hh_tes!G8=0,0,1000000/0.086*SER_hh_tes!G8/SER_hh_num!G8)</f>
        <v>0</v>
      </c>
      <c r="H8" s="100">
        <f>IF(SER_hh_tes!H8=0,0,1000000/0.086*SER_hh_tes!H8/SER_hh_num!H8)</f>
        <v>0</v>
      </c>
      <c r="I8" s="100">
        <f>IF(SER_hh_tes!I8=0,0,1000000/0.086*SER_hh_tes!I8/SER_hh_num!I8)</f>
        <v>0</v>
      </c>
      <c r="J8" s="100">
        <f>IF(SER_hh_tes!J8=0,0,1000000/0.086*SER_hh_tes!J8/SER_hh_num!J8)</f>
        <v>0</v>
      </c>
      <c r="K8" s="100">
        <f>IF(SER_hh_tes!K8=0,0,1000000/0.086*SER_hh_tes!K8/SER_hh_num!K8)</f>
        <v>0</v>
      </c>
      <c r="L8" s="100">
        <f>IF(SER_hh_tes!L8=0,0,1000000/0.086*SER_hh_tes!L8/SER_hh_num!L8)</f>
        <v>0</v>
      </c>
      <c r="M8" s="100">
        <f>IF(SER_hh_tes!M8=0,0,1000000/0.086*SER_hh_tes!M8/SER_hh_num!M8)</f>
        <v>0</v>
      </c>
      <c r="N8" s="100">
        <f>IF(SER_hh_tes!N8=0,0,1000000/0.086*SER_hh_tes!N8/SER_hh_num!N8)</f>
        <v>0</v>
      </c>
      <c r="O8" s="100">
        <f>IF(SER_hh_tes!O8=0,0,1000000/0.086*SER_hh_tes!O8/SER_hh_num!O8)</f>
        <v>0</v>
      </c>
      <c r="P8" s="100">
        <f>IF(SER_hh_tes!P8=0,0,1000000/0.086*SER_hh_tes!P8/SER_hh_num!P8)</f>
        <v>0</v>
      </c>
      <c r="Q8" s="100">
        <f>IF(SER_hh_tes!Q8=0,0,1000000/0.086*SER_hh_tes!Q8/SER_hh_num!Q8)</f>
        <v>0</v>
      </c>
    </row>
    <row r="9" spans="1:17" ht="12" customHeight="1" x14ac:dyDescent="0.25">
      <c r="A9" s="88" t="s">
        <v>106</v>
      </c>
      <c r="B9" s="100">
        <f>IF(SER_hh_tes!B9=0,0,1000000/0.086*SER_hh_tes!B9/SER_hh_num!B9)</f>
        <v>65759.029727386922</v>
      </c>
      <c r="C9" s="100">
        <f>IF(SER_hh_tes!C9=0,0,1000000/0.086*SER_hh_tes!C9/SER_hh_num!C9)</f>
        <v>70513.210778879322</v>
      </c>
      <c r="D9" s="100">
        <f>IF(SER_hh_tes!D9=0,0,1000000/0.086*SER_hh_tes!D9/SER_hh_num!D9)</f>
        <v>61687.322157047733</v>
      </c>
      <c r="E9" s="100">
        <f>IF(SER_hh_tes!E9=0,0,1000000/0.086*SER_hh_tes!E9/SER_hh_num!E9)</f>
        <v>61897.316208891614</v>
      </c>
      <c r="F9" s="100">
        <f>IF(SER_hh_tes!F9=0,0,1000000/0.086*SER_hh_tes!F9/SER_hh_num!F9)</f>
        <v>64200.734875701761</v>
      </c>
      <c r="G9" s="100">
        <f>IF(SER_hh_tes!G9=0,0,1000000/0.086*SER_hh_tes!G9/SER_hh_num!G9)</f>
        <v>73158.477646775005</v>
      </c>
      <c r="H9" s="100">
        <f>IF(SER_hh_tes!H9=0,0,1000000/0.086*SER_hh_tes!H9/SER_hh_num!H9)</f>
        <v>62454.894067269721</v>
      </c>
      <c r="I9" s="100">
        <f>IF(SER_hh_tes!I9=0,0,1000000/0.086*SER_hh_tes!I9/SER_hh_num!I9)</f>
        <v>50393.795532468444</v>
      </c>
      <c r="J9" s="100">
        <f>IF(SER_hh_tes!J9=0,0,1000000/0.086*SER_hh_tes!J9/SER_hh_num!J9)</f>
        <v>49410.031163954693</v>
      </c>
      <c r="K9" s="100">
        <f>IF(SER_hh_tes!K9=0,0,1000000/0.086*SER_hh_tes!K9/SER_hh_num!K9)</f>
        <v>55755.53613116905</v>
      </c>
      <c r="L9" s="100">
        <f>IF(SER_hh_tes!L9=0,0,1000000/0.086*SER_hh_tes!L9/SER_hh_num!L9)</f>
        <v>58901.752325026711</v>
      </c>
      <c r="M9" s="100">
        <f>IF(SER_hh_tes!M9=0,0,1000000/0.086*SER_hh_tes!M9/SER_hh_num!M9)</f>
        <v>59813.188064604801</v>
      </c>
      <c r="N9" s="100">
        <f>IF(SER_hh_tes!N9=0,0,1000000/0.086*SER_hh_tes!N9/SER_hh_num!N9)</f>
        <v>38639.766582255237</v>
      </c>
      <c r="O9" s="100">
        <f>IF(SER_hh_tes!O9=0,0,1000000/0.086*SER_hh_tes!O9/SER_hh_num!O9)</f>
        <v>38528.400405638138</v>
      </c>
      <c r="P9" s="100">
        <f>IF(SER_hh_tes!P9=0,0,1000000/0.086*SER_hh_tes!P9/SER_hh_num!P9)</f>
        <v>30565.141414881909</v>
      </c>
      <c r="Q9" s="100">
        <f>IF(SER_hh_tes!Q9=0,0,1000000/0.086*SER_hh_tes!Q9/SER_hh_num!Q9)</f>
        <v>33746.922734685388</v>
      </c>
    </row>
    <row r="10" spans="1:17" ht="12" customHeight="1" x14ac:dyDescent="0.25">
      <c r="A10" s="88" t="s">
        <v>34</v>
      </c>
      <c r="B10" s="100">
        <f>IF(SER_hh_tes!B10=0,0,1000000/0.086*SER_hh_tes!B10/SER_hh_num!B10)</f>
        <v>73013.691868855822</v>
      </c>
      <c r="C10" s="100">
        <f>IF(SER_hh_tes!C10=0,0,1000000/0.086*SER_hh_tes!C10/SER_hh_num!C10)</f>
        <v>62518.526839841878</v>
      </c>
      <c r="D10" s="100">
        <f>IF(SER_hh_tes!D10=0,0,1000000/0.086*SER_hh_tes!D10/SER_hh_num!D10)</f>
        <v>62139.818341568498</v>
      </c>
      <c r="E10" s="100">
        <f>IF(SER_hh_tes!E10=0,0,1000000/0.086*SER_hh_tes!E10/SER_hh_num!E10)</f>
        <v>66915.98032807144</v>
      </c>
      <c r="F10" s="100">
        <f>IF(SER_hh_tes!F10=0,0,1000000/0.086*SER_hh_tes!F10/SER_hh_num!F10)</f>
        <v>61175.262769525936</v>
      </c>
      <c r="G10" s="100">
        <f>IF(SER_hh_tes!G10=0,0,1000000/0.086*SER_hh_tes!G10/SER_hh_num!G10)</f>
        <v>48635.8624840872</v>
      </c>
      <c r="H10" s="100">
        <f>IF(SER_hh_tes!H10=0,0,1000000/0.086*SER_hh_tes!H10/SER_hh_num!H10)</f>
        <v>63902.995733656193</v>
      </c>
      <c r="I10" s="100">
        <f>IF(SER_hh_tes!I10=0,0,1000000/0.086*SER_hh_tes!I10/SER_hh_num!I10)</f>
        <v>52912.655987260485</v>
      </c>
      <c r="J10" s="100">
        <f>IF(SER_hh_tes!J10=0,0,1000000/0.086*SER_hh_tes!J10/SER_hh_num!J10)</f>
        <v>51908.248740962925</v>
      </c>
      <c r="K10" s="100">
        <f>IF(SER_hh_tes!K10=0,0,1000000/0.086*SER_hh_tes!K10/SER_hh_num!K10)</f>
        <v>59062.649833138355</v>
      </c>
      <c r="L10" s="100">
        <f>IF(SER_hh_tes!L10=0,0,1000000/0.086*SER_hh_tes!L10/SER_hh_num!L10)</f>
        <v>63654.259516626495</v>
      </c>
      <c r="M10" s="100">
        <f>IF(SER_hh_tes!M10=0,0,1000000/0.086*SER_hh_tes!M10/SER_hh_num!M10)</f>
        <v>63432.13466147006</v>
      </c>
      <c r="N10" s="100">
        <f>IF(SER_hh_tes!N10=0,0,1000000/0.086*SER_hh_tes!N10/SER_hh_num!N10)</f>
        <v>42381.387588410864</v>
      </c>
      <c r="O10" s="100">
        <f>IF(SER_hh_tes!O10=0,0,1000000/0.086*SER_hh_tes!O10/SER_hh_num!O10)</f>
        <v>39460.615528368449</v>
      </c>
      <c r="P10" s="100">
        <f>IF(SER_hh_tes!P10=0,0,1000000/0.086*SER_hh_tes!P10/SER_hh_num!P10)</f>
        <v>30827.310441579033</v>
      </c>
      <c r="Q10" s="100">
        <f>IF(SER_hh_tes!Q10=0,0,1000000/0.086*SER_hh_tes!Q10/SER_hh_num!Q10)</f>
        <v>33439.598146708136</v>
      </c>
    </row>
    <row r="11" spans="1:17" ht="12" customHeight="1" x14ac:dyDescent="0.25">
      <c r="A11" s="88" t="s">
        <v>61</v>
      </c>
      <c r="B11" s="100">
        <f>IF(SER_hh_tes!B11=0,0,1000000/0.086*SER_hh_tes!B11/SER_hh_num!B11)</f>
        <v>69163.938099617051</v>
      </c>
      <c r="C11" s="100">
        <f>IF(SER_hh_tes!C11=0,0,1000000/0.086*SER_hh_tes!C11/SER_hh_num!C11)</f>
        <v>68325.446937680274</v>
      </c>
      <c r="D11" s="100">
        <f>IF(SER_hh_tes!D11=0,0,1000000/0.086*SER_hh_tes!D11/SER_hh_num!D11)</f>
        <v>61384.28485371064</v>
      </c>
      <c r="E11" s="100">
        <f>IF(SER_hh_tes!E11=0,0,1000000/0.086*SER_hh_tes!E11/SER_hh_num!E11)</f>
        <v>61510.542515173314</v>
      </c>
      <c r="F11" s="100">
        <f>IF(SER_hh_tes!F11=0,0,1000000/0.086*SER_hh_tes!F11/SER_hh_num!F11)</f>
        <v>62613.526708114448</v>
      </c>
      <c r="G11" s="100">
        <f>IF(SER_hh_tes!G11=0,0,1000000/0.086*SER_hh_tes!G11/SER_hh_num!G11)</f>
        <v>70386.122798969809</v>
      </c>
      <c r="H11" s="100">
        <f>IF(SER_hh_tes!H11=0,0,1000000/0.086*SER_hh_tes!H11/SER_hh_num!H11)</f>
        <v>61185.002175179477</v>
      </c>
      <c r="I11" s="100">
        <f>IF(SER_hh_tes!I11=0,0,1000000/0.086*SER_hh_tes!I11/SER_hh_num!I11)</f>
        <v>49884.987505390476</v>
      </c>
      <c r="J11" s="100">
        <f>IF(SER_hh_tes!J11=0,0,1000000/0.086*SER_hh_tes!J11/SER_hh_num!J11)</f>
        <v>49203.764376426312</v>
      </c>
      <c r="K11" s="100">
        <f>IF(SER_hh_tes!K11=0,0,1000000/0.086*SER_hh_tes!K11/SER_hh_num!K11)</f>
        <v>55295.302765654575</v>
      </c>
      <c r="L11" s="100">
        <f>IF(SER_hh_tes!L11=0,0,1000000/0.086*SER_hh_tes!L11/SER_hh_num!L11)</f>
        <v>57793.155200325171</v>
      </c>
      <c r="M11" s="100">
        <f>IF(SER_hh_tes!M11=0,0,1000000/0.086*SER_hh_tes!M11/SER_hh_num!M11)</f>
        <v>58157.534475020744</v>
      </c>
      <c r="N11" s="100">
        <f>IF(SER_hh_tes!N11=0,0,1000000/0.086*SER_hh_tes!N11/SER_hh_num!N11)</f>
        <v>37906.580688601498</v>
      </c>
      <c r="O11" s="100">
        <f>IF(SER_hh_tes!O11=0,0,1000000/0.086*SER_hh_tes!O11/SER_hh_num!O11)</f>
        <v>37105.875508029916</v>
      </c>
      <c r="P11" s="100">
        <f>IF(SER_hh_tes!P11=0,0,1000000/0.086*SER_hh_tes!P11/SER_hh_num!P11)</f>
        <v>29558.65615164574</v>
      </c>
      <c r="Q11" s="100">
        <f>IF(SER_hh_tes!Q11=0,0,1000000/0.086*SER_hh_tes!Q11/SER_hh_num!Q11)</f>
        <v>32231.738134258547</v>
      </c>
    </row>
    <row r="12" spans="1:17" ht="12" customHeight="1" x14ac:dyDescent="0.25">
      <c r="A12" s="88" t="s">
        <v>42</v>
      </c>
      <c r="B12" s="100">
        <f>IF(SER_hh_tes!B12=0,0,1000000/0.086*SER_hh_tes!B12/SER_hh_num!B12)</f>
        <v>67019.426064825413</v>
      </c>
      <c r="C12" s="100">
        <f>IF(SER_hh_tes!C12=0,0,1000000/0.086*SER_hh_tes!C12/SER_hh_num!C12)</f>
        <v>70613.198164807414</v>
      </c>
      <c r="D12" s="100">
        <f>IF(SER_hh_tes!D12=0,0,1000000/0.086*SER_hh_tes!D12/SER_hh_num!D12)</f>
        <v>58993.940911677331</v>
      </c>
      <c r="E12" s="100">
        <f>IF(SER_hh_tes!E12=0,0,1000000/0.086*SER_hh_tes!E12/SER_hh_num!E12)</f>
        <v>62804.704377178467</v>
      </c>
      <c r="F12" s="100">
        <f>IF(SER_hh_tes!F12=0,0,1000000/0.086*SER_hh_tes!F12/SER_hh_num!F12)</f>
        <v>61988.156303074931</v>
      </c>
      <c r="G12" s="100">
        <f>IF(SER_hh_tes!G12=0,0,1000000/0.086*SER_hh_tes!G12/SER_hh_num!G12)</f>
        <v>70447.324290128119</v>
      </c>
      <c r="H12" s="100">
        <f>IF(SER_hh_tes!H12=0,0,1000000/0.086*SER_hh_tes!H12/SER_hh_num!H12)</f>
        <v>60082.394594892277</v>
      </c>
      <c r="I12" s="100">
        <f>IF(SER_hh_tes!I12=0,0,1000000/0.086*SER_hh_tes!I12/SER_hh_num!I12)</f>
        <v>48984.04015373304</v>
      </c>
      <c r="J12" s="100">
        <f>IF(SER_hh_tes!J12=0,0,1000000/0.086*SER_hh_tes!J12/SER_hh_num!J12)</f>
        <v>48242.338632971216</v>
      </c>
      <c r="K12" s="100">
        <f>IF(SER_hh_tes!K12=0,0,1000000/0.086*SER_hh_tes!K12/SER_hh_num!K12)</f>
        <v>54451.019683247105</v>
      </c>
      <c r="L12" s="100">
        <f>IF(SER_hh_tes!L12=0,0,1000000/0.086*SER_hh_tes!L12/SER_hh_num!L12)</f>
        <v>56895.963921836825</v>
      </c>
      <c r="M12" s="100">
        <f>IF(SER_hh_tes!M12=0,0,1000000/0.086*SER_hh_tes!M12/SER_hh_num!M12)</f>
        <v>55757.819668056363</v>
      </c>
      <c r="N12" s="100">
        <f>IF(SER_hh_tes!N12=0,0,1000000/0.086*SER_hh_tes!N12/SER_hh_num!N12)</f>
        <v>37939.678285107802</v>
      </c>
      <c r="O12" s="100">
        <f>IF(SER_hh_tes!O12=0,0,1000000/0.086*SER_hh_tes!O12/SER_hh_num!O12)</f>
        <v>36293.702125501004</v>
      </c>
      <c r="P12" s="100">
        <f>IF(SER_hh_tes!P12=0,0,1000000/0.086*SER_hh_tes!P12/SER_hh_num!P12)</f>
        <v>28862.67252700996</v>
      </c>
      <c r="Q12" s="100">
        <f>IF(SER_hh_tes!Q12=0,0,1000000/0.086*SER_hh_tes!Q12/SER_hh_num!Q12)</f>
        <v>31718.034832431767</v>
      </c>
    </row>
    <row r="13" spans="1:17" ht="12" customHeight="1" x14ac:dyDescent="0.25">
      <c r="A13" s="88" t="s">
        <v>105</v>
      </c>
      <c r="B13" s="100">
        <f>IF(SER_hh_tes!B13=0,0,1000000/0.086*SER_hh_tes!B13/SER_hh_num!B13)</f>
        <v>67232.758253738415</v>
      </c>
      <c r="C13" s="100">
        <f>IF(SER_hh_tes!C13=0,0,1000000/0.086*SER_hh_tes!C13/SER_hh_num!C13)</f>
        <v>71322.027942110246</v>
      </c>
      <c r="D13" s="100">
        <f>IF(SER_hh_tes!D13=0,0,1000000/0.086*SER_hh_tes!D13/SER_hh_num!D13)</f>
        <v>61679.479267651506</v>
      </c>
      <c r="E13" s="100">
        <f>IF(SER_hh_tes!E13=0,0,1000000/0.086*SER_hh_tes!E13/SER_hh_num!E13)</f>
        <v>61822.854037907644</v>
      </c>
      <c r="F13" s="100">
        <f>IF(SER_hh_tes!F13=0,0,1000000/0.086*SER_hh_tes!F13/SER_hh_num!F13)</f>
        <v>63676.466593724697</v>
      </c>
      <c r="G13" s="100">
        <f>IF(SER_hh_tes!G13=0,0,1000000/0.086*SER_hh_tes!G13/SER_hh_num!G13)</f>
        <v>71905.686304164061</v>
      </c>
      <c r="H13" s="100">
        <f>IF(SER_hh_tes!H13=0,0,1000000/0.086*SER_hh_tes!H13/SER_hh_num!H13)</f>
        <v>61677.92951261397</v>
      </c>
      <c r="I13" s="100">
        <f>IF(SER_hh_tes!I13=0,0,1000000/0.086*SER_hh_tes!I13/SER_hh_num!I13)</f>
        <v>49592.890140765885</v>
      </c>
      <c r="J13" s="100">
        <f>IF(SER_hh_tes!J13=0,0,1000000/0.086*SER_hh_tes!J13/SER_hh_num!J13)</f>
        <v>48414.252012570636</v>
      </c>
      <c r="K13" s="100">
        <f>IF(SER_hh_tes!K13=0,0,1000000/0.086*SER_hh_tes!K13/SER_hh_num!K13)</f>
        <v>54135.283913881758</v>
      </c>
      <c r="L13" s="100">
        <f>IF(SER_hh_tes!L13=0,0,1000000/0.086*SER_hh_tes!L13/SER_hh_num!L13)</f>
        <v>58232.159322452586</v>
      </c>
      <c r="M13" s="100">
        <f>IF(SER_hh_tes!M13=0,0,1000000/0.086*SER_hh_tes!M13/SER_hh_num!M13)</f>
        <v>62290.062714636879</v>
      </c>
      <c r="N13" s="100">
        <f>IF(SER_hh_tes!N13=0,0,1000000/0.086*SER_hh_tes!N13/SER_hh_num!N13)</f>
        <v>43317.990386790174</v>
      </c>
      <c r="O13" s="100">
        <f>IF(SER_hh_tes!O13=0,0,1000000/0.086*SER_hh_tes!O13/SER_hh_num!O13)</f>
        <v>42723.762455811011</v>
      </c>
      <c r="P13" s="100">
        <f>IF(SER_hh_tes!P13=0,0,1000000/0.086*SER_hh_tes!P13/SER_hh_num!P13)</f>
        <v>33995.555641644401</v>
      </c>
      <c r="Q13" s="100">
        <f>IF(SER_hh_tes!Q13=0,0,1000000/0.086*SER_hh_tes!Q13/SER_hh_num!Q13)</f>
        <v>37460.37066691646</v>
      </c>
    </row>
    <row r="14" spans="1:17" ht="12" customHeight="1" x14ac:dyDescent="0.25">
      <c r="A14" s="51" t="s">
        <v>104</v>
      </c>
      <c r="B14" s="22">
        <f>IF(SER_hh_tes!B14=0,0,1000000/0.086*SER_hh_tes!B14/SER_hh_num!B14)</f>
        <v>67232.758253738415</v>
      </c>
      <c r="C14" s="22">
        <f>IF(SER_hh_tes!C14=0,0,1000000/0.086*SER_hh_tes!C14/SER_hh_num!C14)</f>
        <v>70531.858079990445</v>
      </c>
      <c r="D14" s="22">
        <f>IF(SER_hh_tes!D14=0,0,1000000/0.086*SER_hh_tes!D14/SER_hh_num!D14)</f>
        <v>60708.762979923835</v>
      </c>
      <c r="E14" s="22">
        <f>IF(SER_hh_tes!E14=0,0,1000000/0.086*SER_hh_tes!E14/SER_hh_num!E14)</f>
        <v>60605.823408092903</v>
      </c>
      <c r="F14" s="22">
        <f>IF(SER_hh_tes!F14=0,0,1000000/0.086*SER_hh_tes!F14/SER_hh_num!F14)</f>
        <v>63514.870963152331</v>
      </c>
      <c r="G14" s="22">
        <f>IF(SER_hh_tes!G14=0,0,1000000/0.086*SER_hh_tes!G14/SER_hh_num!G14)</f>
        <v>72433.542954630189</v>
      </c>
      <c r="H14" s="22">
        <f>IF(SER_hh_tes!H14=0,0,1000000/0.086*SER_hh_tes!H14/SER_hh_num!H14)</f>
        <v>62485.684955345503</v>
      </c>
      <c r="I14" s="22">
        <f>IF(SER_hh_tes!I14=0,0,1000000/0.086*SER_hh_tes!I14/SER_hh_num!I14)</f>
        <v>50493.191254402598</v>
      </c>
      <c r="J14" s="22">
        <f>IF(SER_hh_tes!J14=0,0,1000000/0.086*SER_hh_tes!J14/SER_hh_num!J14)</f>
        <v>49272.698205447618</v>
      </c>
      <c r="K14" s="22">
        <f>IF(SER_hh_tes!K14=0,0,1000000/0.086*SER_hh_tes!K14/SER_hh_num!K14)</f>
        <v>55217.690760611127</v>
      </c>
      <c r="L14" s="22">
        <f>IF(SER_hh_tes!L14=0,0,1000000/0.086*SER_hh_tes!L14/SER_hh_num!L14)</f>
        <v>57522.533770316761</v>
      </c>
      <c r="M14" s="22">
        <f>IF(SER_hh_tes!M14=0,0,1000000/0.086*SER_hh_tes!M14/SER_hh_num!M14)</f>
        <v>57774.198518314399</v>
      </c>
      <c r="N14" s="22">
        <f>IF(SER_hh_tes!N14=0,0,1000000/0.086*SER_hh_tes!N14/SER_hh_num!N14)</f>
        <v>103735.44681186401</v>
      </c>
      <c r="O14" s="22">
        <f>IF(SER_hh_tes!O14=0,0,1000000/0.086*SER_hh_tes!O14/SER_hh_num!O14)</f>
        <v>36687.412911283434</v>
      </c>
      <c r="P14" s="22">
        <f>IF(SER_hh_tes!P14=0,0,1000000/0.086*SER_hh_tes!P14/SER_hh_num!P14)</f>
        <v>29278.385217749194</v>
      </c>
      <c r="Q14" s="22">
        <f>IF(SER_hh_tes!Q14=0,0,1000000/0.086*SER_hh_tes!Q14/SER_hh_num!Q14)</f>
        <v>32247.100231651755</v>
      </c>
    </row>
    <row r="15" spans="1:17" ht="12" customHeight="1" x14ac:dyDescent="0.25">
      <c r="A15" s="105" t="s">
        <v>108</v>
      </c>
      <c r="B15" s="104">
        <f>IF(SER_hh_tes!B15=0,0,1000000/0.086*SER_hh_tes!B15/SER_hh_num!B15)</f>
        <v>1138.6068418132834</v>
      </c>
      <c r="C15" s="104">
        <f>IF(SER_hh_tes!C15=0,0,1000000/0.086*SER_hh_tes!C15/SER_hh_num!C15)</f>
        <v>1210.6192687094097</v>
      </c>
      <c r="D15" s="104">
        <f>IF(SER_hh_tes!D15=0,0,1000000/0.086*SER_hh_tes!D15/SER_hh_num!D15)</f>
        <v>1060.5611286309445</v>
      </c>
      <c r="E15" s="104">
        <f>IF(SER_hh_tes!E15=0,0,1000000/0.086*SER_hh_tes!E15/SER_hh_num!E15)</f>
        <v>1072.01339820725</v>
      </c>
      <c r="F15" s="104">
        <f>IF(SER_hh_tes!F15=0,0,1000000/0.086*SER_hh_tes!F15/SER_hh_num!F15)</f>
        <v>1139.6365618668174</v>
      </c>
      <c r="G15" s="104">
        <f>IF(SER_hh_tes!G15=0,0,1000000/0.086*SER_hh_tes!G15/SER_hh_num!G15)</f>
        <v>1296.3760595915694</v>
      </c>
      <c r="H15" s="104">
        <f>IF(SER_hh_tes!H15=0,0,1000000/0.086*SER_hh_tes!H15/SER_hh_num!H15)</f>
        <v>1107.6085513805895</v>
      </c>
      <c r="I15" s="104">
        <f>IF(SER_hh_tes!I15=0,0,1000000/0.086*SER_hh_tes!I15/SER_hh_num!I15)</f>
        <v>852.46636403387549</v>
      </c>
      <c r="J15" s="104">
        <f>IF(SER_hh_tes!J15=0,0,1000000/0.086*SER_hh_tes!J15/SER_hh_num!J15)</f>
        <v>811.8399960802243</v>
      </c>
      <c r="K15" s="104">
        <f>IF(SER_hh_tes!K15=0,0,1000000/0.086*SER_hh_tes!K15/SER_hh_num!K15)</f>
        <v>929.38835618866847</v>
      </c>
      <c r="L15" s="104">
        <f>IF(SER_hh_tes!L15=0,0,1000000/0.086*SER_hh_tes!L15/SER_hh_num!L15)</f>
        <v>1002.566147159744</v>
      </c>
      <c r="M15" s="104">
        <f>IF(SER_hh_tes!M15=0,0,1000000/0.086*SER_hh_tes!M15/SER_hh_num!M15)</f>
        <v>1011.361406231105</v>
      </c>
      <c r="N15" s="104">
        <f>IF(SER_hh_tes!N15=0,0,1000000/0.086*SER_hh_tes!N15/SER_hh_num!N15)</f>
        <v>646.10707034167979</v>
      </c>
      <c r="O15" s="104">
        <f>IF(SER_hh_tes!O15=0,0,1000000/0.086*SER_hh_tes!O15/SER_hh_num!O15)</f>
        <v>635.04166196656263</v>
      </c>
      <c r="P15" s="104">
        <f>IF(SER_hh_tes!P15=0,0,1000000/0.086*SER_hh_tes!P15/SER_hh_num!P15)</f>
        <v>518.02605378163423</v>
      </c>
      <c r="Q15" s="104">
        <f>IF(SER_hh_tes!Q15=0,0,1000000/0.086*SER_hh_tes!Q15/SER_hh_num!Q15)</f>
        <v>569.54561979754351</v>
      </c>
    </row>
    <row r="16" spans="1:17" ht="12.95" customHeight="1" x14ac:dyDescent="0.25">
      <c r="A16" s="90" t="s">
        <v>102</v>
      </c>
      <c r="B16" s="101">
        <f>IF(SER_hh_tes!B16=0,0,1000000/0.086*SER_hh_tes!B16/SER_hh_num!B16)</f>
        <v>10887.866232487493</v>
      </c>
      <c r="C16" s="101">
        <f>IF(SER_hh_tes!C16=0,0,1000000/0.086*SER_hh_tes!C16/SER_hh_num!C16)</f>
        <v>10933.97614812869</v>
      </c>
      <c r="D16" s="101">
        <f>IF(SER_hh_tes!D16=0,0,1000000/0.086*SER_hh_tes!D16/SER_hh_num!D16)</f>
        <v>10959.994481347381</v>
      </c>
      <c r="E16" s="101">
        <f>IF(SER_hh_tes!E16=0,0,1000000/0.086*SER_hh_tes!E16/SER_hh_num!E16)</f>
        <v>11006.054766793555</v>
      </c>
      <c r="F16" s="101">
        <f>IF(SER_hh_tes!F16=0,0,1000000/0.086*SER_hh_tes!F16/SER_hh_num!F16)</f>
        <v>11076.892709298669</v>
      </c>
      <c r="G16" s="101">
        <f>IF(SER_hh_tes!G16=0,0,1000000/0.086*SER_hh_tes!G16/SER_hh_num!G16)</f>
        <v>11148.568622621173</v>
      </c>
      <c r="H16" s="101">
        <f>IF(SER_hh_tes!H16=0,0,1000000/0.086*SER_hh_tes!H16/SER_hh_num!H16)</f>
        <v>11226.279352685202</v>
      </c>
      <c r="I16" s="101">
        <f>IF(SER_hh_tes!I16=0,0,1000000/0.086*SER_hh_tes!I16/SER_hh_num!I16)</f>
        <v>11286.230309277084</v>
      </c>
      <c r="J16" s="101">
        <f>IF(SER_hh_tes!J16=0,0,1000000/0.086*SER_hh_tes!J16/SER_hh_num!J16)</f>
        <v>11344.883668967805</v>
      </c>
      <c r="K16" s="101">
        <f>IF(SER_hh_tes!K16=0,0,1000000/0.086*SER_hh_tes!K16/SER_hh_num!K16)</f>
        <v>11313.667737069629</v>
      </c>
      <c r="L16" s="101">
        <f>IF(SER_hh_tes!L16=0,0,1000000/0.086*SER_hh_tes!L16/SER_hh_num!L16)</f>
        <v>11403.062797372713</v>
      </c>
      <c r="M16" s="101">
        <f>IF(SER_hh_tes!M16=0,0,1000000/0.086*SER_hh_tes!M16/SER_hh_num!M16)</f>
        <v>11439.467004548811</v>
      </c>
      <c r="N16" s="101">
        <f>IF(SER_hh_tes!N16=0,0,1000000/0.086*SER_hh_tes!N16/SER_hh_num!N16)</f>
        <v>11640.692960714579</v>
      </c>
      <c r="O16" s="101">
        <f>IF(SER_hh_tes!O16=0,0,1000000/0.086*SER_hh_tes!O16/SER_hh_num!O16)</f>
        <v>11831.195711347918</v>
      </c>
      <c r="P16" s="101">
        <f>IF(SER_hh_tes!P16=0,0,1000000/0.086*SER_hh_tes!P16/SER_hh_num!P16)</f>
        <v>12221.886177519877</v>
      </c>
      <c r="Q16" s="101">
        <f>IF(SER_hh_tes!Q16=0,0,1000000/0.086*SER_hh_tes!Q16/SER_hh_num!Q16)</f>
        <v>12413.94515007775</v>
      </c>
    </row>
    <row r="17" spans="1:17" ht="12.95" customHeight="1" x14ac:dyDescent="0.25">
      <c r="A17" s="88" t="s">
        <v>101</v>
      </c>
      <c r="B17" s="103">
        <f>IF(SER_hh_tes!B17=0,0,1000000/0.086*SER_hh_tes!B17/SER_hh_num!B17)</f>
        <v>2405.8244610787015</v>
      </c>
      <c r="C17" s="103">
        <f>IF(SER_hh_tes!C17=0,0,1000000/0.086*SER_hh_tes!C17/SER_hh_num!C17)</f>
        <v>2490.050742126974</v>
      </c>
      <c r="D17" s="103">
        <f>IF(SER_hh_tes!D17=0,0,1000000/0.086*SER_hh_tes!D17/SER_hh_num!D17)</f>
        <v>2684.4356292858256</v>
      </c>
      <c r="E17" s="103">
        <f>IF(SER_hh_tes!E17=0,0,1000000/0.086*SER_hh_tes!E17/SER_hh_num!E17)</f>
        <v>2773.2631632928455</v>
      </c>
      <c r="F17" s="103">
        <f>IF(SER_hh_tes!F17=0,0,1000000/0.086*SER_hh_tes!F17/SER_hh_num!F17)</f>
        <v>2953.8413987287827</v>
      </c>
      <c r="G17" s="103">
        <f>IF(SER_hh_tes!G17=0,0,1000000/0.086*SER_hh_tes!G17/SER_hh_num!G17)</f>
        <v>3051.6549941703784</v>
      </c>
      <c r="H17" s="103">
        <f>IF(SER_hh_tes!H17=0,0,1000000/0.086*SER_hh_tes!H17/SER_hh_num!H17)</f>
        <v>3312.0474800069333</v>
      </c>
      <c r="I17" s="103">
        <f>IF(SER_hh_tes!I17=0,0,1000000/0.086*SER_hh_tes!I17/SER_hh_num!I17)</f>
        <v>3560.5150375031244</v>
      </c>
      <c r="J17" s="103">
        <f>IF(SER_hh_tes!J17=0,0,1000000/0.086*SER_hh_tes!J17/SER_hh_num!J17)</f>
        <v>3755.7823934252124</v>
      </c>
      <c r="K17" s="103">
        <f>IF(SER_hh_tes!K17=0,0,1000000/0.086*SER_hh_tes!K17/SER_hh_num!K17)</f>
        <v>3889.1550980099096</v>
      </c>
      <c r="L17" s="103">
        <f>IF(SER_hh_tes!L17=0,0,1000000/0.086*SER_hh_tes!L17/SER_hh_num!L17)</f>
        <v>4041.3104965764978</v>
      </c>
      <c r="M17" s="103">
        <f>IF(SER_hh_tes!M17=0,0,1000000/0.086*SER_hh_tes!M17/SER_hh_num!M17)</f>
        <v>4118.9306288873131</v>
      </c>
      <c r="N17" s="103">
        <f>IF(SER_hh_tes!N17=0,0,1000000/0.086*SER_hh_tes!N17/SER_hh_num!N17)</f>
        <v>4424.4040592860156</v>
      </c>
      <c r="O17" s="103">
        <f>IF(SER_hh_tes!O17=0,0,1000000/0.086*SER_hh_tes!O17/SER_hh_num!O17)</f>
        <v>4659.7792761402407</v>
      </c>
      <c r="P17" s="103">
        <f>IF(SER_hh_tes!P17=0,0,1000000/0.086*SER_hh_tes!P17/SER_hh_num!P17)</f>
        <v>4969.1318083026626</v>
      </c>
      <c r="Q17" s="103">
        <f>IF(SER_hh_tes!Q17=0,0,1000000/0.086*SER_hh_tes!Q17/SER_hh_num!Q17)</f>
        <v>5315.1947896793972</v>
      </c>
    </row>
    <row r="18" spans="1:17" ht="12" customHeight="1" x14ac:dyDescent="0.25">
      <c r="A18" s="88" t="s">
        <v>100</v>
      </c>
      <c r="B18" s="103">
        <f>IF(SER_hh_tes!B18=0,0,1000000/0.086*SER_hh_tes!B18/SER_hh_num!B18)</f>
        <v>10983.398645089072</v>
      </c>
      <c r="C18" s="103">
        <f>IF(SER_hh_tes!C18=0,0,1000000/0.086*SER_hh_tes!C18/SER_hh_num!C18)</f>
        <v>11024.444356323649</v>
      </c>
      <c r="D18" s="103">
        <f>IF(SER_hh_tes!D18=0,0,1000000/0.086*SER_hh_tes!D18/SER_hh_num!D18)</f>
        <v>11058.193444952451</v>
      </c>
      <c r="E18" s="103">
        <f>IF(SER_hh_tes!E18=0,0,1000000/0.086*SER_hh_tes!E18/SER_hh_num!E18)</f>
        <v>11102.372342429742</v>
      </c>
      <c r="F18" s="103">
        <f>IF(SER_hh_tes!F18=0,0,1000000/0.086*SER_hh_tes!F18/SER_hh_num!F18)</f>
        <v>11167.354422062414</v>
      </c>
      <c r="G18" s="103">
        <f>IF(SER_hh_tes!G18=0,0,1000000/0.086*SER_hh_tes!G18/SER_hh_num!G18)</f>
        <v>11229.310027055852</v>
      </c>
      <c r="H18" s="103">
        <f>IF(SER_hh_tes!H18=0,0,1000000/0.086*SER_hh_tes!H18/SER_hh_num!H18)</f>
        <v>11314.954294899006</v>
      </c>
      <c r="I18" s="103">
        <f>IF(SER_hh_tes!I18=0,0,1000000/0.086*SER_hh_tes!I18/SER_hh_num!I18)</f>
        <v>11391.785505247835</v>
      </c>
      <c r="J18" s="103">
        <f>IF(SER_hh_tes!J18=0,0,1000000/0.086*SER_hh_tes!J18/SER_hh_num!J18)</f>
        <v>11452.625274143507</v>
      </c>
      <c r="K18" s="103">
        <f>IF(SER_hh_tes!K18=0,0,1000000/0.086*SER_hh_tes!K18/SER_hh_num!K18)</f>
        <v>11408.517224342411</v>
      </c>
      <c r="L18" s="103">
        <f>IF(SER_hh_tes!L18=0,0,1000000/0.086*SER_hh_tes!L18/SER_hh_num!L18)</f>
        <v>11492.633615161152</v>
      </c>
      <c r="M18" s="103">
        <f>IF(SER_hh_tes!M18=0,0,1000000/0.086*SER_hh_tes!M18/SER_hh_num!M18)</f>
        <v>11533.016801228045</v>
      </c>
      <c r="N18" s="103">
        <f>IF(SER_hh_tes!N18=0,0,1000000/0.086*SER_hh_tes!N18/SER_hh_num!N18)</f>
        <v>11744.919600517474</v>
      </c>
      <c r="O18" s="103">
        <f>IF(SER_hh_tes!O18=0,0,1000000/0.086*SER_hh_tes!O18/SER_hh_num!O18)</f>
        <v>11955.292462424528</v>
      </c>
      <c r="P18" s="103">
        <f>IF(SER_hh_tes!P18=0,0,1000000/0.086*SER_hh_tes!P18/SER_hh_num!P18)</f>
        <v>12381.225136660592</v>
      </c>
      <c r="Q18" s="103">
        <f>IF(SER_hh_tes!Q18=0,0,1000000/0.086*SER_hh_tes!Q18/SER_hh_num!Q18)</f>
        <v>12619.154172498898</v>
      </c>
    </row>
    <row r="19" spans="1:17" ht="12.95" customHeight="1" x14ac:dyDescent="0.25">
      <c r="A19" s="90" t="s">
        <v>47</v>
      </c>
      <c r="B19" s="101">
        <f>IF(SER_hh_tes!B19=0,0,1000000/0.086*SER_hh_tes!B19/SER_hh_num!B19)</f>
        <v>5918.0765981823006</v>
      </c>
      <c r="C19" s="101">
        <f>IF(SER_hh_tes!C19=0,0,1000000/0.086*SER_hh_tes!C19/SER_hh_num!C19)</f>
        <v>5924.0727577177704</v>
      </c>
      <c r="D19" s="101">
        <f>IF(SER_hh_tes!D19=0,0,1000000/0.086*SER_hh_tes!D19/SER_hh_num!D19)</f>
        <v>5963.3721463662096</v>
      </c>
      <c r="E19" s="101">
        <f>IF(SER_hh_tes!E19=0,0,1000000/0.086*SER_hh_tes!E19/SER_hh_num!E19)</f>
        <v>6028.5326262486969</v>
      </c>
      <c r="F19" s="101">
        <f>IF(SER_hh_tes!F19=0,0,1000000/0.086*SER_hh_tes!F19/SER_hh_num!F19)</f>
        <v>6082.0930043885619</v>
      </c>
      <c r="G19" s="101">
        <f>IF(SER_hh_tes!G19=0,0,1000000/0.086*SER_hh_tes!G19/SER_hh_num!G19)</f>
        <v>6045.4410574936182</v>
      </c>
      <c r="H19" s="101">
        <f>IF(SER_hh_tes!H19=0,0,1000000/0.086*SER_hh_tes!H19/SER_hh_num!H19)</f>
        <v>6064.5059584474329</v>
      </c>
      <c r="I19" s="101">
        <f>IF(SER_hh_tes!I19=0,0,1000000/0.086*SER_hh_tes!I19/SER_hh_num!I19)</f>
        <v>6051.1586498321549</v>
      </c>
      <c r="J19" s="101">
        <f>IF(SER_hh_tes!J19=0,0,1000000/0.086*SER_hh_tes!J19/SER_hh_num!J19)</f>
        <v>6097.2551862747623</v>
      </c>
      <c r="K19" s="101">
        <f>IF(SER_hh_tes!K19=0,0,1000000/0.086*SER_hh_tes!K19/SER_hh_num!K19)</f>
        <v>6215.4167358312934</v>
      </c>
      <c r="L19" s="101">
        <f>IF(SER_hh_tes!L19=0,0,1000000/0.086*SER_hh_tes!L19/SER_hh_num!L19)</f>
        <v>6259.0731634234844</v>
      </c>
      <c r="M19" s="101">
        <f>IF(SER_hh_tes!M19=0,0,1000000/0.086*SER_hh_tes!M19/SER_hh_num!M19)</f>
        <v>6310.6166776076197</v>
      </c>
      <c r="N19" s="101">
        <f>IF(SER_hh_tes!N19=0,0,1000000/0.086*SER_hh_tes!N19/SER_hh_num!N19)</f>
        <v>5919.1541229995928</v>
      </c>
      <c r="O19" s="101">
        <f>IF(SER_hh_tes!O19=0,0,1000000/0.086*SER_hh_tes!O19/SER_hh_num!O19)</f>
        <v>6005.6220751136225</v>
      </c>
      <c r="P19" s="101">
        <f>IF(SER_hh_tes!P19=0,0,1000000/0.086*SER_hh_tes!P19/SER_hh_num!P19)</f>
        <v>6227.5856712552149</v>
      </c>
      <c r="Q19" s="101">
        <f>IF(SER_hh_tes!Q19=0,0,1000000/0.086*SER_hh_tes!Q19/SER_hh_num!Q19)</f>
        <v>6371.1752041343016</v>
      </c>
    </row>
    <row r="20" spans="1:17" ht="12" customHeight="1" x14ac:dyDescent="0.25">
      <c r="A20" s="88" t="s">
        <v>38</v>
      </c>
      <c r="B20" s="100">
        <f>IF(SER_hh_tes!B20=0,0,1000000/0.086*SER_hh_tes!B20/SER_hh_num!B20)</f>
        <v>0</v>
      </c>
      <c r="C20" s="100">
        <f>IF(SER_hh_tes!C20=0,0,1000000/0.086*SER_hh_tes!C20/SER_hh_num!C20)</f>
        <v>0</v>
      </c>
      <c r="D20" s="100">
        <f>IF(SER_hh_tes!D20=0,0,1000000/0.086*SER_hh_tes!D20/SER_hh_num!D20)</f>
        <v>0</v>
      </c>
      <c r="E20" s="100">
        <f>IF(SER_hh_tes!E20=0,0,1000000/0.086*SER_hh_tes!E20/SER_hh_num!E20)</f>
        <v>0</v>
      </c>
      <c r="F20" s="100">
        <f>IF(SER_hh_tes!F20=0,0,1000000/0.086*SER_hh_tes!F20/SER_hh_num!F20)</f>
        <v>0</v>
      </c>
      <c r="G20" s="100">
        <f>IF(SER_hh_tes!G20=0,0,1000000/0.086*SER_hh_tes!G20/SER_hh_num!G20)</f>
        <v>0</v>
      </c>
      <c r="H20" s="100">
        <f>IF(SER_hh_tes!H20=0,0,1000000/0.086*SER_hh_tes!H20/SER_hh_num!H20)</f>
        <v>0</v>
      </c>
      <c r="I20" s="100">
        <f>IF(SER_hh_tes!I20=0,0,1000000/0.086*SER_hh_tes!I20/SER_hh_num!I20)</f>
        <v>0</v>
      </c>
      <c r="J20" s="100">
        <f>IF(SER_hh_tes!J20=0,0,1000000/0.086*SER_hh_tes!J20/SER_hh_num!J20)</f>
        <v>0</v>
      </c>
      <c r="K20" s="100">
        <f>IF(SER_hh_tes!K20=0,0,1000000/0.086*SER_hh_tes!K20/SER_hh_num!K20)</f>
        <v>0</v>
      </c>
      <c r="L20" s="100">
        <f>IF(SER_hh_tes!L20=0,0,1000000/0.086*SER_hh_tes!L20/SER_hh_num!L20)</f>
        <v>0</v>
      </c>
      <c r="M20" s="100">
        <f>IF(SER_hh_tes!M20=0,0,1000000/0.086*SER_hh_tes!M20/SER_hh_num!M20)</f>
        <v>0</v>
      </c>
      <c r="N20" s="100">
        <f>IF(SER_hh_tes!N20=0,0,1000000/0.086*SER_hh_tes!N20/SER_hh_num!N20)</f>
        <v>0</v>
      </c>
      <c r="O20" s="100">
        <f>IF(SER_hh_tes!O20=0,0,1000000/0.086*SER_hh_tes!O20/SER_hh_num!O20)</f>
        <v>0</v>
      </c>
      <c r="P20" s="100">
        <f>IF(SER_hh_tes!P20=0,0,1000000/0.086*SER_hh_tes!P20/SER_hh_num!P20)</f>
        <v>0</v>
      </c>
      <c r="Q20" s="100">
        <f>IF(SER_hh_tes!Q20=0,0,1000000/0.086*SER_hh_tes!Q20/SER_hh_num!Q20)</f>
        <v>0</v>
      </c>
    </row>
    <row r="21" spans="1:17" s="28" customFormat="1" ht="12" customHeight="1" x14ac:dyDescent="0.25">
      <c r="A21" s="88" t="s">
        <v>66</v>
      </c>
      <c r="B21" s="100">
        <f>IF(SER_hh_tes!B21=0,0,1000000/0.086*SER_hh_tes!B21/SER_hh_num!B21)</f>
        <v>0</v>
      </c>
      <c r="C21" s="100">
        <f>IF(SER_hh_tes!C21=0,0,1000000/0.086*SER_hh_tes!C21/SER_hh_num!C21)</f>
        <v>0</v>
      </c>
      <c r="D21" s="100">
        <f>IF(SER_hh_tes!D21=0,0,1000000/0.086*SER_hh_tes!D21/SER_hh_num!D21)</f>
        <v>0</v>
      </c>
      <c r="E21" s="100">
        <f>IF(SER_hh_tes!E21=0,0,1000000/0.086*SER_hh_tes!E21/SER_hh_num!E21)</f>
        <v>0</v>
      </c>
      <c r="F21" s="100">
        <f>IF(SER_hh_tes!F21=0,0,1000000/0.086*SER_hh_tes!F21/SER_hh_num!F21)</f>
        <v>0</v>
      </c>
      <c r="G21" s="100">
        <f>IF(SER_hh_tes!G21=0,0,1000000/0.086*SER_hh_tes!G21/SER_hh_num!G21)</f>
        <v>0</v>
      </c>
      <c r="H21" s="100">
        <f>IF(SER_hh_tes!H21=0,0,1000000/0.086*SER_hh_tes!H21/SER_hh_num!H21)</f>
        <v>0</v>
      </c>
      <c r="I21" s="100">
        <f>IF(SER_hh_tes!I21=0,0,1000000/0.086*SER_hh_tes!I21/SER_hh_num!I21)</f>
        <v>0</v>
      </c>
      <c r="J21" s="100">
        <f>IF(SER_hh_tes!J21=0,0,1000000/0.086*SER_hh_tes!J21/SER_hh_num!J21)</f>
        <v>0</v>
      </c>
      <c r="K21" s="100">
        <f>IF(SER_hh_tes!K21=0,0,1000000/0.086*SER_hh_tes!K21/SER_hh_num!K21)</f>
        <v>0</v>
      </c>
      <c r="L21" s="100">
        <f>IF(SER_hh_tes!L21=0,0,1000000/0.086*SER_hh_tes!L21/SER_hh_num!L21)</f>
        <v>0</v>
      </c>
      <c r="M21" s="100">
        <f>IF(SER_hh_tes!M21=0,0,1000000/0.086*SER_hh_tes!M21/SER_hh_num!M21)</f>
        <v>0</v>
      </c>
      <c r="N21" s="100">
        <f>IF(SER_hh_tes!N21=0,0,1000000/0.086*SER_hh_tes!N21/SER_hh_num!N21)</f>
        <v>0</v>
      </c>
      <c r="O21" s="100">
        <f>IF(SER_hh_tes!O21=0,0,1000000/0.086*SER_hh_tes!O21/SER_hh_num!O21)</f>
        <v>0</v>
      </c>
      <c r="P21" s="100">
        <f>IF(SER_hh_tes!P21=0,0,1000000/0.086*SER_hh_tes!P21/SER_hh_num!P21)</f>
        <v>0</v>
      </c>
      <c r="Q21" s="100">
        <f>IF(SER_hh_tes!Q21=0,0,1000000/0.086*SER_hh_tes!Q21/SER_hh_num!Q21)</f>
        <v>0</v>
      </c>
    </row>
    <row r="22" spans="1:17" ht="12" customHeight="1" x14ac:dyDescent="0.25">
      <c r="A22" s="88" t="s">
        <v>99</v>
      </c>
      <c r="B22" s="100">
        <f>IF(SER_hh_tes!B22=0,0,1000000/0.086*SER_hh_tes!B22/SER_hh_num!B22)</f>
        <v>0</v>
      </c>
      <c r="C22" s="100">
        <f>IF(SER_hh_tes!C22=0,0,1000000/0.086*SER_hh_tes!C22/SER_hh_num!C22)</f>
        <v>0</v>
      </c>
      <c r="D22" s="100">
        <f>IF(SER_hh_tes!D22=0,0,1000000/0.086*SER_hh_tes!D22/SER_hh_num!D22)</f>
        <v>0</v>
      </c>
      <c r="E22" s="100">
        <f>IF(SER_hh_tes!E22=0,0,1000000/0.086*SER_hh_tes!E22/SER_hh_num!E22)</f>
        <v>0</v>
      </c>
      <c r="F22" s="100">
        <f>IF(SER_hh_tes!F22=0,0,1000000/0.086*SER_hh_tes!F22/SER_hh_num!F22)</f>
        <v>0</v>
      </c>
      <c r="G22" s="100">
        <f>IF(SER_hh_tes!G22=0,0,1000000/0.086*SER_hh_tes!G22/SER_hh_num!G22)</f>
        <v>0</v>
      </c>
      <c r="H22" s="100">
        <f>IF(SER_hh_tes!H22=0,0,1000000/0.086*SER_hh_tes!H22/SER_hh_num!H22)</f>
        <v>0</v>
      </c>
      <c r="I22" s="100">
        <f>IF(SER_hh_tes!I22=0,0,1000000/0.086*SER_hh_tes!I22/SER_hh_num!I22)</f>
        <v>0</v>
      </c>
      <c r="J22" s="100">
        <f>IF(SER_hh_tes!J22=0,0,1000000/0.086*SER_hh_tes!J22/SER_hh_num!J22)</f>
        <v>0</v>
      </c>
      <c r="K22" s="100">
        <f>IF(SER_hh_tes!K22=0,0,1000000/0.086*SER_hh_tes!K22/SER_hh_num!K22)</f>
        <v>0</v>
      </c>
      <c r="L22" s="100">
        <f>IF(SER_hh_tes!L22=0,0,1000000/0.086*SER_hh_tes!L22/SER_hh_num!L22)</f>
        <v>0</v>
      </c>
      <c r="M22" s="100">
        <f>IF(SER_hh_tes!M22=0,0,1000000/0.086*SER_hh_tes!M22/SER_hh_num!M22)</f>
        <v>0</v>
      </c>
      <c r="N22" s="100">
        <f>IF(SER_hh_tes!N22=0,0,1000000/0.086*SER_hh_tes!N22/SER_hh_num!N22)</f>
        <v>0</v>
      </c>
      <c r="O22" s="100">
        <f>IF(SER_hh_tes!O22=0,0,1000000/0.086*SER_hh_tes!O22/SER_hh_num!O22)</f>
        <v>0</v>
      </c>
      <c r="P22" s="100">
        <f>IF(SER_hh_tes!P22=0,0,1000000/0.086*SER_hh_tes!P22/SER_hh_num!P22)</f>
        <v>0</v>
      </c>
      <c r="Q22" s="100">
        <f>IF(SER_hh_tes!Q22=0,0,1000000/0.086*SER_hh_tes!Q22/SER_hh_num!Q22)</f>
        <v>0</v>
      </c>
    </row>
    <row r="23" spans="1:17" ht="12" customHeight="1" x14ac:dyDescent="0.25">
      <c r="A23" s="88" t="s">
        <v>98</v>
      </c>
      <c r="B23" s="100">
        <f>IF(SER_hh_tes!B23=0,0,1000000/0.086*SER_hh_tes!B23/SER_hh_num!B23)</f>
        <v>5921.6477448283486</v>
      </c>
      <c r="C23" s="100">
        <f>IF(SER_hh_tes!C23=0,0,1000000/0.086*SER_hh_tes!C23/SER_hh_num!C23)</f>
        <v>5921.7776032866095</v>
      </c>
      <c r="D23" s="100">
        <f>IF(SER_hh_tes!D23=0,0,1000000/0.086*SER_hh_tes!D23/SER_hh_num!D23)</f>
        <v>5967.5606881059057</v>
      </c>
      <c r="E23" s="100">
        <f>IF(SER_hh_tes!E23=0,0,1000000/0.086*SER_hh_tes!E23/SER_hh_num!E23)</f>
        <v>6033.9714227784507</v>
      </c>
      <c r="F23" s="100">
        <f>IF(SER_hh_tes!F23=0,0,1000000/0.086*SER_hh_tes!F23/SER_hh_num!F23)</f>
        <v>6105.1837217930215</v>
      </c>
      <c r="G23" s="100">
        <f>IF(SER_hh_tes!G23=0,0,1000000/0.086*SER_hh_tes!G23/SER_hh_num!G23)</f>
        <v>6067.8998008476938</v>
      </c>
      <c r="H23" s="100">
        <f>IF(SER_hh_tes!H23=0,0,1000000/0.086*SER_hh_tes!H23/SER_hh_num!H23)</f>
        <v>6014.676883076042</v>
      </c>
      <c r="I23" s="100">
        <f>IF(SER_hh_tes!I23=0,0,1000000/0.086*SER_hh_tes!I23/SER_hh_num!I23)</f>
        <v>5963.4687655615026</v>
      </c>
      <c r="J23" s="100">
        <f>IF(SER_hh_tes!J23=0,0,1000000/0.086*SER_hh_tes!J23/SER_hh_num!J23)</f>
        <v>6118.6832773780234</v>
      </c>
      <c r="K23" s="100">
        <f>IF(SER_hh_tes!K23=0,0,1000000/0.086*SER_hh_tes!K23/SER_hh_num!K23)</f>
        <v>6241.3015906089249</v>
      </c>
      <c r="L23" s="100">
        <f>IF(SER_hh_tes!L23=0,0,1000000/0.086*SER_hh_tes!L23/SER_hh_num!L23)</f>
        <v>6287.8944222065365</v>
      </c>
      <c r="M23" s="100">
        <f>IF(SER_hh_tes!M23=0,0,1000000/0.086*SER_hh_tes!M23/SER_hh_num!M23)</f>
        <v>6319.0571917030593</v>
      </c>
      <c r="N23" s="100">
        <f>IF(SER_hh_tes!N23=0,0,1000000/0.086*SER_hh_tes!N23/SER_hh_num!N23)</f>
        <v>5880.8705224341229</v>
      </c>
      <c r="O23" s="100">
        <f>IF(SER_hh_tes!O23=0,0,1000000/0.086*SER_hh_tes!O23/SER_hh_num!O23)</f>
        <v>6000.1088400303533</v>
      </c>
      <c r="P23" s="100">
        <f>IF(SER_hh_tes!P23=0,0,1000000/0.086*SER_hh_tes!P23/SER_hh_num!P23)</f>
        <v>6198.9759978849834</v>
      </c>
      <c r="Q23" s="100">
        <f>IF(SER_hh_tes!Q23=0,0,1000000/0.086*SER_hh_tes!Q23/SER_hh_num!Q23)</f>
        <v>6331.7722755788691</v>
      </c>
    </row>
    <row r="24" spans="1:17" ht="12" customHeight="1" x14ac:dyDescent="0.25">
      <c r="A24" s="88" t="s">
        <v>34</v>
      </c>
      <c r="B24" s="100">
        <f>IF(SER_hh_tes!B24=0,0,1000000/0.086*SER_hh_tes!B24/SER_hh_num!B24)</f>
        <v>0</v>
      </c>
      <c r="C24" s="100">
        <f>IF(SER_hh_tes!C24=0,0,1000000/0.086*SER_hh_tes!C24/SER_hh_num!C24)</f>
        <v>0</v>
      </c>
      <c r="D24" s="100">
        <f>IF(SER_hh_tes!D24=0,0,1000000/0.086*SER_hh_tes!D24/SER_hh_num!D24)</f>
        <v>0</v>
      </c>
      <c r="E24" s="100">
        <f>IF(SER_hh_tes!E24=0,0,1000000/0.086*SER_hh_tes!E24/SER_hh_num!E24)</f>
        <v>0</v>
      </c>
      <c r="F24" s="100">
        <f>IF(SER_hh_tes!F24=0,0,1000000/0.086*SER_hh_tes!F24/SER_hh_num!F24)</f>
        <v>0</v>
      </c>
      <c r="G24" s="100">
        <f>IF(SER_hh_tes!G24=0,0,1000000/0.086*SER_hh_tes!G24/SER_hh_num!G24)</f>
        <v>0</v>
      </c>
      <c r="H24" s="100">
        <f>IF(SER_hh_tes!H24=0,0,1000000/0.086*SER_hh_tes!H24/SER_hh_num!H24)</f>
        <v>0</v>
      </c>
      <c r="I24" s="100">
        <f>IF(SER_hh_tes!I24=0,0,1000000/0.086*SER_hh_tes!I24/SER_hh_num!I24)</f>
        <v>0</v>
      </c>
      <c r="J24" s="100">
        <f>IF(SER_hh_tes!J24=0,0,1000000/0.086*SER_hh_tes!J24/SER_hh_num!J24)</f>
        <v>0</v>
      </c>
      <c r="K24" s="100">
        <f>IF(SER_hh_tes!K24=0,0,1000000/0.086*SER_hh_tes!K24/SER_hh_num!K24)</f>
        <v>0</v>
      </c>
      <c r="L24" s="100">
        <f>IF(SER_hh_tes!L24=0,0,1000000/0.086*SER_hh_tes!L24/SER_hh_num!L24)</f>
        <v>0</v>
      </c>
      <c r="M24" s="100">
        <f>IF(SER_hh_tes!M24=0,0,1000000/0.086*SER_hh_tes!M24/SER_hh_num!M24)</f>
        <v>0</v>
      </c>
      <c r="N24" s="100">
        <f>IF(SER_hh_tes!N24=0,0,1000000/0.086*SER_hh_tes!N24/SER_hh_num!N24)</f>
        <v>6621.6428955515912</v>
      </c>
      <c r="O24" s="100">
        <f>IF(SER_hh_tes!O24=0,0,1000000/0.086*SER_hh_tes!O24/SER_hh_num!O24)</f>
        <v>6655.3872949974229</v>
      </c>
      <c r="P24" s="100">
        <f>IF(SER_hh_tes!P24=0,0,1000000/0.086*SER_hh_tes!P24/SER_hh_num!P24)</f>
        <v>6811.804664808923</v>
      </c>
      <c r="Q24" s="100">
        <f>IF(SER_hh_tes!Q24=0,0,1000000/0.086*SER_hh_tes!Q24/SER_hh_num!Q24)</f>
        <v>6882.1311009981346</v>
      </c>
    </row>
    <row r="25" spans="1:17" ht="12" customHeight="1" x14ac:dyDescent="0.25">
      <c r="A25" s="88" t="s">
        <v>42</v>
      </c>
      <c r="B25" s="100">
        <f>IF(SER_hh_tes!B25=0,0,1000000/0.086*SER_hh_tes!B25/SER_hh_num!B25)</f>
        <v>5921.6477448283476</v>
      </c>
      <c r="C25" s="100">
        <f>IF(SER_hh_tes!C25=0,0,1000000/0.086*SER_hh_tes!C25/SER_hh_num!C25)</f>
        <v>5903.8452322101703</v>
      </c>
      <c r="D25" s="100">
        <f>IF(SER_hh_tes!D25=0,0,1000000/0.086*SER_hh_tes!D25/SER_hh_num!D25)</f>
        <v>5919.5293300606972</v>
      </c>
      <c r="E25" s="100">
        <f>IF(SER_hh_tes!E25=0,0,1000000/0.086*SER_hh_tes!E25/SER_hh_num!E25)</f>
        <v>5955.7315341388512</v>
      </c>
      <c r="F25" s="100">
        <f>IF(SER_hh_tes!F25=0,0,1000000/0.086*SER_hh_tes!F25/SER_hh_num!F25)</f>
        <v>5989.5945168202234</v>
      </c>
      <c r="G25" s="100">
        <f>IF(SER_hh_tes!G25=0,0,1000000/0.086*SER_hh_tes!G25/SER_hh_num!G25)</f>
        <v>5953.1252304897453</v>
      </c>
      <c r="H25" s="100">
        <f>IF(SER_hh_tes!H25=0,0,1000000/0.086*SER_hh_tes!H25/SER_hh_num!H25)</f>
        <v>5960.2342133121556</v>
      </c>
      <c r="I25" s="100">
        <f>IF(SER_hh_tes!I25=0,0,1000000/0.086*SER_hh_tes!I25/SER_hh_num!I25)</f>
        <v>5932.72987002227</v>
      </c>
      <c r="J25" s="100">
        <f>IF(SER_hh_tes!J25=0,0,1000000/0.086*SER_hh_tes!J25/SER_hh_num!J25)</f>
        <v>5986.4321832000505</v>
      </c>
      <c r="K25" s="100">
        <f>IF(SER_hh_tes!K25=0,0,1000000/0.086*SER_hh_tes!K25/SER_hh_num!K25)</f>
        <v>6093.1762254481846</v>
      </c>
      <c r="L25" s="100">
        <f>IF(SER_hh_tes!L25=0,0,1000000/0.086*SER_hh_tes!L25/SER_hh_num!L25)</f>
        <v>6123.1224982980593</v>
      </c>
      <c r="M25" s="100">
        <f>IF(SER_hh_tes!M25=0,0,1000000/0.086*SER_hh_tes!M25/SER_hh_num!M25)</f>
        <v>6166.2855725960817</v>
      </c>
      <c r="N25" s="100">
        <f>IF(SER_hh_tes!N25=0,0,1000000/0.086*SER_hh_tes!N25/SER_hh_num!N25)</f>
        <v>5826.3876240527861</v>
      </c>
      <c r="O25" s="100">
        <f>IF(SER_hh_tes!O25=0,0,1000000/0.086*SER_hh_tes!O25/SER_hh_num!O25)</f>
        <v>5808.3900959725188</v>
      </c>
      <c r="P25" s="100">
        <f>IF(SER_hh_tes!P25=0,0,1000000/0.086*SER_hh_tes!P25/SER_hh_num!P25)</f>
        <v>6013.2897643546939</v>
      </c>
      <c r="Q25" s="100">
        <f>IF(SER_hh_tes!Q25=0,0,1000000/0.086*SER_hh_tes!Q25/SER_hh_num!Q25)</f>
        <v>6148.4124551598852</v>
      </c>
    </row>
    <row r="26" spans="1:17" ht="12" customHeight="1" x14ac:dyDescent="0.25">
      <c r="A26" s="88" t="s">
        <v>30</v>
      </c>
      <c r="B26" s="22">
        <f>IF(SER_hh_tes!B26=0,0,1000000/0.086*SER_hh_tes!B26/SER_hh_num!B26)</f>
        <v>5910.9424639281024</v>
      </c>
      <c r="C26" s="22">
        <f>IF(SER_hh_tes!C26=0,0,1000000/0.086*SER_hh_tes!C26/SER_hh_num!C26)</f>
        <v>5933.2659474862412</v>
      </c>
      <c r="D26" s="22">
        <f>IF(SER_hh_tes!D26=0,0,1000000/0.086*SER_hh_tes!D26/SER_hh_num!D26)</f>
        <v>5967.8747925234056</v>
      </c>
      <c r="E26" s="22">
        <f>IF(SER_hh_tes!E26=0,0,1000000/0.086*SER_hh_tes!E26/SER_hh_num!E26)</f>
        <v>6037.891292495081</v>
      </c>
      <c r="F26" s="22">
        <f>IF(SER_hh_tes!F26=0,0,1000000/0.086*SER_hh_tes!F26/SER_hh_num!F26)</f>
        <v>6062.0512835015825</v>
      </c>
      <c r="G26" s="22">
        <f>IF(SER_hh_tes!G26=0,0,1000000/0.086*SER_hh_tes!G26/SER_hh_num!G26)</f>
        <v>6023.8372349271267</v>
      </c>
      <c r="H26" s="22">
        <f>IF(SER_hh_tes!H26=0,0,1000000/0.086*SER_hh_tes!H26/SER_hh_num!H26)</f>
        <v>6203.9472055710803</v>
      </c>
      <c r="I26" s="22">
        <f>IF(SER_hh_tes!I26=0,0,1000000/0.086*SER_hh_tes!I26/SER_hh_num!I26)</f>
        <v>6269.5859691985515</v>
      </c>
      <c r="J26" s="22">
        <f>IF(SER_hh_tes!J26=0,0,1000000/0.086*SER_hh_tes!J26/SER_hh_num!J26)</f>
        <v>6072.8494615689378</v>
      </c>
      <c r="K26" s="22">
        <f>IF(SER_hh_tes!K26=0,0,1000000/0.086*SER_hh_tes!K26/SER_hh_num!K26)</f>
        <v>6182.906017277287</v>
      </c>
      <c r="L26" s="22">
        <f>IF(SER_hh_tes!L26=0,0,1000000/0.086*SER_hh_tes!L26/SER_hh_num!L26)</f>
        <v>6208.9276602519658</v>
      </c>
      <c r="M26" s="22">
        <f>IF(SER_hh_tes!M26=0,0,1000000/0.086*SER_hh_tes!M26/SER_hh_num!M26)</f>
        <v>6316.0947429902544</v>
      </c>
      <c r="N26" s="22">
        <f>IF(SER_hh_tes!N26=0,0,1000000/0.086*SER_hh_tes!N26/SER_hh_num!N26)</f>
        <v>6218.4367309227491</v>
      </c>
      <c r="O26" s="22">
        <f>IF(SER_hh_tes!O26=0,0,1000000/0.086*SER_hh_tes!O26/SER_hh_num!O26)</f>
        <v>7055.8518796338221</v>
      </c>
      <c r="P26" s="22">
        <f>IF(SER_hh_tes!P26=0,0,1000000/0.086*SER_hh_tes!P26/SER_hh_num!P26)</f>
        <v>6888.6618389499872</v>
      </c>
      <c r="Q26" s="22">
        <f>IF(SER_hh_tes!Q26=0,0,1000000/0.086*SER_hh_tes!Q26/SER_hh_num!Q26)</f>
        <v>6757.8957600384629</v>
      </c>
    </row>
    <row r="27" spans="1:17" ht="12" customHeight="1" x14ac:dyDescent="0.25">
      <c r="A27" s="93" t="s">
        <v>114</v>
      </c>
      <c r="B27" s="116">
        <f>IF(SER_hh_tes!B27=0,0,1000000/0.086*SER_hh_tes!B27/SER_hh_num!B19)</f>
        <v>0</v>
      </c>
      <c r="C27" s="116">
        <f>IF(SER_hh_tes!C27=0,0,1000000/0.086*SER_hh_tes!C27/SER_hh_num!C19)</f>
        <v>0</v>
      </c>
      <c r="D27" s="116">
        <f>IF(SER_hh_tes!D27=0,0,1000000/0.086*SER_hh_tes!D27/SER_hh_num!D19)</f>
        <v>0</v>
      </c>
      <c r="E27" s="116">
        <f>IF(SER_hh_tes!E27=0,0,1000000/0.086*SER_hh_tes!E27/SER_hh_num!E19)</f>
        <v>0</v>
      </c>
      <c r="F27" s="116">
        <f>IF(SER_hh_tes!F27=0,0,1000000/0.086*SER_hh_tes!F27/SER_hh_num!F19)</f>
        <v>0</v>
      </c>
      <c r="G27" s="116">
        <f>IF(SER_hh_tes!G27=0,0,1000000/0.086*SER_hh_tes!G27/SER_hh_num!G19)</f>
        <v>1.0605016040506199</v>
      </c>
      <c r="H27" s="116">
        <f>IF(SER_hh_tes!H27=0,0,1000000/0.086*SER_hh_tes!H27/SER_hh_num!H19)</f>
        <v>0</v>
      </c>
      <c r="I27" s="116">
        <f>IF(SER_hh_tes!I27=0,0,1000000/0.086*SER_hh_tes!I27/SER_hh_num!I19)</f>
        <v>4.295940487919764</v>
      </c>
      <c r="J27" s="116">
        <f>IF(SER_hh_tes!J27=0,0,1000000/0.086*SER_hh_tes!J27/SER_hh_num!J19)</f>
        <v>4.320857258080002</v>
      </c>
      <c r="K27" s="116">
        <f>IF(SER_hh_tes!K27=0,0,1000000/0.086*SER_hh_tes!K27/SER_hh_num!K19)</f>
        <v>4.3394092351113089</v>
      </c>
      <c r="L27" s="116">
        <f>IF(SER_hh_tes!L27=0,0,1000000/0.086*SER_hh_tes!L27/SER_hh_num!L19)</f>
        <v>7.2534471627886017</v>
      </c>
      <c r="M27" s="116">
        <f>IF(SER_hh_tes!M27=0,0,1000000/0.086*SER_hh_tes!M27/SER_hh_num!M19)</f>
        <v>8.2531020048135595</v>
      </c>
      <c r="N27" s="116">
        <f>IF(SER_hh_tes!N27=0,0,1000000/0.086*SER_hh_tes!N27/SER_hh_num!N19)</f>
        <v>8.1936957650869253</v>
      </c>
      <c r="O27" s="116">
        <f>IF(SER_hh_tes!O27=0,0,1000000/0.086*SER_hh_tes!O27/SER_hh_num!O19)</f>
        <v>8.1083552938549897</v>
      </c>
      <c r="P27" s="116">
        <f>IF(SER_hh_tes!P27=0,0,1000000/0.086*SER_hh_tes!P27/SER_hh_num!P19)</f>
        <v>8.8441435544557478</v>
      </c>
      <c r="Q27" s="116">
        <f>IF(SER_hh_tes!Q27=0,0,1000000/0.086*SER_hh_tes!Q27/SER_hh_num!Q19)</f>
        <v>8.8378723740196765</v>
      </c>
    </row>
    <row r="28" spans="1:17" ht="12" customHeight="1" x14ac:dyDescent="0.25">
      <c r="A28" s="91" t="s">
        <v>113</v>
      </c>
      <c r="B28" s="117">
        <f>IF(SER_hh_tes!B27=0,0,1000000/0.086*SER_hh_tes!B27/SER_hh_num!B27)</f>
        <v>0</v>
      </c>
      <c r="C28" s="117">
        <f>IF(SER_hh_tes!C27=0,0,1000000/0.086*SER_hh_tes!C27/SER_hh_num!C27)</f>
        <v>0</v>
      </c>
      <c r="D28" s="117">
        <f>IF(SER_hh_tes!D27=0,0,1000000/0.086*SER_hh_tes!D27/SER_hh_num!D27)</f>
        <v>0</v>
      </c>
      <c r="E28" s="117">
        <f>IF(SER_hh_tes!E27=0,0,1000000/0.086*SER_hh_tes!E27/SER_hh_num!E27)</f>
        <v>0</v>
      </c>
      <c r="F28" s="117">
        <f>IF(SER_hh_tes!F27=0,0,1000000/0.086*SER_hh_tes!F27/SER_hh_num!F27)</f>
        <v>0</v>
      </c>
      <c r="G28" s="117">
        <f>IF(SER_hh_tes!G27=0,0,1000000/0.086*SER_hh_tes!G27/SER_hh_num!G27)</f>
        <v>2255.4833243880885</v>
      </c>
      <c r="H28" s="117">
        <f>IF(SER_hh_tes!H27=0,0,1000000/0.086*SER_hh_tes!H27/SER_hh_num!H27)</f>
        <v>0</v>
      </c>
      <c r="I28" s="117">
        <f>IF(SER_hh_tes!I27=0,0,1000000/0.086*SER_hh_tes!I27/SER_hh_num!I27)</f>
        <v>2261.9484230184057</v>
      </c>
      <c r="J28" s="117">
        <f>IF(SER_hh_tes!J27=0,0,1000000/0.086*SER_hh_tes!J27/SER_hh_num!J27)</f>
        <v>1971.2934368282642</v>
      </c>
      <c r="K28" s="117">
        <f>IF(SER_hh_tes!K27=0,0,1000000/0.086*SER_hh_tes!K27/SER_hh_num!K27)</f>
        <v>1851.7432343863272</v>
      </c>
      <c r="L28" s="117">
        <f>IF(SER_hh_tes!L27=0,0,1000000/0.086*SER_hh_tes!L27/SER_hh_num!L27)</f>
        <v>2242.1246231179171</v>
      </c>
      <c r="M28" s="117">
        <f>IF(SER_hh_tes!M27=0,0,1000000/0.086*SER_hh_tes!M27/SER_hh_num!M27)</f>
        <v>2349.0268969165486</v>
      </c>
      <c r="N28" s="117">
        <f>IF(SER_hh_tes!N27=0,0,1000000/0.086*SER_hh_tes!N27/SER_hh_num!N27)</f>
        <v>2104.0285779711385</v>
      </c>
      <c r="O28" s="117">
        <f>IF(SER_hh_tes!O27=0,0,1000000/0.086*SER_hh_tes!O27/SER_hh_num!O27)</f>
        <v>2072.8348089048645</v>
      </c>
      <c r="P28" s="117">
        <f>IF(SER_hh_tes!P27=0,0,1000000/0.086*SER_hh_tes!P27/SER_hh_num!P27)</f>
        <v>2264.8387675898798</v>
      </c>
      <c r="Q28" s="117">
        <f>IF(SER_hh_tes!Q27=0,0,1000000/0.086*SER_hh_tes!Q27/SER_hh_num!Q27)</f>
        <v>2183.8914013338222</v>
      </c>
    </row>
    <row r="29" spans="1:17" ht="12.95" customHeight="1" x14ac:dyDescent="0.25">
      <c r="A29" s="90" t="s">
        <v>46</v>
      </c>
      <c r="B29" s="101">
        <f>IF(SER_hh_tes!B29=0,0,1000000/0.086*SER_hh_tes!B29/SER_hh_num!B29)</f>
        <v>6856.6984296936453</v>
      </c>
      <c r="C29" s="101">
        <f>IF(SER_hh_tes!C29=0,0,1000000/0.086*SER_hh_tes!C29/SER_hh_num!C29)</f>
        <v>6880.1145876004339</v>
      </c>
      <c r="D29" s="101">
        <f>IF(SER_hh_tes!D29=0,0,1000000/0.086*SER_hh_tes!D29/SER_hh_num!D29)</f>
        <v>6873.1997936297485</v>
      </c>
      <c r="E29" s="101">
        <f>IF(SER_hh_tes!E29=0,0,1000000/0.086*SER_hh_tes!E29/SER_hh_num!E29)</f>
        <v>6879.6664813280677</v>
      </c>
      <c r="F29" s="101">
        <f>IF(SER_hh_tes!F29=0,0,1000000/0.086*SER_hh_tes!F29/SER_hh_num!F29)</f>
        <v>6929.1011417690015</v>
      </c>
      <c r="G29" s="101">
        <f>IF(SER_hh_tes!G29=0,0,1000000/0.086*SER_hh_tes!G29/SER_hh_num!G29)</f>
        <v>6969.2473034576706</v>
      </c>
      <c r="H29" s="101">
        <f>IF(SER_hh_tes!H29=0,0,1000000/0.086*SER_hh_tes!H29/SER_hh_num!H29)</f>
        <v>6949.1365840904327</v>
      </c>
      <c r="I29" s="101">
        <f>IF(SER_hh_tes!I29=0,0,1000000/0.086*SER_hh_tes!I29/SER_hh_num!I29)</f>
        <v>6974.446343357582</v>
      </c>
      <c r="J29" s="101">
        <f>IF(SER_hh_tes!J29=0,0,1000000/0.086*SER_hh_tes!J29/SER_hh_num!J29)</f>
        <v>7007.0570364807554</v>
      </c>
      <c r="K29" s="101">
        <f>IF(SER_hh_tes!K29=0,0,1000000/0.086*SER_hh_tes!K29/SER_hh_num!K29)</f>
        <v>7039.4579295488993</v>
      </c>
      <c r="L29" s="101">
        <f>IF(SER_hh_tes!L29=0,0,1000000/0.086*SER_hh_tes!L29/SER_hh_num!L29)</f>
        <v>6992.8895238688901</v>
      </c>
      <c r="M29" s="101">
        <f>IF(SER_hh_tes!M29=0,0,1000000/0.086*SER_hh_tes!M29/SER_hh_num!M29)</f>
        <v>6796.7532475742619</v>
      </c>
      <c r="N29" s="101">
        <f>IF(SER_hh_tes!N29=0,0,1000000/0.086*SER_hh_tes!N29/SER_hh_num!N29)</f>
        <v>6126.3812349709578</v>
      </c>
      <c r="O29" s="101">
        <f>IF(SER_hh_tes!O29=0,0,1000000/0.086*SER_hh_tes!O29/SER_hh_num!O29)</f>
        <v>6240.8428621560661</v>
      </c>
      <c r="P29" s="101">
        <f>IF(SER_hh_tes!P29=0,0,1000000/0.086*SER_hh_tes!P29/SER_hh_num!P29)</f>
        <v>6256.9206038409247</v>
      </c>
      <c r="Q29" s="101">
        <f>IF(SER_hh_tes!Q29=0,0,1000000/0.086*SER_hh_tes!Q29/SER_hh_num!Q29)</f>
        <v>6266.4322043739958</v>
      </c>
    </row>
    <row r="30" spans="1:17" ht="12" customHeight="1" x14ac:dyDescent="0.25">
      <c r="A30" s="88" t="s">
        <v>66</v>
      </c>
      <c r="B30" s="100">
        <f>IF(SER_hh_tes!B30=0,0,1000000/0.086*SER_hh_tes!B30/SER_hh_num!B30)</f>
        <v>6974.8148867277359</v>
      </c>
      <c r="C30" s="100">
        <f>IF(SER_hh_tes!C30=0,0,1000000/0.086*SER_hh_tes!C30/SER_hh_num!C30)</f>
        <v>6535.8301625316653</v>
      </c>
      <c r="D30" s="100">
        <f>IF(SER_hh_tes!D30=0,0,1000000/0.086*SER_hh_tes!D30/SER_hh_num!D30)</f>
        <v>7378.5327817623547</v>
      </c>
      <c r="E30" s="100">
        <f>IF(SER_hh_tes!E30=0,0,1000000/0.086*SER_hh_tes!E30/SER_hh_num!E30)</f>
        <v>6936.5069164978586</v>
      </c>
      <c r="F30" s="100">
        <f>IF(SER_hh_tes!F30=0,0,1000000/0.086*SER_hh_tes!F30/SER_hh_num!F30)</f>
        <v>6633.3412890686923</v>
      </c>
      <c r="G30" s="100">
        <f>IF(SER_hh_tes!G30=0,0,1000000/0.086*SER_hh_tes!G30/SER_hh_num!G30)</f>
        <v>7364.8490112983964</v>
      </c>
      <c r="H30" s="100">
        <f>IF(SER_hh_tes!H30=0,0,1000000/0.086*SER_hh_tes!H30/SER_hh_num!H30)</f>
        <v>7000.8445956986779</v>
      </c>
      <c r="I30" s="100">
        <f>IF(SER_hh_tes!I30=0,0,1000000/0.086*SER_hh_tes!I30/SER_hh_num!I30)</f>
        <v>7142.0443948378843</v>
      </c>
      <c r="J30" s="100">
        <f>IF(SER_hh_tes!J30=0,0,1000000/0.086*SER_hh_tes!J30/SER_hh_num!J30)</f>
        <v>7121.8444698038002</v>
      </c>
      <c r="K30" s="100">
        <f>IF(SER_hh_tes!K30=0,0,1000000/0.086*SER_hh_tes!K30/SER_hh_num!K30)</f>
        <v>7198.3372710197764</v>
      </c>
      <c r="L30" s="100">
        <f>IF(SER_hh_tes!L30=0,0,1000000/0.086*SER_hh_tes!L30/SER_hh_num!L30)</f>
        <v>8081.0210439571747</v>
      </c>
      <c r="M30" s="100">
        <f>IF(SER_hh_tes!M30=0,0,1000000/0.086*SER_hh_tes!M30/SER_hh_num!M30)</f>
        <v>6831.6149541518053</v>
      </c>
      <c r="N30" s="100">
        <f>IF(SER_hh_tes!N30=0,0,1000000/0.086*SER_hh_tes!N30/SER_hh_num!N30)</f>
        <v>6139.7068954786682</v>
      </c>
      <c r="O30" s="100">
        <f>IF(SER_hh_tes!O30=0,0,1000000/0.086*SER_hh_tes!O30/SER_hh_num!O30)</f>
        <v>5454.233785508166</v>
      </c>
      <c r="P30" s="100">
        <f>IF(SER_hh_tes!P30=0,0,1000000/0.086*SER_hh_tes!P30/SER_hh_num!P30)</f>
        <v>6171.2539877567542</v>
      </c>
      <c r="Q30" s="100">
        <f>IF(SER_hh_tes!Q30=0,0,1000000/0.086*SER_hh_tes!Q30/SER_hh_num!Q30)</f>
        <v>6187.5429342754596</v>
      </c>
    </row>
    <row r="31" spans="1:17" ht="12" customHeight="1" x14ac:dyDescent="0.25">
      <c r="A31" s="88" t="s">
        <v>98</v>
      </c>
      <c r="B31" s="100">
        <f>IF(SER_hh_tes!B31=0,0,1000000/0.086*SER_hh_tes!B31/SER_hh_num!B31)</f>
        <v>6974.8148867277332</v>
      </c>
      <c r="C31" s="100">
        <f>IF(SER_hh_tes!C31=0,0,1000000/0.086*SER_hh_tes!C31/SER_hh_num!C31)</f>
        <v>7137.6960443185153</v>
      </c>
      <c r="D31" s="100">
        <f>IF(SER_hh_tes!D31=0,0,1000000/0.086*SER_hh_tes!D31/SER_hh_num!D31)</f>
        <v>6887.2375578523161</v>
      </c>
      <c r="E31" s="100">
        <f>IF(SER_hh_tes!E31=0,0,1000000/0.086*SER_hh_tes!E31/SER_hh_num!E31)</f>
        <v>7024.2125155138583</v>
      </c>
      <c r="F31" s="100">
        <f>IF(SER_hh_tes!F31=0,0,1000000/0.086*SER_hh_tes!F31/SER_hh_num!F31)</f>
        <v>7122.3836984068566</v>
      </c>
      <c r="G31" s="100">
        <f>IF(SER_hh_tes!G31=0,0,1000000/0.086*SER_hh_tes!G31/SER_hh_num!G31)</f>
        <v>7013.5313418729165</v>
      </c>
      <c r="H31" s="100">
        <f>IF(SER_hh_tes!H31=0,0,1000000/0.086*SER_hh_tes!H31/SER_hh_num!H31)</f>
        <v>7038.9134436532768</v>
      </c>
      <c r="I31" s="100">
        <f>IF(SER_hh_tes!I31=0,0,1000000/0.086*SER_hh_tes!I31/SER_hh_num!I31)</f>
        <v>7040.2730972394575</v>
      </c>
      <c r="J31" s="100">
        <f>IF(SER_hh_tes!J31=0,0,1000000/0.086*SER_hh_tes!J31/SER_hh_num!J31)</f>
        <v>7081.3685161319672</v>
      </c>
      <c r="K31" s="100">
        <f>IF(SER_hh_tes!K31=0,0,1000000/0.086*SER_hh_tes!K31/SER_hh_num!K31)</f>
        <v>7111.8780501000165</v>
      </c>
      <c r="L31" s="100">
        <f>IF(SER_hh_tes!L31=0,0,1000000/0.086*SER_hh_tes!L31/SER_hh_num!L31)</f>
        <v>6969.0447097536053</v>
      </c>
      <c r="M31" s="100">
        <f>IF(SER_hh_tes!M31=0,0,1000000/0.086*SER_hh_tes!M31/SER_hh_num!M31)</f>
        <v>6865.9516344150697</v>
      </c>
      <c r="N31" s="100">
        <f>IF(SER_hh_tes!N31=0,0,1000000/0.086*SER_hh_tes!N31/SER_hh_num!N31)</f>
        <v>6137.8123829860724</v>
      </c>
      <c r="O31" s="100">
        <f>IF(SER_hh_tes!O31=0,0,1000000/0.086*SER_hh_tes!O31/SER_hh_num!O31)</f>
        <v>6208.8756384543694</v>
      </c>
      <c r="P31" s="100">
        <f>IF(SER_hh_tes!P31=0,0,1000000/0.086*SER_hh_tes!P31/SER_hh_num!P31)</f>
        <v>6193.3401413585916</v>
      </c>
      <c r="Q31" s="100">
        <f>IF(SER_hh_tes!Q31=0,0,1000000/0.086*SER_hh_tes!Q31/SER_hh_num!Q31)</f>
        <v>6215.219548159168</v>
      </c>
    </row>
    <row r="32" spans="1:17" ht="12" customHeight="1" x14ac:dyDescent="0.25">
      <c r="A32" s="88" t="s">
        <v>34</v>
      </c>
      <c r="B32" s="100">
        <f>IF(SER_hh_tes!B32=0,0,1000000/0.086*SER_hh_tes!B32/SER_hh_num!B32)</f>
        <v>0</v>
      </c>
      <c r="C32" s="100">
        <f>IF(SER_hh_tes!C32=0,0,1000000/0.086*SER_hh_tes!C32/SER_hh_num!C32)</f>
        <v>0</v>
      </c>
      <c r="D32" s="100">
        <f>IF(SER_hh_tes!D32=0,0,1000000/0.086*SER_hh_tes!D32/SER_hh_num!D32)</f>
        <v>0</v>
      </c>
      <c r="E32" s="100">
        <f>IF(SER_hh_tes!E32=0,0,1000000/0.086*SER_hh_tes!E32/SER_hh_num!E32)</f>
        <v>0</v>
      </c>
      <c r="F32" s="100">
        <f>IF(SER_hh_tes!F32=0,0,1000000/0.086*SER_hh_tes!F32/SER_hh_num!F32)</f>
        <v>0</v>
      </c>
      <c r="G32" s="100">
        <f>IF(SER_hh_tes!G32=0,0,1000000/0.086*SER_hh_tes!G32/SER_hh_num!G32)</f>
        <v>0</v>
      </c>
      <c r="H32" s="100">
        <f>IF(SER_hh_tes!H32=0,0,1000000/0.086*SER_hh_tes!H32/SER_hh_num!H32)</f>
        <v>0</v>
      </c>
      <c r="I32" s="100">
        <f>IF(SER_hh_tes!I32=0,0,1000000/0.086*SER_hh_tes!I32/SER_hh_num!I32)</f>
        <v>0</v>
      </c>
      <c r="J32" s="100">
        <f>IF(SER_hh_tes!J32=0,0,1000000/0.086*SER_hh_tes!J32/SER_hh_num!J32)</f>
        <v>0</v>
      </c>
      <c r="K32" s="100">
        <f>IF(SER_hh_tes!K32=0,0,1000000/0.086*SER_hh_tes!K32/SER_hh_num!K32)</f>
        <v>0</v>
      </c>
      <c r="L32" s="100">
        <f>IF(SER_hh_tes!L32=0,0,1000000/0.086*SER_hh_tes!L32/SER_hh_num!L32)</f>
        <v>0</v>
      </c>
      <c r="M32" s="100">
        <f>IF(SER_hh_tes!M32=0,0,1000000/0.086*SER_hh_tes!M32/SER_hh_num!M32)</f>
        <v>0</v>
      </c>
      <c r="N32" s="100">
        <f>IF(SER_hh_tes!N32=0,0,1000000/0.086*SER_hh_tes!N32/SER_hh_num!N32)</f>
        <v>0</v>
      </c>
      <c r="O32" s="100">
        <f>IF(SER_hh_tes!O32=0,0,1000000/0.086*SER_hh_tes!O32/SER_hh_num!O32)</f>
        <v>0</v>
      </c>
      <c r="P32" s="100">
        <f>IF(SER_hh_tes!P32=0,0,1000000/0.086*SER_hh_tes!P32/SER_hh_num!P32)</f>
        <v>0</v>
      </c>
      <c r="Q32" s="100">
        <f>IF(SER_hh_tes!Q32=0,0,1000000/0.086*SER_hh_tes!Q32/SER_hh_num!Q32)</f>
        <v>0</v>
      </c>
    </row>
    <row r="33" spans="1:17" ht="12" customHeight="1" x14ac:dyDescent="0.25">
      <c r="A33" s="49" t="s">
        <v>30</v>
      </c>
      <c r="B33" s="18">
        <f>IF(SER_hh_tes!B33=0,0,1000000/0.086*SER_hh_tes!B33/SER_hh_num!B33)</f>
        <v>6675.3730851048604</v>
      </c>
      <c r="C33" s="18">
        <f>IF(SER_hh_tes!C33=0,0,1000000/0.086*SER_hh_tes!C33/SER_hh_num!C33)</f>
        <v>6708.500773511284</v>
      </c>
      <c r="D33" s="18">
        <f>IF(SER_hh_tes!D33=0,0,1000000/0.086*SER_hh_tes!D33/SER_hh_num!D33)</f>
        <v>6691.0656741265484</v>
      </c>
      <c r="E33" s="18">
        <f>IF(SER_hh_tes!E33=0,0,1000000/0.086*SER_hh_tes!E33/SER_hh_num!E33)</f>
        <v>6697.3251647776069</v>
      </c>
      <c r="F33" s="18">
        <f>IF(SER_hh_tes!F33=0,0,1000000/0.086*SER_hh_tes!F33/SER_hh_num!F33)</f>
        <v>6767.3169628158303</v>
      </c>
      <c r="G33" s="18">
        <f>IF(SER_hh_tes!G33=0,0,1000000/0.086*SER_hh_tes!G33/SER_hh_num!G33)</f>
        <v>6856.0303519225872</v>
      </c>
      <c r="H33" s="18">
        <f>IF(SER_hh_tes!H33=0,0,1000000/0.086*SER_hh_tes!H33/SER_hh_num!H33)</f>
        <v>6843.4719321406665</v>
      </c>
      <c r="I33" s="18">
        <f>IF(SER_hh_tes!I33=0,0,1000000/0.086*SER_hh_tes!I33/SER_hh_num!I33)</f>
        <v>6880.9029259165682</v>
      </c>
      <c r="J33" s="18">
        <f>IF(SER_hh_tes!J33=0,0,1000000/0.086*SER_hh_tes!J33/SER_hh_num!J33)</f>
        <v>6915.5056143603724</v>
      </c>
      <c r="K33" s="18">
        <f>IF(SER_hh_tes!K33=0,0,1000000/0.086*SER_hh_tes!K33/SER_hh_num!K33)</f>
        <v>6942.9448054041022</v>
      </c>
      <c r="L33" s="18">
        <f>IF(SER_hh_tes!L33=0,0,1000000/0.086*SER_hh_tes!L33/SER_hh_num!L33)</f>
        <v>6871.4484482914777</v>
      </c>
      <c r="M33" s="18">
        <f>IF(SER_hh_tes!M33=0,0,1000000/0.086*SER_hh_tes!M33/SER_hh_num!M33)</f>
        <v>6653.1163031909882</v>
      </c>
      <c r="N33" s="18">
        <f>IF(SER_hh_tes!N33=0,0,1000000/0.086*SER_hh_tes!N33/SER_hh_num!N33)</f>
        <v>6003.4834746267406</v>
      </c>
      <c r="O33" s="18">
        <f>IF(SER_hh_tes!O33=0,0,1000000/0.086*SER_hh_tes!O33/SER_hh_num!O33)</f>
        <v>7580.0544206481918</v>
      </c>
      <c r="P33" s="18">
        <f>IF(SER_hh_tes!P33=0,0,1000000/0.086*SER_hh_tes!P33/SER_hh_num!P33)</f>
        <v>6950.0530409273806</v>
      </c>
      <c r="Q33" s="18">
        <f>IF(SER_hh_tes!Q33=0,0,1000000/0.086*SER_hh_tes!Q33/SER_hh_num!Q33)</f>
        <v>6578.8233430139335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>
        <f>IF(SER_hh_emi!B3=0,0,1000000*SER_hh_emi!B3/SER_hh_num!B3)</f>
        <v>19340.618174882795</v>
      </c>
      <c r="C3" s="106">
        <f>IF(SER_hh_emi!C3=0,0,1000000*SER_hh_emi!C3/SER_hh_num!C3)</f>
        <v>20225.684292402908</v>
      </c>
      <c r="D3" s="106">
        <f>IF(SER_hh_emi!D3=0,0,1000000*SER_hh_emi!D3/SER_hh_num!D3)</f>
        <v>18129.522145908995</v>
      </c>
      <c r="E3" s="106">
        <f>IF(SER_hh_emi!E3=0,0,1000000*SER_hh_emi!E3/SER_hh_num!E3)</f>
        <v>18384.417418455716</v>
      </c>
      <c r="F3" s="106">
        <f>IF(SER_hh_emi!F3=0,0,1000000*SER_hh_emi!F3/SER_hh_num!F3)</f>
        <v>19137.971493271027</v>
      </c>
      <c r="G3" s="106">
        <f>IF(SER_hh_emi!G3=0,0,1000000*SER_hh_emi!G3/SER_hh_num!G3)</f>
        <v>20864.435879355879</v>
      </c>
      <c r="H3" s="106">
        <f>IF(SER_hh_emi!H3=0,0,1000000*SER_hh_emi!H3/SER_hh_num!H3)</f>
        <v>17769.149589753273</v>
      </c>
      <c r="I3" s="106">
        <f>IF(SER_hh_emi!I3=0,0,1000000*SER_hh_emi!I3/SER_hh_num!I3)</f>
        <v>13542.627040251089</v>
      </c>
      <c r="J3" s="106">
        <f>IF(SER_hh_emi!J3=0,0,1000000*SER_hh_emi!J3/SER_hh_num!J3)</f>
        <v>12823.811688114609</v>
      </c>
      <c r="K3" s="106">
        <f>IF(SER_hh_emi!K3=0,0,1000000*SER_hh_emi!K3/SER_hh_num!K3)</f>
        <v>14006.060171704468</v>
      </c>
      <c r="L3" s="106">
        <f>IF(SER_hh_emi!L3=0,0,1000000*SER_hh_emi!L3/SER_hh_num!L3)</f>
        <v>15282.190327259495</v>
      </c>
      <c r="M3" s="106">
        <f>IF(SER_hh_emi!M3=0,0,1000000*SER_hh_emi!M3/SER_hh_num!M3)</f>
        <v>15275.641108078613</v>
      </c>
      <c r="N3" s="106">
        <f>IF(SER_hh_emi!N3=0,0,1000000*SER_hh_emi!N3/SER_hh_num!N3)</f>
        <v>12403.483913861452</v>
      </c>
      <c r="O3" s="106">
        <f>IF(SER_hh_emi!O3=0,0,1000000*SER_hh_emi!O3/SER_hh_num!O3)</f>
        <v>12369.806652472536</v>
      </c>
      <c r="P3" s="106">
        <f>IF(SER_hh_emi!P3=0,0,1000000*SER_hh_emi!P3/SER_hh_num!P3)</f>
        <v>10702.15791248507</v>
      </c>
      <c r="Q3" s="106">
        <f>IF(SER_hh_emi!Q3=0,0,1000000*SER_hh_emi!Q3/SER_hh_num!Q3)</f>
        <v>11016.793606025009</v>
      </c>
    </row>
    <row r="4" spans="1:17" ht="12.95" customHeight="1" x14ac:dyDescent="0.25">
      <c r="A4" s="90" t="s">
        <v>44</v>
      </c>
      <c r="B4" s="101">
        <f>IF(SER_hh_emi!B4=0,0,1000000*SER_hh_emi!B4/SER_hh_num!B4)</f>
        <v>16234.552919673946</v>
      </c>
      <c r="C4" s="101">
        <f>IF(SER_hh_emi!C4=0,0,1000000*SER_hh_emi!C4/SER_hh_num!C4)</f>
        <v>17202.338763435029</v>
      </c>
      <c r="D4" s="101">
        <f>IF(SER_hh_emi!D4=0,0,1000000*SER_hh_emi!D4/SER_hh_num!D4)</f>
        <v>15081.536644629154</v>
      </c>
      <c r="E4" s="101">
        <f>IF(SER_hh_emi!E4=0,0,1000000*SER_hh_emi!E4/SER_hh_num!E4)</f>
        <v>15362.714606292757</v>
      </c>
      <c r="F4" s="101">
        <f>IF(SER_hh_emi!F4=0,0,1000000*SER_hh_emi!F4/SER_hh_num!F4)</f>
        <v>16173.539192000122</v>
      </c>
      <c r="G4" s="101">
        <f>IF(SER_hh_emi!G4=0,0,1000000*SER_hh_emi!G4/SER_hh_num!G4)</f>
        <v>17917.625188755563</v>
      </c>
      <c r="H4" s="101">
        <f>IF(SER_hh_emi!H4=0,0,1000000*SER_hh_emi!H4/SER_hh_num!H4)</f>
        <v>14864.31960554742</v>
      </c>
      <c r="I4" s="101">
        <f>IF(SER_hh_emi!I4=0,0,1000000*SER_hh_emi!I4/SER_hh_num!I4)</f>
        <v>10684.006322365429</v>
      </c>
      <c r="J4" s="101">
        <f>IF(SER_hh_emi!J4=0,0,1000000*SER_hh_emi!J4/SER_hh_num!J4)</f>
        <v>9954.7504929569714</v>
      </c>
      <c r="K4" s="101">
        <f>IF(SER_hh_emi!K4=0,0,1000000*SER_hh_emi!K4/SER_hh_num!K4)</f>
        <v>11087.248647745413</v>
      </c>
      <c r="L4" s="101">
        <f>IF(SER_hh_emi!L4=0,0,1000000*SER_hh_emi!L4/SER_hh_num!L4)</f>
        <v>12180.104244471082</v>
      </c>
      <c r="M4" s="101">
        <f>IF(SER_hh_emi!M4=0,0,1000000*SER_hh_emi!M4/SER_hh_num!M4)</f>
        <v>12033.240671029294</v>
      </c>
      <c r="N4" s="101">
        <f>IF(SER_hh_emi!N4=0,0,1000000*SER_hh_emi!N4/SER_hh_num!N4)</f>
        <v>8660.3485606154009</v>
      </c>
      <c r="O4" s="101">
        <f>IF(SER_hh_emi!O4=0,0,1000000*SER_hh_emi!O4/SER_hh_num!O4)</f>
        <v>8406.3792013506463</v>
      </c>
      <c r="P4" s="101">
        <f>IF(SER_hh_emi!P4=0,0,1000000*SER_hh_emi!P4/SER_hh_num!P4)</f>
        <v>6817.4682832667622</v>
      </c>
      <c r="Q4" s="101">
        <f>IF(SER_hh_emi!Q4=0,0,1000000*SER_hh_emi!Q4/SER_hh_num!Q4)</f>
        <v>7338.3939550003406</v>
      </c>
    </row>
    <row r="5" spans="1:17" ht="12" customHeight="1" x14ac:dyDescent="0.25">
      <c r="A5" s="88" t="s">
        <v>38</v>
      </c>
      <c r="B5" s="100">
        <f>IF(SER_hh_emi!B5=0,0,1000000*SER_hh_emi!B5/SER_hh_num!B5)</f>
        <v>47014.103551890003</v>
      </c>
      <c r="C5" s="100">
        <f>IF(SER_hh_emi!C5=0,0,1000000*SER_hh_emi!C5/SER_hh_num!C5)</f>
        <v>50223.082178851451</v>
      </c>
      <c r="D5" s="100">
        <f>IF(SER_hh_emi!D5=0,0,1000000*SER_hh_emi!D5/SER_hh_num!D5)</f>
        <v>43276.867149055484</v>
      </c>
      <c r="E5" s="100">
        <f>IF(SER_hh_emi!E5=0,0,1000000*SER_hh_emi!E5/SER_hh_num!E5)</f>
        <v>43295.821034382425</v>
      </c>
      <c r="F5" s="100">
        <f>IF(SER_hh_emi!F5=0,0,1000000*SER_hh_emi!F5/SER_hh_num!F5)</f>
        <v>44827.800202014252</v>
      </c>
      <c r="G5" s="100">
        <f>IF(SER_hh_emi!G5=0,0,1000000*SER_hh_emi!G5/SER_hh_num!G5)</f>
        <v>22382.892290462722</v>
      </c>
      <c r="H5" s="100">
        <f>IF(SER_hh_emi!H5=0,0,1000000*SER_hh_emi!H5/SER_hh_num!H5)</f>
        <v>40467.507579702607</v>
      </c>
      <c r="I5" s="100">
        <f>IF(SER_hh_emi!I5=0,0,1000000*SER_hh_emi!I5/SER_hh_num!I5)</f>
        <v>32489.567361525274</v>
      </c>
      <c r="J5" s="100">
        <f>IF(SER_hh_emi!J5=0,0,1000000*SER_hh_emi!J5/SER_hh_num!J5)</f>
        <v>31496.214318424743</v>
      </c>
      <c r="K5" s="100">
        <f>IF(SER_hh_emi!K5=0,0,1000000*SER_hh_emi!K5/SER_hh_num!K5)</f>
        <v>35282.014811312831</v>
      </c>
      <c r="L5" s="100">
        <f>IF(SER_hh_emi!L5=0,0,1000000*SER_hh_emi!L5/SER_hh_num!L5)</f>
        <v>35894.862504799792</v>
      </c>
      <c r="M5" s="100">
        <f>IF(SER_hh_emi!M5=0,0,1000000*SER_hh_emi!M5/SER_hh_num!M5)</f>
        <v>36797.71086275141</v>
      </c>
      <c r="N5" s="100">
        <f>IF(SER_hh_emi!N5=0,0,1000000*SER_hh_emi!N5/SER_hh_num!N5)</f>
        <v>23469.720803992357</v>
      </c>
      <c r="O5" s="100">
        <f>IF(SER_hh_emi!O5=0,0,1000000*SER_hh_emi!O5/SER_hh_num!O5)</f>
        <v>22983.66190988963</v>
      </c>
      <c r="P5" s="100">
        <f>IF(SER_hh_emi!P5=0,0,1000000*SER_hh_emi!P5/SER_hh_num!P5)</f>
        <v>18070.298148384958</v>
      </c>
      <c r="Q5" s="100">
        <f>IF(SER_hh_emi!Q5=0,0,1000000*SER_hh_emi!Q5/SER_hh_num!Q5)</f>
        <v>19754.069380492609</v>
      </c>
    </row>
    <row r="6" spans="1:17" ht="12" customHeight="1" x14ac:dyDescent="0.25">
      <c r="A6" s="88" t="s">
        <v>66</v>
      </c>
      <c r="B6" s="100">
        <f>IF(SER_hh_emi!B6=0,0,1000000*SER_hh_emi!B6/SER_hh_num!B6)</f>
        <v>0</v>
      </c>
      <c r="C6" s="100">
        <f>IF(SER_hh_emi!C6=0,0,1000000*SER_hh_emi!C6/SER_hh_num!C6)</f>
        <v>0</v>
      </c>
      <c r="D6" s="100">
        <f>IF(SER_hh_emi!D6=0,0,1000000*SER_hh_emi!D6/SER_hh_num!D6)</f>
        <v>0</v>
      </c>
      <c r="E6" s="100">
        <f>IF(SER_hh_emi!E6=0,0,1000000*SER_hh_emi!E6/SER_hh_num!E6)</f>
        <v>0</v>
      </c>
      <c r="F6" s="100">
        <f>IF(SER_hh_emi!F6=0,0,1000000*SER_hh_emi!F6/SER_hh_num!F6)</f>
        <v>0</v>
      </c>
      <c r="G6" s="100">
        <f>IF(SER_hh_emi!G6=0,0,1000000*SER_hh_emi!G6/SER_hh_num!G6)</f>
        <v>0</v>
      </c>
      <c r="H6" s="100">
        <f>IF(SER_hh_emi!H6=0,0,1000000*SER_hh_emi!H6/SER_hh_num!H6)</f>
        <v>0</v>
      </c>
      <c r="I6" s="100">
        <f>IF(SER_hh_emi!I6=0,0,1000000*SER_hh_emi!I6/SER_hh_num!I6)</f>
        <v>0</v>
      </c>
      <c r="J6" s="100">
        <f>IF(SER_hh_emi!J6=0,0,1000000*SER_hh_emi!J6/SER_hh_num!J6)</f>
        <v>0</v>
      </c>
      <c r="K6" s="100">
        <f>IF(SER_hh_emi!K6=0,0,1000000*SER_hh_emi!K6/SER_hh_num!K6)</f>
        <v>0</v>
      </c>
      <c r="L6" s="100">
        <f>IF(SER_hh_emi!L6=0,0,1000000*SER_hh_emi!L6/SER_hh_num!L6)</f>
        <v>0</v>
      </c>
      <c r="M6" s="100">
        <f>IF(SER_hh_emi!M6=0,0,1000000*SER_hh_emi!M6/SER_hh_num!M6)</f>
        <v>0</v>
      </c>
      <c r="N6" s="100">
        <f>IF(SER_hh_emi!N6=0,0,1000000*SER_hh_emi!N6/SER_hh_num!N6)</f>
        <v>0</v>
      </c>
      <c r="O6" s="100">
        <f>IF(SER_hh_emi!O6=0,0,1000000*SER_hh_emi!O6/SER_hh_num!O6)</f>
        <v>0</v>
      </c>
      <c r="P6" s="100">
        <f>IF(SER_hh_emi!P6=0,0,1000000*SER_hh_emi!P6/SER_hh_num!P6)</f>
        <v>0</v>
      </c>
      <c r="Q6" s="100">
        <f>IF(SER_hh_emi!Q6=0,0,1000000*SER_hh_emi!Q6/SER_hh_num!Q6)</f>
        <v>0</v>
      </c>
    </row>
    <row r="7" spans="1:17" ht="12" customHeight="1" x14ac:dyDescent="0.25">
      <c r="A7" s="88" t="s">
        <v>99</v>
      </c>
      <c r="B7" s="100">
        <f>IF(SER_hh_emi!B7=0,0,1000000*SER_hh_emi!B7/SER_hh_num!B7)</f>
        <v>31243.154023306208</v>
      </c>
      <c r="C7" s="100">
        <f>IF(SER_hh_emi!C7=0,0,1000000*SER_hh_emi!C7/SER_hh_num!C7)</f>
        <v>32863.330351982942</v>
      </c>
      <c r="D7" s="100">
        <f>IF(SER_hh_emi!D7=0,0,1000000*SER_hh_emi!D7/SER_hh_num!D7)</f>
        <v>28413.243692538879</v>
      </c>
      <c r="E7" s="100">
        <f>IF(SER_hh_emi!E7=0,0,1000000*SER_hh_emi!E7/SER_hh_num!E7)</f>
        <v>27360.228097689815</v>
      </c>
      <c r="F7" s="100">
        <f>IF(SER_hh_emi!F7=0,0,1000000*SER_hh_emi!F7/SER_hh_num!F7)</f>
        <v>27977.647212892491</v>
      </c>
      <c r="G7" s="100">
        <f>IF(SER_hh_emi!G7=0,0,1000000*SER_hh_emi!G7/SER_hh_num!G7)</f>
        <v>31354.156636095042</v>
      </c>
      <c r="H7" s="100">
        <f>IF(SER_hh_emi!H7=0,0,1000000*SER_hh_emi!H7/SER_hh_num!H7)</f>
        <v>26751.464664630603</v>
      </c>
      <c r="I7" s="100">
        <f>IF(SER_hh_emi!I7=0,0,1000000*SER_hh_emi!I7/SER_hh_num!I7)</f>
        <v>0</v>
      </c>
      <c r="J7" s="100">
        <f>IF(SER_hh_emi!J7=0,0,1000000*SER_hh_emi!J7/SER_hh_num!J7)</f>
        <v>0</v>
      </c>
      <c r="K7" s="100">
        <f>IF(SER_hh_emi!K7=0,0,1000000*SER_hh_emi!K7/SER_hh_num!K7)</f>
        <v>0</v>
      </c>
      <c r="L7" s="100">
        <f>IF(SER_hh_emi!L7=0,0,1000000*SER_hh_emi!L7/SER_hh_num!L7)</f>
        <v>0</v>
      </c>
      <c r="M7" s="100">
        <f>IF(SER_hh_emi!M7=0,0,1000000*SER_hh_emi!M7/SER_hh_num!M7)</f>
        <v>0</v>
      </c>
      <c r="N7" s="100">
        <f>IF(SER_hh_emi!N7=0,0,1000000*SER_hh_emi!N7/SER_hh_num!N7)</f>
        <v>18211.954264906006</v>
      </c>
      <c r="O7" s="100">
        <f>IF(SER_hh_emi!O7=0,0,1000000*SER_hh_emi!O7/SER_hh_num!O7)</f>
        <v>9370.4329122296203</v>
      </c>
      <c r="P7" s="100">
        <f>IF(SER_hh_emi!P7=0,0,1000000*SER_hh_emi!P7/SER_hh_num!P7)</f>
        <v>10445.691003542819</v>
      </c>
      <c r="Q7" s="100">
        <f>IF(SER_hh_emi!Q7=0,0,1000000*SER_hh_emi!Q7/SER_hh_num!Q7)</f>
        <v>11407.145916346546</v>
      </c>
    </row>
    <row r="8" spans="1:17" ht="12" customHeight="1" x14ac:dyDescent="0.25">
      <c r="A8" s="88" t="s">
        <v>101</v>
      </c>
      <c r="B8" s="100">
        <f>IF(SER_hh_emi!B8=0,0,1000000*SER_hh_emi!B8/SER_hh_num!B8)</f>
        <v>0</v>
      </c>
      <c r="C8" s="100">
        <f>IF(SER_hh_emi!C8=0,0,1000000*SER_hh_emi!C8/SER_hh_num!C8)</f>
        <v>0</v>
      </c>
      <c r="D8" s="100">
        <f>IF(SER_hh_emi!D8=0,0,1000000*SER_hh_emi!D8/SER_hh_num!D8)</f>
        <v>0</v>
      </c>
      <c r="E8" s="100">
        <f>IF(SER_hh_emi!E8=0,0,1000000*SER_hh_emi!E8/SER_hh_num!E8)</f>
        <v>0</v>
      </c>
      <c r="F8" s="100">
        <f>IF(SER_hh_emi!F8=0,0,1000000*SER_hh_emi!F8/SER_hh_num!F8)</f>
        <v>0</v>
      </c>
      <c r="G8" s="100">
        <f>IF(SER_hh_emi!G8=0,0,1000000*SER_hh_emi!G8/SER_hh_num!G8)</f>
        <v>0</v>
      </c>
      <c r="H8" s="100">
        <f>IF(SER_hh_emi!H8=0,0,1000000*SER_hh_emi!H8/SER_hh_num!H8)</f>
        <v>0</v>
      </c>
      <c r="I8" s="100">
        <f>IF(SER_hh_emi!I8=0,0,1000000*SER_hh_emi!I8/SER_hh_num!I8)</f>
        <v>0</v>
      </c>
      <c r="J8" s="100">
        <f>IF(SER_hh_emi!J8=0,0,1000000*SER_hh_emi!J8/SER_hh_num!J8)</f>
        <v>0</v>
      </c>
      <c r="K8" s="100">
        <f>IF(SER_hh_emi!K8=0,0,1000000*SER_hh_emi!K8/SER_hh_num!K8)</f>
        <v>0</v>
      </c>
      <c r="L8" s="100">
        <f>IF(SER_hh_emi!L8=0,0,1000000*SER_hh_emi!L8/SER_hh_num!L8)</f>
        <v>0</v>
      </c>
      <c r="M8" s="100">
        <f>IF(SER_hh_emi!M8=0,0,1000000*SER_hh_emi!M8/SER_hh_num!M8)</f>
        <v>0</v>
      </c>
      <c r="N8" s="100">
        <f>IF(SER_hh_emi!N8=0,0,1000000*SER_hh_emi!N8/SER_hh_num!N8)</f>
        <v>0</v>
      </c>
      <c r="O8" s="100">
        <f>IF(SER_hh_emi!O8=0,0,1000000*SER_hh_emi!O8/SER_hh_num!O8)</f>
        <v>0</v>
      </c>
      <c r="P8" s="100">
        <f>IF(SER_hh_emi!P8=0,0,1000000*SER_hh_emi!P8/SER_hh_num!P8)</f>
        <v>0</v>
      </c>
      <c r="Q8" s="100">
        <f>IF(SER_hh_emi!Q8=0,0,1000000*SER_hh_emi!Q8/SER_hh_num!Q8)</f>
        <v>0</v>
      </c>
    </row>
    <row r="9" spans="1:17" ht="12" customHeight="1" x14ac:dyDescent="0.25">
      <c r="A9" s="88" t="s">
        <v>106</v>
      </c>
      <c r="B9" s="100">
        <f>IF(SER_hh_emi!B9=0,0,1000000*SER_hh_emi!B9/SER_hh_num!B9)</f>
        <v>21250.351894948839</v>
      </c>
      <c r="C9" s="100">
        <f>IF(SER_hh_emi!C9=0,0,1000000*SER_hh_emi!C9/SER_hh_num!C9)</f>
        <v>22495.171472366659</v>
      </c>
      <c r="D9" s="100">
        <f>IF(SER_hh_emi!D9=0,0,1000000*SER_hh_emi!D9/SER_hh_num!D9)</f>
        <v>19371.424153327571</v>
      </c>
      <c r="E9" s="100">
        <f>IF(SER_hh_emi!E9=0,0,1000000*SER_hh_emi!E9/SER_hh_num!E9)</f>
        <v>19123.517534697701</v>
      </c>
      <c r="F9" s="100">
        <f>IF(SER_hh_emi!F9=0,0,1000000*SER_hh_emi!F9/SER_hh_num!F9)</f>
        <v>19562.439776193187</v>
      </c>
      <c r="G9" s="100">
        <f>IF(SER_hh_emi!G9=0,0,1000000*SER_hh_emi!G9/SER_hh_num!G9)</f>
        <v>22096.234808960577</v>
      </c>
      <c r="H9" s="100">
        <f>IF(SER_hh_emi!H9=0,0,1000000*SER_hh_emi!H9/SER_hh_num!H9)</f>
        <v>18710.170907041433</v>
      </c>
      <c r="I9" s="100">
        <f>IF(SER_hh_emi!I9=0,0,1000000*SER_hh_emi!I9/SER_hh_num!I9)</f>
        <v>14987.952359091782</v>
      </c>
      <c r="J9" s="100">
        <f>IF(SER_hh_emi!J9=0,0,1000000*SER_hh_emi!J9/SER_hh_num!J9)</f>
        <v>14632.757454032931</v>
      </c>
      <c r="K9" s="100">
        <f>IF(SER_hh_emi!K9=0,0,1000000*SER_hh_emi!K9/SER_hh_num!K9)</f>
        <v>16343.55941353038</v>
      </c>
      <c r="L9" s="100">
        <f>IF(SER_hh_emi!L9=0,0,1000000*SER_hh_emi!L9/SER_hh_num!L9)</f>
        <v>17022.746236282543</v>
      </c>
      <c r="M9" s="100">
        <f>IF(SER_hh_emi!M9=0,0,1000000*SER_hh_emi!M9/SER_hh_num!M9)</f>
        <v>17132.681630836847</v>
      </c>
      <c r="N9" s="100">
        <f>IF(SER_hh_emi!N9=0,0,1000000*SER_hh_emi!N9/SER_hh_num!N9)</f>
        <v>10879.059680784872</v>
      </c>
      <c r="O9" s="100">
        <f>IF(SER_hh_emi!O9=0,0,1000000*SER_hh_emi!O9/SER_hh_num!O9)</f>
        <v>10726.525598897992</v>
      </c>
      <c r="P9" s="100">
        <f>IF(SER_hh_emi!P9=0,0,1000000*SER_hh_emi!P9/SER_hh_num!P9)</f>
        <v>8430.4769412675632</v>
      </c>
      <c r="Q9" s="100">
        <f>IF(SER_hh_emi!Q9=0,0,1000000*SER_hh_emi!Q9/SER_hh_num!Q9)</f>
        <v>9197.2387498971166</v>
      </c>
    </row>
    <row r="10" spans="1:17" ht="12" customHeight="1" x14ac:dyDescent="0.25">
      <c r="A10" s="88" t="s">
        <v>34</v>
      </c>
      <c r="B10" s="100">
        <f>IF(SER_hh_emi!B10=0,0,1000000*SER_hh_emi!B10/SER_hh_num!B10)</f>
        <v>0</v>
      </c>
      <c r="C10" s="100">
        <f>IF(SER_hh_emi!C10=0,0,1000000*SER_hh_emi!C10/SER_hh_num!C10)</f>
        <v>0</v>
      </c>
      <c r="D10" s="100">
        <f>IF(SER_hh_emi!D10=0,0,1000000*SER_hh_emi!D10/SER_hh_num!D10)</f>
        <v>0</v>
      </c>
      <c r="E10" s="100">
        <f>IF(SER_hh_emi!E10=0,0,1000000*SER_hh_emi!E10/SER_hh_num!E10)</f>
        <v>0</v>
      </c>
      <c r="F10" s="100">
        <f>IF(SER_hh_emi!F10=0,0,1000000*SER_hh_emi!F10/SER_hh_num!F10)</f>
        <v>0</v>
      </c>
      <c r="G10" s="100">
        <f>IF(SER_hh_emi!G10=0,0,1000000*SER_hh_emi!G10/SER_hh_num!G10)</f>
        <v>0</v>
      </c>
      <c r="H10" s="100">
        <f>IF(SER_hh_emi!H10=0,0,1000000*SER_hh_emi!H10/SER_hh_num!H10)</f>
        <v>0</v>
      </c>
      <c r="I10" s="100">
        <f>IF(SER_hh_emi!I10=0,0,1000000*SER_hh_emi!I10/SER_hh_num!I10)</f>
        <v>0</v>
      </c>
      <c r="J10" s="100">
        <f>IF(SER_hh_emi!J10=0,0,1000000*SER_hh_emi!J10/SER_hh_num!J10)</f>
        <v>0</v>
      </c>
      <c r="K10" s="100">
        <f>IF(SER_hh_emi!K10=0,0,1000000*SER_hh_emi!K10/SER_hh_num!K10)</f>
        <v>0</v>
      </c>
      <c r="L10" s="100">
        <f>IF(SER_hh_emi!L10=0,0,1000000*SER_hh_emi!L10/SER_hh_num!L10)</f>
        <v>0</v>
      </c>
      <c r="M10" s="100">
        <f>IF(SER_hh_emi!M10=0,0,1000000*SER_hh_emi!M10/SER_hh_num!M10)</f>
        <v>0</v>
      </c>
      <c r="N10" s="100">
        <f>IF(SER_hh_emi!N10=0,0,1000000*SER_hh_emi!N10/SER_hh_num!N10)</f>
        <v>3596.5364443293433</v>
      </c>
      <c r="O10" s="100">
        <f>IF(SER_hh_emi!O10=0,0,1000000*SER_hh_emi!O10/SER_hh_num!O10)</f>
        <v>3172.4597479844592</v>
      </c>
      <c r="P10" s="100">
        <f>IF(SER_hh_emi!P10=0,0,1000000*SER_hh_emi!P10/SER_hh_num!P10)</f>
        <v>2058.2961586162296</v>
      </c>
      <c r="Q10" s="100">
        <f>IF(SER_hh_emi!Q10=0,0,1000000*SER_hh_emi!Q10/SER_hh_num!Q10)</f>
        <v>3760.2275084248022</v>
      </c>
    </row>
    <row r="11" spans="1:17" ht="12" customHeight="1" x14ac:dyDescent="0.25">
      <c r="A11" s="88" t="s">
        <v>61</v>
      </c>
      <c r="B11" s="100">
        <f>IF(SER_hh_emi!B11=0,0,1000000*SER_hh_emi!B11/SER_hh_num!B11)</f>
        <v>0</v>
      </c>
      <c r="C11" s="100">
        <f>IF(SER_hh_emi!C11=0,0,1000000*SER_hh_emi!C11/SER_hh_num!C11)</f>
        <v>0</v>
      </c>
      <c r="D11" s="100">
        <f>IF(SER_hh_emi!D11=0,0,1000000*SER_hh_emi!D11/SER_hh_num!D11)</f>
        <v>0</v>
      </c>
      <c r="E11" s="100">
        <f>IF(SER_hh_emi!E11=0,0,1000000*SER_hh_emi!E11/SER_hh_num!E11)</f>
        <v>0</v>
      </c>
      <c r="F11" s="100">
        <f>IF(SER_hh_emi!F11=0,0,1000000*SER_hh_emi!F11/SER_hh_num!F11)</f>
        <v>0</v>
      </c>
      <c r="G11" s="100">
        <f>IF(SER_hh_emi!G11=0,0,1000000*SER_hh_emi!G11/SER_hh_num!G11)</f>
        <v>0</v>
      </c>
      <c r="H11" s="100">
        <f>IF(SER_hh_emi!H11=0,0,1000000*SER_hh_emi!H11/SER_hh_num!H11)</f>
        <v>0</v>
      </c>
      <c r="I11" s="100">
        <f>IF(SER_hh_emi!I11=0,0,1000000*SER_hh_emi!I11/SER_hh_num!I11)</f>
        <v>0</v>
      </c>
      <c r="J11" s="100">
        <f>IF(SER_hh_emi!J11=0,0,1000000*SER_hh_emi!J11/SER_hh_num!J11)</f>
        <v>0</v>
      </c>
      <c r="K11" s="100">
        <f>IF(SER_hh_emi!K11=0,0,1000000*SER_hh_emi!K11/SER_hh_num!K11)</f>
        <v>0</v>
      </c>
      <c r="L11" s="100">
        <f>IF(SER_hh_emi!L11=0,0,1000000*SER_hh_emi!L11/SER_hh_num!L11)</f>
        <v>0</v>
      </c>
      <c r="M11" s="100">
        <f>IF(SER_hh_emi!M11=0,0,1000000*SER_hh_emi!M11/SER_hh_num!M11)</f>
        <v>0</v>
      </c>
      <c r="N11" s="100">
        <f>IF(SER_hh_emi!N11=0,0,1000000*SER_hh_emi!N11/SER_hh_num!N11)</f>
        <v>0</v>
      </c>
      <c r="O11" s="100">
        <f>IF(SER_hh_emi!O11=0,0,1000000*SER_hh_emi!O11/SER_hh_num!O11)</f>
        <v>0</v>
      </c>
      <c r="P11" s="100">
        <f>IF(SER_hh_emi!P11=0,0,1000000*SER_hh_emi!P11/SER_hh_num!P11)</f>
        <v>0</v>
      </c>
      <c r="Q11" s="100">
        <f>IF(SER_hh_emi!Q11=0,0,1000000*SER_hh_emi!Q11/SER_hh_num!Q11)</f>
        <v>0</v>
      </c>
    </row>
    <row r="12" spans="1:17" ht="12" customHeight="1" x14ac:dyDescent="0.25">
      <c r="A12" s="88" t="s">
        <v>42</v>
      </c>
      <c r="B12" s="100">
        <f>IF(SER_hh_emi!B12=0,0,1000000*SER_hh_emi!B12/SER_hh_num!B12)</f>
        <v>0</v>
      </c>
      <c r="C12" s="100">
        <f>IF(SER_hh_emi!C12=0,0,1000000*SER_hh_emi!C12/SER_hh_num!C12)</f>
        <v>0</v>
      </c>
      <c r="D12" s="100">
        <f>IF(SER_hh_emi!D12=0,0,1000000*SER_hh_emi!D12/SER_hh_num!D12)</f>
        <v>0</v>
      </c>
      <c r="E12" s="100">
        <f>IF(SER_hh_emi!E12=0,0,1000000*SER_hh_emi!E12/SER_hh_num!E12)</f>
        <v>0</v>
      </c>
      <c r="F12" s="100">
        <f>IF(SER_hh_emi!F12=0,0,1000000*SER_hh_emi!F12/SER_hh_num!F12)</f>
        <v>0</v>
      </c>
      <c r="G12" s="100">
        <f>IF(SER_hh_emi!G12=0,0,1000000*SER_hh_emi!G12/SER_hh_num!G12)</f>
        <v>0</v>
      </c>
      <c r="H12" s="100">
        <f>IF(SER_hh_emi!H12=0,0,1000000*SER_hh_emi!H12/SER_hh_num!H12)</f>
        <v>0</v>
      </c>
      <c r="I12" s="100">
        <f>IF(SER_hh_emi!I12=0,0,1000000*SER_hh_emi!I12/SER_hh_num!I12)</f>
        <v>0</v>
      </c>
      <c r="J12" s="100">
        <f>IF(SER_hh_emi!J12=0,0,1000000*SER_hh_emi!J12/SER_hh_num!J12)</f>
        <v>0</v>
      </c>
      <c r="K12" s="100">
        <f>IF(SER_hh_emi!K12=0,0,1000000*SER_hh_emi!K12/SER_hh_num!K12)</f>
        <v>0</v>
      </c>
      <c r="L12" s="100">
        <f>IF(SER_hh_emi!L12=0,0,1000000*SER_hh_emi!L12/SER_hh_num!L12)</f>
        <v>0</v>
      </c>
      <c r="M12" s="100">
        <f>IF(SER_hh_emi!M12=0,0,1000000*SER_hh_emi!M12/SER_hh_num!M12)</f>
        <v>0</v>
      </c>
      <c r="N12" s="100">
        <f>IF(SER_hh_emi!N12=0,0,1000000*SER_hh_emi!N12/SER_hh_num!N12)</f>
        <v>0</v>
      </c>
      <c r="O12" s="100">
        <f>IF(SER_hh_emi!O12=0,0,1000000*SER_hh_emi!O12/SER_hh_num!O12)</f>
        <v>0</v>
      </c>
      <c r="P12" s="100">
        <f>IF(SER_hh_emi!P12=0,0,1000000*SER_hh_emi!P12/SER_hh_num!P12)</f>
        <v>0</v>
      </c>
      <c r="Q12" s="100">
        <f>IF(SER_hh_emi!Q12=0,0,1000000*SER_hh_emi!Q12/SER_hh_num!Q12)</f>
        <v>0</v>
      </c>
    </row>
    <row r="13" spans="1:17" ht="12" customHeight="1" x14ac:dyDescent="0.25">
      <c r="A13" s="88" t="s">
        <v>105</v>
      </c>
      <c r="B13" s="100">
        <f>IF(SER_hh_emi!B13=0,0,1000000*SER_hh_emi!B13/SER_hh_num!B13)</f>
        <v>0</v>
      </c>
      <c r="C13" s="100">
        <f>IF(SER_hh_emi!C13=0,0,1000000*SER_hh_emi!C13/SER_hh_num!C13)</f>
        <v>0</v>
      </c>
      <c r="D13" s="100">
        <f>IF(SER_hh_emi!D13=0,0,1000000*SER_hh_emi!D13/SER_hh_num!D13)</f>
        <v>0</v>
      </c>
      <c r="E13" s="100">
        <f>IF(SER_hh_emi!E13=0,0,1000000*SER_hh_emi!E13/SER_hh_num!E13)</f>
        <v>0</v>
      </c>
      <c r="F13" s="100">
        <f>IF(SER_hh_emi!F13=0,0,1000000*SER_hh_emi!F13/SER_hh_num!F13)</f>
        <v>0</v>
      </c>
      <c r="G13" s="100">
        <f>IF(SER_hh_emi!G13=0,0,1000000*SER_hh_emi!G13/SER_hh_num!G13)</f>
        <v>0</v>
      </c>
      <c r="H13" s="100">
        <f>IF(SER_hh_emi!H13=0,0,1000000*SER_hh_emi!H13/SER_hh_num!H13)</f>
        <v>0</v>
      </c>
      <c r="I13" s="100">
        <f>IF(SER_hh_emi!I13=0,0,1000000*SER_hh_emi!I13/SER_hh_num!I13)</f>
        <v>0</v>
      </c>
      <c r="J13" s="100">
        <f>IF(SER_hh_emi!J13=0,0,1000000*SER_hh_emi!J13/SER_hh_num!J13)</f>
        <v>0</v>
      </c>
      <c r="K13" s="100">
        <f>IF(SER_hh_emi!K13=0,0,1000000*SER_hh_emi!K13/SER_hh_num!K13)</f>
        <v>0</v>
      </c>
      <c r="L13" s="100">
        <f>IF(SER_hh_emi!L13=0,0,1000000*SER_hh_emi!L13/SER_hh_num!L13)</f>
        <v>0</v>
      </c>
      <c r="M13" s="100">
        <f>IF(SER_hh_emi!M13=0,0,1000000*SER_hh_emi!M13/SER_hh_num!M13)</f>
        <v>0</v>
      </c>
      <c r="N13" s="100">
        <f>IF(SER_hh_emi!N13=0,0,1000000*SER_hh_emi!N13/SER_hh_num!N13)</f>
        <v>0</v>
      </c>
      <c r="O13" s="100">
        <f>IF(SER_hh_emi!O13=0,0,1000000*SER_hh_emi!O13/SER_hh_num!O13)</f>
        <v>0</v>
      </c>
      <c r="P13" s="100">
        <f>IF(SER_hh_emi!P13=0,0,1000000*SER_hh_emi!P13/SER_hh_num!P13)</f>
        <v>0</v>
      </c>
      <c r="Q13" s="100">
        <f>IF(SER_hh_emi!Q13=0,0,1000000*SER_hh_emi!Q13/SER_hh_num!Q13)</f>
        <v>0</v>
      </c>
    </row>
    <row r="14" spans="1:17" ht="12" customHeight="1" x14ac:dyDescent="0.25">
      <c r="A14" s="51" t="s">
        <v>104</v>
      </c>
      <c r="B14" s="22">
        <f>IF(SER_hh_emi!B14=0,0,1000000*SER_hh_emi!B14/SER_hh_num!B14)</f>
        <v>0</v>
      </c>
      <c r="C14" s="22">
        <f>IF(SER_hh_emi!C14=0,0,1000000*SER_hh_emi!C14/SER_hh_num!C14)</f>
        <v>0</v>
      </c>
      <c r="D14" s="22">
        <f>IF(SER_hh_emi!D14=0,0,1000000*SER_hh_emi!D14/SER_hh_num!D14)</f>
        <v>0</v>
      </c>
      <c r="E14" s="22">
        <f>IF(SER_hh_emi!E14=0,0,1000000*SER_hh_emi!E14/SER_hh_num!E14)</f>
        <v>0</v>
      </c>
      <c r="F14" s="22">
        <f>IF(SER_hh_emi!F14=0,0,1000000*SER_hh_emi!F14/SER_hh_num!F14)</f>
        <v>0</v>
      </c>
      <c r="G14" s="22">
        <f>IF(SER_hh_emi!G14=0,0,1000000*SER_hh_emi!G14/SER_hh_num!G14)</f>
        <v>0</v>
      </c>
      <c r="H14" s="22">
        <f>IF(SER_hh_emi!H14=0,0,1000000*SER_hh_emi!H14/SER_hh_num!H14)</f>
        <v>0</v>
      </c>
      <c r="I14" s="22">
        <f>IF(SER_hh_emi!I14=0,0,1000000*SER_hh_emi!I14/SER_hh_num!I14)</f>
        <v>0</v>
      </c>
      <c r="J14" s="22">
        <f>IF(SER_hh_emi!J14=0,0,1000000*SER_hh_emi!J14/SER_hh_num!J14)</f>
        <v>0</v>
      </c>
      <c r="K14" s="22">
        <f>IF(SER_hh_emi!K14=0,0,1000000*SER_hh_emi!K14/SER_hh_num!K14)</f>
        <v>0</v>
      </c>
      <c r="L14" s="22">
        <f>IF(SER_hh_emi!L14=0,0,1000000*SER_hh_emi!L14/SER_hh_num!L14)</f>
        <v>0</v>
      </c>
      <c r="M14" s="22">
        <f>IF(SER_hh_emi!M14=0,0,1000000*SER_hh_emi!M14/SER_hh_num!M14)</f>
        <v>0</v>
      </c>
      <c r="N14" s="22">
        <f>IF(SER_hh_emi!N14=0,0,1000000*SER_hh_emi!N14/SER_hh_num!N14)</f>
        <v>0</v>
      </c>
      <c r="O14" s="22">
        <f>IF(SER_hh_emi!O14=0,0,1000000*SER_hh_emi!O14/SER_hh_num!O14)</f>
        <v>0</v>
      </c>
      <c r="P14" s="22">
        <f>IF(SER_hh_emi!P14=0,0,1000000*SER_hh_emi!P14/SER_hh_num!P14)</f>
        <v>0</v>
      </c>
      <c r="Q14" s="22">
        <f>IF(SER_hh_emi!Q14=0,0,1000000*SER_hh_emi!Q14/SER_hh_num!Q14)</f>
        <v>0</v>
      </c>
    </row>
    <row r="15" spans="1:17" ht="12" customHeight="1" x14ac:dyDescent="0.25">
      <c r="A15" s="105" t="s">
        <v>108</v>
      </c>
      <c r="B15" s="104">
        <f>IF(SER_hh_emi!B15=0,0,1000000*SER_hh_emi!B15/SER_hh_num!B15)</f>
        <v>0</v>
      </c>
      <c r="C15" s="104">
        <f>IF(SER_hh_emi!C15=0,0,1000000*SER_hh_emi!C15/SER_hh_num!C15)</f>
        <v>0</v>
      </c>
      <c r="D15" s="104">
        <f>IF(SER_hh_emi!D15=0,0,1000000*SER_hh_emi!D15/SER_hh_num!D15)</f>
        <v>0</v>
      </c>
      <c r="E15" s="104">
        <f>IF(SER_hh_emi!E15=0,0,1000000*SER_hh_emi!E15/SER_hh_num!E15)</f>
        <v>0</v>
      </c>
      <c r="F15" s="104">
        <f>IF(SER_hh_emi!F15=0,0,1000000*SER_hh_emi!F15/SER_hh_num!F15)</f>
        <v>0</v>
      </c>
      <c r="G15" s="104">
        <f>IF(SER_hh_emi!G15=0,0,1000000*SER_hh_emi!G15/SER_hh_num!G15)</f>
        <v>0</v>
      </c>
      <c r="H15" s="104">
        <f>IF(SER_hh_emi!H15=0,0,1000000*SER_hh_emi!H15/SER_hh_num!H15)</f>
        <v>0</v>
      </c>
      <c r="I15" s="104">
        <f>IF(SER_hh_emi!I15=0,0,1000000*SER_hh_emi!I15/SER_hh_num!I15)</f>
        <v>0</v>
      </c>
      <c r="J15" s="104">
        <f>IF(SER_hh_emi!J15=0,0,1000000*SER_hh_emi!J15/SER_hh_num!J15)</f>
        <v>0</v>
      </c>
      <c r="K15" s="104">
        <f>IF(SER_hh_emi!K15=0,0,1000000*SER_hh_emi!K15/SER_hh_num!K15)</f>
        <v>0</v>
      </c>
      <c r="L15" s="104">
        <f>IF(SER_hh_emi!L15=0,0,1000000*SER_hh_emi!L15/SER_hh_num!L15)</f>
        <v>0</v>
      </c>
      <c r="M15" s="104">
        <f>IF(SER_hh_emi!M15=0,0,1000000*SER_hh_emi!M15/SER_hh_num!M15)</f>
        <v>0</v>
      </c>
      <c r="N15" s="104">
        <f>IF(SER_hh_emi!N15=0,0,1000000*SER_hh_emi!N15/SER_hh_num!N15)</f>
        <v>0</v>
      </c>
      <c r="O15" s="104">
        <f>IF(SER_hh_emi!O15=0,0,1000000*SER_hh_emi!O15/SER_hh_num!O15)</f>
        <v>0</v>
      </c>
      <c r="P15" s="104">
        <f>IF(SER_hh_emi!P15=0,0,1000000*SER_hh_emi!P15/SER_hh_num!P15)</f>
        <v>0</v>
      </c>
      <c r="Q15" s="104">
        <f>IF(SER_hh_emi!Q15=0,0,1000000*SER_hh_emi!Q15/SER_hh_num!Q15)</f>
        <v>0</v>
      </c>
    </row>
    <row r="16" spans="1:17" ht="12.95" customHeight="1" x14ac:dyDescent="0.25">
      <c r="A16" s="90" t="s">
        <v>102</v>
      </c>
      <c r="B16" s="101">
        <f>IF(SER_hh_emi!B16=0,0,1000000*SER_hh_emi!B16/SER_hh_num!B16)</f>
        <v>3.2824135851123915</v>
      </c>
      <c r="C16" s="101">
        <f>IF(SER_hh_emi!C16=0,0,1000000*SER_hh_emi!C16/SER_hh_num!C16)</f>
        <v>3.1803640965696807</v>
      </c>
      <c r="D16" s="101">
        <f>IF(SER_hh_emi!D16=0,0,1000000*SER_hh_emi!D16/SER_hh_num!D16)</f>
        <v>3.6513907992152341</v>
      </c>
      <c r="E16" s="101">
        <f>IF(SER_hh_emi!E16=0,0,1000000*SER_hh_emi!E16/SER_hh_num!E16)</f>
        <v>3.6507961833348941</v>
      </c>
      <c r="F16" s="101">
        <f>IF(SER_hh_emi!F16=0,0,1000000*SER_hh_emi!F16/SER_hh_num!F16)</f>
        <v>3.641922641424816</v>
      </c>
      <c r="G16" s="101">
        <f>IF(SER_hh_emi!G16=0,0,1000000*SER_hh_emi!G16/SER_hh_num!G16)</f>
        <v>3.3407494455885414</v>
      </c>
      <c r="H16" s="101">
        <f>IF(SER_hh_emi!H16=0,0,1000000*SER_hh_emi!H16/SER_hh_num!H16)</f>
        <v>3.9372613877552189</v>
      </c>
      <c r="I16" s="101">
        <f>IF(SER_hh_emi!I16=0,0,1000000*SER_hh_emi!I16/SER_hh_num!I16)</f>
        <v>4.9772047492178153</v>
      </c>
      <c r="J16" s="101">
        <f>IF(SER_hh_emi!J16=0,0,1000000*SER_hh_emi!J16/SER_hh_num!J16)</f>
        <v>5.3623194303906834</v>
      </c>
      <c r="K16" s="101">
        <f>IF(SER_hh_emi!K16=0,0,1000000*SER_hh_emi!K16/SER_hh_num!K16)</f>
        <v>4.9483258000964208</v>
      </c>
      <c r="L16" s="101">
        <f>IF(SER_hh_emi!L16=0,0,1000000*SER_hh_emi!L16/SER_hh_num!L16)</f>
        <v>4.8466043140136295</v>
      </c>
      <c r="M16" s="101">
        <f>IF(SER_hh_emi!M16=0,0,1000000*SER_hh_emi!M16/SER_hh_num!M16)</f>
        <v>5.1059137919602229</v>
      </c>
      <c r="N16" s="101">
        <f>IF(SER_hh_emi!N16=0,0,1000000*SER_hh_emi!N16/SER_hh_num!N16)</f>
        <v>5.7690329275299206</v>
      </c>
      <c r="O16" s="101">
        <f>IF(SER_hh_emi!O16=0,0,1000000*SER_hh_emi!O16/SER_hh_num!O16)</f>
        <v>6.8882766347913558</v>
      </c>
      <c r="P16" s="101">
        <f>IF(SER_hh_emi!P16=0,0,1000000*SER_hh_emi!P16/SER_hh_num!P16)</f>
        <v>8.7265116110586547</v>
      </c>
      <c r="Q16" s="101">
        <f>IF(SER_hh_emi!Q16=0,0,1000000*SER_hh_emi!Q16/SER_hh_num!Q16)</f>
        <v>11.413586879977556</v>
      </c>
    </row>
    <row r="17" spans="1:17" ht="12.95" customHeight="1" x14ac:dyDescent="0.25">
      <c r="A17" s="88" t="s">
        <v>101</v>
      </c>
      <c r="B17" s="103">
        <f>IF(SER_hh_emi!B17=0,0,1000000*SER_hh_emi!B17/SER_hh_num!B17)</f>
        <v>294.718255952856</v>
      </c>
      <c r="C17" s="103">
        <f>IF(SER_hh_emi!C17=0,0,1000000*SER_hh_emi!C17/SER_hh_num!C17)</f>
        <v>300.02229046133357</v>
      </c>
      <c r="D17" s="103">
        <f>IF(SER_hh_emi!D17=0,0,1000000*SER_hh_emi!D17/SER_hh_num!D17)</f>
        <v>311.36644543367743</v>
      </c>
      <c r="E17" s="103">
        <f>IF(SER_hh_emi!E17=0,0,1000000*SER_hh_emi!E17/SER_hh_num!E17)</f>
        <v>315.70437483423973</v>
      </c>
      <c r="F17" s="103">
        <f>IF(SER_hh_emi!F17=0,0,1000000*SER_hh_emi!F17/SER_hh_num!F17)</f>
        <v>330.67004958704354</v>
      </c>
      <c r="G17" s="103">
        <f>IF(SER_hh_emi!G17=0,0,1000000*SER_hh_emi!G17/SER_hh_num!G17)</f>
        <v>338.35795535893715</v>
      </c>
      <c r="H17" s="103">
        <f>IF(SER_hh_emi!H17=0,0,1000000*SER_hh_emi!H17/SER_hh_num!H17)</f>
        <v>355.33754187407158</v>
      </c>
      <c r="I17" s="103">
        <f>IF(SER_hh_emi!I17=0,0,1000000*SER_hh_emi!I17/SER_hh_num!I17)</f>
        <v>369.26497275669692</v>
      </c>
      <c r="J17" s="103">
        <f>IF(SER_hh_emi!J17=0,0,1000000*SER_hh_emi!J17/SER_hh_num!J17)</f>
        <v>383.0732804159901</v>
      </c>
      <c r="K17" s="103">
        <f>IF(SER_hh_emi!K17=0,0,1000000*SER_hh_emi!K17/SER_hh_num!K17)</f>
        <v>392.28734577120684</v>
      </c>
      <c r="L17" s="103">
        <f>IF(SER_hh_emi!L17=0,0,1000000*SER_hh_emi!L17/SER_hh_num!L17)</f>
        <v>403.18505137398944</v>
      </c>
      <c r="M17" s="103">
        <f>IF(SER_hh_emi!M17=0,0,1000000*SER_hh_emi!M17/SER_hh_num!M17)</f>
        <v>404.65811990951499</v>
      </c>
      <c r="N17" s="103">
        <f>IF(SER_hh_emi!N17=0,0,1000000*SER_hh_emi!N17/SER_hh_num!N17)</f>
        <v>405.19674512893891</v>
      </c>
      <c r="O17" s="103">
        <f>IF(SER_hh_emi!O17=0,0,1000000*SER_hh_emi!O17/SER_hh_num!O17)</f>
        <v>404.95430044635958</v>
      </c>
      <c r="P17" s="103">
        <f>IF(SER_hh_emi!P17=0,0,1000000*SER_hh_emi!P17/SER_hh_num!P17)</f>
        <v>405.93787508705668</v>
      </c>
      <c r="Q17" s="103">
        <f>IF(SER_hh_emi!Q17=0,0,1000000*SER_hh_emi!Q17/SER_hh_num!Q17)</f>
        <v>406.2412753594727</v>
      </c>
    </row>
    <row r="18" spans="1:17" ht="12" customHeight="1" x14ac:dyDescent="0.25">
      <c r="A18" s="88" t="s">
        <v>100</v>
      </c>
      <c r="B18" s="103">
        <f>IF(SER_hh_emi!B18=0,0,1000000*SER_hh_emi!B18/SER_hh_num!B18)</f>
        <v>0</v>
      </c>
      <c r="C18" s="103">
        <f>IF(SER_hh_emi!C18=0,0,1000000*SER_hh_emi!C18/SER_hh_num!C18)</f>
        <v>0</v>
      </c>
      <c r="D18" s="103">
        <f>IF(SER_hh_emi!D18=0,0,1000000*SER_hh_emi!D18/SER_hh_num!D18)</f>
        <v>0</v>
      </c>
      <c r="E18" s="103">
        <f>IF(SER_hh_emi!E18=0,0,1000000*SER_hh_emi!E18/SER_hh_num!E18)</f>
        <v>0</v>
      </c>
      <c r="F18" s="103">
        <f>IF(SER_hh_emi!F18=0,0,1000000*SER_hh_emi!F18/SER_hh_num!F18)</f>
        <v>0</v>
      </c>
      <c r="G18" s="103">
        <f>IF(SER_hh_emi!G18=0,0,1000000*SER_hh_emi!G18/SER_hh_num!G18)</f>
        <v>0</v>
      </c>
      <c r="H18" s="103">
        <f>IF(SER_hh_emi!H18=0,0,1000000*SER_hh_emi!H18/SER_hh_num!H18)</f>
        <v>0</v>
      </c>
      <c r="I18" s="103">
        <f>IF(SER_hh_emi!I18=0,0,1000000*SER_hh_emi!I18/SER_hh_num!I18)</f>
        <v>0</v>
      </c>
      <c r="J18" s="103">
        <f>IF(SER_hh_emi!J18=0,0,1000000*SER_hh_emi!J18/SER_hh_num!J18)</f>
        <v>0</v>
      </c>
      <c r="K18" s="103">
        <f>IF(SER_hh_emi!K18=0,0,1000000*SER_hh_emi!K18/SER_hh_num!K18)</f>
        <v>0</v>
      </c>
      <c r="L18" s="103">
        <f>IF(SER_hh_emi!L18=0,0,1000000*SER_hh_emi!L18/SER_hh_num!L18)</f>
        <v>0</v>
      </c>
      <c r="M18" s="103">
        <f>IF(SER_hh_emi!M18=0,0,1000000*SER_hh_emi!M18/SER_hh_num!M18)</f>
        <v>0</v>
      </c>
      <c r="N18" s="103">
        <f>IF(SER_hh_emi!N18=0,0,1000000*SER_hh_emi!N18/SER_hh_num!N18)</f>
        <v>0</v>
      </c>
      <c r="O18" s="103">
        <f>IF(SER_hh_emi!O18=0,0,1000000*SER_hh_emi!O18/SER_hh_num!O18)</f>
        <v>0</v>
      </c>
      <c r="P18" s="103">
        <f>IF(SER_hh_emi!P18=0,0,1000000*SER_hh_emi!P18/SER_hh_num!P18)</f>
        <v>0</v>
      </c>
      <c r="Q18" s="103">
        <f>IF(SER_hh_emi!Q18=0,0,1000000*SER_hh_emi!Q18/SER_hh_num!Q18)</f>
        <v>0</v>
      </c>
    </row>
    <row r="19" spans="1:17" ht="12.95" customHeight="1" x14ac:dyDescent="0.25">
      <c r="A19" s="90" t="s">
        <v>47</v>
      </c>
      <c r="B19" s="101">
        <f>IF(SER_hh_emi!B19=0,0,1000000*SER_hh_emi!B19/SER_hh_num!B19)</f>
        <v>1253.5849283350929</v>
      </c>
      <c r="C19" s="101">
        <f>IF(SER_hh_emi!C19=0,0,1000000*SER_hh_emi!C19/SER_hh_num!C19)</f>
        <v>1232.1343881559526</v>
      </c>
      <c r="D19" s="101">
        <f>IF(SER_hh_emi!D19=0,0,1000000*SER_hh_emi!D19/SER_hh_num!D19)</f>
        <v>1250.529847318136</v>
      </c>
      <c r="E19" s="101">
        <f>IF(SER_hh_emi!E19=0,0,1000000*SER_hh_emi!E19/SER_hh_num!E19)</f>
        <v>1259.7656670110468</v>
      </c>
      <c r="F19" s="101">
        <f>IF(SER_hh_emi!F19=0,0,1000000*SER_hh_emi!F19/SER_hh_num!F19)</f>
        <v>1331.5200247428236</v>
      </c>
      <c r="G19" s="101">
        <f>IF(SER_hh_emi!G19=0,0,1000000*SER_hh_emi!G19/SER_hh_num!G19)</f>
        <v>1320.948343144951</v>
      </c>
      <c r="H19" s="101">
        <f>IF(SER_hh_emi!H19=0,0,1000000*SER_hh_emi!H19/SER_hh_num!H19)</f>
        <v>1311.690161440046</v>
      </c>
      <c r="I19" s="101">
        <f>IF(SER_hh_emi!I19=0,0,1000000*SER_hh_emi!I19/SER_hh_num!I19)</f>
        <v>1302.4229459159981</v>
      </c>
      <c r="J19" s="101">
        <f>IF(SER_hh_emi!J19=0,0,1000000*SER_hh_emi!J19/SER_hh_num!J19)</f>
        <v>1338.3534530532277</v>
      </c>
      <c r="K19" s="101">
        <f>IF(SER_hh_emi!K19=0,0,1000000*SER_hh_emi!K19/SER_hh_num!K19)</f>
        <v>1380.426034713121</v>
      </c>
      <c r="L19" s="101">
        <f>IF(SER_hh_emi!L19=0,0,1000000*SER_hh_emi!L19/SER_hh_num!L19)</f>
        <v>1416.449282366038</v>
      </c>
      <c r="M19" s="101">
        <f>IF(SER_hh_emi!M19=0,0,1000000*SER_hh_emi!M19/SER_hh_num!M19)</f>
        <v>1418.1030805835398</v>
      </c>
      <c r="N19" s="101">
        <f>IF(SER_hh_emi!N19=0,0,1000000*SER_hh_emi!N19/SER_hh_num!N19)</f>
        <v>1593.2020593774134</v>
      </c>
      <c r="O19" s="101">
        <f>IF(SER_hh_emi!O19=0,0,1000000*SER_hh_emi!O19/SER_hh_num!O19)</f>
        <v>1739.8031974210141</v>
      </c>
      <c r="P19" s="101">
        <f>IF(SER_hh_emi!P19=0,0,1000000*SER_hh_emi!P19/SER_hh_num!P19)</f>
        <v>1736.4581315063815</v>
      </c>
      <c r="Q19" s="101">
        <f>IF(SER_hh_emi!Q19=0,0,1000000*SER_hh_emi!Q19/SER_hh_num!Q19)</f>
        <v>1662.9283060784885</v>
      </c>
    </row>
    <row r="20" spans="1:17" ht="12" customHeight="1" x14ac:dyDescent="0.25">
      <c r="A20" s="88" t="s">
        <v>38</v>
      </c>
      <c r="B20" s="100">
        <f>IF(SER_hh_emi!B20=0,0,1000000*SER_hh_emi!B20/SER_hh_num!B20)</f>
        <v>0</v>
      </c>
      <c r="C20" s="100">
        <f>IF(SER_hh_emi!C20=0,0,1000000*SER_hh_emi!C20/SER_hh_num!C20)</f>
        <v>0</v>
      </c>
      <c r="D20" s="100">
        <f>IF(SER_hh_emi!D20=0,0,1000000*SER_hh_emi!D20/SER_hh_num!D20)</f>
        <v>0</v>
      </c>
      <c r="E20" s="100">
        <f>IF(SER_hh_emi!E20=0,0,1000000*SER_hh_emi!E20/SER_hh_num!E20)</f>
        <v>0</v>
      </c>
      <c r="F20" s="100">
        <f>IF(SER_hh_emi!F20=0,0,1000000*SER_hh_emi!F20/SER_hh_num!F20)</f>
        <v>0</v>
      </c>
      <c r="G20" s="100">
        <f>IF(SER_hh_emi!G20=0,0,1000000*SER_hh_emi!G20/SER_hh_num!G20)</f>
        <v>0</v>
      </c>
      <c r="H20" s="100">
        <f>IF(SER_hh_emi!H20=0,0,1000000*SER_hh_emi!H20/SER_hh_num!H20)</f>
        <v>0</v>
      </c>
      <c r="I20" s="100">
        <f>IF(SER_hh_emi!I20=0,0,1000000*SER_hh_emi!I20/SER_hh_num!I20)</f>
        <v>0</v>
      </c>
      <c r="J20" s="100">
        <f>IF(SER_hh_emi!J20=0,0,1000000*SER_hh_emi!J20/SER_hh_num!J20)</f>
        <v>0</v>
      </c>
      <c r="K20" s="100">
        <f>IF(SER_hh_emi!K20=0,0,1000000*SER_hh_emi!K20/SER_hh_num!K20)</f>
        <v>0</v>
      </c>
      <c r="L20" s="100">
        <f>IF(SER_hh_emi!L20=0,0,1000000*SER_hh_emi!L20/SER_hh_num!L20)</f>
        <v>0</v>
      </c>
      <c r="M20" s="100">
        <f>IF(SER_hh_emi!M20=0,0,1000000*SER_hh_emi!M20/SER_hh_num!M20)</f>
        <v>0</v>
      </c>
      <c r="N20" s="100">
        <f>IF(SER_hh_emi!N20=0,0,1000000*SER_hh_emi!N20/SER_hh_num!N20)</f>
        <v>0</v>
      </c>
      <c r="O20" s="100">
        <f>IF(SER_hh_emi!O20=0,0,1000000*SER_hh_emi!O20/SER_hh_num!O20)</f>
        <v>0</v>
      </c>
      <c r="P20" s="100">
        <f>IF(SER_hh_emi!P20=0,0,1000000*SER_hh_emi!P20/SER_hh_num!P20)</f>
        <v>0</v>
      </c>
      <c r="Q20" s="100">
        <f>IF(SER_hh_emi!Q20=0,0,1000000*SER_hh_emi!Q20/SER_hh_num!Q20)</f>
        <v>0</v>
      </c>
    </row>
    <row r="21" spans="1:17" s="28" customFormat="1" ht="12" customHeight="1" x14ac:dyDescent="0.25">
      <c r="A21" s="88" t="s">
        <v>66</v>
      </c>
      <c r="B21" s="100">
        <f>IF(SER_hh_emi!B21=0,0,1000000*SER_hh_emi!B21/SER_hh_num!B21)</f>
        <v>0</v>
      </c>
      <c r="C21" s="100">
        <f>IF(SER_hh_emi!C21=0,0,1000000*SER_hh_emi!C21/SER_hh_num!C21)</f>
        <v>0</v>
      </c>
      <c r="D21" s="100">
        <f>IF(SER_hh_emi!D21=0,0,1000000*SER_hh_emi!D21/SER_hh_num!D21)</f>
        <v>0</v>
      </c>
      <c r="E21" s="100">
        <f>IF(SER_hh_emi!E21=0,0,1000000*SER_hh_emi!E21/SER_hh_num!E21)</f>
        <v>0</v>
      </c>
      <c r="F21" s="100">
        <f>IF(SER_hh_emi!F21=0,0,1000000*SER_hh_emi!F21/SER_hh_num!F21)</f>
        <v>0</v>
      </c>
      <c r="G21" s="100">
        <f>IF(SER_hh_emi!G21=0,0,1000000*SER_hh_emi!G21/SER_hh_num!G21)</f>
        <v>0</v>
      </c>
      <c r="H21" s="100">
        <f>IF(SER_hh_emi!H21=0,0,1000000*SER_hh_emi!H21/SER_hh_num!H21)</f>
        <v>0</v>
      </c>
      <c r="I21" s="100">
        <f>IF(SER_hh_emi!I21=0,0,1000000*SER_hh_emi!I21/SER_hh_num!I21)</f>
        <v>0</v>
      </c>
      <c r="J21" s="100">
        <f>IF(SER_hh_emi!J21=0,0,1000000*SER_hh_emi!J21/SER_hh_num!J21)</f>
        <v>0</v>
      </c>
      <c r="K21" s="100">
        <f>IF(SER_hh_emi!K21=0,0,1000000*SER_hh_emi!K21/SER_hh_num!K21)</f>
        <v>0</v>
      </c>
      <c r="L21" s="100">
        <f>IF(SER_hh_emi!L21=0,0,1000000*SER_hh_emi!L21/SER_hh_num!L21)</f>
        <v>0</v>
      </c>
      <c r="M21" s="100">
        <f>IF(SER_hh_emi!M21=0,0,1000000*SER_hh_emi!M21/SER_hh_num!M21)</f>
        <v>0</v>
      </c>
      <c r="N21" s="100">
        <f>IF(SER_hh_emi!N21=0,0,1000000*SER_hh_emi!N21/SER_hh_num!N21)</f>
        <v>0</v>
      </c>
      <c r="O21" s="100">
        <f>IF(SER_hh_emi!O21=0,0,1000000*SER_hh_emi!O21/SER_hh_num!O21)</f>
        <v>0</v>
      </c>
      <c r="P21" s="100">
        <f>IF(SER_hh_emi!P21=0,0,1000000*SER_hh_emi!P21/SER_hh_num!P21)</f>
        <v>0</v>
      </c>
      <c r="Q21" s="100">
        <f>IF(SER_hh_emi!Q21=0,0,1000000*SER_hh_emi!Q21/SER_hh_num!Q21)</f>
        <v>0</v>
      </c>
    </row>
    <row r="22" spans="1:17" ht="12" customHeight="1" x14ac:dyDescent="0.25">
      <c r="A22" s="88" t="s">
        <v>99</v>
      </c>
      <c r="B22" s="100">
        <f>IF(SER_hh_emi!B22=0,0,1000000*SER_hh_emi!B22/SER_hh_num!B22)</f>
        <v>0</v>
      </c>
      <c r="C22" s="100">
        <f>IF(SER_hh_emi!C22=0,0,1000000*SER_hh_emi!C22/SER_hh_num!C22)</f>
        <v>0</v>
      </c>
      <c r="D22" s="100">
        <f>IF(SER_hh_emi!D22=0,0,1000000*SER_hh_emi!D22/SER_hh_num!D22)</f>
        <v>0</v>
      </c>
      <c r="E22" s="100">
        <f>IF(SER_hh_emi!E22=0,0,1000000*SER_hh_emi!E22/SER_hh_num!E22)</f>
        <v>0</v>
      </c>
      <c r="F22" s="100">
        <f>IF(SER_hh_emi!F22=0,0,1000000*SER_hh_emi!F22/SER_hh_num!F22)</f>
        <v>0</v>
      </c>
      <c r="G22" s="100">
        <f>IF(SER_hh_emi!G22=0,0,1000000*SER_hh_emi!G22/SER_hh_num!G22)</f>
        <v>0</v>
      </c>
      <c r="H22" s="100">
        <f>IF(SER_hh_emi!H22=0,0,1000000*SER_hh_emi!H22/SER_hh_num!H22)</f>
        <v>0</v>
      </c>
      <c r="I22" s="100">
        <f>IF(SER_hh_emi!I22=0,0,1000000*SER_hh_emi!I22/SER_hh_num!I22)</f>
        <v>0</v>
      </c>
      <c r="J22" s="100">
        <f>IF(SER_hh_emi!J22=0,0,1000000*SER_hh_emi!J22/SER_hh_num!J22)</f>
        <v>0</v>
      </c>
      <c r="K22" s="100">
        <f>IF(SER_hh_emi!K22=0,0,1000000*SER_hh_emi!K22/SER_hh_num!K22)</f>
        <v>0</v>
      </c>
      <c r="L22" s="100">
        <f>IF(SER_hh_emi!L22=0,0,1000000*SER_hh_emi!L22/SER_hh_num!L22)</f>
        <v>0</v>
      </c>
      <c r="M22" s="100">
        <f>IF(SER_hh_emi!M22=0,0,1000000*SER_hh_emi!M22/SER_hh_num!M22)</f>
        <v>0</v>
      </c>
      <c r="N22" s="100">
        <f>IF(SER_hh_emi!N22=0,0,1000000*SER_hh_emi!N22/SER_hh_num!N22)</f>
        <v>0</v>
      </c>
      <c r="O22" s="100">
        <f>IF(SER_hh_emi!O22=0,0,1000000*SER_hh_emi!O22/SER_hh_num!O22)</f>
        <v>0</v>
      </c>
      <c r="P22" s="100">
        <f>IF(SER_hh_emi!P22=0,0,1000000*SER_hh_emi!P22/SER_hh_num!P22)</f>
        <v>0</v>
      </c>
      <c r="Q22" s="100">
        <f>IF(SER_hh_emi!Q22=0,0,1000000*SER_hh_emi!Q22/SER_hh_num!Q22)</f>
        <v>0</v>
      </c>
    </row>
    <row r="23" spans="1:17" ht="12" customHeight="1" x14ac:dyDescent="0.25">
      <c r="A23" s="88" t="s">
        <v>98</v>
      </c>
      <c r="B23" s="100">
        <f>IF(SER_hh_emi!B23=0,0,1000000*SER_hh_emi!B23/SER_hh_num!B23)</f>
        <v>2186.2872444117224</v>
      </c>
      <c r="C23" s="100">
        <f>IF(SER_hh_emi!C23=0,0,1000000*SER_hh_emi!C23/SER_hh_num!C23)</f>
        <v>2175.2890696849463</v>
      </c>
      <c r="D23" s="100">
        <f>IF(SER_hh_emi!D23=0,0,1000000*SER_hh_emi!D23/SER_hh_num!D23)</f>
        <v>2174.5340521090984</v>
      </c>
      <c r="E23" s="100">
        <f>IF(SER_hh_emi!E23=0,0,1000000*SER_hh_emi!E23/SER_hh_num!E23)</f>
        <v>2181.9937533912289</v>
      </c>
      <c r="F23" s="100">
        <f>IF(SER_hh_emi!F23=0,0,1000000*SER_hh_emi!F23/SER_hh_num!F23)</f>
        <v>2185.0366567880023</v>
      </c>
      <c r="G23" s="100">
        <f>IF(SER_hh_emi!G23=0,0,1000000*SER_hh_emi!G23/SER_hh_num!G23)</f>
        <v>2156.4904679873684</v>
      </c>
      <c r="H23" s="100">
        <f>IF(SER_hh_emi!H23=0,0,1000000*SER_hh_emi!H23/SER_hh_num!H23)</f>
        <v>2121.1667499735345</v>
      </c>
      <c r="I23" s="100">
        <f>IF(SER_hh_emi!I23=0,0,1000000*SER_hh_emi!I23/SER_hh_num!I23)</f>
        <v>2085.6718778760501</v>
      </c>
      <c r="J23" s="100">
        <f>IF(SER_hh_emi!J23=0,0,1000000*SER_hh_emi!J23/SER_hh_num!J23)</f>
        <v>2128.9255952392678</v>
      </c>
      <c r="K23" s="100">
        <f>IF(SER_hh_emi!K23=0,0,1000000*SER_hh_emi!K23/SER_hh_num!K23)</f>
        <v>2156.1143889853843</v>
      </c>
      <c r="L23" s="100">
        <f>IF(SER_hh_emi!L23=0,0,1000000*SER_hh_emi!L23/SER_hh_num!L23)</f>
        <v>2157.3722757896026</v>
      </c>
      <c r="M23" s="100">
        <f>IF(SER_hh_emi!M23=0,0,1000000*SER_hh_emi!M23/SER_hh_num!M23)</f>
        <v>2154.9655822468999</v>
      </c>
      <c r="N23" s="100">
        <f>IF(SER_hh_emi!N23=0,0,1000000*SER_hh_emi!N23/SER_hh_num!N23)</f>
        <v>1977.6057418320174</v>
      </c>
      <c r="O23" s="100">
        <f>IF(SER_hh_emi!O23=0,0,1000000*SER_hh_emi!O23/SER_hh_num!O23)</f>
        <v>1999.0717642498641</v>
      </c>
      <c r="P23" s="100">
        <f>IF(SER_hh_emi!P23=0,0,1000000*SER_hh_emi!P23/SER_hh_num!P23)</f>
        <v>2061.3790924007608</v>
      </c>
      <c r="Q23" s="100">
        <f>IF(SER_hh_emi!Q23=0,0,1000000*SER_hh_emi!Q23/SER_hh_num!Q23)</f>
        <v>2090.8966736138159</v>
      </c>
    </row>
    <row r="24" spans="1:17" ht="12" customHeight="1" x14ac:dyDescent="0.25">
      <c r="A24" s="88" t="s">
        <v>34</v>
      </c>
      <c r="B24" s="100">
        <f>IF(SER_hh_emi!B24=0,0,1000000*SER_hh_emi!B24/SER_hh_num!B24)</f>
        <v>0</v>
      </c>
      <c r="C24" s="100">
        <f>IF(SER_hh_emi!C24=0,0,1000000*SER_hh_emi!C24/SER_hh_num!C24)</f>
        <v>0</v>
      </c>
      <c r="D24" s="100">
        <f>IF(SER_hh_emi!D24=0,0,1000000*SER_hh_emi!D24/SER_hh_num!D24)</f>
        <v>0</v>
      </c>
      <c r="E24" s="100">
        <f>IF(SER_hh_emi!E24=0,0,1000000*SER_hh_emi!E24/SER_hh_num!E24)</f>
        <v>0</v>
      </c>
      <c r="F24" s="100">
        <f>IF(SER_hh_emi!F24=0,0,1000000*SER_hh_emi!F24/SER_hh_num!F24)</f>
        <v>0</v>
      </c>
      <c r="G24" s="100">
        <f>IF(SER_hh_emi!G24=0,0,1000000*SER_hh_emi!G24/SER_hh_num!G24)</f>
        <v>0</v>
      </c>
      <c r="H24" s="100">
        <f>IF(SER_hh_emi!H24=0,0,1000000*SER_hh_emi!H24/SER_hh_num!H24)</f>
        <v>0</v>
      </c>
      <c r="I24" s="100">
        <f>IF(SER_hh_emi!I24=0,0,1000000*SER_hh_emi!I24/SER_hh_num!I24)</f>
        <v>0</v>
      </c>
      <c r="J24" s="100">
        <f>IF(SER_hh_emi!J24=0,0,1000000*SER_hh_emi!J24/SER_hh_num!J24)</f>
        <v>0</v>
      </c>
      <c r="K24" s="100">
        <f>IF(SER_hh_emi!K24=0,0,1000000*SER_hh_emi!K24/SER_hh_num!K24)</f>
        <v>0</v>
      </c>
      <c r="L24" s="100">
        <f>IF(SER_hh_emi!L24=0,0,1000000*SER_hh_emi!L24/SER_hh_num!L24)</f>
        <v>0</v>
      </c>
      <c r="M24" s="100">
        <f>IF(SER_hh_emi!M24=0,0,1000000*SER_hh_emi!M24/SER_hh_num!M24)</f>
        <v>0</v>
      </c>
      <c r="N24" s="100">
        <f>IF(SER_hh_emi!N24=0,0,1000000*SER_hh_emi!N24/SER_hh_num!N24)</f>
        <v>600.74360448555387</v>
      </c>
      <c r="O24" s="100">
        <f>IF(SER_hh_emi!O24=0,0,1000000*SER_hh_emi!O24/SER_hh_num!O24)</f>
        <v>572.18151370366456</v>
      </c>
      <c r="P24" s="100">
        <f>IF(SER_hh_emi!P24=0,0,1000000*SER_hh_emi!P24/SER_hh_num!P24)</f>
        <v>486.76502278778702</v>
      </c>
      <c r="Q24" s="100">
        <f>IF(SER_hh_emi!Q24=0,0,1000000*SER_hh_emi!Q24/SER_hh_num!Q24)</f>
        <v>829.0140374842457</v>
      </c>
    </row>
    <row r="25" spans="1:17" ht="12" customHeight="1" x14ac:dyDescent="0.25">
      <c r="A25" s="88" t="s">
        <v>42</v>
      </c>
      <c r="B25" s="100">
        <f>IF(SER_hh_emi!B25=0,0,1000000*SER_hh_emi!B25/SER_hh_num!B25)</f>
        <v>0</v>
      </c>
      <c r="C25" s="100">
        <f>IF(SER_hh_emi!C25=0,0,1000000*SER_hh_emi!C25/SER_hh_num!C25)</f>
        <v>0</v>
      </c>
      <c r="D25" s="100">
        <f>IF(SER_hh_emi!D25=0,0,1000000*SER_hh_emi!D25/SER_hh_num!D25)</f>
        <v>0</v>
      </c>
      <c r="E25" s="100">
        <f>IF(SER_hh_emi!E25=0,0,1000000*SER_hh_emi!E25/SER_hh_num!E25)</f>
        <v>0</v>
      </c>
      <c r="F25" s="100">
        <f>IF(SER_hh_emi!F25=0,0,1000000*SER_hh_emi!F25/SER_hh_num!F25)</f>
        <v>0</v>
      </c>
      <c r="G25" s="100">
        <f>IF(SER_hh_emi!G25=0,0,1000000*SER_hh_emi!G25/SER_hh_num!G25)</f>
        <v>0</v>
      </c>
      <c r="H25" s="100">
        <f>IF(SER_hh_emi!H25=0,0,1000000*SER_hh_emi!H25/SER_hh_num!H25)</f>
        <v>0</v>
      </c>
      <c r="I25" s="100">
        <f>IF(SER_hh_emi!I25=0,0,1000000*SER_hh_emi!I25/SER_hh_num!I25)</f>
        <v>0</v>
      </c>
      <c r="J25" s="100">
        <f>IF(SER_hh_emi!J25=0,0,1000000*SER_hh_emi!J25/SER_hh_num!J25)</f>
        <v>0</v>
      </c>
      <c r="K25" s="100">
        <f>IF(SER_hh_emi!K25=0,0,1000000*SER_hh_emi!K25/SER_hh_num!K25)</f>
        <v>0</v>
      </c>
      <c r="L25" s="100">
        <f>IF(SER_hh_emi!L25=0,0,1000000*SER_hh_emi!L25/SER_hh_num!L25)</f>
        <v>0</v>
      </c>
      <c r="M25" s="100">
        <f>IF(SER_hh_emi!M25=0,0,1000000*SER_hh_emi!M25/SER_hh_num!M25)</f>
        <v>0</v>
      </c>
      <c r="N25" s="100">
        <f>IF(SER_hh_emi!N25=0,0,1000000*SER_hh_emi!N25/SER_hh_num!N25)</f>
        <v>0</v>
      </c>
      <c r="O25" s="100">
        <f>IF(SER_hh_emi!O25=0,0,1000000*SER_hh_emi!O25/SER_hh_num!O25)</f>
        <v>0</v>
      </c>
      <c r="P25" s="100">
        <f>IF(SER_hh_emi!P25=0,0,1000000*SER_hh_emi!P25/SER_hh_num!P25)</f>
        <v>0</v>
      </c>
      <c r="Q25" s="100">
        <f>IF(SER_hh_emi!Q25=0,0,1000000*SER_hh_emi!Q25/SER_hh_num!Q25)</f>
        <v>0</v>
      </c>
    </row>
    <row r="26" spans="1:17" ht="12" customHeight="1" x14ac:dyDescent="0.25">
      <c r="A26" s="88" t="s">
        <v>30</v>
      </c>
      <c r="B26" s="22">
        <f>IF(SER_hh_emi!B26=0,0,1000000*SER_hh_emi!B26/SER_hh_num!B26)</f>
        <v>0</v>
      </c>
      <c r="C26" s="22">
        <f>IF(SER_hh_emi!C26=0,0,1000000*SER_hh_emi!C26/SER_hh_num!C26)</f>
        <v>0</v>
      </c>
      <c r="D26" s="22">
        <f>IF(SER_hh_emi!D26=0,0,1000000*SER_hh_emi!D26/SER_hh_num!D26)</f>
        <v>0</v>
      </c>
      <c r="E26" s="22">
        <f>IF(SER_hh_emi!E26=0,0,1000000*SER_hh_emi!E26/SER_hh_num!E26)</f>
        <v>0</v>
      </c>
      <c r="F26" s="22">
        <f>IF(SER_hh_emi!F26=0,0,1000000*SER_hh_emi!F26/SER_hh_num!F26)</f>
        <v>0</v>
      </c>
      <c r="G26" s="22">
        <f>IF(SER_hh_emi!G26=0,0,1000000*SER_hh_emi!G26/SER_hh_num!G26)</f>
        <v>0</v>
      </c>
      <c r="H26" s="22">
        <f>IF(SER_hh_emi!H26=0,0,1000000*SER_hh_emi!H26/SER_hh_num!H26)</f>
        <v>0</v>
      </c>
      <c r="I26" s="22">
        <f>IF(SER_hh_emi!I26=0,0,1000000*SER_hh_emi!I26/SER_hh_num!I26)</f>
        <v>0</v>
      </c>
      <c r="J26" s="22">
        <f>IF(SER_hh_emi!J26=0,0,1000000*SER_hh_emi!J26/SER_hh_num!J26)</f>
        <v>0</v>
      </c>
      <c r="K26" s="22">
        <f>IF(SER_hh_emi!K26=0,0,1000000*SER_hh_emi!K26/SER_hh_num!K26)</f>
        <v>0</v>
      </c>
      <c r="L26" s="22">
        <f>IF(SER_hh_emi!L26=0,0,1000000*SER_hh_emi!L26/SER_hh_num!L26)</f>
        <v>0</v>
      </c>
      <c r="M26" s="22">
        <f>IF(SER_hh_emi!M26=0,0,1000000*SER_hh_emi!M26/SER_hh_num!M26)</f>
        <v>0</v>
      </c>
      <c r="N26" s="22">
        <f>IF(SER_hh_emi!N26=0,0,1000000*SER_hh_emi!N26/SER_hh_num!N26)</f>
        <v>0</v>
      </c>
      <c r="O26" s="22">
        <f>IF(SER_hh_emi!O26=0,0,1000000*SER_hh_emi!O26/SER_hh_num!O26)</f>
        <v>0</v>
      </c>
      <c r="P26" s="22">
        <f>IF(SER_hh_emi!P26=0,0,1000000*SER_hh_emi!P26/SER_hh_num!P26)</f>
        <v>0</v>
      </c>
      <c r="Q26" s="22">
        <f>IF(SER_hh_emi!Q26=0,0,1000000*SER_hh_emi!Q26/SER_hh_num!Q26)</f>
        <v>0</v>
      </c>
    </row>
    <row r="27" spans="1:17" ht="12" customHeight="1" x14ac:dyDescent="0.25">
      <c r="A27" s="93" t="s">
        <v>114</v>
      </c>
      <c r="B27" s="116">
        <f>IF(SER_hh_emi!B27=0,0,1000000*SER_hh_emi!B27/SER_hh_num!B19)</f>
        <v>0</v>
      </c>
      <c r="C27" s="116">
        <f>IF(SER_hh_emi!C27=0,0,1000000*SER_hh_emi!C27/SER_hh_num!C19)</f>
        <v>0</v>
      </c>
      <c r="D27" s="116">
        <f>IF(SER_hh_emi!D27=0,0,1000000*SER_hh_emi!D27/SER_hh_num!D19)</f>
        <v>0</v>
      </c>
      <c r="E27" s="116">
        <f>IF(SER_hh_emi!E27=0,0,1000000*SER_hh_emi!E27/SER_hh_num!E19)</f>
        <v>0</v>
      </c>
      <c r="F27" s="116">
        <f>IF(SER_hh_emi!F27=0,0,1000000*SER_hh_emi!F27/SER_hh_num!F19)</f>
        <v>0</v>
      </c>
      <c r="G27" s="116">
        <f>IF(SER_hh_emi!G27=0,0,1000000*SER_hh_emi!G27/SER_hh_num!G19)</f>
        <v>0</v>
      </c>
      <c r="H27" s="116">
        <f>IF(SER_hh_emi!H27=0,0,1000000*SER_hh_emi!H27/SER_hh_num!H19)</f>
        <v>0</v>
      </c>
      <c r="I27" s="116">
        <f>IF(SER_hh_emi!I27=0,0,1000000*SER_hh_emi!I27/SER_hh_num!I19)</f>
        <v>0</v>
      </c>
      <c r="J27" s="116">
        <f>IF(SER_hh_emi!J27=0,0,1000000*SER_hh_emi!J27/SER_hh_num!J19)</f>
        <v>0</v>
      </c>
      <c r="K27" s="116">
        <f>IF(SER_hh_emi!K27=0,0,1000000*SER_hh_emi!K27/SER_hh_num!K19)</f>
        <v>0</v>
      </c>
      <c r="L27" s="116">
        <f>IF(SER_hh_emi!L27=0,0,1000000*SER_hh_emi!L27/SER_hh_num!L19)</f>
        <v>0</v>
      </c>
      <c r="M27" s="116">
        <f>IF(SER_hh_emi!M27=0,0,1000000*SER_hh_emi!M27/SER_hh_num!M19)</f>
        <v>0</v>
      </c>
      <c r="N27" s="116">
        <f>IF(SER_hh_emi!N27=0,0,1000000*SER_hh_emi!N27/SER_hh_num!N19)</f>
        <v>0</v>
      </c>
      <c r="O27" s="116">
        <f>IF(SER_hh_emi!O27=0,0,1000000*SER_hh_emi!O27/SER_hh_num!O19)</f>
        <v>0</v>
      </c>
      <c r="P27" s="116">
        <f>IF(SER_hh_emi!P27=0,0,1000000*SER_hh_emi!P27/SER_hh_num!P19)</f>
        <v>0</v>
      </c>
      <c r="Q27" s="116">
        <f>IF(SER_hh_emi!Q27=0,0,1000000*SER_hh_emi!Q27/SER_hh_num!Q19)</f>
        <v>0</v>
      </c>
    </row>
    <row r="28" spans="1:17" ht="12" customHeight="1" x14ac:dyDescent="0.25">
      <c r="A28" s="91" t="s">
        <v>113</v>
      </c>
      <c r="B28" s="117">
        <f>IF(SER_hh_emi!B27=0,0,1000000*SER_hh_emi!B27/SER_hh_num!B27)</f>
        <v>0</v>
      </c>
      <c r="C28" s="117">
        <f>IF(SER_hh_emi!C27=0,0,1000000*SER_hh_emi!C27/SER_hh_num!C27)</f>
        <v>0</v>
      </c>
      <c r="D28" s="117">
        <f>IF(SER_hh_emi!D27=0,0,1000000*SER_hh_emi!D27/SER_hh_num!D27)</f>
        <v>0</v>
      </c>
      <c r="E28" s="117">
        <f>IF(SER_hh_emi!E27=0,0,1000000*SER_hh_emi!E27/SER_hh_num!E27)</f>
        <v>0</v>
      </c>
      <c r="F28" s="117">
        <f>IF(SER_hh_emi!F27=0,0,1000000*SER_hh_emi!F27/SER_hh_num!F27)</f>
        <v>0</v>
      </c>
      <c r="G28" s="117">
        <f>IF(SER_hh_emi!G27=0,0,1000000*SER_hh_emi!G27/SER_hh_num!G27)</f>
        <v>0</v>
      </c>
      <c r="H28" s="117">
        <f>IF(SER_hh_emi!H27=0,0,1000000*SER_hh_emi!H27/SER_hh_num!H27)</f>
        <v>0</v>
      </c>
      <c r="I28" s="117">
        <f>IF(SER_hh_emi!I27=0,0,1000000*SER_hh_emi!I27/SER_hh_num!I27)</f>
        <v>0</v>
      </c>
      <c r="J28" s="117">
        <f>IF(SER_hh_emi!J27=0,0,1000000*SER_hh_emi!J27/SER_hh_num!J27)</f>
        <v>0</v>
      </c>
      <c r="K28" s="117">
        <f>IF(SER_hh_emi!K27=0,0,1000000*SER_hh_emi!K27/SER_hh_num!K27)</f>
        <v>0</v>
      </c>
      <c r="L28" s="117">
        <f>IF(SER_hh_emi!L27=0,0,1000000*SER_hh_emi!L27/SER_hh_num!L27)</f>
        <v>0</v>
      </c>
      <c r="M28" s="117">
        <f>IF(SER_hh_emi!M27=0,0,1000000*SER_hh_emi!M27/SER_hh_num!M27)</f>
        <v>0</v>
      </c>
      <c r="N28" s="117">
        <f>IF(SER_hh_emi!N27=0,0,1000000*SER_hh_emi!N27/SER_hh_num!N27)</f>
        <v>0</v>
      </c>
      <c r="O28" s="117">
        <f>IF(SER_hh_emi!O27=0,0,1000000*SER_hh_emi!O27/SER_hh_num!O27)</f>
        <v>0</v>
      </c>
      <c r="P28" s="117">
        <f>IF(SER_hh_emi!P27=0,0,1000000*SER_hh_emi!P27/SER_hh_num!P27)</f>
        <v>0</v>
      </c>
      <c r="Q28" s="117">
        <f>IF(SER_hh_emi!Q27=0,0,1000000*SER_hh_emi!Q27/SER_hh_num!Q27)</f>
        <v>0</v>
      </c>
    </row>
    <row r="29" spans="1:17" ht="12.95" customHeight="1" x14ac:dyDescent="0.25">
      <c r="A29" s="90" t="s">
        <v>46</v>
      </c>
      <c r="B29" s="101">
        <f>IF(SER_hh_emi!B29=0,0,1000000*SER_hh_emi!B29/SER_hh_num!B29)</f>
        <v>1851.8906092531734</v>
      </c>
      <c r="C29" s="101">
        <f>IF(SER_hh_emi!C29=0,0,1000000*SER_hh_emi!C29/SER_hh_num!C29)</f>
        <v>1790.6182840887252</v>
      </c>
      <c r="D29" s="101">
        <f>IF(SER_hh_emi!D29=0,0,1000000*SER_hh_emi!D29/SER_hh_num!D29)</f>
        <v>1796.7328082329523</v>
      </c>
      <c r="E29" s="101">
        <f>IF(SER_hh_emi!E29=0,0,1000000*SER_hh_emi!E29/SER_hh_num!E29)</f>
        <v>1761.1917452153386</v>
      </c>
      <c r="F29" s="101">
        <f>IF(SER_hh_emi!F29=0,0,1000000*SER_hh_emi!F29/SER_hh_num!F29)</f>
        <v>1632.121326684877</v>
      </c>
      <c r="G29" s="101">
        <f>IF(SER_hh_emi!G29=0,0,1000000*SER_hh_emi!G29/SER_hh_num!G29)</f>
        <v>1625.1106271719082</v>
      </c>
      <c r="H29" s="101">
        <f>IF(SER_hh_emi!H29=0,0,1000000*SER_hh_emi!H29/SER_hh_num!H29)</f>
        <v>1592.1962069191679</v>
      </c>
      <c r="I29" s="101">
        <f>IF(SER_hh_emi!I29=0,0,1000000*SER_hh_emi!I29/SER_hh_num!I29)</f>
        <v>1554.9385948920356</v>
      </c>
      <c r="J29" s="101">
        <f>IF(SER_hh_emi!J29=0,0,1000000*SER_hh_emi!J29/SER_hh_num!J29)</f>
        <v>1529.2830529412777</v>
      </c>
      <c r="K29" s="101">
        <f>IF(SER_hh_emi!K29=0,0,1000000*SER_hh_emi!K29/SER_hh_num!K29)</f>
        <v>1537.0089081141716</v>
      </c>
      <c r="L29" s="101">
        <f>IF(SER_hh_emi!L29=0,0,1000000*SER_hh_emi!L29/SER_hh_num!L29)</f>
        <v>1684.2346300354527</v>
      </c>
      <c r="M29" s="101">
        <f>IF(SER_hh_emi!M29=0,0,1000000*SER_hh_emi!M29/SER_hh_num!M29)</f>
        <v>1822.817596225786</v>
      </c>
      <c r="N29" s="101">
        <f>IF(SER_hh_emi!N29=0,0,1000000*SER_hh_emi!N29/SER_hh_num!N29)</f>
        <v>2148.2813710774954</v>
      </c>
      <c r="O29" s="101">
        <f>IF(SER_hh_emi!O29=0,0,1000000*SER_hh_emi!O29/SER_hh_num!O29)</f>
        <v>2221.6797704932687</v>
      </c>
      <c r="P29" s="101">
        <f>IF(SER_hh_emi!P29=0,0,1000000*SER_hh_emi!P29/SER_hh_num!P29)</f>
        <v>2145.8078917364041</v>
      </c>
      <c r="Q29" s="101">
        <f>IF(SER_hh_emi!Q29=0,0,1000000*SER_hh_emi!Q29/SER_hh_num!Q29)</f>
        <v>2012.286395890354</v>
      </c>
    </row>
    <row r="30" spans="1:17" ht="12" customHeight="1" x14ac:dyDescent="0.25">
      <c r="A30" s="88" t="s">
        <v>66</v>
      </c>
      <c r="B30" s="100">
        <f>IF(SER_hh_emi!B30=0,0,1000000*SER_hh_emi!B30/SER_hh_num!B30)</f>
        <v>3504.5295501604837</v>
      </c>
      <c r="C30" s="100">
        <f>IF(SER_hh_emi!C30=0,0,1000000*SER_hh_emi!C30/SER_hh_num!C30)</f>
        <v>3283.959547515447</v>
      </c>
      <c r="D30" s="100">
        <f>IF(SER_hh_emi!D30=0,0,1000000*SER_hh_emi!D30/SER_hh_num!D30)</f>
        <v>3692.566601257015</v>
      </c>
      <c r="E30" s="100">
        <f>IF(SER_hh_emi!E30=0,0,1000000*SER_hh_emi!E30/SER_hh_num!E30)</f>
        <v>3458.2166755711187</v>
      </c>
      <c r="F30" s="100">
        <f>IF(SER_hh_emi!F30=0,0,1000000*SER_hh_emi!F30/SER_hh_num!F30)</f>
        <v>3290.6976354361855</v>
      </c>
      <c r="G30" s="100">
        <f>IF(SER_hh_emi!G30=0,0,1000000*SER_hh_emi!G30/SER_hh_num!G30)</f>
        <v>3612.1545482923689</v>
      </c>
      <c r="H30" s="100">
        <f>IF(SER_hh_emi!H30=0,0,1000000*SER_hh_emi!H30/SER_hh_num!H30)</f>
        <v>3394.2723635604357</v>
      </c>
      <c r="I30" s="100">
        <f>IF(SER_hh_emi!I30=0,0,1000000*SER_hh_emi!I30/SER_hh_num!I30)</f>
        <v>3416.5584215856693</v>
      </c>
      <c r="J30" s="100">
        <f>IF(SER_hh_emi!J30=0,0,1000000*SER_hh_emi!J30/SER_hh_num!J30)</f>
        <v>3371.6239475051343</v>
      </c>
      <c r="K30" s="100">
        <f>IF(SER_hh_emi!K30=0,0,1000000*SER_hh_emi!K30/SER_hh_num!K30)</f>
        <v>3363.681058292595</v>
      </c>
      <c r="L30" s="100">
        <f>IF(SER_hh_emi!L30=0,0,1000000*SER_hh_emi!L30/SER_hh_num!L30)</f>
        <v>3744.5446580084335</v>
      </c>
      <c r="M30" s="100">
        <f>IF(SER_hh_emi!M30=0,0,1000000*SER_hh_emi!M30/SER_hh_num!M30)</f>
        <v>3147.9963750098523</v>
      </c>
      <c r="N30" s="100">
        <f>IF(SER_hh_emi!N30=0,0,1000000*SER_hh_emi!N30/SER_hh_num!N30)</f>
        <v>2816.479277797589</v>
      </c>
      <c r="O30" s="100">
        <f>IF(SER_hh_emi!O30=0,0,1000000*SER_hh_emi!O30/SER_hh_num!O30)</f>
        <v>2496.6545621011023</v>
      </c>
      <c r="P30" s="100">
        <f>IF(SER_hh_emi!P30=0,0,1000000*SER_hh_emi!P30/SER_hh_num!P30)</f>
        <v>2824.3484788570568</v>
      </c>
      <c r="Q30" s="100">
        <f>IF(SER_hh_emi!Q30=0,0,1000000*SER_hh_emi!Q30/SER_hh_num!Q30)</f>
        <v>2830.414847490968</v>
      </c>
    </row>
    <row r="31" spans="1:17" ht="12" customHeight="1" x14ac:dyDescent="0.25">
      <c r="A31" s="88" t="s">
        <v>98</v>
      </c>
      <c r="B31" s="100">
        <f>IF(SER_hh_emi!B31=0,0,1000000*SER_hh_emi!B31/SER_hh_num!B31)</f>
        <v>2893.2005896898818</v>
      </c>
      <c r="C31" s="100">
        <f>IF(SER_hh_emi!C31=0,0,1000000*SER_hh_emi!C31/SER_hh_num!C31)</f>
        <v>2941.183518619715</v>
      </c>
      <c r="D31" s="100">
        <f>IF(SER_hh_emi!D31=0,0,1000000*SER_hh_emi!D31/SER_hh_num!D31)</f>
        <v>2817.8057715708896</v>
      </c>
      <c r="E31" s="100">
        <f>IF(SER_hh_emi!E31=0,0,1000000*SER_hh_emi!E31/SER_hh_num!E31)</f>
        <v>2854.3625612037395</v>
      </c>
      <c r="F31" s="100">
        <f>IF(SER_hh_emi!F31=0,0,1000000*SER_hh_emi!F31/SER_hh_num!F31)</f>
        <v>2871.2280395729044</v>
      </c>
      <c r="G31" s="100">
        <f>IF(SER_hh_emi!G31=0,0,1000000*SER_hh_emi!G31/SER_hh_num!G31)</f>
        <v>2808.5856562421109</v>
      </c>
      <c r="H31" s="100">
        <f>IF(SER_hh_emi!H31=0,0,1000000*SER_hh_emi!H31/SER_hh_num!H31)</f>
        <v>2799.0445536386819</v>
      </c>
      <c r="I31" s="100">
        <f>IF(SER_hh_emi!I31=0,0,1000000*SER_hh_emi!I31/SER_hh_num!I31)</f>
        <v>2779.8306398935442</v>
      </c>
      <c r="J31" s="100">
        <f>IF(SER_hh_emi!J31=0,0,1000000*SER_hh_emi!J31/SER_hh_num!J31)</f>
        <v>2779.23918217138</v>
      </c>
      <c r="K31" s="100">
        <f>IF(SER_hh_emi!K31=0,0,1000000*SER_hh_emi!K31/SER_hh_num!K31)</f>
        <v>2771.3426906487693</v>
      </c>
      <c r="L31" s="100">
        <f>IF(SER_hh_emi!L31=0,0,1000000*SER_hh_emi!L31/SER_hh_num!L31)</f>
        <v>2687.4100913414782</v>
      </c>
      <c r="M31" s="100">
        <f>IF(SER_hh_emi!M31=0,0,1000000*SER_hh_emi!M31/SER_hh_num!M31)</f>
        <v>2622.2598854068506</v>
      </c>
      <c r="N31" s="100">
        <f>IF(SER_hh_emi!N31=0,0,1000000*SER_hh_emi!N31/SER_hh_num!N31)</f>
        <v>2318.475208122803</v>
      </c>
      <c r="O31" s="100">
        <f>IF(SER_hh_emi!O31=0,0,1000000*SER_hh_emi!O31/SER_hh_num!O31)</f>
        <v>2329.1168480611036</v>
      </c>
      <c r="P31" s="100">
        <f>IF(SER_hh_emi!P31=0,0,1000000*SER_hh_emi!P31/SER_hh_num!P31)</f>
        <v>2321.4611442436517</v>
      </c>
      <c r="Q31" s="100">
        <f>IF(SER_hh_emi!Q31=0,0,1000000*SER_hh_emi!Q31/SER_hh_num!Q31)</f>
        <v>2322.1633652908731</v>
      </c>
    </row>
    <row r="32" spans="1:17" ht="12" customHeight="1" x14ac:dyDescent="0.25">
      <c r="A32" s="88" t="s">
        <v>34</v>
      </c>
      <c r="B32" s="100">
        <f>IF(SER_hh_emi!B32=0,0,1000000*SER_hh_emi!B32/SER_hh_num!B32)</f>
        <v>0</v>
      </c>
      <c r="C32" s="100">
        <f>IF(SER_hh_emi!C32=0,0,1000000*SER_hh_emi!C32/SER_hh_num!C32)</f>
        <v>0</v>
      </c>
      <c r="D32" s="100">
        <f>IF(SER_hh_emi!D32=0,0,1000000*SER_hh_emi!D32/SER_hh_num!D32)</f>
        <v>0</v>
      </c>
      <c r="E32" s="100">
        <f>IF(SER_hh_emi!E32=0,0,1000000*SER_hh_emi!E32/SER_hh_num!E32)</f>
        <v>0</v>
      </c>
      <c r="F32" s="100">
        <f>IF(SER_hh_emi!F32=0,0,1000000*SER_hh_emi!F32/SER_hh_num!F32)</f>
        <v>0</v>
      </c>
      <c r="G32" s="100">
        <f>IF(SER_hh_emi!G32=0,0,1000000*SER_hh_emi!G32/SER_hh_num!G32)</f>
        <v>0</v>
      </c>
      <c r="H32" s="100">
        <f>IF(SER_hh_emi!H32=0,0,1000000*SER_hh_emi!H32/SER_hh_num!H32)</f>
        <v>0</v>
      </c>
      <c r="I32" s="100">
        <f>IF(SER_hh_emi!I32=0,0,1000000*SER_hh_emi!I32/SER_hh_num!I32)</f>
        <v>0</v>
      </c>
      <c r="J32" s="100">
        <f>IF(SER_hh_emi!J32=0,0,1000000*SER_hh_emi!J32/SER_hh_num!J32)</f>
        <v>0</v>
      </c>
      <c r="K32" s="100">
        <f>IF(SER_hh_emi!K32=0,0,1000000*SER_hh_emi!K32/SER_hh_num!K32)</f>
        <v>0</v>
      </c>
      <c r="L32" s="100">
        <f>IF(SER_hh_emi!L32=0,0,1000000*SER_hh_emi!L32/SER_hh_num!L32)</f>
        <v>0</v>
      </c>
      <c r="M32" s="100">
        <f>IF(SER_hh_emi!M32=0,0,1000000*SER_hh_emi!M32/SER_hh_num!M32)</f>
        <v>0</v>
      </c>
      <c r="N32" s="100">
        <f>IF(SER_hh_emi!N32=0,0,1000000*SER_hh_emi!N32/SER_hh_num!N32)</f>
        <v>0</v>
      </c>
      <c r="O32" s="100">
        <f>IF(SER_hh_emi!O32=0,0,1000000*SER_hh_emi!O32/SER_hh_num!O32)</f>
        <v>0</v>
      </c>
      <c r="P32" s="100">
        <f>IF(SER_hh_emi!P32=0,0,1000000*SER_hh_emi!P32/SER_hh_num!P32)</f>
        <v>0</v>
      </c>
      <c r="Q32" s="100">
        <f>IF(SER_hh_emi!Q32=0,0,1000000*SER_hh_emi!Q32/SER_hh_num!Q32)</f>
        <v>0</v>
      </c>
    </row>
    <row r="33" spans="1:17" ht="12" customHeight="1" x14ac:dyDescent="0.25">
      <c r="A33" s="49" t="s">
        <v>30</v>
      </c>
      <c r="B33" s="18">
        <f>IF(SER_hh_emi!B33=0,0,1000000*SER_hh_emi!B33/SER_hh_num!B33)</f>
        <v>0</v>
      </c>
      <c r="C33" s="18">
        <f>IF(SER_hh_emi!C33=0,0,1000000*SER_hh_emi!C33/SER_hh_num!C33)</f>
        <v>0</v>
      </c>
      <c r="D33" s="18">
        <f>IF(SER_hh_emi!D33=0,0,1000000*SER_hh_emi!D33/SER_hh_num!D33)</f>
        <v>0</v>
      </c>
      <c r="E33" s="18">
        <f>IF(SER_hh_emi!E33=0,0,1000000*SER_hh_emi!E33/SER_hh_num!E33)</f>
        <v>0</v>
      </c>
      <c r="F33" s="18">
        <f>IF(SER_hh_emi!F33=0,0,1000000*SER_hh_emi!F33/SER_hh_num!F33)</f>
        <v>0</v>
      </c>
      <c r="G33" s="18">
        <f>IF(SER_hh_emi!G33=0,0,1000000*SER_hh_emi!G33/SER_hh_num!G33)</f>
        <v>0</v>
      </c>
      <c r="H33" s="18">
        <f>IF(SER_hh_emi!H33=0,0,1000000*SER_hh_emi!H33/SER_hh_num!H33)</f>
        <v>0</v>
      </c>
      <c r="I33" s="18">
        <f>IF(SER_hh_emi!I33=0,0,1000000*SER_hh_emi!I33/SER_hh_num!I33)</f>
        <v>0</v>
      </c>
      <c r="J33" s="18">
        <f>IF(SER_hh_emi!J33=0,0,1000000*SER_hh_emi!J33/SER_hh_num!J33)</f>
        <v>0</v>
      </c>
      <c r="K33" s="18">
        <f>IF(SER_hh_emi!K33=0,0,1000000*SER_hh_emi!K33/SER_hh_num!K33)</f>
        <v>0</v>
      </c>
      <c r="L33" s="18">
        <f>IF(SER_hh_emi!L33=0,0,1000000*SER_hh_emi!L33/SER_hh_num!L33)</f>
        <v>0</v>
      </c>
      <c r="M33" s="18">
        <f>IF(SER_hh_emi!M33=0,0,1000000*SER_hh_emi!M33/SER_hh_num!M33)</f>
        <v>0</v>
      </c>
      <c r="N33" s="18">
        <f>IF(SER_hh_emi!N33=0,0,1000000*SER_hh_emi!N33/SER_hh_num!N33)</f>
        <v>0</v>
      </c>
      <c r="O33" s="18">
        <f>IF(SER_hh_emi!O33=0,0,1000000*SER_hh_emi!O33/SER_hh_num!O33)</f>
        <v>0</v>
      </c>
      <c r="P33" s="18">
        <f>IF(SER_hh_emi!P33=0,0,1000000*SER_hh_emi!P33/SER_hh_num!P33)</f>
        <v>0</v>
      </c>
      <c r="Q33" s="18">
        <f>IF(SER_hh_emi!Q33=0,0,1000000*SER_hh_emi!Q33/SER_hh_num!Q33)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>
        <f>IF(SER_hh_fech!B3=0,0,SER_hh_fech!B3/SER_summary!B$26)</f>
        <v>285.50102468140074</v>
      </c>
      <c r="C3" s="106">
        <f>IF(SER_hh_fech!C3=0,0,SER_hh_fech!C3/SER_summary!C$26)</f>
        <v>296.27287416062524</v>
      </c>
      <c r="D3" s="106">
        <f>IF(SER_hh_fech!D3=0,0,SER_hh_fech!D3/SER_summary!D$26)</f>
        <v>263.18914067327586</v>
      </c>
      <c r="E3" s="106">
        <f>IF(SER_hh_fech!E3=0,0,SER_hh_fech!E3/SER_summary!E$26)</f>
        <v>263.41738786287283</v>
      </c>
      <c r="F3" s="106">
        <f>IF(SER_hh_fech!F3=0,0,SER_hh_fech!F3/SER_summary!F$26)</f>
        <v>267.27898382968135</v>
      </c>
      <c r="G3" s="106">
        <f>IF(SER_hh_fech!G3=0,0,SER_hh_fech!G3/SER_summary!G$26)</f>
        <v>292.06760909423571</v>
      </c>
      <c r="H3" s="106">
        <f>IF(SER_hh_fech!H3=0,0,SER_hh_fech!H3/SER_summary!H$26)</f>
        <v>257.35813876733107</v>
      </c>
      <c r="I3" s="106">
        <f>IF(SER_hh_fech!I3=0,0,SER_hh_fech!I3/SER_summary!I$26)</f>
        <v>215.41653855842659</v>
      </c>
      <c r="J3" s="106">
        <f>IF(SER_hh_fech!J3=0,0,SER_hh_fech!J3/SER_summary!J$26)</f>
        <v>210.85024547093028</v>
      </c>
      <c r="K3" s="106">
        <f>IF(SER_hh_fech!K3=0,0,SER_hh_fech!K3/SER_summary!K$26)</f>
        <v>231.00797155341922</v>
      </c>
      <c r="L3" s="106">
        <f>IF(SER_hh_fech!L3=0,0,SER_hh_fech!L3/SER_summary!L$26)</f>
        <v>236.72946080314216</v>
      </c>
      <c r="M3" s="106">
        <f>IF(SER_hh_fech!M3=0,0,SER_hh_fech!M3/SER_summary!M$26)</f>
        <v>236.43588290971235</v>
      </c>
      <c r="N3" s="106">
        <f>IF(SER_hh_fech!N3=0,0,SER_hh_fech!N3/SER_summary!N$26)</f>
        <v>169.05412430801954</v>
      </c>
      <c r="O3" s="106">
        <f>IF(SER_hh_fech!O3=0,0,SER_hh_fech!O3/SER_summary!O$26)</f>
        <v>166.92362103136819</v>
      </c>
      <c r="P3" s="106">
        <f>IF(SER_hh_fech!P3=0,0,SER_hh_fech!P3/SER_summary!P$26)</f>
        <v>142.23307987994895</v>
      </c>
      <c r="Q3" s="106">
        <f>IF(SER_hh_fech!Q3=0,0,SER_hh_fech!Q3/SER_summary!Q$26)</f>
        <v>150.27987620952763</v>
      </c>
    </row>
    <row r="4" spans="1:17" ht="12.95" customHeight="1" x14ac:dyDescent="0.25">
      <c r="A4" s="90" t="s">
        <v>44</v>
      </c>
      <c r="B4" s="101">
        <f>IF(SER_hh_fech!B4=0,0,SER_hh_fech!B4/SER_summary!B$26)</f>
        <v>232.27679541004647</v>
      </c>
      <c r="C4" s="101">
        <f>IF(SER_hh_fech!C4=0,0,SER_hh_fech!C4/SER_summary!C$26)</f>
        <v>243.37723987568995</v>
      </c>
      <c r="D4" s="101">
        <f>IF(SER_hh_fech!D4=0,0,SER_hh_fech!D4/SER_summary!D$26)</f>
        <v>210.25780449129334</v>
      </c>
      <c r="E4" s="101">
        <f>IF(SER_hh_fech!E4=0,0,SER_hh_fech!E4/SER_summary!E$26)</f>
        <v>210.60489302447183</v>
      </c>
      <c r="F4" s="101">
        <f>IF(SER_hh_fech!F4=0,0,SER_hh_fech!F4/SER_summary!F$26)</f>
        <v>214.56844741700405</v>
      </c>
      <c r="G4" s="101">
        <f>IF(SER_hh_fech!G4=0,0,SER_hh_fech!G4/SER_summary!G$26)</f>
        <v>239.59614954825275</v>
      </c>
      <c r="H4" s="101">
        <f>IF(SER_hh_fech!H4=0,0,SER_hh_fech!H4/SER_summary!H$26)</f>
        <v>205.12269290297871</v>
      </c>
      <c r="I4" s="101">
        <f>IF(SER_hh_fech!I4=0,0,SER_hh_fech!I4/SER_summary!I$26)</f>
        <v>163.42254115563372</v>
      </c>
      <c r="J4" s="101">
        <f>IF(SER_hh_fech!J4=0,0,SER_hh_fech!J4/SER_summary!J$26)</f>
        <v>158.74117082140776</v>
      </c>
      <c r="K4" s="101">
        <f>IF(SER_hh_fech!K4=0,0,SER_hh_fech!K4/SER_summary!K$26)</f>
        <v>178.483633110173</v>
      </c>
      <c r="L4" s="101">
        <f>IF(SER_hh_fech!L4=0,0,SER_hh_fech!L4/SER_summary!L$26)</f>
        <v>183.97143792671159</v>
      </c>
      <c r="M4" s="101">
        <f>IF(SER_hh_fech!M4=0,0,SER_hh_fech!M4/SER_summary!M$26)</f>
        <v>184.15455317163895</v>
      </c>
      <c r="N4" s="101">
        <f>IF(SER_hh_fech!N4=0,0,SER_hh_fech!N4/SER_summary!N$26)</f>
        <v>119.35930626656166</v>
      </c>
      <c r="O4" s="101">
        <f>IF(SER_hh_fech!O4=0,0,SER_hh_fech!O4/SER_summary!O$26)</f>
        <v>116.40626543329873</v>
      </c>
      <c r="P4" s="101">
        <f>IF(SER_hh_fech!P4=0,0,SER_hh_fech!P4/SER_summary!P$26)</f>
        <v>91.544274387082837</v>
      </c>
      <c r="Q4" s="101">
        <f>IF(SER_hh_fech!Q4=0,0,SER_hh_fech!Q4/SER_summary!Q$26)</f>
        <v>99.964627976677292</v>
      </c>
    </row>
    <row r="5" spans="1:17" ht="12" customHeight="1" x14ac:dyDescent="0.25">
      <c r="A5" s="88" t="s">
        <v>38</v>
      </c>
      <c r="B5" s="100">
        <f>IF(SER_hh_fech!B5=0,0,SER_hh_fech!B5/SER_summary!B$26)</f>
        <v>292.25721888488869</v>
      </c>
      <c r="C5" s="100">
        <f>IF(SER_hh_fech!C5=0,0,SER_hh_fech!C5/SER_summary!C$26)</f>
        <v>306.67923859475167</v>
      </c>
      <c r="D5" s="100">
        <f>IF(SER_hh_fech!D5=0,0,SER_hh_fech!D5/SER_summary!D$26)</f>
        <v>264.00574627335487</v>
      </c>
      <c r="E5" s="100">
        <f>IF(SER_hh_fech!E5=0,0,SER_hh_fech!E5/SER_summary!E$26)</f>
        <v>263.69897825143141</v>
      </c>
      <c r="F5" s="100">
        <f>IF(SER_hh_fech!F5=0,0,SER_hh_fech!F5/SER_summary!F$26)</f>
        <v>267.69670354001687</v>
      </c>
      <c r="G5" s="100">
        <f>IF(SER_hh_fech!G5=0,0,SER_hh_fech!G5/SER_summary!G$26)</f>
        <v>134.43823762272055</v>
      </c>
      <c r="H5" s="100">
        <f>IF(SER_hh_fech!H5=0,0,SER_hh_fech!H5/SER_summary!H$26)</f>
        <v>256.53780426074542</v>
      </c>
      <c r="I5" s="100">
        <f>IF(SER_hh_fech!I5=0,0,SER_hh_fech!I5/SER_summary!I$26)</f>
        <v>205.70209363567574</v>
      </c>
      <c r="J5" s="100">
        <f>IF(SER_hh_fech!J5=0,0,SER_hh_fech!J5/SER_summary!J$26)</f>
        <v>200.7132863653807</v>
      </c>
      <c r="K5" s="100">
        <f>IF(SER_hh_fech!K5=0,0,SER_hh_fech!K5/SER_summary!K$26)</f>
        <v>224.28899549757861</v>
      </c>
      <c r="L5" s="100">
        <f>IF(SER_hh_fech!L5=0,0,SER_hh_fech!L5/SER_summary!L$26)</f>
        <v>228.19132761160409</v>
      </c>
      <c r="M5" s="100">
        <f>IF(SER_hh_fech!M5=0,0,SER_hh_fech!M5/SER_summary!M$26)</f>
        <v>233.97133189667534</v>
      </c>
      <c r="N5" s="100">
        <f>IF(SER_hh_fech!N5=0,0,SER_hh_fech!N5/SER_summary!N$26)</f>
        <v>150.72710406167536</v>
      </c>
      <c r="O5" s="100">
        <f>IF(SER_hh_fech!O5=0,0,SER_hh_fech!O5/SER_summary!O$26)</f>
        <v>147.6055394668779</v>
      </c>
      <c r="P5" s="100">
        <f>IF(SER_hh_fech!P5=0,0,SER_hh_fech!P5/SER_summary!P$26)</f>
        <v>116.50591527931248</v>
      </c>
      <c r="Q5" s="100">
        <f>IF(SER_hh_fech!Q5=0,0,SER_hh_fech!Q5/SER_summary!Q$26)</f>
        <v>127.64107828320216</v>
      </c>
    </row>
    <row r="6" spans="1:17" ht="12" customHeight="1" x14ac:dyDescent="0.25">
      <c r="A6" s="88" t="s">
        <v>66</v>
      </c>
      <c r="B6" s="100">
        <f>IF(SER_hh_fech!B6=0,0,SER_hh_fech!B6/SER_summary!B$26)</f>
        <v>0</v>
      </c>
      <c r="C6" s="100">
        <f>IF(SER_hh_fech!C6=0,0,SER_hh_fech!C6/SER_summary!C$26)</f>
        <v>0</v>
      </c>
      <c r="D6" s="100">
        <f>IF(SER_hh_fech!D6=0,0,SER_hh_fech!D6/SER_summary!D$26)</f>
        <v>0</v>
      </c>
      <c r="E6" s="100">
        <f>IF(SER_hh_fech!E6=0,0,SER_hh_fech!E6/SER_summary!E$26)</f>
        <v>0</v>
      </c>
      <c r="F6" s="100">
        <f>IF(SER_hh_fech!F6=0,0,SER_hh_fech!F6/SER_summary!F$26)</f>
        <v>0</v>
      </c>
      <c r="G6" s="100">
        <f>IF(SER_hh_fech!G6=0,0,SER_hh_fech!G6/SER_summary!G$26)</f>
        <v>0</v>
      </c>
      <c r="H6" s="100">
        <f>IF(SER_hh_fech!H6=0,0,SER_hh_fech!H6/SER_summary!H$26)</f>
        <v>0</v>
      </c>
      <c r="I6" s="100">
        <f>IF(SER_hh_fech!I6=0,0,SER_hh_fech!I6/SER_summary!I$26)</f>
        <v>0</v>
      </c>
      <c r="J6" s="100">
        <f>IF(SER_hh_fech!J6=0,0,SER_hh_fech!J6/SER_summary!J$26)</f>
        <v>0</v>
      </c>
      <c r="K6" s="100">
        <f>IF(SER_hh_fech!K6=0,0,SER_hh_fech!K6/SER_summary!K$26)</f>
        <v>0</v>
      </c>
      <c r="L6" s="100">
        <f>IF(SER_hh_fech!L6=0,0,SER_hh_fech!L6/SER_summary!L$26)</f>
        <v>0</v>
      </c>
      <c r="M6" s="100">
        <f>IF(SER_hh_fech!M6=0,0,SER_hh_fech!M6/SER_summary!M$26)</f>
        <v>0</v>
      </c>
      <c r="N6" s="100">
        <f>IF(SER_hh_fech!N6=0,0,SER_hh_fech!N6/SER_summary!N$26)</f>
        <v>0</v>
      </c>
      <c r="O6" s="100">
        <f>IF(SER_hh_fech!O6=0,0,SER_hh_fech!O6/SER_summary!O$26)</f>
        <v>0</v>
      </c>
      <c r="P6" s="100">
        <f>IF(SER_hh_fech!P6=0,0,SER_hh_fech!P6/SER_summary!P$26)</f>
        <v>0</v>
      </c>
      <c r="Q6" s="100">
        <f>IF(SER_hh_fech!Q6=0,0,SER_hh_fech!Q6/SER_summary!Q$26)</f>
        <v>0</v>
      </c>
    </row>
    <row r="7" spans="1:17" ht="12" customHeight="1" x14ac:dyDescent="0.25">
      <c r="A7" s="88" t="s">
        <v>99</v>
      </c>
      <c r="B7" s="100">
        <f>IF(SER_hh_fech!B7=0,0,SER_hh_fech!B7/SER_summary!B$26)</f>
        <v>250.80635842867059</v>
      </c>
      <c r="C7" s="100">
        <f>IF(SER_hh_fech!C7=0,0,SER_hh_fech!C7/SER_summary!C$26)</f>
        <v>263.18290214046772</v>
      </c>
      <c r="D7" s="100">
        <f>IF(SER_hh_fech!D7=0,0,SER_hh_fech!D7/SER_summary!D$26)</f>
        <v>226.56179402413022</v>
      </c>
      <c r="E7" s="100">
        <f>IF(SER_hh_fech!E7=0,0,SER_hh_fech!E7/SER_summary!E$26)</f>
        <v>226.29853493078946</v>
      </c>
      <c r="F7" s="100">
        <f>IF(SER_hh_fech!F7=0,0,SER_hh_fech!F7/SER_summary!F$26)</f>
        <v>229.72926258041568</v>
      </c>
      <c r="G7" s="100">
        <f>IF(SER_hh_fech!G7=0,0,SER_hh_fech!G7/SER_summary!G$26)</f>
        <v>257.49584034027617</v>
      </c>
      <c r="H7" s="100">
        <f>IF(SER_hh_fech!H7=0,0,SER_hh_fech!H7/SER_summary!H$26)</f>
        <v>220.15303071528163</v>
      </c>
      <c r="I7" s="100">
        <f>IF(SER_hh_fech!I7=0,0,SER_hh_fech!I7/SER_summary!I$26)</f>
        <v>0</v>
      </c>
      <c r="J7" s="100">
        <f>IF(SER_hh_fech!J7=0,0,SER_hh_fech!J7/SER_summary!J$26)</f>
        <v>0</v>
      </c>
      <c r="K7" s="100">
        <f>IF(SER_hh_fech!K7=0,0,SER_hh_fech!K7/SER_summary!K$26)</f>
        <v>0</v>
      </c>
      <c r="L7" s="100">
        <f>IF(SER_hh_fech!L7=0,0,SER_hh_fech!L7/SER_summary!L$26)</f>
        <v>0</v>
      </c>
      <c r="M7" s="100">
        <f>IF(SER_hh_fech!M7=0,0,SER_hh_fech!M7/SER_summary!M$26)</f>
        <v>0</v>
      </c>
      <c r="N7" s="100">
        <f>IF(SER_hh_fech!N7=0,0,SER_hh_fech!N7/SER_summary!N$26)</f>
        <v>148.46065193735521</v>
      </c>
      <c r="O7" s="100">
        <f>IF(SER_hh_fech!O7=0,0,SER_hh_fech!O7/SER_summary!O$26)</f>
        <v>75.672343303709766</v>
      </c>
      <c r="P7" s="100">
        <f>IF(SER_hh_fech!P7=0,0,SER_hh_fech!P7/SER_summary!P$26)</f>
        <v>85.769148325240877</v>
      </c>
      <c r="Q7" s="100">
        <f>IF(SER_hh_fech!Q7=0,0,SER_hh_fech!Q7/SER_summary!Q$26)</f>
        <v>94.168743229538677</v>
      </c>
    </row>
    <row r="8" spans="1:17" ht="12" customHeight="1" x14ac:dyDescent="0.25">
      <c r="A8" s="88" t="s">
        <v>101</v>
      </c>
      <c r="B8" s="100">
        <f>IF(SER_hh_fech!B8=0,0,SER_hh_fech!B8/SER_summary!B$26)</f>
        <v>0</v>
      </c>
      <c r="C8" s="100">
        <f>IF(SER_hh_fech!C8=0,0,SER_hh_fech!C8/SER_summary!C$26)</f>
        <v>0</v>
      </c>
      <c r="D8" s="100">
        <f>IF(SER_hh_fech!D8=0,0,SER_hh_fech!D8/SER_summary!D$26)</f>
        <v>0</v>
      </c>
      <c r="E8" s="100">
        <f>IF(SER_hh_fech!E8=0,0,SER_hh_fech!E8/SER_summary!E$26)</f>
        <v>0</v>
      </c>
      <c r="F8" s="100">
        <f>IF(SER_hh_fech!F8=0,0,SER_hh_fech!F8/SER_summary!F$26)</f>
        <v>0</v>
      </c>
      <c r="G8" s="100">
        <f>IF(SER_hh_fech!G8=0,0,SER_hh_fech!G8/SER_summary!G$26)</f>
        <v>0</v>
      </c>
      <c r="H8" s="100">
        <f>IF(SER_hh_fech!H8=0,0,SER_hh_fech!H8/SER_summary!H$26)</f>
        <v>0</v>
      </c>
      <c r="I8" s="100">
        <f>IF(SER_hh_fech!I8=0,0,SER_hh_fech!I8/SER_summary!I$26)</f>
        <v>0</v>
      </c>
      <c r="J8" s="100">
        <f>IF(SER_hh_fech!J8=0,0,SER_hh_fech!J8/SER_summary!J$26)</f>
        <v>0</v>
      </c>
      <c r="K8" s="100">
        <f>IF(SER_hh_fech!K8=0,0,SER_hh_fech!K8/SER_summary!K$26)</f>
        <v>0</v>
      </c>
      <c r="L8" s="100">
        <f>IF(SER_hh_fech!L8=0,0,SER_hh_fech!L8/SER_summary!L$26)</f>
        <v>0</v>
      </c>
      <c r="M8" s="100">
        <f>IF(SER_hh_fech!M8=0,0,SER_hh_fech!M8/SER_summary!M$26)</f>
        <v>0</v>
      </c>
      <c r="N8" s="100">
        <f>IF(SER_hh_fech!N8=0,0,SER_hh_fech!N8/SER_summary!N$26)</f>
        <v>0</v>
      </c>
      <c r="O8" s="100">
        <f>IF(SER_hh_fech!O8=0,0,SER_hh_fech!O8/SER_summary!O$26)</f>
        <v>0</v>
      </c>
      <c r="P8" s="100">
        <f>IF(SER_hh_fech!P8=0,0,SER_hh_fech!P8/SER_summary!P$26)</f>
        <v>0</v>
      </c>
      <c r="Q8" s="100">
        <f>IF(SER_hh_fech!Q8=0,0,SER_hh_fech!Q8/SER_summary!Q$26)</f>
        <v>0</v>
      </c>
    </row>
    <row r="9" spans="1:17" ht="12" customHeight="1" x14ac:dyDescent="0.25">
      <c r="A9" s="88" t="s">
        <v>106</v>
      </c>
      <c r="B9" s="100">
        <f>IF(SER_hh_fech!B9=0,0,SER_hh_fech!B9/SER_summary!B$26)</f>
        <v>233.78146959788779</v>
      </c>
      <c r="C9" s="100">
        <f>IF(SER_hh_fech!C9=0,0,SER_hh_fech!C9/SER_summary!C$26)</f>
        <v>247.47610165064609</v>
      </c>
      <c r="D9" s="100">
        <f>IF(SER_hh_fech!D9=0,0,SER_hh_fech!D9/SER_summary!D$26)</f>
        <v>213.21850922074626</v>
      </c>
      <c r="E9" s="100">
        <f>IF(SER_hh_fech!E9=0,0,SER_hh_fech!E9/SER_summary!E$26)</f>
        <v>210.42804459556322</v>
      </c>
      <c r="F9" s="100">
        <f>IF(SER_hh_fech!F9=0,0,SER_hh_fech!F9/SER_summary!F$26)</f>
        <v>215.33916281597294</v>
      </c>
      <c r="G9" s="100">
        <f>IF(SER_hh_fech!G9=0,0,SER_hh_fech!G9/SER_summary!G$26)</f>
        <v>243.1941913484514</v>
      </c>
      <c r="H9" s="100">
        <f>IF(SER_hh_fech!H9=0,0,SER_hh_fech!H9/SER_summary!H$26)</f>
        <v>206.06650634895627</v>
      </c>
      <c r="I9" s="100">
        <f>IF(SER_hh_fech!I9=0,0,SER_hh_fech!I9/SER_summary!I$26)</f>
        <v>165.23222340004921</v>
      </c>
      <c r="J9" s="100">
        <f>IF(SER_hh_fech!J9=0,0,SER_hh_fech!J9/SER_summary!J$26)</f>
        <v>161.22491505030953</v>
      </c>
      <c r="K9" s="100">
        <f>IF(SER_hh_fech!K9=0,0,SER_hh_fech!K9/SER_summary!K$26)</f>
        <v>180.16233454515074</v>
      </c>
      <c r="L9" s="100">
        <f>IF(SER_hh_fech!L9=0,0,SER_hh_fech!L9/SER_summary!L$26)</f>
        <v>187.56179232760581</v>
      </c>
      <c r="M9" s="100">
        <f>IF(SER_hh_fech!M9=0,0,SER_hh_fech!M9/SER_summary!M$26)</f>
        <v>188.74259628226736</v>
      </c>
      <c r="N9" s="100">
        <f>IF(SER_hh_fech!N9=0,0,SER_hh_fech!N9/SER_summary!N$26)</f>
        <v>119.86729113865978</v>
      </c>
      <c r="O9" s="100">
        <f>IF(SER_hh_fech!O9=0,0,SER_hh_fech!O9/SER_summary!O$26)</f>
        <v>118.41010685228035</v>
      </c>
      <c r="P9" s="100">
        <f>IF(SER_hh_fech!P9=0,0,SER_hh_fech!P9/SER_summary!P$26)</f>
        <v>92.840635097239456</v>
      </c>
      <c r="Q9" s="100">
        <f>IF(SER_hh_fech!Q9=0,0,SER_hh_fech!Q9/SER_summary!Q$26)</f>
        <v>101.36745578501997</v>
      </c>
    </row>
    <row r="10" spans="1:17" ht="12" customHeight="1" x14ac:dyDescent="0.25">
      <c r="A10" s="88" t="s">
        <v>34</v>
      </c>
      <c r="B10" s="100">
        <f>IF(SER_hh_fech!B10=0,0,SER_hh_fech!B10/SER_summary!B$26)</f>
        <v>335.46393020862621</v>
      </c>
      <c r="C10" s="100">
        <f>IF(SER_hh_fech!C10=0,0,SER_hh_fech!C10/SER_summary!C$26)</f>
        <v>284.09869551668135</v>
      </c>
      <c r="D10" s="100">
        <f>IF(SER_hh_fech!D10=0,0,SER_hh_fech!D10/SER_summary!D$26)</f>
        <v>276.78021786722672</v>
      </c>
      <c r="E10" s="100">
        <f>IF(SER_hh_fech!E10=0,0,SER_hh_fech!E10/SER_summary!E$26)</f>
        <v>292.12231360132955</v>
      </c>
      <c r="F10" s="100">
        <f>IF(SER_hh_fech!F10=0,0,SER_hh_fech!F10/SER_summary!F$26)</f>
        <v>264.85325615265629</v>
      </c>
      <c r="G10" s="100">
        <f>IF(SER_hh_fech!G10=0,0,SER_hh_fech!G10/SER_summary!G$26)</f>
        <v>208.3669153582612</v>
      </c>
      <c r="H10" s="100">
        <f>IF(SER_hh_fech!H10=0,0,SER_hh_fech!H10/SER_summary!H$26)</f>
        <v>268.95092382174914</v>
      </c>
      <c r="I10" s="100">
        <f>IF(SER_hh_fech!I10=0,0,SER_hh_fech!I10/SER_summary!I$26)</f>
        <v>215.65542074707955</v>
      </c>
      <c r="J10" s="100">
        <f>IF(SER_hh_fech!J10=0,0,SER_hh_fech!J10/SER_summary!J$26)</f>
        <v>210.42521957660887</v>
      </c>
      <c r="K10" s="100">
        <f>IF(SER_hh_fech!K10=0,0,SER_hh_fech!K10/SER_summary!K$26)</f>
        <v>235.1416888281066</v>
      </c>
      <c r="L10" s="100">
        <f>IF(SER_hh_fech!L10=0,0,SER_hh_fech!L10/SER_summary!L$26)</f>
        <v>244.79024145566058</v>
      </c>
      <c r="M10" s="100">
        <f>IF(SER_hh_fech!M10=0,0,SER_hh_fech!M10/SER_summary!M$26)</f>
        <v>243.93603315381338</v>
      </c>
      <c r="N10" s="100">
        <f>IF(SER_hh_fech!N10=0,0,SER_hh_fech!N10/SER_summary!N$26)</f>
        <v>162.48908601580573</v>
      </c>
      <c r="O10" s="100">
        <f>IF(SER_hh_fech!O10=0,0,SER_hh_fech!O10/SER_summary!O$26)</f>
        <v>151.25054894173709</v>
      </c>
      <c r="P10" s="100">
        <f>IF(SER_hh_fech!P10=0,0,SER_hh_fech!P10/SER_summary!P$26)</f>
        <v>118.06250850660425</v>
      </c>
      <c r="Q10" s="100">
        <f>IF(SER_hh_fech!Q10=0,0,SER_hh_fech!Q10/SER_summary!Q$26)</f>
        <v>127.94605961871697</v>
      </c>
    </row>
    <row r="11" spans="1:17" ht="12" customHeight="1" x14ac:dyDescent="0.25">
      <c r="A11" s="88" t="s">
        <v>61</v>
      </c>
      <c r="B11" s="100">
        <f>IF(SER_hh_fech!B11=0,0,SER_hh_fech!B11/SER_summary!B$26)</f>
        <v>217.76025618197292</v>
      </c>
      <c r="C11" s="100">
        <f>IF(SER_hh_fech!C11=0,0,SER_hh_fech!C11/SER_summary!C$26)</f>
        <v>214.3379427088955</v>
      </c>
      <c r="D11" s="100">
        <f>IF(SER_hh_fech!D11=0,0,SER_hh_fech!D11/SER_summary!D$26)</f>
        <v>190.61090447748657</v>
      </c>
      <c r="E11" s="100">
        <f>IF(SER_hh_fech!E11=0,0,SER_hh_fech!E11/SER_summary!E$26)</f>
        <v>190.38941941154016</v>
      </c>
      <c r="F11" s="100">
        <f>IF(SER_hh_fech!F11=0,0,SER_hh_fech!F11/SER_summary!F$26)</f>
        <v>193.2757582275174</v>
      </c>
      <c r="G11" s="100">
        <f>IF(SER_hh_fech!G11=0,0,SER_hh_fech!G11/SER_summary!G$26)</f>
        <v>216.63632757612967</v>
      </c>
      <c r="H11" s="100">
        <f>IF(SER_hh_fech!H11=0,0,SER_hh_fech!H11/SER_summary!H$26)</f>
        <v>185.21908554285238</v>
      </c>
      <c r="I11" s="100">
        <f>IF(SER_hh_fech!I11=0,0,SER_hh_fech!I11/SER_summary!I$26)</f>
        <v>148.51594207427311</v>
      </c>
      <c r="J11" s="100">
        <f>IF(SER_hh_fech!J11=0,0,SER_hh_fech!J11/SER_summary!J$26)</f>
        <v>144.91404673874425</v>
      </c>
      <c r="K11" s="100">
        <f>IF(SER_hh_fech!K11=0,0,SER_hh_fech!K11/SER_summary!K$26)</f>
        <v>161.93559761337357</v>
      </c>
      <c r="L11" s="100">
        <f>IF(SER_hh_fech!L11=0,0,SER_hh_fech!L11/SER_summary!L$26)</f>
        <v>168.58028977167982</v>
      </c>
      <c r="M11" s="100">
        <f>IF(SER_hh_fech!M11=0,0,SER_hh_fech!M11/SER_summary!M$26)</f>
        <v>168.48687453930228</v>
      </c>
      <c r="N11" s="100">
        <f>IF(SER_hh_fech!N11=0,0,SER_hh_fech!N11/SER_summary!N$26)</f>
        <v>108.23984436453536</v>
      </c>
      <c r="O11" s="100">
        <f>IF(SER_hh_fech!O11=0,0,SER_hh_fech!O11/SER_summary!O$26)</f>
        <v>105.61322874500982</v>
      </c>
      <c r="P11" s="100">
        <f>IF(SER_hh_fech!P11=0,0,SER_hh_fech!P11/SER_summary!P$26)</f>
        <v>82.993464247208593</v>
      </c>
      <c r="Q11" s="100">
        <f>IF(SER_hh_fech!Q11=0,0,SER_hh_fech!Q11/SER_summary!Q$26)</f>
        <v>90.491215699969487</v>
      </c>
    </row>
    <row r="12" spans="1:17" ht="12" customHeight="1" x14ac:dyDescent="0.25">
      <c r="A12" s="88" t="s">
        <v>42</v>
      </c>
      <c r="B12" s="100">
        <f>IF(SER_hh_fech!B12=0,0,SER_hh_fech!B12/SER_summary!B$26)</f>
        <v>200.45791781873228</v>
      </c>
      <c r="C12" s="100">
        <f>IF(SER_hh_fech!C12=0,0,SER_hh_fech!C12/SER_summary!C$26)</f>
        <v>210.34991656151962</v>
      </c>
      <c r="D12" s="100">
        <f>IF(SER_hh_fech!D12=0,0,SER_hh_fech!D12/SER_summary!D$26)</f>
        <v>175.5577347043554</v>
      </c>
      <c r="E12" s="100">
        <f>IF(SER_hh_fech!E12=0,0,SER_hh_fech!E12/SER_summary!E$26)</f>
        <v>186.4258436803097</v>
      </c>
      <c r="F12" s="100">
        <f>IF(SER_hh_fech!F12=0,0,SER_hh_fech!F12/SER_summary!F$26)</f>
        <v>183.61197031614151</v>
      </c>
      <c r="G12" s="100">
        <f>IF(SER_hh_fech!G12=0,0,SER_hh_fech!G12/SER_summary!G$26)</f>
        <v>207.36936447697551</v>
      </c>
      <c r="H12" s="100">
        <f>IF(SER_hh_fech!H12=0,0,SER_hh_fech!H12/SER_summary!H$26)</f>
        <v>175.95813126570974</v>
      </c>
      <c r="I12" s="100">
        <f>IF(SER_hh_fech!I12=0,0,SER_hh_fech!I12/SER_summary!I$26)</f>
        <v>141.09014497055946</v>
      </c>
      <c r="J12" s="100">
        <f>IF(SER_hh_fech!J12=0,0,SER_hh_fech!J12/SER_summary!J$26)</f>
        <v>137.6683444018071</v>
      </c>
      <c r="K12" s="100">
        <f>IF(SER_hh_fech!K12=0,0,SER_hh_fech!K12/SER_summary!K$26)</f>
        <v>153.83881773270485</v>
      </c>
      <c r="L12" s="100">
        <f>IF(SER_hh_fech!L12=0,0,SER_hh_fech!L12/SER_summary!L$26)</f>
        <v>160.15127528309591</v>
      </c>
      <c r="M12" s="100">
        <f>IF(SER_hh_fech!M12=0,0,SER_hh_fech!M12/SER_summary!M$26)</f>
        <v>156.42531689368931</v>
      </c>
      <c r="N12" s="100">
        <f>IF(SER_hh_fech!N12=0,0,SER_hh_fech!N12/SER_summary!N$26)</f>
        <v>106.43656311105904</v>
      </c>
      <c r="O12" s="100">
        <f>IF(SER_hh_fech!O12=0,0,SER_hh_fech!O12/SER_summary!O$26)</f>
        <v>101.80983233470161</v>
      </c>
      <c r="P12" s="100">
        <f>IF(SER_hh_fech!P12=0,0,SER_hh_fech!P12/SER_summary!P$26)</f>
        <v>80.592394427486596</v>
      </c>
      <c r="Q12" s="100">
        <f>IF(SER_hh_fech!Q12=0,0,SER_hh_fech!Q12/SER_summary!Q$26)</f>
        <v>88.53868666616016</v>
      </c>
    </row>
    <row r="13" spans="1:17" ht="12" customHeight="1" x14ac:dyDescent="0.25">
      <c r="A13" s="88" t="s">
        <v>105</v>
      </c>
      <c r="B13" s="100">
        <f>IF(SER_hh_fech!B13=0,0,SER_hh_fech!B13/SER_summary!B$26)</f>
        <v>127.68000212989615</v>
      </c>
      <c r="C13" s="100">
        <f>IF(SER_hh_fech!C13=0,0,SER_hh_fech!C13/SER_summary!C$26)</f>
        <v>133.94523776477621</v>
      </c>
      <c r="D13" s="100">
        <f>IF(SER_hh_fech!D13=0,0,SER_hh_fech!D13/SER_summary!D$26)</f>
        <v>115.29045048734152</v>
      </c>
      <c r="E13" s="100">
        <f>IF(SER_hh_fech!E13=0,0,SER_hh_fech!E13/SER_summary!E$26)</f>
        <v>115.09496059384311</v>
      </c>
      <c r="F13" s="100">
        <f>IF(SER_hh_fech!F13=0,0,SER_hh_fech!F13/SER_summary!F$26)</f>
        <v>116.85761446155141</v>
      </c>
      <c r="G13" s="100">
        <f>IF(SER_hh_fech!G13=0,0,SER_hh_fech!G13/SER_summary!G$26)</f>
        <v>131.00080665818368</v>
      </c>
      <c r="H13" s="100">
        <f>IF(SER_hh_fech!H13=0,0,SER_hh_fech!H13/SER_summary!H$26)</f>
        <v>112.05508761608787</v>
      </c>
      <c r="I13" s="100">
        <f>IF(SER_hh_fech!I13=0,0,SER_hh_fech!I13/SER_summary!I$26)</f>
        <v>89.908786493216326</v>
      </c>
      <c r="J13" s="100">
        <f>IF(SER_hh_fech!J13=0,0,SER_hh_fech!J13/SER_summary!J$26)</f>
        <v>87.732024469509597</v>
      </c>
      <c r="K13" s="100">
        <f>IF(SER_hh_fech!K13=0,0,SER_hh_fech!K13/SER_summary!K$26)</f>
        <v>98.040399550978151</v>
      </c>
      <c r="L13" s="100">
        <f>IF(SER_hh_fech!L13=0,0,SER_hh_fech!L13/SER_summary!L$26)</f>
        <v>102.05230617976953</v>
      </c>
      <c r="M13" s="100">
        <f>IF(SER_hh_fech!M13=0,0,SER_hh_fech!M13/SER_summary!M$26)</f>
        <v>100.5385082463487</v>
      </c>
      <c r="N13" s="100">
        <f>IF(SER_hh_fech!N13=0,0,SER_hh_fech!N13/SER_summary!N$26)</f>
        <v>51.341058980429125</v>
      </c>
      <c r="O13" s="100">
        <f>IF(SER_hh_fech!O13=0,0,SER_hh_fech!O13/SER_summary!O$26)</f>
        <v>44.726618042450362</v>
      </c>
      <c r="P13" s="100">
        <f>IF(SER_hh_fech!P13=0,0,SER_hh_fech!P13/SER_summary!P$26)</f>
        <v>32.465372488984684</v>
      </c>
      <c r="Q13" s="100">
        <f>IF(SER_hh_fech!Q13=0,0,SER_hh_fech!Q13/SER_summary!Q$26)</f>
        <v>32.545520240385038</v>
      </c>
    </row>
    <row r="14" spans="1:17" ht="12" customHeight="1" x14ac:dyDescent="0.25">
      <c r="A14" s="51" t="s">
        <v>104</v>
      </c>
      <c r="B14" s="22">
        <f>IF(SER_hh_fech!B14=0,0,SER_hh_fech!B14/SER_summary!B$26)</f>
        <v>211.6800035311436</v>
      </c>
      <c r="C14" s="22">
        <f>IF(SER_hh_fech!C14=0,0,SER_hh_fech!C14/SER_summary!C$26)</f>
        <v>222.0671047152868</v>
      </c>
      <c r="D14" s="22">
        <f>IF(SER_hh_fech!D14=0,0,SER_hh_fech!D14/SER_summary!D$26)</f>
        <v>191.13943107111882</v>
      </c>
      <c r="E14" s="22">
        <f>IF(SER_hh_fech!E14=0,0,SER_hh_fech!E14/SER_summary!E$26)</f>
        <v>190.81532940558196</v>
      </c>
      <c r="F14" s="22">
        <f>IF(SER_hh_fech!F14=0,0,SER_hh_fech!F14/SER_summary!F$26)</f>
        <v>193.73762397573003</v>
      </c>
      <c r="G14" s="22">
        <f>IF(SER_hh_fech!G14=0,0,SER_hh_fech!G14/SER_summary!G$26)</f>
        <v>217.1855478806728</v>
      </c>
      <c r="H14" s="22">
        <f>IF(SER_hh_fech!H14=0,0,SER_hh_fech!H14/SER_summary!H$26)</f>
        <v>185.77553999509317</v>
      </c>
      <c r="I14" s="22">
        <f>IF(SER_hh_fech!I14=0,0,SER_hh_fech!I14/SER_summary!I$26)</f>
        <v>149.05930392296389</v>
      </c>
      <c r="J14" s="22">
        <f>IF(SER_hh_fech!J14=0,0,SER_hh_fech!J14/SER_summary!J$26)</f>
        <v>145.45046162050289</v>
      </c>
      <c r="K14" s="22">
        <f>IF(SER_hh_fech!K14=0,0,SER_hh_fech!K14/SER_summary!K$26)</f>
        <v>162.54066241346374</v>
      </c>
      <c r="L14" s="22">
        <f>IF(SER_hh_fech!L14=0,0,SER_hh_fech!L14/SER_summary!L$26)</f>
        <v>169.19198129803894</v>
      </c>
      <c r="M14" s="22">
        <f>IF(SER_hh_fech!M14=0,0,SER_hh_fech!M14/SER_summary!M$26)</f>
        <v>169.40248984642392</v>
      </c>
      <c r="N14" s="22">
        <f>IF(SER_hh_fech!N14=0,0,SER_hh_fech!N14/SER_summary!N$26)</f>
        <v>108.35108496659565</v>
      </c>
      <c r="O14" s="22">
        <f>IF(SER_hh_fech!O14=0,0,SER_hh_fech!O14/SER_summary!O$26)</f>
        <v>105.57245910737923</v>
      </c>
      <c r="P14" s="22">
        <f>IF(SER_hh_fech!P14=0,0,SER_hh_fech!P14/SER_summary!P$26)</f>
        <v>83.78747815609718</v>
      </c>
      <c r="Q14" s="22">
        <f>IF(SER_hh_fech!Q14=0,0,SER_hh_fech!Q14/SER_summary!Q$26)</f>
        <v>91.902773767927641</v>
      </c>
    </row>
    <row r="15" spans="1:17" ht="12" customHeight="1" x14ac:dyDescent="0.25">
      <c r="A15" s="105" t="s">
        <v>108</v>
      </c>
      <c r="B15" s="104">
        <f>IF(SER_hh_fech!B15=0,0,SER_hh_fech!B15/SER_summary!B$26)</f>
        <v>2.5302374262517393</v>
      </c>
      <c r="C15" s="104">
        <f>IF(SER_hh_fech!C15=0,0,SER_hh_fech!C15/SER_summary!C$26)</f>
        <v>2.6902650415764664</v>
      </c>
      <c r="D15" s="104">
        <f>IF(SER_hh_fech!D15=0,0,SER_hh_fech!D15/SER_summary!D$26)</f>
        <v>2.3568025080687658</v>
      </c>
      <c r="E15" s="104">
        <f>IF(SER_hh_fech!E15=0,0,SER_hh_fech!E15/SER_summary!E$26)</f>
        <v>2.3822519960161102</v>
      </c>
      <c r="F15" s="104">
        <f>IF(SER_hh_fech!F15=0,0,SER_hh_fech!F15/SER_summary!F$26)</f>
        <v>2.5325256930373707</v>
      </c>
      <c r="G15" s="104">
        <f>IF(SER_hh_fech!G15=0,0,SER_hh_fech!G15/SER_summary!G$26)</f>
        <v>2.8808356879812642</v>
      </c>
      <c r="H15" s="104">
        <f>IF(SER_hh_fech!H15=0,0,SER_hh_fech!H15/SER_summary!H$26)</f>
        <v>2.4613523364013101</v>
      </c>
      <c r="I15" s="104">
        <f>IF(SER_hh_fech!I15=0,0,SER_hh_fech!I15/SER_summary!I$26)</f>
        <v>1.8943696978530562</v>
      </c>
      <c r="J15" s="104">
        <f>IF(SER_hh_fech!J15=0,0,SER_hh_fech!J15/SER_summary!J$26)</f>
        <v>1.8040888801782764</v>
      </c>
      <c r="K15" s="104">
        <f>IF(SER_hh_fech!K15=0,0,SER_hh_fech!K15/SER_summary!K$26)</f>
        <v>2.0653074581970414</v>
      </c>
      <c r="L15" s="104">
        <f>IF(SER_hh_fech!L15=0,0,SER_hh_fech!L15/SER_summary!L$26)</f>
        <v>2.2279247714660966</v>
      </c>
      <c r="M15" s="104">
        <f>IF(SER_hh_fech!M15=0,0,SER_hh_fech!M15/SER_summary!M$26)</f>
        <v>2.2474697916246771</v>
      </c>
      <c r="N15" s="104">
        <f>IF(SER_hh_fech!N15=0,0,SER_hh_fech!N15/SER_summary!N$26)</f>
        <v>1.4357934896481768</v>
      </c>
      <c r="O15" s="104">
        <f>IF(SER_hh_fech!O15=0,0,SER_hh_fech!O15/SER_summary!O$26)</f>
        <v>1.4112036932590284</v>
      </c>
      <c r="P15" s="104">
        <f>IF(SER_hh_fech!P15=0,0,SER_hh_fech!P15/SER_summary!P$26)</f>
        <v>1.1511690084036317</v>
      </c>
      <c r="Q15" s="104">
        <f>IF(SER_hh_fech!Q15=0,0,SER_hh_fech!Q15/SER_summary!Q$26)</f>
        <v>1.26565693288343</v>
      </c>
    </row>
    <row r="16" spans="1:17" ht="12.95" customHeight="1" x14ac:dyDescent="0.25">
      <c r="A16" s="90" t="s">
        <v>102</v>
      </c>
      <c r="B16" s="101">
        <f>IF(SER_hh_fech!B16=0,0,SER_hh_fech!B16/SER_summary!B$26)</f>
        <v>14.673368928416437</v>
      </c>
      <c r="C16" s="101">
        <f>IF(SER_hh_fech!C16=0,0,SER_hh_fech!C16/SER_summary!C$26)</f>
        <v>14.39632771857308</v>
      </c>
      <c r="D16" s="101">
        <f>IF(SER_hh_fech!D16=0,0,SER_hh_fech!D16/SER_summary!D$26)</f>
        <v>14.076982563617245</v>
      </c>
      <c r="E16" s="101">
        <f>IF(SER_hh_fech!E16=0,0,SER_hh_fech!E16/SER_summary!E$26)</f>
        <v>13.83503771481352</v>
      </c>
      <c r="F16" s="101">
        <f>IF(SER_hh_fech!F16=0,0,SER_hh_fech!F16/SER_summary!F$26)</f>
        <v>13.628416426962444</v>
      </c>
      <c r="G16" s="101">
        <f>IF(SER_hh_fech!G16=0,0,SER_hh_fech!G16/SER_summary!G$26)</f>
        <v>13.457075036378315</v>
      </c>
      <c r="H16" s="101">
        <f>IF(SER_hh_fech!H16=0,0,SER_hh_fech!H16/SER_summary!H$26)</f>
        <v>13.278985507116618</v>
      </c>
      <c r="I16" s="101">
        <f>IF(SER_hh_fech!I16=0,0,SER_hh_fech!I16/SER_summary!I$26)</f>
        <v>13.087594751667238</v>
      </c>
      <c r="J16" s="101">
        <f>IF(SER_hh_fech!J16=0,0,SER_hh_fech!J16/SER_summary!J$26)</f>
        <v>12.921767000675629</v>
      </c>
      <c r="K16" s="101">
        <f>IF(SER_hh_fech!K16=0,0,SER_hh_fech!K16/SER_summary!K$26)</f>
        <v>12.643247179560818</v>
      </c>
      <c r="L16" s="101">
        <f>IF(SER_hh_fech!L16=0,0,SER_hh_fech!L16/SER_summary!L$26)</f>
        <v>12.489162248208071</v>
      </c>
      <c r="M16" s="101">
        <f>IF(SER_hh_fech!M16=0,0,SER_hh_fech!M16/SER_summary!M$26)</f>
        <v>12.237440344496202</v>
      </c>
      <c r="N16" s="101">
        <f>IF(SER_hh_fech!N16=0,0,SER_hh_fech!N16/SER_summary!N$26)</f>
        <v>12.025054094896477</v>
      </c>
      <c r="O16" s="101">
        <f>IF(SER_hh_fech!O16=0,0,SER_hh_fech!O16/SER_summary!O$26)</f>
        <v>11.742995115939285</v>
      </c>
      <c r="P16" s="101">
        <f>IF(SER_hh_fech!P16=0,0,SER_hh_fech!P16/SER_summary!P$26)</f>
        <v>11.416208107840218</v>
      </c>
      <c r="Q16" s="101">
        <f>IF(SER_hh_fech!Q16=0,0,SER_hh_fech!Q16/SER_summary!Q$26)</f>
        <v>10.868154033953736</v>
      </c>
    </row>
    <row r="17" spans="1:17" ht="12.95" customHeight="1" x14ac:dyDescent="0.25">
      <c r="A17" s="88" t="s">
        <v>101</v>
      </c>
      <c r="B17" s="103">
        <f>IF(SER_hh_fech!B17=0,0,SER_hh_fech!B17/SER_summary!B$26)</f>
        <v>3.2422835788598126</v>
      </c>
      <c r="C17" s="103">
        <f>IF(SER_hh_fech!C17=0,0,SER_hh_fech!C17/SER_summary!C$26)</f>
        <v>3.3006348470326716</v>
      </c>
      <c r="D17" s="103">
        <f>IF(SER_hh_fech!D17=0,0,SER_hh_fech!D17/SER_summary!D$26)</f>
        <v>3.4271661593516556</v>
      </c>
      <c r="E17" s="103">
        <f>IF(SER_hh_fech!E17=0,0,SER_hh_fech!E17/SER_summary!E$26)</f>
        <v>3.4738930296739445</v>
      </c>
      <c r="F17" s="103">
        <f>IF(SER_hh_fech!F17=0,0,SER_hh_fech!F17/SER_summary!F$26)</f>
        <v>3.6399453473613108</v>
      </c>
      <c r="G17" s="103">
        <f>IF(SER_hh_fech!G17=0,0,SER_hh_fech!G17/SER_summary!G$26)</f>
        <v>3.7240140707801856</v>
      </c>
      <c r="H17" s="103">
        <f>IF(SER_hh_fech!H17=0,0,SER_hh_fech!H17/SER_summary!H$26)</f>
        <v>3.9135487426819209</v>
      </c>
      <c r="I17" s="103">
        <f>IF(SER_hh_fech!I17=0,0,SER_hh_fech!I17/SER_summary!I$26)</f>
        <v>4.070901148503844</v>
      </c>
      <c r="J17" s="103">
        <f>IF(SER_hh_fech!J17=0,0,SER_hh_fech!J17/SER_summary!J$26)</f>
        <v>4.2207326464014816</v>
      </c>
      <c r="K17" s="103">
        <f>IF(SER_hh_fech!K17=0,0,SER_hh_fech!K17/SER_summary!K$26)</f>
        <v>4.324358130221694</v>
      </c>
      <c r="L17" s="103">
        <f>IF(SER_hh_fech!L17=0,0,SER_hh_fech!L17/SER_summary!L$26)</f>
        <v>4.4424154496423824</v>
      </c>
      <c r="M17" s="103">
        <f>IF(SER_hh_fech!M17=0,0,SER_hh_fech!M17/SER_summary!M$26)</f>
        <v>4.4579258404565545</v>
      </c>
      <c r="N17" s="103">
        <f>IF(SER_hh_fech!N17=0,0,SER_hh_fech!N17/SER_summary!N$26)</f>
        <v>4.4645252109972571</v>
      </c>
      <c r="O17" s="103">
        <f>IF(SER_hh_fech!O17=0,0,SER_hh_fech!O17/SER_summary!O$26)</f>
        <v>4.4702901740215077</v>
      </c>
      <c r="P17" s="103">
        <f>IF(SER_hh_fech!P17=0,0,SER_hh_fech!P17/SER_summary!P$26)</f>
        <v>4.4703912240865114</v>
      </c>
      <c r="Q17" s="103">
        <f>IF(SER_hh_fech!Q17=0,0,SER_hh_fech!Q17/SER_summary!Q$26)</f>
        <v>4.4773921432138666</v>
      </c>
    </row>
    <row r="18" spans="1:17" ht="12" customHeight="1" x14ac:dyDescent="0.25">
      <c r="A18" s="88" t="s">
        <v>100</v>
      </c>
      <c r="B18" s="103">
        <f>IF(SER_hh_fech!B18=0,0,SER_hh_fech!B18/SER_summary!B$26)</f>
        <v>14.802116132394936</v>
      </c>
      <c r="C18" s="103">
        <f>IF(SER_hh_fech!C18=0,0,SER_hh_fech!C18/SER_summary!C$26)</f>
        <v>14.515206960691485</v>
      </c>
      <c r="D18" s="103">
        <f>IF(SER_hh_fech!D18=0,0,SER_hh_fech!D18/SER_summary!D$26)</f>
        <v>14.203354806528989</v>
      </c>
      <c r="E18" s="103">
        <f>IF(SER_hh_fech!E18=0,0,SER_hh_fech!E18/SER_summary!E$26)</f>
        <v>13.956255448111188</v>
      </c>
      <c r="F18" s="103">
        <f>IF(SER_hh_fech!F18=0,0,SER_hh_fech!F18/SER_summary!F$26)</f>
        <v>13.739652238137994</v>
      </c>
      <c r="G18" s="103">
        <f>IF(SER_hh_fech!G18=0,0,SER_hh_fech!G18/SER_summary!G$26)</f>
        <v>13.55413189629706</v>
      </c>
      <c r="H18" s="103">
        <f>IF(SER_hh_fech!H18=0,0,SER_hh_fech!H18/SER_summary!H$26)</f>
        <v>13.383920461923829</v>
      </c>
      <c r="I18" s="103">
        <f>IF(SER_hh_fech!I18=0,0,SER_hh_fech!I18/SER_summary!I$26)</f>
        <v>13.210788375404242</v>
      </c>
      <c r="J18" s="103">
        <f>IF(SER_hh_fech!J18=0,0,SER_hh_fech!J18/SER_summary!J$26)</f>
        <v>13.045294592940023</v>
      </c>
      <c r="K18" s="103">
        <f>IF(SER_hh_fech!K18=0,0,SER_hh_fech!K18/SER_summary!K$26)</f>
        <v>12.749522486691133</v>
      </c>
      <c r="L18" s="103">
        <f>IF(SER_hh_fech!L18=0,0,SER_hh_fech!L18/SER_summary!L$26)</f>
        <v>12.587067429180554</v>
      </c>
      <c r="M18" s="103">
        <f>IF(SER_hh_fech!M18=0,0,SER_hh_fech!M18/SER_summary!M$26)</f>
        <v>12.336855464204598</v>
      </c>
      <c r="N18" s="103">
        <f>IF(SER_hh_fech!N18=0,0,SER_hh_fech!N18/SER_summary!N$26)</f>
        <v>12.134252677639685</v>
      </c>
      <c r="O18" s="103">
        <f>IF(SER_hh_fech!O18=0,0,SER_hh_fech!O18/SER_summary!O$26)</f>
        <v>11.86884459950852</v>
      </c>
      <c r="P18" s="103">
        <f>IF(SER_hh_fech!P18=0,0,SER_hh_fech!P18/SER_summary!P$26)</f>
        <v>11.568803822005949</v>
      </c>
      <c r="Q18" s="103">
        <f>IF(SER_hh_fech!Q18=0,0,SER_hh_fech!Q18/SER_summary!Q$26)</f>
        <v>11.052896690554419</v>
      </c>
    </row>
    <row r="19" spans="1:17" ht="12.95" customHeight="1" x14ac:dyDescent="0.25">
      <c r="A19" s="90" t="s">
        <v>47</v>
      </c>
      <c r="B19" s="101">
        <f>IF(SER_hh_fech!B19=0,0,SER_hh_fech!B19/SER_summary!B$26)</f>
        <v>22.082114273549177</v>
      </c>
      <c r="C19" s="101">
        <f>IF(SER_hh_fech!C19=0,0,SER_hh_fech!C19/SER_summary!C$26)</f>
        <v>21.939326061336782</v>
      </c>
      <c r="D19" s="101">
        <f>IF(SER_hh_fech!D19=0,0,SER_hh_fech!D19/SER_summary!D$26)</f>
        <v>21.981660885707786</v>
      </c>
      <c r="E19" s="101">
        <f>IF(SER_hh_fech!E19=0,0,SER_hh_fech!E19/SER_summary!E$26)</f>
        <v>22.05912777987459</v>
      </c>
      <c r="F19" s="101">
        <f>IF(SER_hh_fech!F19=0,0,SER_hh_fech!F19/SER_summary!F$26)</f>
        <v>22.243382204562703</v>
      </c>
      <c r="G19" s="101">
        <f>IF(SER_hh_fech!G19=0,0,SER_hh_fech!G19/SER_summary!G$26)</f>
        <v>21.963670197397676</v>
      </c>
      <c r="H19" s="101">
        <f>IF(SER_hh_fech!H19=0,0,SER_hh_fech!H19/SER_summary!H$26)</f>
        <v>21.877557446071783</v>
      </c>
      <c r="I19" s="101">
        <f>IF(SER_hh_fech!I19=0,0,SER_hh_fech!I19/SER_summary!I$26)</f>
        <v>21.67757993893634</v>
      </c>
      <c r="J19" s="101">
        <f>IF(SER_hh_fech!J19=0,0,SER_hh_fech!J19/SER_summary!J$26)</f>
        <v>21.784364002515478</v>
      </c>
      <c r="K19" s="101">
        <f>IF(SER_hh_fech!K19=0,0,SER_hh_fech!K19/SER_summary!K$26)</f>
        <v>22.123498349728511</v>
      </c>
      <c r="L19" s="101">
        <f>IF(SER_hh_fech!L19=0,0,SER_hh_fech!L19/SER_summary!L$26)</f>
        <v>22.203109445398141</v>
      </c>
      <c r="M19" s="101">
        <f>IF(SER_hh_fech!M19=0,0,SER_hh_fech!M19/SER_summary!M$26)</f>
        <v>22.227954077170832</v>
      </c>
      <c r="N19" s="101">
        <f>IF(SER_hh_fech!N19=0,0,SER_hh_fech!N19/SER_summary!N$26)</f>
        <v>21.179060387477321</v>
      </c>
      <c r="O19" s="101">
        <f>IF(SER_hh_fech!O19=0,0,SER_hh_fech!O19/SER_summary!O$26)</f>
        <v>21.661006821333189</v>
      </c>
      <c r="P19" s="101">
        <f>IF(SER_hh_fech!P19=0,0,SER_hh_fech!P19/SER_summary!P$26)</f>
        <v>22.210599418785087</v>
      </c>
      <c r="Q19" s="101">
        <f>IF(SER_hh_fech!Q19=0,0,SER_hh_fech!Q19/SER_summary!Q$26)</f>
        <v>22.35097887314825</v>
      </c>
    </row>
    <row r="20" spans="1:17" ht="12" customHeight="1" x14ac:dyDescent="0.25">
      <c r="A20" s="88" t="s">
        <v>38</v>
      </c>
      <c r="B20" s="100">
        <f>IF(SER_hh_fech!B20=0,0,SER_hh_fech!B20/SER_summary!B$26)</f>
        <v>0</v>
      </c>
      <c r="C20" s="100">
        <f>IF(SER_hh_fech!C20=0,0,SER_hh_fech!C20/SER_summary!C$26)</f>
        <v>0</v>
      </c>
      <c r="D20" s="100">
        <f>IF(SER_hh_fech!D20=0,0,SER_hh_fech!D20/SER_summary!D$26)</f>
        <v>0</v>
      </c>
      <c r="E20" s="100">
        <f>IF(SER_hh_fech!E20=0,0,SER_hh_fech!E20/SER_summary!E$26)</f>
        <v>0</v>
      </c>
      <c r="F20" s="100">
        <f>IF(SER_hh_fech!F20=0,0,SER_hh_fech!F20/SER_summary!F$26)</f>
        <v>0</v>
      </c>
      <c r="G20" s="100">
        <f>IF(SER_hh_fech!G20=0,0,SER_hh_fech!G20/SER_summary!G$26)</f>
        <v>0</v>
      </c>
      <c r="H20" s="100">
        <f>IF(SER_hh_fech!H20=0,0,SER_hh_fech!H20/SER_summary!H$26)</f>
        <v>0</v>
      </c>
      <c r="I20" s="100">
        <f>IF(SER_hh_fech!I20=0,0,SER_hh_fech!I20/SER_summary!I$26)</f>
        <v>0</v>
      </c>
      <c r="J20" s="100">
        <f>IF(SER_hh_fech!J20=0,0,SER_hh_fech!J20/SER_summary!J$26)</f>
        <v>0</v>
      </c>
      <c r="K20" s="100">
        <f>IF(SER_hh_fech!K20=0,0,SER_hh_fech!K20/SER_summary!K$26)</f>
        <v>0</v>
      </c>
      <c r="L20" s="100">
        <f>IF(SER_hh_fech!L20=0,0,SER_hh_fech!L20/SER_summary!L$26)</f>
        <v>0</v>
      </c>
      <c r="M20" s="100">
        <f>IF(SER_hh_fech!M20=0,0,SER_hh_fech!M20/SER_summary!M$26)</f>
        <v>0</v>
      </c>
      <c r="N20" s="100">
        <f>IF(SER_hh_fech!N20=0,0,SER_hh_fech!N20/SER_summary!N$26)</f>
        <v>0</v>
      </c>
      <c r="O20" s="100">
        <f>IF(SER_hh_fech!O20=0,0,SER_hh_fech!O20/SER_summary!O$26)</f>
        <v>0</v>
      </c>
      <c r="P20" s="100">
        <f>IF(SER_hh_fech!P20=0,0,SER_hh_fech!P20/SER_summary!P$26)</f>
        <v>0</v>
      </c>
      <c r="Q20" s="100">
        <f>IF(SER_hh_fech!Q20=0,0,SER_hh_fech!Q20/SER_summary!Q$26)</f>
        <v>0</v>
      </c>
    </row>
    <row r="21" spans="1:17" s="28" customFormat="1" ht="12" customHeight="1" x14ac:dyDescent="0.25">
      <c r="A21" s="88" t="s">
        <v>66</v>
      </c>
      <c r="B21" s="100">
        <f>IF(SER_hh_fech!B21=0,0,SER_hh_fech!B21/SER_summary!B$26)</f>
        <v>0</v>
      </c>
      <c r="C21" s="100">
        <f>IF(SER_hh_fech!C21=0,0,SER_hh_fech!C21/SER_summary!C$26)</f>
        <v>0</v>
      </c>
      <c r="D21" s="100">
        <f>IF(SER_hh_fech!D21=0,0,SER_hh_fech!D21/SER_summary!D$26)</f>
        <v>0</v>
      </c>
      <c r="E21" s="100">
        <f>IF(SER_hh_fech!E21=0,0,SER_hh_fech!E21/SER_summary!E$26)</f>
        <v>0</v>
      </c>
      <c r="F21" s="100">
        <f>IF(SER_hh_fech!F21=0,0,SER_hh_fech!F21/SER_summary!F$26)</f>
        <v>0</v>
      </c>
      <c r="G21" s="100">
        <f>IF(SER_hh_fech!G21=0,0,SER_hh_fech!G21/SER_summary!G$26)</f>
        <v>0</v>
      </c>
      <c r="H21" s="100">
        <f>IF(SER_hh_fech!H21=0,0,SER_hh_fech!H21/SER_summary!H$26)</f>
        <v>0</v>
      </c>
      <c r="I21" s="100">
        <f>IF(SER_hh_fech!I21=0,0,SER_hh_fech!I21/SER_summary!I$26)</f>
        <v>0</v>
      </c>
      <c r="J21" s="100">
        <f>IF(SER_hh_fech!J21=0,0,SER_hh_fech!J21/SER_summary!J$26)</f>
        <v>0</v>
      </c>
      <c r="K21" s="100">
        <f>IF(SER_hh_fech!K21=0,0,SER_hh_fech!K21/SER_summary!K$26)</f>
        <v>0</v>
      </c>
      <c r="L21" s="100">
        <f>IF(SER_hh_fech!L21=0,0,SER_hh_fech!L21/SER_summary!L$26)</f>
        <v>0</v>
      </c>
      <c r="M21" s="100">
        <f>IF(SER_hh_fech!M21=0,0,SER_hh_fech!M21/SER_summary!M$26)</f>
        <v>0</v>
      </c>
      <c r="N21" s="100">
        <f>IF(SER_hh_fech!N21=0,0,SER_hh_fech!N21/SER_summary!N$26)</f>
        <v>0</v>
      </c>
      <c r="O21" s="100">
        <f>IF(SER_hh_fech!O21=0,0,SER_hh_fech!O21/SER_summary!O$26)</f>
        <v>0</v>
      </c>
      <c r="P21" s="100">
        <f>IF(SER_hh_fech!P21=0,0,SER_hh_fech!P21/SER_summary!P$26)</f>
        <v>0</v>
      </c>
      <c r="Q21" s="100">
        <f>IF(SER_hh_fech!Q21=0,0,SER_hh_fech!Q21/SER_summary!Q$26)</f>
        <v>0</v>
      </c>
    </row>
    <row r="22" spans="1:17" ht="12" customHeight="1" x14ac:dyDescent="0.25">
      <c r="A22" s="88" t="s">
        <v>99</v>
      </c>
      <c r="B22" s="100">
        <f>IF(SER_hh_fech!B22=0,0,SER_hh_fech!B22/SER_summary!B$26)</f>
        <v>0</v>
      </c>
      <c r="C22" s="100">
        <f>IF(SER_hh_fech!C22=0,0,SER_hh_fech!C22/SER_summary!C$26)</f>
        <v>0</v>
      </c>
      <c r="D22" s="100">
        <f>IF(SER_hh_fech!D22=0,0,SER_hh_fech!D22/SER_summary!D$26)</f>
        <v>0</v>
      </c>
      <c r="E22" s="100">
        <f>IF(SER_hh_fech!E22=0,0,SER_hh_fech!E22/SER_summary!E$26)</f>
        <v>0</v>
      </c>
      <c r="F22" s="100">
        <f>IF(SER_hh_fech!F22=0,0,SER_hh_fech!F22/SER_summary!F$26)</f>
        <v>0</v>
      </c>
      <c r="G22" s="100">
        <f>IF(SER_hh_fech!G22=0,0,SER_hh_fech!G22/SER_summary!G$26)</f>
        <v>0</v>
      </c>
      <c r="H22" s="100">
        <f>IF(SER_hh_fech!H22=0,0,SER_hh_fech!H22/SER_summary!H$26)</f>
        <v>0</v>
      </c>
      <c r="I22" s="100">
        <f>IF(SER_hh_fech!I22=0,0,SER_hh_fech!I22/SER_summary!I$26)</f>
        <v>0</v>
      </c>
      <c r="J22" s="100">
        <f>IF(SER_hh_fech!J22=0,0,SER_hh_fech!J22/SER_summary!J$26)</f>
        <v>0</v>
      </c>
      <c r="K22" s="100">
        <f>IF(SER_hh_fech!K22=0,0,SER_hh_fech!K22/SER_summary!K$26)</f>
        <v>0</v>
      </c>
      <c r="L22" s="100">
        <f>IF(SER_hh_fech!L22=0,0,SER_hh_fech!L22/SER_summary!L$26)</f>
        <v>0</v>
      </c>
      <c r="M22" s="100">
        <f>IF(SER_hh_fech!M22=0,0,SER_hh_fech!M22/SER_summary!M$26)</f>
        <v>0</v>
      </c>
      <c r="N22" s="100">
        <f>IF(SER_hh_fech!N22=0,0,SER_hh_fech!N22/SER_summary!N$26)</f>
        <v>0</v>
      </c>
      <c r="O22" s="100">
        <f>IF(SER_hh_fech!O22=0,0,SER_hh_fech!O22/SER_summary!O$26)</f>
        <v>0</v>
      </c>
      <c r="P22" s="100">
        <f>IF(SER_hh_fech!P22=0,0,SER_hh_fech!P22/SER_summary!P$26)</f>
        <v>0</v>
      </c>
      <c r="Q22" s="100">
        <f>IF(SER_hh_fech!Q22=0,0,SER_hh_fech!Q22/SER_summary!Q$26)</f>
        <v>0</v>
      </c>
    </row>
    <row r="23" spans="1:17" ht="12" customHeight="1" x14ac:dyDescent="0.25">
      <c r="A23" s="88" t="s">
        <v>98</v>
      </c>
      <c r="B23" s="100">
        <f>IF(SER_hh_fech!B23=0,0,SER_hh_fech!B23/SER_summary!B$26)</f>
        <v>24.051999114573693</v>
      </c>
      <c r="C23" s="100">
        <f>IF(SER_hh_fech!C23=0,0,SER_hh_fech!C23/SER_summary!C$26)</f>
        <v>23.931004908772749</v>
      </c>
      <c r="D23" s="100">
        <f>IF(SER_hh_fech!D23=0,0,SER_hh_fech!D23/SER_summary!D$26)</f>
        <v>23.934786888696866</v>
      </c>
      <c r="E23" s="100">
        <f>IF(SER_hh_fech!E23=0,0,SER_hh_fech!E23/SER_summary!E$26)</f>
        <v>24.009844319318525</v>
      </c>
      <c r="F23" s="100">
        <f>IF(SER_hh_fech!F23=0,0,SER_hh_fech!F23/SER_summary!F$26)</f>
        <v>24.052417274022854</v>
      </c>
      <c r="G23" s="100">
        <f>IF(SER_hh_fech!G23=0,0,SER_hh_fech!G23/SER_summary!G$26)</f>
        <v>23.734629906275053</v>
      </c>
      <c r="H23" s="100">
        <f>IF(SER_hh_fech!H23=0,0,SER_hh_fech!H23/SER_summary!H$26)</f>
        <v>23.361701168967745</v>
      </c>
      <c r="I23" s="100">
        <f>IF(SER_hh_fech!I23=0,0,SER_hh_fech!I23/SER_summary!I$26)</f>
        <v>22.993147656715553</v>
      </c>
      <c r="J23" s="100">
        <f>IF(SER_hh_fech!J23=0,0,SER_hh_fech!J23/SER_summary!J$26)</f>
        <v>23.456675839746215</v>
      </c>
      <c r="K23" s="100">
        <f>IF(SER_hh_fech!K23=0,0,SER_hh_fech!K23/SER_summary!K$26)</f>
        <v>23.767809204671209</v>
      </c>
      <c r="L23" s="100">
        <f>IF(SER_hh_fech!L23=0,0,SER_hh_fech!L23/SER_summary!L$26)</f>
        <v>23.770583497422205</v>
      </c>
      <c r="M23" s="100">
        <f>IF(SER_hh_fech!M23=0,0,SER_hh_fech!M23/SER_summary!M$26)</f>
        <v>23.740229793340347</v>
      </c>
      <c r="N23" s="100">
        <f>IF(SER_hh_fech!N23=0,0,SER_hh_fech!N23/SER_summary!N$26)</f>
        <v>21.789589373459677</v>
      </c>
      <c r="O23" s="100">
        <f>IF(SER_hh_fech!O23=0,0,SER_hh_fech!O23/SER_summary!O$26)</f>
        <v>22.06775148464865</v>
      </c>
      <c r="P23" s="100">
        <f>IF(SER_hh_fech!P23=0,0,SER_hh_fech!P23/SER_summary!P$26)</f>
        <v>22.700939157765241</v>
      </c>
      <c r="Q23" s="100">
        <f>IF(SER_hh_fech!Q23=0,0,SER_hh_fech!Q23/SER_summary!Q$26)</f>
        <v>23.044837899414631</v>
      </c>
    </row>
    <row r="24" spans="1:17" ht="12" customHeight="1" x14ac:dyDescent="0.25">
      <c r="A24" s="88" t="s">
        <v>34</v>
      </c>
      <c r="B24" s="100">
        <f>IF(SER_hh_fech!B24=0,0,SER_hh_fech!B24/SER_summary!B$26)</f>
        <v>0</v>
      </c>
      <c r="C24" s="100">
        <f>IF(SER_hh_fech!C24=0,0,SER_hh_fech!C24/SER_summary!C$26)</f>
        <v>0</v>
      </c>
      <c r="D24" s="100">
        <f>IF(SER_hh_fech!D24=0,0,SER_hh_fech!D24/SER_summary!D$26)</f>
        <v>0</v>
      </c>
      <c r="E24" s="100">
        <f>IF(SER_hh_fech!E24=0,0,SER_hh_fech!E24/SER_summary!E$26)</f>
        <v>0</v>
      </c>
      <c r="F24" s="100">
        <f>IF(SER_hh_fech!F24=0,0,SER_hh_fech!F24/SER_summary!F$26)</f>
        <v>0</v>
      </c>
      <c r="G24" s="100">
        <f>IF(SER_hh_fech!G24=0,0,SER_hh_fech!G24/SER_summary!G$26)</f>
        <v>0</v>
      </c>
      <c r="H24" s="100">
        <f>IF(SER_hh_fech!H24=0,0,SER_hh_fech!H24/SER_summary!H$26)</f>
        <v>0</v>
      </c>
      <c r="I24" s="100">
        <f>IF(SER_hh_fech!I24=0,0,SER_hh_fech!I24/SER_summary!I$26)</f>
        <v>0</v>
      </c>
      <c r="J24" s="100">
        <f>IF(SER_hh_fech!J24=0,0,SER_hh_fech!J24/SER_summary!J$26)</f>
        <v>0</v>
      </c>
      <c r="K24" s="100">
        <f>IF(SER_hh_fech!K24=0,0,SER_hh_fech!K24/SER_summary!K$26)</f>
        <v>0</v>
      </c>
      <c r="L24" s="100">
        <f>IF(SER_hh_fech!L24=0,0,SER_hh_fech!L24/SER_summary!L$26)</f>
        <v>0</v>
      </c>
      <c r="M24" s="100">
        <f>IF(SER_hh_fech!M24=0,0,SER_hh_fech!M24/SER_summary!M$26)</f>
        <v>0</v>
      </c>
      <c r="N24" s="100">
        <f>IF(SER_hh_fech!N24=0,0,SER_hh_fech!N24/SER_summary!N$26)</f>
        <v>27.141190068185381</v>
      </c>
      <c r="O24" s="100">
        <f>IF(SER_hh_fech!O24=0,0,SER_hh_fech!O24/SER_summary!O$26)</f>
        <v>27.279390415268811</v>
      </c>
      <c r="P24" s="100">
        <f>IF(SER_hh_fech!P24=0,0,SER_hh_fech!P24/SER_summary!P$26)</f>
        <v>27.920520282288294</v>
      </c>
      <c r="Q24" s="100">
        <f>IF(SER_hh_fech!Q24=0,0,SER_hh_fech!Q24/SER_summary!Q$26)</f>
        <v>28.208154753153742</v>
      </c>
    </row>
    <row r="25" spans="1:17" ht="12" customHeight="1" x14ac:dyDescent="0.25">
      <c r="A25" s="88" t="s">
        <v>42</v>
      </c>
      <c r="B25" s="100">
        <f>IF(SER_hh_fech!B25=0,0,SER_hh_fech!B25/SER_summary!B$26)</f>
        <v>18.940949302726782</v>
      </c>
      <c r="C25" s="100">
        <f>IF(SER_hh_fech!C25=0,0,SER_hh_fech!C25/SER_summary!C$26)</f>
        <v>18.845666365658541</v>
      </c>
      <c r="D25" s="100">
        <f>IF(SER_hh_fech!D25=0,0,SER_hh_fech!D25/SER_summary!D$26)</f>
        <v>18.848644674848771</v>
      </c>
      <c r="E25" s="100">
        <f>IF(SER_hh_fech!E25=0,0,SER_hh_fech!E25/SER_summary!E$26)</f>
        <v>18.907752401463334</v>
      </c>
      <c r="F25" s="100">
        <f>IF(SER_hh_fech!F25=0,0,SER_hh_fech!F25/SER_summary!F$26)</f>
        <v>18.941278603292993</v>
      </c>
      <c r="G25" s="100">
        <f>IF(SER_hh_fech!G25=0,0,SER_hh_fech!G25/SER_summary!G$26)</f>
        <v>18.691021051191608</v>
      </c>
      <c r="H25" s="100">
        <f>IF(SER_hh_fech!H25=0,0,SER_hh_fech!H25/SER_summary!H$26)</f>
        <v>18.624223893414367</v>
      </c>
      <c r="I25" s="100">
        <f>IF(SER_hh_fech!I25=0,0,SER_hh_fech!I25/SER_summary!I$26)</f>
        <v>18.434292545903233</v>
      </c>
      <c r="J25" s="100">
        <f>IF(SER_hh_fech!J25=0,0,SER_hh_fech!J25/SER_summary!J$26)</f>
        <v>18.472132223800156</v>
      </c>
      <c r="K25" s="100">
        <f>IF(SER_hh_fech!K25=0,0,SER_hh_fech!K25/SER_summary!K$26)</f>
        <v>18.71714974867858</v>
      </c>
      <c r="L25" s="100">
        <f>IF(SER_hh_fech!L25=0,0,SER_hh_fech!L25/SER_summary!L$26)</f>
        <v>18.719334504219994</v>
      </c>
      <c r="M25" s="100">
        <f>IF(SER_hh_fech!M25=0,0,SER_hh_fech!M25/SER_summary!M$26)</f>
        <v>18.767555098607225</v>
      </c>
      <c r="N25" s="100">
        <f>IF(SER_hh_fech!N25=0,0,SER_hh_fech!N25/SER_summary!N$26)</f>
        <v>17.609248613239203</v>
      </c>
      <c r="O25" s="100">
        <f>IF(SER_hh_fech!O25=0,0,SER_hh_fech!O25/SER_summary!O$26)</f>
        <v>17.494792642879961</v>
      </c>
      <c r="P25" s="100">
        <f>IF(SER_hh_fech!P25=0,0,SER_hh_fech!P25/SER_summary!P$26)</f>
        <v>18.057977749881797</v>
      </c>
      <c r="Q25" s="100">
        <f>IF(SER_hh_fech!Q25=0,0,SER_hh_fech!Q25/SER_summary!Q$26)</f>
        <v>18.39604770336102</v>
      </c>
    </row>
    <row r="26" spans="1:17" ht="12" customHeight="1" x14ac:dyDescent="0.25">
      <c r="A26" s="88" t="s">
        <v>30</v>
      </c>
      <c r="B26" s="22">
        <f>IF(SER_hh_fech!B26=0,0,SER_hh_fech!B26/SER_summary!B$26)</f>
        <v>19.5721609225794</v>
      </c>
      <c r="C26" s="22">
        <f>IF(SER_hh_fech!C26=0,0,SER_hh_fech!C26/SER_summary!C$26)</f>
        <v>19.46855873288467</v>
      </c>
      <c r="D26" s="22">
        <f>IF(SER_hh_fech!D26=0,0,SER_hh_fech!D26/SER_summary!D$26)</f>
        <v>19.468813555223438</v>
      </c>
      <c r="E26" s="22">
        <f>IF(SER_hh_fech!E26=0,0,SER_hh_fech!E26/SER_summary!E$26)</f>
        <v>19.51943174784487</v>
      </c>
      <c r="F26" s="22">
        <f>IF(SER_hh_fech!F26=0,0,SER_hh_fech!F26/SER_summary!F$26)</f>
        <v>19.557020337550682</v>
      </c>
      <c r="G26" s="22">
        <f>IF(SER_hh_fech!G26=0,0,SER_hh_fech!G26/SER_summary!G$26)</f>
        <v>19.301429563480141</v>
      </c>
      <c r="H26" s="22">
        <f>IF(SER_hh_fech!H26=0,0,SER_hh_fech!H26/SER_summary!H$26)</f>
        <v>19.741785028675444</v>
      </c>
      <c r="I26" s="22">
        <f>IF(SER_hh_fech!I26=0,0,SER_hh_fech!I26/SER_summary!I$26)</f>
        <v>19.807116870285608</v>
      </c>
      <c r="J26" s="22">
        <f>IF(SER_hh_fech!J26=0,0,SER_hh_fech!J26/SER_summary!J$26)</f>
        <v>19.097585366972179</v>
      </c>
      <c r="K26" s="22">
        <f>IF(SER_hh_fech!K26=0,0,SER_hh_fech!K26/SER_summary!K$26)</f>
        <v>19.351570825844735</v>
      </c>
      <c r="L26" s="22">
        <f>IF(SER_hh_fech!L26=0,0,SER_hh_fech!L26/SER_summary!L$26)</f>
        <v>19.351747866537458</v>
      </c>
      <c r="M26" s="22">
        <f>IF(SER_hh_fech!M26=0,0,SER_hh_fech!M26/SER_summary!M$26)</f>
        <v>19.48289336336509</v>
      </c>
      <c r="N26" s="22">
        <f>IF(SER_hh_fech!N26=0,0,SER_hh_fech!N26/SER_summary!N$26)</f>
        <v>18.172281710808242</v>
      </c>
      <c r="O26" s="22">
        <f>IF(SER_hh_fech!O26=0,0,SER_hh_fech!O26/SER_summary!O$26)</f>
        <v>20.333622501675286</v>
      </c>
      <c r="P26" s="22">
        <f>IF(SER_hh_fech!P26=0,0,SER_hh_fech!P26/SER_summary!P$26)</f>
        <v>19.813740084781443</v>
      </c>
      <c r="Q26" s="22">
        <f>IF(SER_hh_fech!Q26=0,0,SER_hh_fech!Q26/SER_summary!Q$26)</f>
        <v>19.435641221453604</v>
      </c>
    </row>
    <row r="27" spans="1:17" ht="12" customHeight="1" x14ac:dyDescent="0.25">
      <c r="A27" s="93" t="s">
        <v>114</v>
      </c>
      <c r="B27" s="116">
        <f>IF(SER_hh_fech!B27=0,0,SER_hh_fech!B27/SER_summary!B$26)</f>
        <v>0</v>
      </c>
      <c r="C27" s="116">
        <f>IF(SER_hh_fech!C27=0,0,SER_hh_fech!C27/SER_summary!C$26)</f>
        <v>0</v>
      </c>
      <c r="D27" s="116">
        <f>IF(SER_hh_fech!D27=0,0,SER_hh_fech!D27/SER_summary!D$26)</f>
        <v>0</v>
      </c>
      <c r="E27" s="116">
        <f>IF(SER_hh_fech!E27=0,0,SER_hh_fech!E27/SER_summary!E$26)</f>
        <v>0</v>
      </c>
      <c r="F27" s="116">
        <f>IF(SER_hh_fech!F27=0,0,SER_hh_fech!F27/SER_summary!F$26)</f>
        <v>0</v>
      </c>
      <c r="G27" s="116">
        <f>IF(SER_hh_fech!G27=0,0,SER_hh_fech!G27/SER_summary!G$26)</f>
        <v>2.3566702312235988E-3</v>
      </c>
      <c r="H27" s="116">
        <f>IF(SER_hh_fech!H27=0,0,SER_hh_fech!H27/SER_summary!H$26)</f>
        <v>0</v>
      </c>
      <c r="I27" s="116">
        <f>IF(SER_hh_fech!I27=0,0,SER_hh_fech!I27/SER_summary!I$26)</f>
        <v>9.5465344175994764E-3</v>
      </c>
      <c r="J27" s="116">
        <f>IF(SER_hh_fech!J27=0,0,SER_hh_fech!J27/SER_summary!J$26)</f>
        <v>9.6019050179555598E-3</v>
      </c>
      <c r="K27" s="116">
        <f>IF(SER_hh_fech!K27=0,0,SER_hh_fech!K27/SER_summary!K$26)</f>
        <v>9.6431316335806854E-3</v>
      </c>
      <c r="L27" s="116">
        <f>IF(SER_hh_fech!L27=0,0,SER_hh_fech!L27/SER_summary!L$26)</f>
        <v>1.6118771472863554E-2</v>
      </c>
      <c r="M27" s="116">
        <f>IF(SER_hh_fech!M27=0,0,SER_hh_fech!M27/SER_summary!M$26)</f>
        <v>1.8340226677363465E-2</v>
      </c>
      <c r="N27" s="116">
        <f>IF(SER_hh_fech!N27=0,0,SER_hh_fech!N27/SER_summary!N$26)</f>
        <v>1.8208212811304286E-2</v>
      </c>
      <c r="O27" s="116">
        <f>IF(SER_hh_fech!O27=0,0,SER_hh_fech!O27/SER_summary!O$26)</f>
        <v>1.8018567319677756E-2</v>
      </c>
      <c r="P27" s="116">
        <f>IF(SER_hh_fech!P27=0,0,SER_hh_fech!P27/SER_summary!P$26)</f>
        <v>1.9653652343235E-2</v>
      </c>
      <c r="Q27" s="116">
        <f>IF(SER_hh_fech!Q27=0,0,SER_hh_fech!Q27/SER_summary!Q$26)</f>
        <v>1.9639716386710391E-2</v>
      </c>
    </row>
    <row r="28" spans="1:17" ht="12" customHeight="1" x14ac:dyDescent="0.25">
      <c r="A28" s="91" t="s">
        <v>113</v>
      </c>
      <c r="B28" s="117">
        <f>IF(SER_hh_fech!B28=0,0,SER_hh_fech!B28/SER_summary!B$26)</f>
        <v>0</v>
      </c>
      <c r="C28" s="117">
        <f>IF(SER_hh_fech!C28=0,0,SER_hh_fech!C28/SER_summary!C$26)</f>
        <v>0</v>
      </c>
      <c r="D28" s="117">
        <f>IF(SER_hh_fech!D28=0,0,SER_hh_fech!D28/SER_summary!D$26)</f>
        <v>0</v>
      </c>
      <c r="E28" s="117">
        <f>IF(SER_hh_fech!E28=0,0,SER_hh_fech!E28/SER_summary!E$26)</f>
        <v>0</v>
      </c>
      <c r="F28" s="117">
        <f>IF(SER_hh_fech!F28=0,0,SER_hh_fech!F28/SER_summary!F$26)</f>
        <v>0</v>
      </c>
      <c r="G28" s="117">
        <f>IF(SER_hh_fech!G28=0,0,SER_hh_fech!G28/SER_summary!G$26)</f>
        <v>5.0121851653068612</v>
      </c>
      <c r="H28" s="117">
        <f>IF(SER_hh_fech!H28=0,0,SER_hh_fech!H28/SER_summary!H$26)</f>
        <v>0</v>
      </c>
      <c r="I28" s="117">
        <f>IF(SER_hh_fech!I28=0,0,SER_hh_fech!I28/SER_summary!I$26)</f>
        <v>5.0265520511520139</v>
      </c>
      <c r="J28" s="117">
        <f>IF(SER_hh_fech!J28=0,0,SER_hh_fech!J28/SER_summary!J$26)</f>
        <v>4.3806520818405872</v>
      </c>
      <c r="K28" s="117">
        <f>IF(SER_hh_fech!K28=0,0,SER_hh_fech!K28/SER_summary!K$26)</f>
        <v>4.1149849653029493</v>
      </c>
      <c r="L28" s="117">
        <f>IF(SER_hh_fech!L28=0,0,SER_hh_fech!L28/SER_summary!L$26)</f>
        <v>4.9824991624842587</v>
      </c>
      <c r="M28" s="117">
        <f>IF(SER_hh_fech!M28=0,0,SER_hh_fech!M28/SER_summary!M$26)</f>
        <v>5.2200597709256638</v>
      </c>
      <c r="N28" s="117">
        <f>IF(SER_hh_fech!N28=0,0,SER_hh_fech!N28/SER_summary!N$26)</f>
        <v>4.6756190621580878</v>
      </c>
      <c r="O28" s="117">
        <f>IF(SER_hh_fech!O28=0,0,SER_hh_fech!O28/SER_summary!O$26)</f>
        <v>4.6062995753441438</v>
      </c>
      <c r="P28" s="117">
        <f>IF(SER_hh_fech!P28=0,0,SER_hh_fech!P28/SER_summary!P$26)</f>
        <v>5.0329750390886243</v>
      </c>
      <c r="Q28" s="117">
        <f>IF(SER_hh_fech!Q28=0,0,SER_hh_fech!Q28/SER_summary!Q$26)</f>
        <v>4.8530920029640496</v>
      </c>
    </row>
    <row r="29" spans="1:17" ht="12.95" customHeight="1" x14ac:dyDescent="0.25">
      <c r="A29" s="90" t="s">
        <v>46</v>
      </c>
      <c r="B29" s="101">
        <f>IF(SER_hh_fech!B29=0,0,SER_hh_fech!B29/SER_summary!B$26)</f>
        <v>28.505901130784498</v>
      </c>
      <c r="C29" s="101">
        <f>IF(SER_hh_fech!C29=0,0,SER_hh_fech!C29/SER_summary!C$26)</f>
        <v>28.272665905243301</v>
      </c>
      <c r="D29" s="101">
        <f>IF(SER_hh_fech!D29=0,0,SER_hh_fech!D29/SER_summary!D$26)</f>
        <v>28.162932578374001</v>
      </c>
      <c r="E29" s="101">
        <f>IF(SER_hh_fech!E29=0,0,SER_hh_fech!E29/SER_summary!E$26)</f>
        <v>27.928603440607727</v>
      </c>
      <c r="F29" s="101">
        <f>IF(SER_hh_fech!F29=0,0,SER_hh_fech!F29/SER_summary!F$26)</f>
        <v>27.507345640675101</v>
      </c>
      <c r="G29" s="101">
        <f>IF(SER_hh_fech!G29=0,0,SER_hh_fech!G29/SER_summary!G$26)</f>
        <v>27.479739377865968</v>
      </c>
      <c r="H29" s="101">
        <f>IF(SER_hh_fech!H29=0,0,SER_hh_fech!H29/SER_summary!H$26)</f>
        <v>27.175407013618827</v>
      </c>
      <c r="I29" s="101">
        <f>IF(SER_hh_fech!I29=0,0,SER_hh_fech!I29/SER_summary!I$26)</f>
        <v>27.005402518141512</v>
      </c>
      <c r="J29" s="101">
        <f>IF(SER_hh_fech!J29=0,0,SER_hh_fech!J29/SER_summary!J$26)</f>
        <v>26.891587787892551</v>
      </c>
      <c r="K29" s="101">
        <f>IF(SER_hh_fech!K29=0,0,SER_hh_fech!K29/SER_summary!K$26)</f>
        <v>26.883598865946116</v>
      </c>
      <c r="L29" s="101">
        <f>IF(SER_hh_fech!L29=0,0,SER_hh_fech!L29/SER_summary!L$26)</f>
        <v>26.94167572328373</v>
      </c>
      <c r="M29" s="101">
        <f>IF(SER_hh_fech!M29=0,0,SER_hh_fech!M29/SER_summary!M$26)</f>
        <v>26.506806251612154</v>
      </c>
      <c r="N29" s="101">
        <f>IF(SER_hh_fech!N29=0,0,SER_hh_fech!N29/SER_summary!N$26)</f>
        <v>25.072466347863589</v>
      </c>
      <c r="O29" s="101">
        <f>IF(SER_hh_fech!O29=0,0,SER_hh_fech!O29/SER_summary!O$26)</f>
        <v>25.541433011793664</v>
      </c>
      <c r="P29" s="101">
        <f>IF(SER_hh_fech!P29=0,0,SER_hh_fech!P29/SER_summary!P$26)</f>
        <v>25.307593185314786</v>
      </c>
      <c r="Q29" s="101">
        <f>IF(SER_hh_fech!Q29=0,0,SER_hh_fech!Q29/SER_summary!Q$26)</f>
        <v>24.931522748754816</v>
      </c>
    </row>
    <row r="30" spans="1:17" ht="12" customHeight="1" x14ac:dyDescent="0.25">
      <c r="A30" s="88" t="s">
        <v>66</v>
      </c>
      <c r="B30" s="100">
        <f>IF(SER_hh_fech!B30=0,0,SER_hh_fech!B30/SER_summary!B$26)</f>
        <v>34.277345858697501</v>
      </c>
      <c r="C30" s="100">
        <f>IF(SER_hh_fech!C30=0,0,SER_hh_fech!C30/SER_summary!C$26)</f>
        <v>32.119979468001361</v>
      </c>
      <c r="D30" s="100">
        <f>IF(SER_hh_fech!D30=0,0,SER_hh_fech!D30/SER_summary!D$26)</f>
        <v>36.116511698914273</v>
      </c>
      <c r="E30" s="100">
        <f>IF(SER_hh_fech!E30=0,0,SER_hh_fech!E30/SER_summary!E$26)</f>
        <v>33.824365680534235</v>
      </c>
      <c r="F30" s="100">
        <f>IF(SER_hh_fech!F30=0,0,SER_hh_fech!F30/SER_summary!F$26)</f>
        <v>32.18588382599853</v>
      </c>
      <c r="G30" s="100">
        <f>IF(SER_hh_fech!G30=0,0,SER_hh_fech!G30/SER_summary!G$26)</f>
        <v>35.330011910219127</v>
      </c>
      <c r="H30" s="100">
        <f>IF(SER_hh_fech!H30=0,0,SER_hh_fech!H30/SER_summary!H$26)</f>
        <v>33.198934715517467</v>
      </c>
      <c r="I30" s="100">
        <f>IF(SER_hh_fech!I30=0,0,SER_hh_fech!I30/SER_summary!I$26)</f>
        <v>33.416911738631143</v>
      </c>
      <c r="J30" s="100">
        <f>IF(SER_hh_fech!J30=0,0,SER_hh_fech!J30/SER_summary!J$26)</f>
        <v>32.977413515833554</v>
      </c>
      <c r="K30" s="100">
        <f>IF(SER_hh_fech!K30=0,0,SER_hh_fech!K30/SER_summary!K$26)</f>
        <v>32.899725153741407</v>
      </c>
      <c r="L30" s="100">
        <f>IF(SER_hh_fech!L30=0,0,SER_hh_fech!L30/SER_summary!L$26)</f>
        <v>36.624902283964339</v>
      </c>
      <c r="M30" s="100">
        <f>IF(SER_hh_fech!M30=0,0,SER_hh_fech!M30/SER_summary!M$26)</f>
        <v>30.790141433733208</v>
      </c>
      <c r="N30" s="100">
        <f>IF(SER_hh_fech!N30=0,0,SER_hh_fech!N30/SER_summary!N$26)</f>
        <v>27.547616000128066</v>
      </c>
      <c r="O30" s="100">
        <f>IF(SER_hh_fech!O30=0,0,SER_hh_fech!O30/SER_summary!O$26)</f>
        <v>24.419452223170886</v>
      </c>
      <c r="P30" s="100">
        <f>IF(SER_hh_fech!P30=0,0,SER_hh_fech!P30/SER_summary!P$26)</f>
        <v>27.624583628018268</v>
      </c>
      <c r="Q30" s="100">
        <f>IF(SER_hh_fech!Q30=0,0,SER_hh_fech!Q30/SER_summary!Q$26)</f>
        <v>27.683917987393666</v>
      </c>
    </row>
    <row r="31" spans="1:17" ht="12" customHeight="1" x14ac:dyDescent="0.25">
      <c r="A31" s="88" t="s">
        <v>98</v>
      </c>
      <c r="B31" s="100">
        <f>IF(SER_hh_fech!B31=0,0,SER_hh_fech!B31/SER_summary!B$26)</f>
        <v>31.828964011647695</v>
      </c>
      <c r="C31" s="100">
        <f>IF(SER_hh_fech!C31=0,0,SER_hh_fech!C31/SER_summary!C$26)</f>
        <v>32.356838547386275</v>
      </c>
      <c r="D31" s="100">
        <f>IF(SER_hh_fech!D31=0,0,SER_hh_fech!D31/SER_summary!D$26)</f>
        <v>31.015187171189709</v>
      </c>
      <c r="E31" s="100">
        <f>IF(SER_hh_fech!E31=0,0,SER_hh_fech!E31/SER_summary!E$26)</f>
        <v>31.408339560496085</v>
      </c>
      <c r="F31" s="100">
        <f>IF(SER_hh_fech!F31=0,0,SER_hh_fech!F31/SER_summary!F$26)</f>
        <v>31.605865595957589</v>
      </c>
      <c r="G31" s="100">
        <f>IF(SER_hh_fech!G31=0,0,SER_hh_fech!G31/SER_summary!G$26)</f>
        <v>30.911678999069707</v>
      </c>
      <c r="H31" s="100">
        <f>IF(SER_hh_fech!H31=0,0,SER_hh_fech!H31/SER_summary!H$26)</f>
        <v>30.827582235837649</v>
      </c>
      <c r="I31" s="100">
        <f>IF(SER_hh_fech!I31=0,0,SER_hh_fech!I31/SER_summary!I$26)</f>
        <v>30.645787116247874</v>
      </c>
      <c r="J31" s="100">
        <f>IF(SER_hh_fech!J31=0,0,SER_hh_fech!J31/SER_summary!J$26)</f>
        <v>30.621883978988294</v>
      </c>
      <c r="K31" s="100">
        <f>IF(SER_hh_fech!K31=0,0,SER_hh_fech!K31/SER_summary!K$26)</f>
        <v>30.54974478561703</v>
      </c>
      <c r="L31" s="100">
        <f>IF(SER_hh_fech!L31=0,0,SER_hh_fech!L31/SER_summary!L$26)</f>
        <v>29.610701261406984</v>
      </c>
      <c r="M31" s="100">
        <f>IF(SER_hh_fech!M31=0,0,SER_hh_fech!M31/SER_summary!M$26)</f>
        <v>28.888188642209357</v>
      </c>
      <c r="N31" s="100">
        <f>IF(SER_hh_fech!N31=0,0,SER_hh_fech!N31/SER_summary!N$26)</f>
        <v>25.545345914470705</v>
      </c>
      <c r="O31" s="100">
        <f>IF(SER_hh_fech!O31=0,0,SER_hh_fech!O31/SER_summary!O$26)</f>
        <v>25.711118880720843</v>
      </c>
      <c r="P31" s="100">
        <f>IF(SER_hh_fech!P31=0,0,SER_hh_fech!P31/SER_summary!P$26)</f>
        <v>25.565092993746983</v>
      </c>
      <c r="Q31" s="100">
        <f>IF(SER_hh_fech!Q31=0,0,SER_hh_fech!Q31/SER_summary!Q$26)</f>
        <v>25.593745977220497</v>
      </c>
    </row>
    <row r="32" spans="1:17" ht="12" customHeight="1" x14ac:dyDescent="0.25">
      <c r="A32" s="88" t="s">
        <v>34</v>
      </c>
      <c r="B32" s="100">
        <f>IF(SER_hh_fech!B32=0,0,SER_hh_fech!B32/SER_summary!B$26)</f>
        <v>0</v>
      </c>
      <c r="C32" s="100">
        <f>IF(SER_hh_fech!C32=0,0,SER_hh_fech!C32/SER_summary!C$26)</f>
        <v>0</v>
      </c>
      <c r="D32" s="100">
        <f>IF(SER_hh_fech!D32=0,0,SER_hh_fech!D32/SER_summary!D$26)</f>
        <v>0</v>
      </c>
      <c r="E32" s="100">
        <f>IF(SER_hh_fech!E32=0,0,SER_hh_fech!E32/SER_summary!E$26)</f>
        <v>0</v>
      </c>
      <c r="F32" s="100">
        <f>IF(SER_hh_fech!F32=0,0,SER_hh_fech!F32/SER_summary!F$26)</f>
        <v>0</v>
      </c>
      <c r="G32" s="100">
        <f>IF(SER_hh_fech!G32=0,0,SER_hh_fech!G32/SER_summary!G$26)</f>
        <v>0</v>
      </c>
      <c r="H32" s="100">
        <f>IF(SER_hh_fech!H32=0,0,SER_hh_fech!H32/SER_summary!H$26)</f>
        <v>0</v>
      </c>
      <c r="I32" s="100">
        <f>IF(SER_hh_fech!I32=0,0,SER_hh_fech!I32/SER_summary!I$26)</f>
        <v>0</v>
      </c>
      <c r="J32" s="100">
        <f>IF(SER_hh_fech!J32=0,0,SER_hh_fech!J32/SER_summary!J$26)</f>
        <v>0</v>
      </c>
      <c r="K32" s="100">
        <f>IF(SER_hh_fech!K32=0,0,SER_hh_fech!K32/SER_summary!K$26)</f>
        <v>0</v>
      </c>
      <c r="L32" s="100">
        <f>IF(SER_hh_fech!L32=0,0,SER_hh_fech!L32/SER_summary!L$26)</f>
        <v>0</v>
      </c>
      <c r="M32" s="100">
        <f>IF(SER_hh_fech!M32=0,0,SER_hh_fech!M32/SER_summary!M$26)</f>
        <v>0</v>
      </c>
      <c r="N32" s="100">
        <f>IF(SER_hh_fech!N32=0,0,SER_hh_fech!N32/SER_summary!N$26)</f>
        <v>0</v>
      </c>
      <c r="O32" s="100">
        <f>IF(SER_hh_fech!O32=0,0,SER_hh_fech!O32/SER_summary!O$26)</f>
        <v>0</v>
      </c>
      <c r="P32" s="100">
        <f>IF(SER_hh_fech!P32=0,0,SER_hh_fech!P32/SER_summary!P$26)</f>
        <v>0</v>
      </c>
      <c r="Q32" s="100">
        <f>IF(SER_hh_fech!Q32=0,0,SER_hh_fech!Q32/SER_summary!Q$26)</f>
        <v>0</v>
      </c>
    </row>
    <row r="33" spans="1:17" ht="12" customHeight="1" x14ac:dyDescent="0.25">
      <c r="A33" s="49" t="s">
        <v>30</v>
      </c>
      <c r="B33" s="18">
        <f>IF(SER_hh_fech!B33=0,0,SER_hh_fech!B33/SER_summary!B$26)</f>
        <v>22.389928142667486</v>
      </c>
      <c r="C33" s="18">
        <f>IF(SER_hh_fech!C33=0,0,SER_hh_fech!C33/SER_summary!C$26)</f>
        <v>22.407577777390191</v>
      </c>
      <c r="D33" s="18">
        <f>IF(SER_hh_fech!D33=0,0,SER_hh_fech!D33/SER_summary!D$26)</f>
        <v>22.270918739040429</v>
      </c>
      <c r="E33" s="18">
        <f>IF(SER_hh_fech!E33=0,0,SER_hh_fech!E33/SER_summary!E$26)</f>
        <v>22.173497860492223</v>
      </c>
      <c r="F33" s="18">
        <f>IF(SER_hh_fech!F33=0,0,SER_hh_fech!F33/SER_summary!F$26)</f>
        <v>22.244016148959762</v>
      </c>
      <c r="G33" s="18">
        <f>IF(SER_hh_fech!G33=0,0,SER_hh_fech!G33/SER_summary!G$26)</f>
        <v>22.426466244002523</v>
      </c>
      <c r="H33" s="18">
        <f>IF(SER_hh_fech!H33=0,0,SER_hh_fech!H33/SER_summary!H$26)</f>
        <v>22.268629866052365</v>
      </c>
      <c r="I33" s="18">
        <f>IF(SER_hh_fech!I33=0,0,SER_hh_fech!I33/SER_summary!I$26)</f>
        <v>22.254296932236635</v>
      </c>
      <c r="J33" s="18">
        <f>IF(SER_hh_fech!J33=0,0,SER_hh_fech!J33/SER_summary!J$26)</f>
        <v>22.256870227177121</v>
      </c>
      <c r="K33" s="18">
        <f>IF(SER_hh_fech!K33=0,0,SER_hh_fech!K33/SER_summary!K$26)</f>
        <v>22.246102738892212</v>
      </c>
      <c r="L33" s="18">
        <f>IF(SER_hh_fech!L33=0,0,SER_hh_fech!L33/SER_summary!L$26)</f>
        <v>21.863990506816712</v>
      </c>
      <c r="M33" s="18">
        <f>IF(SER_hh_fech!M33=0,0,SER_hh_fech!M33/SER_summary!M$26)</f>
        <v>21.017491466059155</v>
      </c>
      <c r="N33" s="18">
        <f>IF(SER_hh_fech!N33=0,0,SER_hh_fech!N33/SER_summary!N$26)</f>
        <v>18.684144500173588</v>
      </c>
      <c r="O33" s="18">
        <f>IF(SER_hh_fech!O33=0,0,SER_hh_fech!O33/SER_summary!O$26)</f>
        <v>23.529995894866424</v>
      </c>
      <c r="P33" s="18">
        <f>IF(SER_hh_fech!P33=0,0,SER_hh_fech!P33/SER_summary!P$26)</f>
        <v>21.470986093578329</v>
      </c>
      <c r="Q33" s="18">
        <f>IF(SER_hh_fech!Q33=0,0,SER_hh_fech!Q33/SER_summary!Q$26)</f>
        <v>20.271513007227888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>
        <f>IF(SER_hh_tesh!B3=0,0,SER_hh_tesh!B3/SER_summary!B$26)</f>
        <v>182.4472454672445</v>
      </c>
      <c r="C3" s="106">
        <f>IF(SER_hh_tesh!C3=0,0,SER_hh_tesh!C3/SER_summary!C$26)</f>
        <v>191.72055808140149</v>
      </c>
      <c r="D3" s="106">
        <f>IF(SER_hh_tesh!D3=0,0,SER_hh_tesh!D3/SER_summary!D$26)</f>
        <v>171.77325856475463</v>
      </c>
      <c r="E3" s="106">
        <f>IF(SER_hh_tesh!E3=0,0,SER_hh_tesh!E3/SER_summary!E$26)</f>
        <v>173.96249253394529</v>
      </c>
      <c r="F3" s="106">
        <f>IF(SER_hh_tesh!F3=0,0,SER_hh_tesh!F3/SER_summary!F$26)</f>
        <v>178.57048725715904</v>
      </c>
      <c r="G3" s="106">
        <f>IF(SER_hh_tesh!G3=0,0,SER_hh_tesh!G3/SER_summary!G$26)</f>
        <v>197.64646622520831</v>
      </c>
      <c r="H3" s="106">
        <f>IF(SER_hh_tesh!H3=0,0,SER_hh_tesh!H3/SER_summary!H$26)</f>
        <v>175.4442344291426</v>
      </c>
      <c r="I3" s="106">
        <f>IF(SER_hh_tesh!I3=0,0,SER_hh_tesh!I3/SER_summary!I$26)</f>
        <v>148.759582393003</v>
      </c>
      <c r="J3" s="106">
        <f>IF(SER_hh_tesh!J3=0,0,SER_hh_tesh!J3/SER_summary!J$26)</f>
        <v>147.01068478841671</v>
      </c>
      <c r="K3" s="106">
        <f>IF(SER_hh_tesh!K3=0,0,SER_hh_tesh!K3/SER_summary!K$26)</f>
        <v>162.00543316899245</v>
      </c>
      <c r="L3" s="106">
        <f>IF(SER_hh_tesh!L3=0,0,SER_hh_tesh!L3/SER_summary!L$26)</f>
        <v>168.81708816217608</v>
      </c>
      <c r="M3" s="106">
        <f>IF(SER_hh_tesh!M3=0,0,SER_hh_tesh!M3/SER_summary!M$26)</f>
        <v>169.75204308371286</v>
      </c>
      <c r="N3" s="106">
        <f>IF(SER_hh_tesh!N3=0,0,SER_hh_tesh!N3/SER_summary!N$26)</f>
        <v>122.43553834465415</v>
      </c>
      <c r="O3" s="106">
        <f>IF(SER_hh_tesh!O3=0,0,SER_hh_tesh!O3/SER_summary!O$26)</f>
        <v>120.638491334664</v>
      </c>
      <c r="P3" s="106">
        <f>IF(SER_hh_tesh!P3=0,0,SER_hh_tesh!P3/SER_summary!P$26)</f>
        <v>103.66546848767317</v>
      </c>
      <c r="Q3" s="106">
        <f>IF(SER_hh_tesh!Q3=0,0,SER_hh_tesh!Q3/SER_summary!Q$26)</f>
        <v>110.97286054989814</v>
      </c>
    </row>
    <row r="4" spans="1:17" ht="12.95" customHeight="1" x14ac:dyDescent="0.25">
      <c r="A4" s="90" t="s">
        <v>44</v>
      </c>
      <c r="B4" s="101">
        <f>IF(SER_hh_tesh!B4=0,0,SER_hh_tesh!B4/SER_summary!B$26)</f>
        <v>149.71194233855022</v>
      </c>
      <c r="C4" s="101">
        <f>IF(SER_hh_tesh!C4=0,0,SER_hh_tesh!C4/SER_summary!C$26)</f>
        <v>158.73743095354189</v>
      </c>
      <c r="D4" s="101">
        <f>IF(SER_hh_tesh!D4=0,0,SER_hh_tesh!D4/SER_summary!D$26)</f>
        <v>138.42601036004066</v>
      </c>
      <c r="E4" s="101">
        <f>IF(SER_hh_tesh!E4=0,0,SER_hh_tesh!E4/SER_summary!E$26)</f>
        <v>140.28392320747494</v>
      </c>
      <c r="F4" s="101">
        <f>IF(SER_hh_tesh!F4=0,0,SER_hh_tesh!F4/SER_summary!F$26)</f>
        <v>144.31078762253622</v>
      </c>
      <c r="G4" s="101">
        <f>IF(SER_hh_tesh!G4=0,0,SER_hh_tesh!G4/SER_summary!G$26)</f>
        <v>163.15026913186119</v>
      </c>
      <c r="H4" s="101">
        <f>IF(SER_hh_tesh!H4=0,0,SER_hh_tesh!H4/SER_summary!H$26)</f>
        <v>140.54608721269142</v>
      </c>
      <c r="I4" s="101">
        <f>IF(SER_hh_tesh!I4=0,0,SER_hh_tesh!I4/SER_summary!I$26)</f>
        <v>113.46870483134509</v>
      </c>
      <c r="J4" s="101">
        <f>IF(SER_hh_tesh!J4=0,0,SER_hh_tesh!J4/SER_summary!J$26)</f>
        <v>111.19183935693319</v>
      </c>
      <c r="K4" s="101">
        <f>IF(SER_hh_tesh!K4=0,0,SER_hh_tesh!K4/SER_summary!K$26)</f>
        <v>125.55601433726912</v>
      </c>
      <c r="L4" s="101">
        <f>IF(SER_hh_tesh!L4=0,0,SER_hh_tesh!L4/SER_summary!L$26)</f>
        <v>132.03713011463944</v>
      </c>
      <c r="M4" s="101">
        <f>IF(SER_hh_tesh!M4=0,0,SER_hh_tesh!M4/SER_summary!M$26)</f>
        <v>133.25720690664264</v>
      </c>
      <c r="N4" s="101">
        <f>IF(SER_hh_tesh!N4=0,0,SER_hh_tesh!N4/SER_summary!N$26)</f>
        <v>88.260499446515382</v>
      </c>
      <c r="O4" s="101">
        <f>IF(SER_hh_tesh!O4=0,0,SER_hh_tesh!O4/SER_summary!O$26)</f>
        <v>86.00231635536106</v>
      </c>
      <c r="P4" s="101">
        <f>IF(SER_hh_tesh!P4=0,0,SER_hh_tesh!P4/SER_summary!P$26)</f>
        <v>68.379069850221072</v>
      </c>
      <c r="Q4" s="101">
        <f>IF(SER_hh_tesh!Q4=0,0,SER_hh_tesh!Q4/SER_summary!Q$26)</f>
        <v>75.191293092050685</v>
      </c>
    </row>
    <row r="5" spans="1:17" ht="12" customHeight="1" x14ac:dyDescent="0.25">
      <c r="A5" s="88" t="s">
        <v>38</v>
      </c>
      <c r="B5" s="100">
        <f>IF(SER_hh_tesh!B5=0,0,SER_hh_tesh!B5/SER_summary!B$26)</f>
        <v>148.1947705063796</v>
      </c>
      <c r="C5" s="100">
        <f>IF(SER_hh_tesh!C5=0,0,SER_hh_tesh!C5/SER_summary!C$26)</f>
        <v>155.50773923063014</v>
      </c>
      <c r="D5" s="100">
        <f>IF(SER_hh_tesh!D5=0,0,SER_hh_tesh!D5/SER_summary!D$26)</f>
        <v>133.92430265758716</v>
      </c>
      <c r="E5" s="100">
        <f>IF(SER_hh_tesh!E5=0,0,SER_hh_tesh!E5/SER_summary!E$26)</f>
        <v>134.17829330350716</v>
      </c>
      <c r="F5" s="100">
        <f>IF(SER_hh_tesh!F5=0,0,SER_hh_tesh!F5/SER_summary!F$26)</f>
        <v>136.54615671719515</v>
      </c>
      <c r="G5" s="100">
        <f>IF(SER_hh_tesh!G5=0,0,SER_hh_tesh!G5/SER_summary!G$26)</f>
        <v>68.724583423012945</v>
      </c>
      <c r="H5" s="100">
        <f>IF(SER_hh_tesh!H5=0,0,SER_hh_tesh!H5/SER_summary!H$26)</f>
        <v>133.75460627860869</v>
      </c>
      <c r="I5" s="100">
        <f>IF(SER_hh_tesh!I5=0,0,SER_hh_tesh!I5/SER_summary!I$26)</f>
        <v>109.62552378204532</v>
      </c>
      <c r="J5" s="100">
        <f>IF(SER_hh_tesh!J5=0,0,SER_hh_tesh!J5/SER_summary!J$26)</f>
        <v>108.77893994487836</v>
      </c>
      <c r="K5" s="100">
        <f>IF(SER_hh_tesh!K5=0,0,SER_hh_tesh!K5/SER_summary!K$26)</f>
        <v>122.10077789041841</v>
      </c>
      <c r="L5" s="100">
        <f>IF(SER_hh_tesh!L5=0,0,SER_hh_tesh!L5/SER_summary!L$26)</f>
        <v>124.23062385485314</v>
      </c>
      <c r="M5" s="100">
        <f>IF(SER_hh_tesh!M5=0,0,SER_hh_tesh!M5/SER_summary!M$26)</f>
        <v>127.38215139367561</v>
      </c>
      <c r="N5" s="100">
        <f>IF(SER_hh_tesh!N5=0,0,SER_hh_tesh!N5/SER_summary!N$26)</f>
        <v>82.284685099705953</v>
      </c>
      <c r="O5" s="100">
        <f>IF(SER_hh_tesh!O5=0,0,SER_hh_tesh!O5/SER_summary!O$26)</f>
        <v>81.343778158542463</v>
      </c>
      <c r="P5" s="100">
        <f>IF(SER_hh_tesh!P5=0,0,SER_hh_tesh!P5/SER_summary!P$26)</f>
        <v>64.25560403851425</v>
      </c>
      <c r="Q5" s="100">
        <f>IF(SER_hh_tesh!Q5=0,0,SER_hh_tesh!Q5/SER_summary!Q$26)</f>
        <v>70.442816604419477</v>
      </c>
    </row>
    <row r="6" spans="1:17" ht="12" customHeight="1" x14ac:dyDescent="0.25">
      <c r="A6" s="88" t="s">
        <v>66</v>
      </c>
      <c r="B6" s="100">
        <f>IF(SER_hh_tesh!B6=0,0,SER_hh_tesh!B6/SER_summary!B$26)</f>
        <v>0</v>
      </c>
      <c r="C6" s="100">
        <f>IF(SER_hh_tesh!C6=0,0,SER_hh_tesh!C6/SER_summary!C$26)</f>
        <v>0</v>
      </c>
      <c r="D6" s="100">
        <f>IF(SER_hh_tesh!D6=0,0,SER_hh_tesh!D6/SER_summary!D$26)</f>
        <v>0</v>
      </c>
      <c r="E6" s="100">
        <f>IF(SER_hh_tesh!E6=0,0,SER_hh_tesh!E6/SER_summary!E$26)</f>
        <v>0</v>
      </c>
      <c r="F6" s="100">
        <f>IF(SER_hh_tesh!F6=0,0,SER_hh_tesh!F6/SER_summary!F$26)</f>
        <v>0</v>
      </c>
      <c r="G6" s="100">
        <f>IF(SER_hh_tesh!G6=0,0,SER_hh_tesh!G6/SER_summary!G$26)</f>
        <v>0</v>
      </c>
      <c r="H6" s="100">
        <f>IF(SER_hh_tesh!H6=0,0,SER_hh_tesh!H6/SER_summary!H$26)</f>
        <v>0</v>
      </c>
      <c r="I6" s="100">
        <f>IF(SER_hh_tesh!I6=0,0,SER_hh_tesh!I6/SER_summary!I$26)</f>
        <v>0</v>
      </c>
      <c r="J6" s="100">
        <f>IF(SER_hh_tesh!J6=0,0,SER_hh_tesh!J6/SER_summary!J$26)</f>
        <v>0</v>
      </c>
      <c r="K6" s="100">
        <f>IF(SER_hh_tesh!K6=0,0,SER_hh_tesh!K6/SER_summary!K$26)</f>
        <v>0</v>
      </c>
      <c r="L6" s="100">
        <f>IF(SER_hh_tesh!L6=0,0,SER_hh_tesh!L6/SER_summary!L$26)</f>
        <v>0</v>
      </c>
      <c r="M6" s="100">
        <f>IF(SER_hh_tesh!M6=0,0,SER_hh_tesh!M6/SER_summary!M$26)</f>
        <v>0</v>
      </c>
      <c r="N6" s="100">
        <f>IF(SER_hh_tesh!N6=0,0,SER_hh_tesh!N6/SER_summary!N$26)</f>
        <v>0</v>
      </c>
      <c r="O6" s="100">
        <f>IF(SER_hh_tesh!O6=0,0,SER_hh_tesh!O6/SER_summary!O$26)</f>
        <v>0</v>
      </c>
      <c r="P6" s="100">
        <f>IF(SER_hh_tesh!P6=0,0,SER_hh_tesh!P6/SER_summary!P$26)</f>
        <v>0</v>
      </c>
      <c r="Q6" s="100">
        <f>IF(SER_hh_tesh!Q6=0,0,SER_hh_tesh!Q6/SER_summary!Q$26)</f>
        <v>0</v>
      </c>
    </row>
    <row r="7" spans="1:17" ht="12" customHeight="1" x14ac:dyDescent="0.25">
      <c r="A7" s="88" t="s">
        <v>99</v>
      </c>
      <c r="B7" s="100">
        <f>IF(SER_hh_tesh!B7=0,0,SER_hh_tesh!B7/SER_summary!B$26)</f>
        <v>146.74188059945715</v>
      </c>
      <c r="C7" s="100">
        <f>IF(SER_hh_tesh!C7=0,0,SER_hh_tesh!C7/SER_summary!C$26)</f>
        <v>154.18362439138491</v>
      </c>
      <c r="D7" s="100">
        <f>IF(SER_hh_tesh!D7=0,0,SER_hh_tesh!D7/SER_summary!D$26)</f>
        <v>132.87169785476286</v>
      </c>
      <c r="E7" s="100">
        <f>IF(SER_hh_tesh!E7=0,0,SER_hh_tesh!E7/SER_summary!E$26)</f>
        <v>132.82583811916157</v>
      </c>
      <c r="F7" s="100">
        <f>IF(SER_hh_tesh!F7=0,0,SER_hh_tesh!F7/SER_summary!F$26)</f>
        <v>134.99630426357908</v>
      </c>
      <c r="G7" s="100">
        <f>IF(SER_hh_tesh!G7=0,0,SER_hh_tesh!G7/SER_summary!G$26)</f>
        <v>152.19870072073445</v>
      </c>
      <c r="H7" s="100">
        <f>IF(SER_hh_tesh!H7=0,0,SER_hh_tesh!H7/SER_summary!H$26)</f>
        <v>131.35506043302433</v>
      </c>
      <c r="I7" s="100">
        <f>IF(SER_hh_tesh!I7=0,0,SER_hh_tesh!I7/SER_summary!I$26)</f>
        <v>0</v>
      </c>
      <c r="J7" s="100">
        <f>IF(SER_hh_tesh!J7=0,0,SER_hh_tesh!J7/SER_summary!J$26)</f>
        <v>0</v>
      </c>
      <c r="K7" s="100">
        <f>IF(SER_hh_tesh!K7=0,0,SER_hh_tesh!K7/SER_summary!K$26)</f>
        <v>0</v>
      </c>
      <c r="L7" s="100">
        <f>IF(SER_hh_tesh!L7=0,0,SER_hh_tesh!L7/SER_summary!L$26)</f>
        <v>0</v>
      </c>
      <c r="M7" s="100">
        <f>IF(SER_hh_tesh!M7=0,0,SER_hh_tesh!M7/SER_summary!M$26)</f>
        <v>0</v>
      </c>
      <c r="N7" s="100">
        <f>IF(SER_hh_tesh!N7=0,0,SER_hh_tesh!N7/SER_summary!N$26)</f>
        <v>96.077833056561019</v>
      </c>
      <c r="O7" s="100">
        <f>IF(SER_hh_tesh!O7=0,0,SER_hh_tesh!O7/SER_summary!O$26)</f>
        <v>49.019661776638536</v>
      </c>
      <c r="P7" s="100">
        <f>IF(SER_hh_tesh!P7=0,0,SER_hh_tesh!P7/SER_summary!P$26)</f>
        <v>55.956649771333751</v>
      </c>
      <c r="Q7" s="100">
        <f>IF(SER_hh_tesh!Q7=0,0,SER_hh_tesh!Q7/SER_summary!Q$26)</f>
        <v>61.718203828111598</v>
      </c>
    </row>
    <row r="8" spans="1:17" ht="12" customHeight="1" x14ac:dyDescent="0.25">
      <c r="A8" s="88" t="s">
        <v>101</v>
      </c>
      <c r="B8" s="100">
        <f>IF(SER_hh_tesh!B8=0,0,SER_hh_tesh!B8/SER_summary!B$26)</f>
        <v>0</v>
      </c>
      <c r="C8" s="100">
        <f>IF(SER_hh_tesh!C8=0,0,SER_hh_tesh!C8/SER_summary!C$26)</f>
        <v>0</v>
      </c>
      <c r="D8" s="100">
        <f>IF(SER_hh_tesh!D8=0,0,SER_hh_tesh!D8/SER_summary!D$26)</f>
        <v>0</v>
      </c>
      <c r="E8" s="100">
        <f>IF(SER_hh_tesh!E8=0,0,SER_hh_tesh!E8/SER_summary!E$26)</f>
        <v>0</v>
      </c>
      <c r="F8" s="100">
        <f>IF(SER_hh_tesh!F8=0,0,SER_hh_tesh!F8/SER_summary!F$26)</f>
        <v>0</v>
      </c>
      <c r="G8" s="100">
        <f>IF(SER_hh_tesh!G8=0,0,SER_hh_tesh!G8/SER_summary!G$26)</f>
        <v>0</v>
      </c>
      <c r="H8" s="100">
        <f>IF(SER_hh_tesh!H8=0,0,SER_hh_tesh!H8/SER_summary!H$26)</f>
        <v>0</v>
      </c>
      <c r="I8" s="100">
        <f>IF(SER_hh_tesh!I8=0,0,SER_hh_tesh!I8/SER_summary!I$26)</f>
        <v>0</v>
      </c>
      <c r="J8" s="100">
        <f>IF(SER_hh_tesh!J8=0,0,SER_hh_tesh!J8/SER_summary!J$26)</f>
        <v>0</v>
      </c>
      <c r="K8" s="100">
        <f>IF(SER_hh_tesh!K8=0,0,SER_hh_tesh!K8/SER_summary!K$26)</f>
        <v>0</v>
      </c>
      <c r="L8" s="100">
        <f>IF(SER_hh_tesh!L8=0,0,SER_hh_tesh!L8/SER_summary!L$26)</f>
        <v>0</v>
      </c>
      <c r="M8" s="100">
        <f>IF(SER_hh_tesh!M8=0,0,SER_hh_tesh!M8/SER_summary!M$26)</f>
        <v>0</v>
      </c>
      <c r="N8" s="100">
        <f>IF(SER_hh_tesh!N8=0,0,SER_hh_tesh!N8/SER_summary!N$26)</f>
        <v>0</v>
      </c>
      <c r="O8" s="100">
        <f>IF(SER_hh_tesh!O8=0,0,SER_hh_tesh!O8/SER_summary!O$26)</f>
        <v>0</v>
      </c>
      <c r="P8" s="100">
        <f>IF(SER_hh_tesh!P8=0,0,SER_hh_tesh!P8/SER_summary!P$26)</f>
        <v>0</v>
      </c>
      <c r="Q8" s="100">
        <f>IF(SER_hh_tesh!Q8=0,0,SER_hh_tesh!Q8/SER_summary!Q$26)</f>
        <v>0</v>
      </c>
    </row>
    <row r="9" spans="1:17" ht="12" customHeight="1" x14ac:dyDescent="0.25">
      <c r="A9" s="88" t="s">
        <v>106</v>
      </c>
      <c r="B9" s="100">
        <f>IF(SER_hh_tesh!B9=0,0,SER_hh_tesh!B9/SER_summary!B$26)</f>
        <v>146.13117717197093</v>
      </c>
      <c r="C9" s="100">
        <f>IF(SER_hh_tesh!C9=0,0,SER_hh_tesh!C9/SER_summary!C$26)</f>
        <v>156.69602395306518</v>
      </c>
      <c r="D9" s="100">
        <f>IF(SER_hh_tesh!D9=0,0,SER_hh_tesh!D9/SER_summary!D$26)</f>
        <v>137.08293812677275</v>
      </c>
      <c r="E9" s="100">
        <f>IF(SER_hh_tesh!E9=0,0,SER_hh_tesh!E9/SER_summary!E$26)</f>
        <v>137.54959157531471</v>
      </c>
      <c r="F9" s="100">
        <f>IF(SER_hh_tesh!F9=0,0,SER_hh_tesh!F9/SER_summary!F$26)</f>
        <v>142.6682997237817</v>
      </c>
      <c r="G9" s="100">
        <f>IF(SER_hh_tesh!G9=0,0,SER_hh_tesh!G9/SER_summary!G$26)</f>
        <v>162.57439477061112</v>
      </c>
      <c r="H9" s="100">
        <f>IF(SER_hh_tesh!H9=0,0,SER_hh_tesh!H9/SER_summary!H$26)</f>
        <v>138.78865348282162</v>
      </c>
      <c r="I9" s="100">
        <f>IF(SER_hh_tesh!I9=0,0,SER_hh_tesh!I9/SER_summary!I$26)</f>
        <v>111.9862122943743</v>
      </c>
      <c r="J9" s="100">
        <f>IF(SER_hh_tesh!J9=0,0,SER_hh_tesh!J9/SER_summary!J$26)</f>
        <v>109.80006925323265</v>
      </c>
      <c r="K9" s="100">
        <f>IF(SER_hh_tesh!K9=0,0,SER_hh_tesh!K9/SER_summary!K$26)</f>
        <v>123.90119140259789</v>
      </c>
      <c r="L9" s="100">
        <f>IF(SER_hh_tesh!L9=0,0,SER_hh_tesh!L9/SER_summary!L$26)</f>
        <v>130.89278294450378</v>
      </c>
      <c r="M9" s="100">
        <f>IF(SER_hh_tesh!M9=0,0,SER_hh_tesh!M9/SER_summary!M$26)</f>
        <v>132.91819569912178</v>
      </c>
      <c r="N9" s="100">
        <f>IF(SER_hh_tesh!N9=0,0,SER_hh_tesh!N9/SER_summary!N$26)</f>
        <v>85.86614796056719</v>
      </c>
      <c r="O9" s="100">
        <f>IF(SER_hh_tesh!O9=0,0,SER_hh_tesh!O9/SER_summary!O$26)</f>
        <v>85.61866756808476</v>
      </c>
      <c r="P9" s="100">
        <f>IF(SER_hh_tesh!P9=0,0,SER_hh_tesh!P9/SER_summary!P$26)</f>
        <v>67.922536477515365</v>
      </c>
      <c r="Q9" s="100">
        <f>IF(SER_hh_tesh!Q9=0,0,SER_hh_tesh!Q9/SER_summary!Q$26)</f>
        <v>74.993161632634198</v>
      </c>
    </row>
    <row r="10" spans="1:17" ht="12" customHeight="1" x14ac:dyDescent="0.25">
      <c r="A10" s="88" t="s">
        <v>34</v>
      </c>
      <c r="B10" s="100">
        <f>IF(SER_hh_tesh!B10=0,0,SER_hh_tesh!B10/SER_summary!B$26)</f>
        <v>162.25264859745738</v>
      </c>
      <c r="C10" s="100">
        <f>IF(SER_hh_tesh!C10=0,0,SER_hh_tesh!C10/SER_summary!C$26)</f>
        <v>138.93005964409309</v>
      </c>
      <c r="D10" s="100">
        <f>IF(SER_hh_tesh!D10=0,0,SER_hh_tesh!D10/SER_summary!D$26)</f>
        <v>138.08848520348556</v>
      </c>
      <c r="E10" s="100">
        <f>IF(SER_hh_tesh!E10=0,0,SER_hh_tesh!E10/SER_summary!E$26)</f>
        <v>148.70217850682542</v>
      </c>
      <c r="F10" s="100">
        <f>IF(SER_hh_tesh!F10=0,0,SER_hh_tesh!F10/SER_summary!F$26)</f>
        <v>135.94502837672431</v>
      </c>
      <c r="G10" s="100">
        <f>IF(SER_hh_tesh!G10=0,0,SER_hh_tesh!G10/SER_summary!G$26)</f>
        <v>108.07969440908266</v>
      </c>
      <c r="H10" s="100">
        <f>IF(SER_hh_tesh!H10=0,0,SER_hh_tesh!H10/SER_summary!H$26)</f>
        <v>142.00665718590264</v>
      </c>
      <c r="I10" s="100">
        <f>IF(SER_hh_tesh!I10=0,0,SER_hh_tesh!I10/SER_summary!I$26)</f>
        <v>117.58367997168993</v>
      </c>
      <c r="J10" s="100">
        <f>IF(SER_hh_tesh!J10=0,0,SER_hh_tesh!J10/SER_summary!J$26)</f>
        <v>115.3516638688065</v>
      </c>
      <c r="K10" s="100">
        <f>IF(SER_hh_tesh!K10=0,0,SER_hh_tesh!K10/SER_summary!K$26)</f>
        <v>131.25033296252968</v>
      </c>
      <c r="L10" s="100">
        <f>IF(SER_hh_tesh!L10=0,0,SER_hh_tesh!L10/SER_summary!L$26)</f>
        <v>141.45391003694775</v>
      </c>
      <c r="M10" s="100">
        <f>IF(SER_hh_tesh!M10=0,0,SER_hh_tesh!M10/SER_summary!M$26)</f>
        <v>140.96029924771125</v>
      </c>
      <c r="N10" s="100">
        <f>IF(SER_hh_tesh!N10=0,0,SER_hh_tesh!N10/SER_summary!N$26)</f>
        <v>94.180861307579704</v>
      </c>
      <c r="O10" s="100">
        <f>IF(SER_hh_tesh!O10=0,0,SER_hh_tesh!O10/SER_summary!O$26)</f>
        <v>87.69025672970767</v>
      </c>
      <c r="P10" s="100">
        <f>IF(SER_hh_tesh!P10=0,0,SER_hh_tesh!P10/SER_summary!P$26)</f>
        <v>68.505134314620079</v>
      </c>
      <c r="Q10" s="100">
        <f>IF(SER_hh_tesh!Q10=0,0,SER_hh_tesh!Q10/SER_summary!Q$26)</f>
        <v>74.310218103795862</v>
      </c>
    </row>
    <row r="11" spans="1:17" ht="12" customHeight="1" x14ac:dyDescent="0.25">
      <c r="A11" s="88" t="s">
        <v>61</v>
      </c>
      <c r="B11" s="100">
        <f>IF(SER_hh_tesh!B11=0,0,SER_hh_tesh!B11/SER_summary!B$26)</f>
        <v>153.69764022137122</v>
      </c>
      <c r="C11" s="100">
        <f>IF(SER_hh_tesh!C11=0,0,SER_hh_tesh!C11/SER_summary!C$26)</f>
        <v>151.83432652817839</v>
      </c>
      <c r="D11" s="100">
        <f>IF(SER_hh_tesh!D11=0,0,SER_hh_tesh!D11/SER_summary!D$26)</f>
        <v>136.40952189713477</v>
      </c>
      <c r="E11" s="100">
        <f>IF(SER_hh_tesh!E11=0,0,SER_hh_tesh!E11/SER_summary!E$26)</f>
        <v>136.69009447816293</v>
      </c>
      <c r="F11" s="100">
        <f>IF(SER_hh_tesh!F11=0,0,SER_hh_tesh!F11/SER_summary!F$26)</f>
        <v>139.14117046247657</v>
      </c>
      <c r="G11" s="100">
        <f>IF(SER_hh_tesh!G11=0,0,SER_hh_tesh!G11/SER_summary!G$26)</f>
        <v>156.41360621993292</v>
      </c>
      <c r="H11" s="100">
        <f>IF(SER_hh_tesh!H11=0,0,SER_hh_tesh!H11/SER_summary!H$26)</f>
        <v>135.96667150039883</v>
      </c>
      <c r="I11" s="100">
        <f>IF(SER_hh_tesh!I11=0,0,SER_hh_tesh!I11/SER_summary!I$26)</f>
        <v>110.85552778975658</v>
      </c>
      <c r="J11" s="100">
        <f>IF(SER_hh_tesh!J11=0,0,SER_hh_tesh!J11/SER_summary!J$26)</f>
        <v>109.34169861428069</v>
      </c>
      <c r="K11" s="100">
        <f>IF(SER_hh_tesh!K11=0,0,SER_hh_tesh!K11/SER_summary!K$26)</f>
        <v>122.8784505903435</v>
      </c>
      <c r="L11" s="100">
        <f>IF(SER_hh_tesh!L11=0,0,SER_hh_tesh!L11/SER_summary!L$26)</f>
        <v>128.42923377850036</v>
      </c>
      <c r="M11" s="100">
        <f>IF(SER_hh_tesh!M11=0,0,SER_hh_tesh!M11/SER_summary!M$26)</f>
        <v>129.23896550004611</v>
      </c>
      <c r="N11" s="100">
        <f>IF(SER_hh_tesh!N11=0,0,SER_hh_tesh!N11/SER_summary!N$26)</f>
        <v>84.23684597466999</v>
      </c>
      <c r="O11" s="100">
        <f>IF(SER_hh_tesh!O11=0,0,SER_hh_tesh!O11/SER_summary!O$26)</f>
        <v>82.457501128955386</v>
      </c>
      <c r="P11" s="100">
        <f>IF(SER_hh_tesh!P11=0,0,SER_hh_tesh!P11/SER_summary!P$26)</f>
        <v>65.685902559212764</v>
      </c>
      <c r="Q11" s="100">
        <f>IF(SER_hh_tesh!Q11=0,0,SER_hh_tesh!Q11/SER_summary!Q$26)</f>
        <v>71.626084742796778</v>
      </c>
    </row>
    <row r="12" spans="1:17" ht="12" customHeight="1" x14ac:dyDescent="0.25">
      <c r="A12" s="88" t="s">
        <v>42</v>
      </c>
      <c r="B12" s="100">
        <f>IF(SER_hh_tesh!B12=0,0,SER_hh_tesh!B12/SER_summary!B$26)</f>
        <v>148.93205792183426</v>
      </c>
      <c r="C12" s="100">
        <f>IF(SER_hh_tesh!C12=0,0,SER_hh_tesh!C12/SER_summary!C$26)</f>
        <v>156.91821814401649</v>
      </c>
      <c r="D12" s="100">
        <f>IF(SER_hh_tesh!D12=0,0,SER_hh_tesh!D12/SER_summary!D$26)</f>
        <v>131.0976464703941</v>
      </c>
      <c r="E12" s="100">
        <f>IF(SER_hh_tesh!E12=0,0,SER_hh_tesh!E12/SER_summary!E$26)</f>
        <v>139.56600972706326</v>
      </c>
      <c r="F12" s="100">
        <f>IF(SER_hh_tesh!F12=0,0,SER_hh_tesh!F12/SER_summary!F$26)</f>
        <v>137.75145845127761</v>
      </c>
      <c r="G12" s="100">
        <f>IF(SER_hh_tesh!G12=0,0,SER_hh_tesh!G12/SER_summary!G$26)</f>
        <v>156.54960953361805</v>
      </c>
      <c r="H12" s="100">
        <f>IF(SER_hh_tesh!H12=0,0,SER_hh_tesh!H12/SER_summary!H$26)</f>
        <v>133.51643243309394</v>
      </c>
      <c r="I12" s="100">
        <f>IF(SER_hh_tesh!I12=0,0,SER_hh_tesh!I12/SER_summary!I$26)</f>
        <v>108.85342256385117</v>
      </c>
      <c r="J12" s="100">
        <f>IF(SER_hh_tesh!J12=0,0,SER_hh_tesh!J12/SER_summary!J$26)</f>
        <v>107.20519696215825</v>
      </c>
      <c r="K12" s="100">
        <f>IF(SER_hh_tesh!K12=0,0,SER_hh_tesh!K12/SER_summary!K$26)</f>
        <v>121.00226596277135</v>
      </c>
      <c r="L12" s="100">
        <f>IF(SER_hh_tesh!L12=0,0,SER_hh_tesh!L12/SER_summary!L$26)</f>
        <v>126.43547538185959</v>
      </c>
      <c r="M12" s="100">
        <f>IF(SER_hh_tesh!M12=0,0,SER_hh_tesh!M12/SER_summary!M$26)</f>
        <v>123.90626592901414</v>
      </c>
      <c r="N12" s="100">
        <f>IF(SER_hh_tesh!N12=0,0,SER_hh_tesh!N12/SER_summary!N$26)</f>
        <v>84.310396189128454</v>
      </c>
      <c r="O12" s="100">
        <f>IF(SER_hh_tesh!O12=0,0,SER_hh_tesh!O12/SER_summary!O$26)</f>
        <v>80.65267139000224</v>
      </c>
      <c r="P12" s="100">
        <f>IF(SER_hh_tesh!P12=0,0,SER_hh_tesh!P12/SER_summary!P$26)</f>
        <v>64.139272282244363</v>
      </c>
      <c r="Q12" s="100">
        <f>IF(SER_hh_tesh!Q12=0,0,SER_hh_tesh!Q12/SER_summary!Q$26)</f>
        <v>70.484521849848377</v>
      </c>
    </row>
    <row r="13" spans="1:17" ht="12" customHeight="1" x14ac:dyDescent="0.25">
      <c r="A13" s="88" t="s">
        <v>105</v>
      </c>
      <c r="B13" s="100">
        <f>IF(SER_hh_tesh!B13=0,0,SER_hh_tesh!B13/SER_summary!B$26)</f>
        <v>149.40612945275203</v>
      </c>
      <c r="C13" s="100">
        <f>IF(SER_hh_tesh!C13=0,0,SER_hh_tesh!C13/SER_summary!C$26)</f>
        <v>158.49339542691169</v>
      </c>
      <c r="D13" s="100">
        <f>IF(SER_hh_tesh!D13=0,0,SER_hh_tesh!D13/SER_summary!D$26)</f>
        <v>137.06550948367004</v>
      </c>
      <c r="E13" s="100">
        <f>IF(SER_hh_tesh!E13=0,0,SER_hh_tesh!E13/SER_summary!E$26)</f>
        <v>137.38412008423921</v>
      </c>
      <c r="F13" s="100">
        <f>IF(SER_hh_tesh!F13=0,0,SER_hh_tesh!F13/SER_summary!F$26)</f>
        <v>141.50325909716599</v>
      </c>
      <c r="G13" s="100">
        <f>IF(SER_hh_tesh!G13=0,0,SER_hh_tesh!G13/SER_summary!G$26)</f>
        <v>159.79041400925348</v>
      </c>
      <c r="H13" s="100">
        <f>IF(SER_hh_tesh!H13=0,0,SER_hh_tesh!H13/SER_summary!H$26)</f>
        <v>137.06206558358659</v>
      </c>
      <c r="I13" s="100">
        <f>IF(SER_hh_tesh!I13=0,0,SER_hh_tesh!I13/SER_summary!I$26)</f>
        <v>110.20642253503527</v>
      </c>
      <c r="J13" s="100">
        <f>IF(SER_hh_tesh!J13=0,0,SER_hh_tesh!J13/SER_summary!J$26)</f>
        <v>107.58722669460141</v>
      </c>
      <c r="K13" s="100">
        <f>IF(SER_hh_tesh!K13=0,0,SER_hh_tesh!K13/SER_summary!K$26)</f>
        <v>120.30063091973724</v>
      </c>
      <c r="L13" s="100">
        <f>IF(SER_hh_tesh!L13=0,0,SER_hh_tesh!L13/SER_summary!L$26)</f>
        <v>129.40479849433908</v>
      </c>
      <c r="M13" s="100">
        <f>IF(SER_hh_tesh!M13=0,0,SER_hh_tesh!M13/SER_summary!M$26)</f>
        <v>138.42236158808194</v>
      </c>
      <c r="N13" s="100">
        <f>IF(SER_hh_tesh!N13=0,0,SER_hh_tesh!N13/SER_summary!N$26)</f>
        <v>96.262200859533721</v>
      </c>
      <c r="O13" s="100">
        <f>IF(SER_hh_tesh!O13=0,0,SER_hh_tesh!O13/SER_summary!O$26)</f>
        <v>94.941694346246706</v>
      </c>
      <c r="P13" s="100">
        <f>IF(SER_hh_tesh!P13=0,0,SER_hh_tesh!P13/SER_summary!P$26)</f>
        <v>75.545679203654231</v>
      </c>
      <c r="Q13" s="100">
        <f>IF(SER_hh_tesh!Q13=0,0,SER_hh_tesh!Q13/SER_summary!Q$26)</f>
        <v>83.245268148703246</v>
      </c>
    </row>
    <row r="14" spans="1:17" ht="12" customHeight="1" x14ac:dyDescent="0.25">
      <c r="A14" s="51" t="s">
        <v>104</v>
      </c>
      <c r="B14" s="22">
        <f>IF(SER_hh_tesh!B14=0,0,SER_hh_tesh!B14/SER_summary!B$26)</f>
        <v>149.40612945275203</v>
      </c>
      <c r="C14" s="22">
        <f>IF(SER_hh_tesh!C14=0,0,SER_hh_tesh!C14/SER_summary!C$26)</f>
        <v>156.7374623999788</v>
      </c>
      <c r="D14" s="22">
        <f>IF(SER_hh_tesh!D14=0,0,SER_hh_tesh!D14/SER_summary!D$26)</f>
        <v>134.90836217760855</v>
      </c>
      <c r="E14" s="22">
        <f>IF(SER_hh_tesh!E14=0,0,SER_hh_tesh!E14/SER_summary!E$26)</f>
        <v>134.67960757353978</v>
      </c>
      <c r="F14" s="22">
        <f>IF(SER_hh_tesh!F14=0,0,SER_hh_tesh!F14/SER_summary!F$26)</f>
        <v>141.14415769589408</v>
      </c>
      <c r="G14" s="22">
        <f>IF(SER_hh_tesh!G14=0,0,SER_hh_tesh!G14/SER_summary!G$26)</f>
        <v>160.96342878806709</v>
      </c>
      <c r="H14" s="22">
        <f>IF(SER_hh_tesh!H14=0,0,SER_hh_tesh!H14/SER_summary!H$26)</f>
        <v>138.85707767854555</v>
      </c>
      <c r="I14" s="22">
        <f>IF(SER_hh_tesh!I14=0,0,SER_hh_tesh!I14/SER_summary!I$26)</f>
        <v>112.20709167645019</v>
      </c>
      <c r="J14" s="22">
        <f>IF(SER_hh_tesh!J14=0,0,SER_hh_tesh!J14/SER_summary!J$26)</f>
        <v>109.49488490099471</v>
      </c>
      <c r="K14" s="22">
        <f>IF(SER_hh_tesh!K14=0,0,SER_hh_tesh!K14/SER_summary!K$26)</f>
        <v>122.70597946802472</v>
      </c>
      <c r="L14" s="22">
        <f>IF(SER_hh_tesh!L14=0,0,SER_hh_tesh!L14/SER_summary!L$26)</f>
        <v>127.82785282292612</v>
      </c>
      <c r="M14" s="22">
        <f>IF(SER_hh_tesh!M14=0,0,SER_hh_tesh!M14/SER_summary!M$26)</f>
        <v>128.38710781847644</v>
      </c>
      <c r="N14" s="22">
        <f>IF(SER_hh_tesh!N14=0,0,SER_hh_tesh!N14/SER_summary!N$26)</f>
        <v>230.52321513747557</v>
      </c>
      <c r="O14" s="22">
        <f>IF(SER_hh_tesh!O14=0,0,SER_hh_tesh!O14/SER_summary!O$26)</f>
        <v>81.527584247296531</v>
      </c>
      <c r="P14" s="22">
        <f>IF(SER_hh_tesh!P14=0,0,SER_hh_tesh!P14/SER_summary!P$26)</f>
        <v>65.063078261664884</v>
      </c>
      <c r="Q14" s="22">
        <f>IF(SER_hh_tesh!Q14=0,0,SER_hh_tesh!Q14/SER_summary!Q$26)</f>
        <v>71.660222737003906</v>
      </c>
    </row>
    <row r="15" spans="1:17" ht="12" customHeight="1" x14ac:dyDescent="0.25">
      <c r="A15" s="105" t="s">
        <v>108</v>
      </c>
      <c r="B15" s="104">
        <f>IF(SER_hh_tesh!B15=0,0,SER_hh_tesh!B15/SER_summary!B$26)</f>
        <v>2.5302374262517406</v>
      </c>
      <c r="C15" s="104">
        <f>IF(SER_hh_tesh!C15=0,0,SER_hh_tesh!C15/SER_summary!C$26)</f>
        <v>2.6902650415764664</v>
      </c>
      <c r="D15" s="104">
        <f>IF(SER_hh_tesh!D15=0,0,SER_hh_tesh!D15/SER_summary!D$26)</f>
        <v>2.3568025080687658</v>
      </c>
      <c r="E15" s="104">
        <f>IF(SER_hh_tesh!E15=0,0,SER_hh_tesh!E15/SER_summary!E$26)</f>
        <v>2.382251996016111</v>
      </c>
      <c r="F15" s="104">
        <f>IF(SER_hh_tesh!F15=0,0,SER_hh_tesh!F15/SER_summary!F$26)</f>
        <v>2.5325256930373721</v>
      </c>
      <c r="G15" s="104">
        <f>IF(SER_hh_tesh!G15=0,0,SER_hh_tesh!G15/SER_summary!G$26)</f>
        <v>2.8808356879812655</v>
      </c>
      <c r="H15" s="104">
        <f>IF(SER_hh_tesh!H15=0,0,SER_hh_tesh!H15/SER_summary!H$26)</f>
        <v>2.4613523364013101</v>
      </c>
      <c r="I15" s="104">
        <f>IF(SER_hh_tesh!I15=0,0,SER_hh_tesh!I15/SER_summary!I$26)</f>
        <v>1.8943696978530562</v>
      </c>
      <c r="J15" s="104">
        <f>IF(SER_hh_tesh!J15=0,0,SER_hh_tesh!J15/SER_summary!J$26)</f>
        <v>1.8040888801782762</v>
      </c>
      <c r="K15" s="104">
        <f>IF(SER_hh_tesh!K15=0,0,SER_hh_tesh!K15/SER_summary!K$26)</f>
        <v>2.065307458197041</v>
      </c>
      <c r="L15" s="104">
        <f>IF(SER_hh_tesh!L15=0,0,SER_hh_tesh!L15/SER_summary!L$26)</f>
        <v>2.2279247714660975</v>
      </c>
      <c r="M15" s="104">
        <f>IF(SER_hh_tesh!M15=0,0,SER_hh_tesh!M15/SER_summary!M$26)</f>
        <v>2.2474697916246775</v>
      </c>
      <c r="N15" s="104">
        <f>IF(SER_hh_tesh!N15=0,0,SER_hh_tesh!N15/SER_summary!N$26)</f>
        <v>1.4357934896481772</v>
      </c>
      <c r="O15" s="104">
        <f>IF(SER_hh_tesh!O15=0,0,SER_hh_tesh!O15/SER_summary!O$26)</f>
        <v>1.4112036932590282</v>
      </c>
      <c r="P15" s="104">
        <f>IF(SER_hh_tesh!P15=0,0,SER_hh_tesh!P15/SER_summary!P$26)</f>
        <v>1.1511690084036317</v>
      </c>
      <c r="Q15" s="104">
        <f>IF(SER_hh_tesh!Q15=0,0,SER_hh_tesh!Q15/SER_summary!Q$26)</f>
        <v>1.26565693288343</v>
      </c>
    </row>
    <row r="16" spans="1:17" ht="12.95" customHeight="1" x14ac:dyDescent="0.25">
      <c r="A16" s="90" t="s">
        <v>102</v>
      </c>
      <c r="B16" s="101">
        <f>IF(SER_hh_tesh!B16=0,0,SER_hh_tesh!B16/SER_summary!B$26)</f>
        <v>24.19525829441665</v>
      </c>
      <c r="C16" s="101">
        <f>IF(SER_hh_tesh!C16=0,0,SER_hh_tesh!C16/SER_summary!C$26)</f>
        <v>24.297724773619315</v>
      </c>
      <c r="D16" s="101">
        <f>IF(SER_hh_tesh!D16=0,0,SER_hh_tesh!D16/SER_summary!D$26)</f>
        <v>24.355543291883073</v>
      </c>
      <c r="E16" s="101">
        <f>IF(SER_hh_tesh!E16=0,0,SER_hh_tesh!E16/SER_summary!E$26)</f>
        <v>24.457899481763455</v>
      </c>
      <c r="F16" s="101">
        <f>IF(SER_hh_tesh!F16=0,0,SER_hh_tesh!F16/SER_summary!F$26)</f>
        <v>24.61531713177482</v>
      </c>
      <c r="G16" s="101">
        <f>IF(SER_hh_tesh!G16=0,0,SER_hh_tesh!G16/SER_summary!G$26)</f>
        <v>24.774596939158162</v>
      </c>
      <c r="H16" s="101">
        <f>IF(SER_hh_tesh!H16=0,0,SER_hh_tesh!H16/SER_summary!H$26)</f>
        <v>24.947287450411562</v>
      </c>
      <c r="I16" s="101">
        <f>IF(SER_hh_tesh!I16=0,0,SER_hh_tesh!I16/SER_summary!I$26)</f>
        <v>25.080511798393513</v>
      </c>
      <c r="J16" s="101">
        <f>IF(SER_hh_tesh!J16=0,0,SER_hh_tesh!J16/SER_summary!J$26)</f>
        <v>25.210852597706232</v>
      </c>
      <c r="K16" s="101">
        <f>IF(SER_hh_tesh!K16=0,0,SER_hh_tesh!K16/SER_summary!K$26)</f>
        <v>25.141483860154732</v>
      </c>
      <c r="L16" s="101">
        <f>IF(SER_hh_tesh!L16=0,0,SER_hh_tesh!L16/SER_summary!L$26)</f>
        <v>25.340139549717136</v>
      </c>
      <c r="M16" s="101">
        <f>IF(SER_hh_tesh!M16=0,0,SER_hh_tesh!M16/SER_summary!M$26)</f>
        <v>25.421037787886245</v>
      </c>
      <c r="N16" s="101">
        <f>IF(SER_hh_tesh!N16=0,0,SER_hh_tesh!N16/SER_summary!N$26)</f>
        <v>25.868206579365733</v>
      </c>
      <c r="O16" s="101">
        <f>IF(SER_hh_tesh!O16=0,0,SER_hh_tesh!O16/SER_summary!O$26)</f>
        <v>26.291546025217599</v>
      </c>
      <c r="P16" s="101">
        <f>IF(SER_hh_tesh!P16=0,0,SER_hh_tesh!P16/SER_summary!P$26)</f>
        <v>27.159747061155286</v>
      </c>
      <c r="Q16" s="101">
        <f>IF(SER_hh_tesh!Q16=0,0,SER_hh_tesh!Q16/SER_summary!Q$26)</f>
        <v>27.586544777950557</v>
      </c>
    </row>
    <row r="17" spans="1:17" ht="12.95" customHeight="1" x14ac:dyDescent="0.25">
      <c r="A17" s="88" t="s">
        <v>101</v>
      </c>
      <c r="B17" s="103">
        <f>IF(SER_hh_tesh!B17=0,0,SER_hh_tesh!B17/SER_summary!B$26)</f>
        <v>5.3462765801748917</v>
      </c>
      <c r="C17" s="103">
        <f>IF(SER_hh_tesh!C17=0,0,SER_hh_tesh!C17/SER_summary!C$26)</f>
        <v>5.5334460936154981</v>
      </c>
      <c r="D17" s="103">
        <f>IF(SER_hh_tesh!D17=0,0,SER_hh_tesh!D17/SER_summary!D$26)</f>
        <v>5.9654125095240573</v>
      </c>
      <c r="E17" s="103">
        <f>IF(SER_hh_tesh!E17=0,0,SER_hh_tesh!E17/SER_summary!E$26)</f>
        <v>6.1628070295396569</v>
      </c>
      <c r="F17" s="103">
        <f>IF(SER_hh_tesh!F17=0,0,SER_hh_tesh!F17/SER_summary!F$26)</f>
        <v>6.5640919971750726</v>
      </c>
      <c r="G17" s="103">
        <f>IF(SER_hh_tesh!G17=0,0,SER_hh_tesh!G17/SER_summary!G$26)</f>
        <v>6.7814555426008409</v>
      </c>
      <c r="H17" s="103">
        <f>IF(SER_hh_tesh!H17=0,0,SER_hh_tesh!H17/SER_summary!H$26)</f>
        <v>7.3601055111265188</v>
      </c>
      <c r="I17" s="103">
        <f>IF(SER_hh_tesh!I17=0,0,SER_hh_tesh!I17/SER_summary!I$26)</f>
        <v>7.9122556388958296</v>
      </c>
      <c r="J17" s="103">
        <f>IF(SER_hh_tesh!J17=0,0,SER_hh_tesh!J17/SER_summary!J$26)</f>
        <v>8.3461830965004715</v>
      </c>
      <c r="K17" s="103">
        <f>IF(SER_hh_tesh!K17=0,0,SER_hh_tesh!K17/SER_summary!K$26)</f>
        <v>8.6425668844664649</v>
      </c>
      <c r="L17" s="103">
        <f>IF(SER_hh_tesh!L17=0,0,SER_hh_tesh!L17/SER_summary!L$26)</f>
        <v>8.9806899923922163</v>
      </c>
      <c r="M17" s="103">
        <f>IF(SER_hh_tesh!M17=0,0,SER_hh_tesh!M17/SER_summary!M$26)</f>
        <v>9.1531791753051408</v>
      </c>
      <c r="N17" s="103">
        <f>IF(SER_hh_tesh!N17=0,0,SER_hh_tesh!N17/SER_summary!N$26)</f>
        <v>9.8320090206355903</v>
      </c>
      <c r="O17" s="103">
        <f>IF(SER_hh_tesh!O17=0,0,SER_hh_tesh!O17/SER_summary!O$26)</f>
        <v>10.355065058089425</v>
      </c>
      <c r="P17" s="103">
        <f>IF(SER_hh_tesh!P17=0,0,SER_hh_tesh!P17/SER_summary!P$26)</f>
        <v>11.042515129561474</v>
      </c>
      <c r="Q17" s="103">
        <f>IF(SER_hh_tesh!Q17=0,0,SER_hh_tesh!Q17/SER_summary!Q$26)</f>
        <v>11.811543977065327</v>
      </c>
    </row>
    <row r="18" spans="1:17" ht="12" customHeight="1" x14ac:dyDescent="0.25">
      <c r="A18" s="88" t="s">
        <v>100</v>
      </c>
      <c r="B18" s="103">
        <f>IF(SER_hh_tesh!B18=0,0,SER_hh_tesh!B18/SER_summary!B$26)</f>
        <v>24.407552544642382</v>
      </c>
      <c r="C18" s="103">
        <f>IF(SER_hh_tesh!C18=0,0,SER_hh_tesh!C18/SER_summary!C$26)</f>
        <v>24.498765236274778</v>
      </c>
      <c r="D18" s="103">
        <f>IF(SER_hh_tesh!D18=0,0,SER_hh_tesh!D18/SER_summary!D$26)</f>
        <v>24.573763211005449</v>
      </c>
      <c r="E18" s="103">
        <f>IF(SER_hh_tesh!E18=0,0,SER_hh_tesh!E18/SER_summary!E$26)</f>
        <v>24.671938538732761</v>
      </c>
      <c r="F18" s="103">
        <f>IF(SER_hh_tesh!F18=0,0,SER_hh_tesh!F18/SER_summary!F$26)</f>
        <v>24.816343160138697</v>
      </c>
      <c r="G18" s="103">
        <f>IF(SER_hh_tesh!G18=0,0,SER_hh_tesh!G18/SER_summary!G$26)</f>
        <v>24.954022282346337</v>
      </c>
      <c r="H18" s="103">
        <f>IF(SER_hh_tesh!H18=0,0,SER_hh_tesh!H18/SER_summary!H$26)</f>
        <v>25.144342877553346</v>
      </c>
      <c r="I18" s="103">
        <f>IF(SER_hh_tesh!I18=0,0,SER_hh_tesh!I18/SER_summary!I$26)</f>
        <v>25.315078900550738</v>
      </c>
      <c r="J18" s="103">
        <f>IF(SER_hh_tesh!J18=0,0,SER_hh_tesh!J18/SER_summary!J$26)</f>
        <v>25.450278386985573</v>
      </c>
      <c r="K18" s="103">
        <f>IF(SER_hh_tesh!K18=0,0,SER_hh_tesh!K18/SER_summary!K$26)</f>
        <v>25.352260498538691</v>
      </c>
      <c r="L18" s="103">
        <f>IF(SER_hh_tesh!L18=0,0,SER_hh_tesh!L18/SER_summary!L$26)</f>
        <v>25.539185811469224</v>
      </c>
      <c r="M18" s="103">
        <f>IF(SER_hh_tesh!M18=0,0,SER_hh_tesh!M18/SER_summary!M$26)</f>
        <v>25.628926224951211</v>
      </c>
      <c r="N18" s="103">
        <f>IF(SER_hh_tesh!N18=0,0,SER_hh_tesh!N18/SER_summary!N$26)</f>
        <v>26.099821334483277</v>
      </c>
      <c r="O18" s="103">
        <f>IF(SER_hh_tesh!O18=0,0,SER_hh_tesh!O18/SER_summary!O$26)</f>
        <v>26.567316583165621</v>
      </c>
      <c r="P18" s="103">
        <f>IF(SER_hh_tesh!P18=0,0,SER_hh_tesh!P18/SER_summary!P$26)</f>
        <v>27.513833637023541</v>
      </c>
      <c r="Q18" s="103">
        <f>IF(SER_hh_tesh!Q18=0,0,SER_hh_tesh!Q18/SER_summary!Q$26)</f>
        <v>28.04256482777533</v>
      </c>
    </row>
    <row r="19" spans="1:17" ht="12.95" customHeight="1" x14ac:dyDescent="0.25">
      <c r="A19" s="90" t="s">
        <v>47</v>
      </c>
      <c r="B19" s="101">
        <f>IF(SER_hh_tesh!B19=0,0,SER_hh_tesh!B19/SER_summary!B$26)</f>
        <v>13.151281329294001</v>
      </c>
      <c r="C19" s="101">
        <f>IF(SER_hh_tesh!C19=0,0,SER_hh_tesh!C19/SER_summary!C$26)</f>
        <v>13.164606128261713</v>
      </c>
      <c r="D19" s="101">
        <f>IF(SER_hh_tesh!D19=0,0,SER_hh_tesh!D19/SER_summary!D$26)</f>
        <v>13.251938103036023</v>
      </c>
      <c r="E19" s="101">
        <f>IF(SER_hh_tesh!E19=0,0,SER_hh_tesh!E19/SER_summary!E$26)</f>
        <v>13.396739169441549</v>
      </c>
      <c r="F19" s="101">
        <f>IF(SER_hh_tesh!F19=0,0,SER_hh_tesh!F19/SER_summary!F$26)</f>
        <v>13.515762231974582</v>
      </c>
      <c r="G19" s="101">
        <f>IF(SER_hh_tesh!G19=0,0,SER_hh_tesh!G19/SER_summary!G$26)</f>
        <v>13.434313461096929</v>
      </c>
      <c r="H19" s="101">
        <f>IF(SER_hh_tesh!H19=0,0,SER_hh_tesh!H19/SER_summary!H$26)</f>
        <v>13.476679907660962</v>
      </c>
      <c r="I19" s="101">
        <f>IF(SER_hh_tesh!I19=0,0,SER_hh_tesh!I19/SER_summary!I$26)</f>
        <v>13.44701922184923</v>
      </c>
      <c r="J19" s="101">
        <f>IF(SER_hh_tesh!J19=0,0,SER_hh_tesh!J19/SER_summary!J$26)</f>
        <v>13.549455969499471</v>
      </c>
      <c r="K19" s="101">
        <f>IF(SER_hh_tesh!K19=0,0,SER_hh_tesh!K19/SER_summary!K$26)</f>
        <v>13.812037190736207</v>
      </c>
      <c r="L19" s="101">
        <f>IF(SER_hh_tesh!L19=0,0,SER_hh_tesh!L19/SER_summary!L$26)</f>
        <v>13.909051474274408</v>
      </c>
      <c r="M19" s="101">
        <f>IF(SER_hh_tesh!M19=0,0,SER_hh_tesh!M19/SER_summary!M$26)</f>
        <v>14.023592616905821</v>
      </c>
      <c r="N19" s="101">
        <f>IF(SER_hh_tesh!N19=0,0,SER_hh_tesh!N19/SER_summary!N$26)</f>
        <v>13.153675828887984</v>
      </c>
      <c r="O19" s="101">
        <f>IF(SER_hh_tesh!O19=0,0,SER_hh_tesh!O19/SER_summary!O$26)</f>
        <v>13.345826833585829</v>
      </c>
      <c r="P19" s="101">
        <f>IF(SER_hh_tesh!P19=0,0,SER_hh_tesh!P19/SER_summary!P$26)</f>
        <v>13.839079269456034</v>
      </c>
      <c r="Q19" s="101">
        <f>IF(SER_hh_tesh!Q19=0,0,SER_hh_tesh!Q19/SER_summary!Q$26)</f>
        <v>14.158167120298447</v>
      </c>
    </row>
    <row r="20" spans="1:17" ht="12" customHeight="1" x14ac:dyDescent="0.25">
      <c r="A20" s="88" t="s">
        <v>38</v>
      </c>
      <c r="B20" s="100">
        <f>IF(SER_hh_tesh!B20=0,0,SER_hh_tesh!B20/SER_summary!B$26)</f>
        <v>0</v>
      </c>
      <c r="C20" s="100">
        <f>IF(SER_hh_tesh!C20=0,0,SER_hh_tesh!C20/SER_summary!C$26)</f>
        <v>0</v>
      </c>
      <c r="D20" s="100">
        <f>IF(SER_hh_tesh!D20=0,0,SER_hh_tesh!D20/SER_summary!D$26)</f>
        <v>0</v>
      </c>
      <c r="E20" s="100">
        <f>IF(SER_hh_tesh!E20=0,0,SER_hh_tesh!E20/SER_summary!E$26)</f>
        <v>0</v>
      </c>
      <c r="F20" s="100">
        <f>IF(SER_hh_tesh!F20=0,0,SER_hh_tesh!F20/SER_summary!F$26)</f>
        <v>0</v>
      </c>
      <c r="G20" s="100">
        <f>IF(SER_hh_tesh!G20=0,0,SER_hh_tesh!G20/SER_summary!G$26)</f>
        <v>0</v>
      </c>
      <c r="H20" s="100">
        <f>IF(SER_hh_tesh!H20=0,0,SER_hh_tesh!H20/SER_summary!H$26)</f>
        <v>0</v>
      </c>
      <c r="I20" s="100">
        <f>IF(SER_hh_tesh!I20=0,0,SER_hh_tesh!I20/SER_summary!I$26)</f>
        <v>0</v>
      </c>
      <c r="J20" s="100">
        <f>IF(SER_hh_tesh!J20=0,0,SER_hh_tesh!J20/SER_summary!J$26)</f>
        <v>0</v>
      </c>
      <c r="K20" s="100">
        <f>IF(SER_hh_tesh!K20=0,0,SER_hh_tesh!K20/SER_summary!K$26)</f>
        <v>0</v>
      </c>
      <c r="L20" s="100">
        <f>IF(SER_hh_tesh!L20=0,0,SER_hh_tesh!L20/SER_summary!L$26)</f>
        <v>0</v>
      </c>
      <c r="M20" s="100">
        <f>IF(SER_hh_tesh!M20=0,0,SER_hh_tesh!M20/SER_summary!M$26)</f>
        <v>0</v>
      </c>
      <c r="N20" s="100">
        <f>IF(SER_hh_tesh!N20=0,0,SER_hh_tesh!N20/SER_summary!N$26)</f>
        <v>0</v>
      </c>
      <c r="O20" s="100">
        <f>IF(SER_hh_tesh!O20=0,0,SER_hh_tesh!O20/SER_summary!O$26)</f>
        <v>0</v>
      </c>
      <c r="P20" s="100">
        <f>IF(SER_hh_tesh!P20=0,0,SER_hh_tesh!P20/SER_summary!P$26)</f>
        <v>0</v>
      </c>
      <c r="Q20" s="100">
        <f>IF(SER_hh_tesh!Q20=0,0,SER_hh_tesh!Q20/SER_summary!Q$26)</f>
        <v>0</v>
      </c>
    </row>
    <row r="21" spans="1:17" s="28" customFormat="1" ht="12" customHeight="1" x14ac:dyDescent="0.25">
      <c r="A21" s="88" t="s">
        <v>66</v>
      </c>
      <c r="B21" s="100">
        <f>IF(SER_hh_tesh!B21=0,0,SER_hh_tesh!B21/SER_summary!B$26)</f>
        <v>0</v>
      </c>
      <c r="C21" s="100">
        <f>IF(SER_hh_tesh!C21=0,0,SER_hh_tesh!C21/SER_summary!C$26)</f>
        <v>0</v>
      </c>
      <c r="D21" s="100">
        <f>IF(SER_hh_tesh!D21=0,0,SER_hh_tesh!D21/SER_summary!D$26)</f>
        <v>0</v>
      </c>
      <c r="E21" s="100">
        <f>IF(SER_hh_tesh!E21=0,0,SER_hh_tesh!E21/SER_summary!E$26)</f>
        <v>0</v>
      </c>
      <c r="F21" s="100">
        <f>IF(SER_hh_tesh!F21=0,0,SER_hh_tesh!F21/SER_summary!F$26)</f>
        <v>0</v>
      </c>
      <c r="G21" s="100">
        <f>IF(SER_hh_tesh!G21=0,0,SER_hh_tesh!G21/SER_summary!G$26)</f>
        <v>0</v>
      </c>
      <c r="H21" s="100">
        <f>IF(SER_hh_tesh!H21=0,0,SER_hh_tesh!H21/SER_summary!H$26)</f>
        <v>0</v>
      </c>
      <c r="I21" s="100">
        <f>IF(SER_hh_tesh!I21=0,0,SER_hh_tesh!I21/SER_summary!I$26)</f>
        <v>0</v>
      </c>
      <c r="J21" s="100">
        <f>IF(SER_hh_tesh!J21=0,0,SER_hh_tesh!J21/SER_summary!J$26)</f>
        <v>0</v>
      </c>
      <c r="K21" s="100">
        <f>IF(SER_hh_tesh!K21=0,0,SER_hh_tesh!K21/SER_summary!K$26)</f>
        <v>0</v>
      </c>
      <c r="L21" s="100">
        <f>IF(SER_hh_tesh!L21=0,0,SER_hh_tesh!L21/SER_summary!L$26)</f>
        <v>0</v>
      </c>
      <c r="M21" s="100">
        <f>IF(SER_hh_tesh!M21=0,0,SER_hh_tesh!M21/SER_summary!M$26)</f>
        <v>0</v>
      </c>
      <c r="N21" s="100">
        <f>IF(SER_hh_tesh!N21=0,0,SER_hh_tesh!N21/SER_summary!N$26)</f>
        <v>0</v>
      </c>
      <c r="O21" s="100">
        <f>IF(SER_hh_tesh!O21=0,0,SER_hh_tesh!O21/SER_summary!O$26)</f>
        <v>0</v>
      </c>
      <c r="P21" s="100">
        <f>IF(SER_hh_tesh!P21=0,0,SER_hh_tesh!P21/SER_summary!P$26)</f>
        <v>0</v>
      </c>
      <c r="Q21" s="100">
        <f>IF(SER_hh_tesh!Q21=0,0,SER_hh_tesh!Q21/SER_summary!Q$26)</f>
        <v>0</v>
      </c>
    </row>
    <row r="22" spans="1:17" ht="12" customHeight="1" x14ac:dyDescent="0.25">
      <c r="A22" s="88" t="s">
        <v>99</v>
      </c>
      <c r="B22" s="100">
        <f>IF(SER_hh_tesh!B22=0,0,SER_hh_tesh!B22/SER_summary!B$26)</f>
        <v>0</v>
      </c>
      <c r="C22" s="100">
        <f>IF(SER_hh_tesh!C22=0,0,SER_hh_tesh!C22/SER_summary!C$26)</f>
        <v>0</v>
      </c>
      <c r="D22" s="100">
        <f>IF(SER_hh_tesh!D22=0,0,SER_hh_tesh!D22/SER_summary!D$26)</f>
        <v>0</v>
      </c>
      <c r="E22" s="100">
        <f>IF(SER_hh_tesh!E22=0,0,SER_hh_tesh!E22/SER_summary!E$26)</f>
        <v>0</v>
      </c>
      <c r="F22" s="100">
        <f>IF(SER_hh_tesh!F22=0,0,SER_hh_tesh!F22/SER_summary!F$26)</f>
        <v>0</v>
      </c>
      <c r="G22" s="100">
        <f>IF(SER_hh_tesh!G22=0,0,SER_hh_tesh!G22/SER_summary!G$26)</f>
        <v>0</v>
      </c>
      <c r="H22" s="100">
        <f>IF(SER_hh_tesh!H22=0,0,SER_hh_tesh!H22/SER_summary!H$26)</f>
        <v>0</v>
      </c>
      <c r="I22" s="100">
        <f>IF(SER_hh_tesh!I22=0,0,SER_hh_tesh!I22/SER_summary!I$26)</f>
        <v>0</v>
      </c>
      <c r="J22" s="100">
        <f>IF(SER_hh_tesh!J22=0,0,SER_hh_tesh!J22/SER_summary!J$26)</f>
        <v>0</v>
      </c>
      <c r="K22" s="100">
        <f>IF(SER_hh_tesh!K22=0,0,SER_hh_tesh!K22/SER_summary!K$26)</f>
        <v>0</v>
      </c>
      <c r="L22" s="100">
        <f>IF(SER_hh_tesh!L22=0,0,SER_hh_tesh!L22/SER_summary!L$26)</f>
        <v>0</v>
      </c>
      <c r="M22" s="100">
        <f>IF(SER_hh_tesh!M22=0,0,SER_hh_tesh!M22/SER_summary!M$26)</f>
        <v>0</v>
      </c>
      <c r="N22" s="100">
        <f>IF(SER_hh_tesh!N22=0,0,SER_hh_tesh!N22/SER_summary!N$26)</f>
        <v>0</v>
      </c>
      <c r="O22" s="100">
        <f>IF(SER_hh_tesh!O22=0,0,SER_hh_tesh!O22/SER_summary!O$26)</f>
        <v>0</v>
      </c>
      <c r="P22" s="100">
        <f>IF(SER_hh_tesh!P22=0,0,SER_hh_tesh!P22/SER_summary!P$26)</f>
        <v>0</v>
      </c>
      <c r="Q22" s="100">
        <f>IF(SER_hh_tesh!Q22=0,0,SER_hh_tesh!Q22/SER_summary!Q$26)</f>
        <v>0</v>
      </c>
    </row>
    <row r="23" spans="1:17" ht="12" customHeight="1" x14ac:dyDescent="0.25">
      <c r="A23" s="88" t="s">
        <v>98</v>
      </c>
      <c r="B23" s="100">
        <f>IF(SER_hh_tesh!B23=0,0,SER_hh_tesh!B23/SER_summary!B$26)</f>
        <v>13.159217210729663</v>
      </c>
      <c r="C23" s="100">
        <f>IF(SER_hh_tesh!C23=0,0,SER_hh_tesh!C23/SER_summary!C$26)</f>
        <v>13.159505785081356</v>
      </c>
      <c r="D23" s="100">
        <f>IF(SER_hh_tesh!D23=0,0,SER_hh_tesh!D23/SER_summary!D$26)</f>
        <v>13.261245973568681</v>
      </c>
      <c r="E23" s="100">
        <f>IF(SER_hh_tesh!E23=0,0,SER_hh_tesh!E23/SER_summary!E$26)</f>
        <v>13.408825383952113</v>
      </c>
      <c r="F23" s="100">
        <f>IF(SER_hh_tesh!F23=0,0,SER_hh_tesh!F23/SER_summary!F$26)</f>
        <v>13.567074937317825</v>
      </c>
      <c r="G23" s="100">
        <f>IF(SER_hh_tesh!G23=0,0,SER_hh_tesh!G23/SER_summary!G$26)</f>
        <v>13.484221779661542</v>
      </c>
      <c r="H23" s="100">
        <f>IF(SER_hh_tesh!H23=0,0,SER_hh_tesh!H23/SER_summary!H$26)</f>
        <v>13.365948629057872</v>
      </c>
      <c r="I23" s="100">
        <f>IF(SER_hh_tesh!I23=0,0,SER_hh_tesh!I23/SER_summary!I$26)</f>
        <v>13.252152812358892</v>
      </c>
      <c r="J23" s="100">
        <f>IF(SER_hh_tesh!J23=0,0,SER_hh_tesh!J23/SER_summary!J$26)</f>
        <v>13.597073949728941</v>
      </c>
      <c r="K23" s="100">
        <f>IF(SER_hh_tesh!K23=0,0,SER_hh_tesh!K23/SER_summary!K$26)</f>
        <v>13.869559090242056</v>
      </c>
      <c r="L23" s="100">
        <f>IF(SER_hh_tesh!L23=0,0,SER_hh_tesh!L23/SER_summary!L$26)</f>
        <v>13.973098716014524</v>
      </c>
      <c r="M23" s="100">
        <f>IF(SER_hh_tesh!M23=0,0,SER_hh_tesh!M23/SER_summary!M$26)</f>
        <v>14.042349314895688</v>
      </c>
      <c r="N23" s="100">
        <f>IF(SER_hh_tesh!N23=0,0,SER_hh_tesh!N23/SER_summary!N$26)</f>
        <v>13.068601160964718</v>
      </c>
      <c r="O23" s="100">
        <f>IF(SER_hh_tesh!O23=0,0,SER_hh_tesh!O23/SER_summary!O$26)</f>
        <v>13.333575200067454</v>
      </c>
      <c r="P23" s="100">
        <f>IF(SER_hh_tesh!P23=0,0,SER_hh_tesh!P23/SER_summary!P$26)</f>
        <v>13.775502217522186</v>
      </c>
      <c r="Q23" s="100">
        <f>IF(SER_hh_tesh!Q23=0,0,SER_hh_tesh!Q23/SER_summary!Q$26)</f>
        <v>14.070605056841931</v>
      </c>
    </row>
    <row r="24" spans="1:17" ht="12" customHeight="1" x14ac:dyDescent="0.25">
      <c r="A24" s="88" t="s">
        <v>34</v>
      </c>
      <c r="B24" s="100">
        <f>IF(SER_hh_tesh!B24=0,0,SER_hh_tesh!B24/SER_summary!B$26)</f>
        <v>0</v>
      </c>
      <c r="C24" s="100">
        <f>IF(SER_hh_tesh!C24=0,0,SER_hh_tesh!C24/SER_summary!C$26)</f>
        <v>0</v>
      </c>
      <c r="D24" s="100">
        <f>IF(SER_hh_tesh!D24=0,0,SER_hh_tesh!D24/SER_summary!D$26)</f>
        <v>0</v>
      </c>
      <c r="E24" s="100">
        <f>IF(SER_hh_tesh!E24=0,0,SER_hh_tesh!E24/SER_summary!E$26)</f>
        <v>0</v>
      </c>
      <c r="F24" s="100">
        <f>IF(SER_hh_tesh!F24=0,0,SER_hh_tesh!F24/SER_summary!F$26)</f>
        <v>0</v>
      </c>
      <c r="G24" s="100">
        <f>IF(SER_hh_tesh!G24=0,0,SER_hh_tesh!G24/SER_summary!G$26)</f>
        <v>0</v>
      </c>
      <c r="H24" s="100">
        <f>IF(SER_hh_tesh!H24=0,0,SER_hh_tesh!H24/SER_summary!H$26)</f>
        <v>0</v>
      </c>
      <c r="I24" s="100">
        <f>IF(SER_hh_tesh!I24=0,0,SER_hh_tesh!I24/SER_summary!I$26)</f>
        <v>0</v>
      </c>
      <c r="J24" s="100">
        <f>IF(SER_hh_tesh!J24=0,0,SER_hh_tesh!J24/SER_summary!J$26)</f>
        <v>0</v>
      </c>
      <c r="K24" s="100">
        <f>IF(SER_hh_tesh!K24=0,0,SER_hh_tesh!K24/SER_summary!K$26)</f>
        <v>0</v>
      </c>
      <c r="L24" s="100">
        <f>IF(SER_hh_tesh!L24=0,0,SER_hh_tesh!L24/SER_summary!L$26)</f>
        <v>0</v>
      </c>
      <c r="M24" s="100">
        <f>IF(SER_hh_tesh!M24=0,0,SER_hh_tesh!M24/SER_summary!M$26)</f>
        <v>0</v>
      </c>
      <c r="N24" s="100">
        <f>IF(SER_hh_tesh!N24=0,0,SER_hh_tesh!N24/SER_summary!N$26)</f>
        <v>14.714761990114647</v>
      </c>
      <c r="O24" s="100">
        <f>IF(SER_hh_tesh!O24=0,0,SER_hh_tesh!O24/SER_summary!O$26)</f>
        <v>14.78974954443872</v>
      </c>
      <c r="P24" s="100">
        <f>IF(SER_hh_tesh!P24=0,0,SER_hh_tesh!P24/SER_summary!P$26)</f>
        <v>15.137343699575386</v>
      </c>
      <c r="Q24" s="100">
        <f>IF(SER_hh_tesh!Q24=0,0,SER_hh_tesh!Q24/SER_summary!Q$26)</f>
        <v>15.293624668884744</v>
      </c>
    </row>
    <row r="25" spans="1:17" ht="12" customHeight="1" x14ac:dyDescent="0.25">
      <c r="A25" s="88" t="s">
        <v>42</v>
      </c>
      <c r="B25" s="100">
        <f>IF(SER_hh_tesh!B25=0,0,SER_hh_tesh!B25/SER_summary!B$26)</f>
        <v>13.159217210729661</v>
      </c>
      <c r="C25" s="100">
        <f>IF(SER_hh_tesh!C25=0,0,SER_hh_tesh!C25/SER_summary!C$26)</f>
        <v>13.119656071578158</v>
      </c>
      <c r="D25" s="100">
        <f>IF(SER_hh_tesh!D25=0,0,SER_hh_tesh!D25/SER_summary!D$26)</f>
        <v>13.154509622357107</v>
      </c>
      <c r="E25" s="100">
        <f>IF(SER_hh_tesh!E25=0,0,SER_hh_tesh!E25/SER_summary!E$26)</f>
        <v>13.234958964753003</v>
      </c>
      <c r="F25" s="100">
        <f>IF(SER_hh_tesh!F25=0,0,SER_hh_tesh!F25/SER_summary!F$26)</f>
        <v>13.310210037378274</v>
      </c>
      <c r="G25" s="100">
        <f>IF(SER_hh_tesh!G25=0,0,SER_hh_tesh!G25/SER_summary!G$26)</f>
        <v>13.229167178866101</v>
      </c>
      <c r="H25" s="100">
        <f>IF(SER_hh_tesh!H25=0,0,SER_hh_tesh!H25/SER_summary!H$26)</f>
        <v>13.244964918471457</v>
      </c>
      <c r="I25" s="100">
        <f>IF(SER_hh_tesh!I25=0,0,SER_hh_tesh!I25/SER_summary!I$26)</f>
        <v>13.183844155605041</v>
      </c>
      <c r="J25" s="100">
        <f>IF(SER_hh_tesh!J25=0,0,SER_hh_tesh!J25/SER_summary!J$26)</f>
        <v>13.303182629333445</v>
      </c>
      <c r="K25" s="100">
        <f>IF(SER_hh_tesh!K25=0,0,SER_hh_tesh!K25/SER_summary!K$26)</f>
        <v>13.540391612107078</v>
      </c>
      <c r="L25" s="100">
        <f>IF(SER_hh_tesh!L25=0,0,SER_hh_tesh!L25/SER_summary!L$26)</f>
        <v>13.606938885106796</v>
      </c>
      <c r="M25" s="100">
        <f>IF(SER_hh_tesh!M25=0,0,SER_hh_tesh!M25/SER_summary!M$26)</f>
        <v>13.702856827991292</v>
      </c>
      <c r="N25" s="100">
        <f>IF(SER_hh_tesh!N25=0,0,SER_hh_tesh!N25/SER_summary!N$26)</f>
        <v>12.947528053450636</v>
      </c>
      <c r="O25" s="100">
        <f>IF(SER_hh_tesh!O25=0,0,SER_hh_tesh!O25/SER_summary!O$26)</f>
        <v>12.907533546605599</v>
      </c>
      <c r="P25" s="100">
        <f>IF(SER_hh_tesh!P25=0,0,SER_hh_tesh!P25/SER_summary!P$26)</f>
        <v>13.362866143010432</v>
      </c>
      <c r="Q25" s="100">
        <f>IF(SER_hh_tesh!Q25=0,0,SER_hh_tesh!Q25/SER_summary!Q$26)</f>
        <v>13.66313878924419</v>
      </c>
    </row>
    <row r="26" spans="1:17" ht="12" customHeight="1" x14ac:dyDescent="0.25">
      <c r="A26" s="88" t="s">
        <v>30</v>
      </c>
      <c r="B26" s="22">
        <f>IF(SER_hh_tesh!B26=0,0,SER_hh_tesh!B26/SER_summary!B$26)</f>
        <v>13.135427697618006</v>
      </c>
      <c r="C26" s="22">
        <f>IF(SER_hh_tesh!C26=0,0,SER_hh_tesh!C26/SER_summary!C$26)</f>
        <v>13.185035438858316</v>
      </c>
      <c r="D26" s="22">
        <f>IF(SER_hh_tesh!D26=0,0,SER_hh_tesh!D26/SER_summary!D$26)</f>
        <v>13.261943983385347</v>
      </c>
      <c r="E26" s="22">
        <f>IF(SER_hh_tesh!E26=0,0,SER_hh_tesh!E26/SER_summary!E$26)</f>
        <v>13.417536205544625</v>
      </c>
      <c r="F26" s="22">
        <f>IF(SER_hh_tesh!F26=0,0,SER_hh_tesh!F26/SER_summary!F$26)</f>
        <v>13.471225074447961</v>
      </c>
      <c r="G26" s="22">
        <f>IF(SER_hh_tesh!G26=0,0,SER_hh_tesh!G26/SER_summary!G$26)</f>
        <v>13.386304966504726</v>
      </c>
      <c r="H26" s="22">
        <f>IF(SER_hh_tesh!H26=0,0,SER_hh_tesh!H26/SER_summary!H$26)</f>
        <v>13.786549345713512</v>
      </c>
      <c r="I26" s="22">
        <f>IF(SER_hh_tesh!I26=0,0,SER_hh_tesh!I26/SER_summary!I$26)</f>
        <v>13.932413264885666</v>
      </c>
      <c r="J26" s="22">
        <f>IF(SER_hh_tesh!J26=0,0,SER_hh_tesh!J26/SER_summary!J$26)</f>
        <v>13.495221025708751</v>
      </c>
      <c r="K26" s="22">
        <f>IF(SER_hh_tesh!K26=0,0,SER_hh_tesh!K26/SER_summary!K$26)</f>
        <v>13.739791149505082</v>
      </c>
      <c r="L26" s="22">
        <f>IF(SER_hh_tesh!L26=0,0,SER_hh_tesh!L26/SER_summary!L$26)</f>
        <v>13.797617022782145</v>
      </c>
      <c r="M26" s="22">
        <f>IF(SER_hh_tesh!M26=0,0,SER_hh_tesh!M26/SER_summary!M$26)</f>
        <v>14.035766095533898</v>
      </c>
      <c r="N26" s="22">
        <f>IF(SER_hh_tesh!N26=0,0,SER_hh_tesh!N26/SER_summary!N$26)</f>
        <v>13.818748290939443</v>
      </c>
      <c r="O26" s="22">
        <f>IF(SER_hh_tesh!O26=0,0,SER_hh_tesh!O26/SER_summary!O$26)</f>
        <v>15.679670843630717</v>
      </c>
      <c r="P26" s="22">
        <f>IF(SER_hh_tesh!P26=0,0,SER_hh_tesh!P26/SER_summary!P$26)</f>
        <v>15.308137419888862</v>
      </c>
      <c r="Q26" s="22">
        <f>IF(SER_hh_tesh!Q26=0,0,SER_hh_tesh!Q26/SER_summary!Q$26)</f>
        <v>15.017546133418806</v>
      </c>
    </row>
    <row r="27" spans="1:17" ht="12" customHeight="1" x14ac:dyDescent="0.25">
      <c r="A27" s="93" t="s">
        <v>114</v>
      </c>
      <c r="B27" s="116">
        <f>IF(SER_hh_tesh!B27=0,0,SER_hh_tesh!B27/SER_summary!B$26)</f>
        <v>0</v>
      </c>
      <c r="C27" s="116">
        <f>IF(SER_hh_tesh!C27=0,0,SER_hh_tesh!C27/SER_summary!C$26)</f>
        <v>0</v>
      </c>
      <c r="D27" s="116">
        <f>IF(SER_hh_tesh!D27=0,0,SER_hh_tesh!D27/SER_summary!D$26)</f>
        <v>0</v>
      </c>
      <c r="E27" s="116">
        <f>IF(SER_hh_tesh!E27=0,0,SER_hh_tesh!E27/SER_summary!E$26)</f>
        <v>0</v>
      </c>
      <c r="F27" s="116">
        <f>IF(SER_hh_tesh!F27=0,0,SER_hh_tesh!F27/SER_summary!F$26)</f>
        <v>0</v>
      </c>
      <c r="G27" s="116">
        <f>IF(SER_hh_tesh!G27=0,0,SER_hh_tesh!G27/SER_summary!G$26)</f>
        <v>2.3566702312235997E-3</v>
      </c>
      <c r="H27" s="116">
        <f>IF(SER_hh_tesh!H27=0,0,SER_hh_tesh!H27/SER_summary!H$26)</f>
        <v>0</v>
      </c>
      <c r="I27" s="116">
        <f>IF(SER_hh_tesh!I27=0,0,SER_hh_tesh!I27/SER_summary!I$26)</f>
        <v>9.546534417599473E-3</v>
      </c>
      <c r="J27" s="116">
        <f>IF(SER_hh_tesh!J27=0,0,SER_hh_tesh!J27/SER_summary!J$26)</f>
        <v>9.6019050179555598E-3</v>
      </c>
      <c r="K27" s="116">
        <f>IF(SER_hh_tesh!K27=0,0,SER_hh_tesh!K27/SER_summary!K$26)</f>
        <v>9.6431316335806871E-3</v>
      </c>
      <c r="L27" s="116">
        <f>IF(SER_hh_tesh!L27=0,0,SER_hh_tesh!L27/SER_summary!L$26)</f>
        <v>1.6118771472863558E-2</v>
      </c>
      <c r="M27" s="116">
        <f>IF(SER_hh_tesh!M27=0,0,SER_hh_tesh!M27/SER_summary!M$26)</f>
        <v>1.8340226677363465E-2</v>
      </c>
      <c r="N27" s="116">
        <f>IF(SER_hh_tesh!N27=0,0,SER_hh_tesh!N27/SER_summary!N$26)</f>
        <v>1.8208212811304279E-2</v>
      </c>
      <c r="O27" s="116">
        <f>IF(SER_hh_tesh!O27=0,0,SER_hh_tesh!O27/SER_summary!O$26)</f>
        <v>1.8018567319677756E-2</v>
      </c>
      <c r="P27" s="116">
        <f>IF(SER_hh_tesh!P27=0,0,SER_hh_tesh!P27/SER_summary!P$26)</f>
        <v>1.9653652343234997E-2</v>
      </c>
      <c r="Q27" s="116">
        <f>IF(SER_hh_tesh!Q27=0,0,SER_hh_tesh!Q27/SER_summary!Q$26)</f>
        <v>1.9639716386710391E-2</v>
      </c>
    </row>
    <row r="28" spans="1:17" ht="12" customHeight="1" x14ac:dyDescent="0.25">
      <c r="A28" s="91" t="s">
        <v>113</v>
      </c>
      <c r="B28" s="117">
        <f>IF(SER_hh_tesh!B28=0,0,SER_hh_tesh!B28/SER_summary!B$26)</f>
        <v>0</v>
      </c>
      <c r="C28" s="117">
        <f>IF(SER_hh_tesh!C28=0,0,SER_hh_tesh!C28/SER_summary!C$26)</f>
        <v>0</v>
      </c>
      <c r="D28" s="117">
        <f>IF(SER_hh_tesh!D28=0,0,SER_hh_tesh!D28/SER_summary!D$26)</f>
        <v>0</v>
      </c>
      <c r="E28" s="117">
        <f>IF(SER_hh_tesh!E28=0,0,SER_hh_tesh!E28/SER_summary!E$26)</f>
        <v>0</v>
      </c>
      <c r="F28" s="117">
        <f>IF(SER_hh_tesh!F28=0,0,SER_hh_tesh!F28/SER_summary!F$26)</f>
        <v>0</v>
      </c>
      <c r="G28" s="117">
        <f>IF(SER_hh_tesh!G28=0,0,SER_hh_tesh!G28/SER_summary!G$26)</f>
        <v>5.012185165306863</v>
      </c>
      <c r="H28" s="117">
        <f>IF(SER_hh_tesh!H28=0,0,SER_hh_tesh!H28/SER_summary!H$26)</f>
        <v>0</v>
      </c>
      <c r="I28" s="117">
        <f>IF(SER_hh_tesh!I28=0,0,SER_hh_tesh!I28/SER_summary!I$26)</f>
        <v>5.0265520511520112</v>
      </c>
      <c r="J28" s="117">
        <f>IF(SER_hh_tesh!J28=0,0,SER_hh_tesh!J28/SER_summary!J$26)</f>
        <v>4.3806520818405872</v>
      </c>
      <c r="K28" s="117">
        <f>IF(SER_hh_tesh!K28=0,0,SER_hh_tesh!K28/SER_summary!K$26)</f>
        <v>4.1149849653029493</v>
      </c>
      <c r="L28" s="117">
        <f>IF(SER_hh_tesh!L28=0,0,SER_hh_tesh!L28/SER_summary!L$26)</f>
        <v>4.9824991624842596</v>
      </c>
      <c r="M28" s="117">
        <f>IF(SER_hh_tesh!M28=0,0,SER_hh_tesh!M28/SER_summary!M$26)</f>
        <v>5.2200597709256638</v>
      </c>
      <c r="N28" s="117">
        <f>IF(SER_hh_tesh!N28=0,0,SER_hh_tesh!N28/SER_summary!N$26)</f>
        <v>4.6756190621580851</v>
      </c>
      <c r="O28" s="117">
        <f>IF(SER_hh_tesh!O28=0,0,SER_hh_tesh!O28/SER_summary!O$26)</f>
        <v>4.6062995753441438</v>
      </c>
      <c r="P28" s="117">
        <f>IF(SER_hh_tesh!P28=0,0,SER_hh_tesh!P28/SER_summary!P$26)</f>
        <v>5.0329750390886225</v>
      </c>
      <c r="Q28" s="117">
        <f>IF(SER_hh_tesh!Q28=0,0,SER_hh_tesh!Q28/SER_summary!Q$26)</f>
        <v>4.8530920029640496</v>
      </c>
    </row>
    <row r="29" spans="1:17" ht="12.95" customHeight="1" x14ac:dyDescent="0.25">
      <c r="A29" s="90" t="s">
        <v>46</v>
      </c>
      <c r="B29" s="101">
        <f>IF(SER_hh_tesh!B29=0,0,SER_hh_tesh!B29/SER_summary!B$26)</f>
        <v>15.237107621541433</v>
      </c>
      <c r="C29" s="101">
        <f>IF(SER_hh_tesh!C29=0,0,SER_hh_tesh!C29/SER_summary!C$26)</f>
        <v>15.289143528000967</v>
      </c>
      <c r="D29" s="101">
        <f>IF(SER_hh_tesh!D29=0,0,SER_hh_tesh!D29/SER_summary!D$26)</f>
        <v>15.273777319177221</v>
      </c>
      <c r="E29" s="101">
        <f>IF(SER_hh_tesh!E29=0,0,SER_hh_tesh!E29/SER_summary!E$26)</f>
        <v>15.288147736284595</v>
      </c>
      <c r="F29" s="101">
        <f>IF(SER_hh_tesh!F29=0,0,SER_hh_tesh!F29/SER_summary!F$26)</f>
        <v>15.398002537264448</v>
      </c>
      <c r="G29" s="101">
        <f>IF(SER_hh_tesh!G29=0,0,SER_hh_tesh!G29/SER_summary!G$26)</f>
        <v>15.487216229905934</v>
      </c>
      <c r="H29" s="101">
        <f>IF(SER_hh_tesh!H29=0,0,SER_hh_tesh!H29/SER_summary!H$26)</f>
        <v>15.442525742423184</v>
      </c>
      <c r="I29" s="101">
        <f>IF(SER_hh_tesh!I29=0,0,SER_hh_tesh!I29/SER_summary!I$26)</f>
        <v>15.498769651905734</v>
      </c>
      <c r="J29" s="101">
        <f>IF(SER_hh_tesh!J29=0,0,SER_hh_tesh!J29/SER_summary!J$26)</f>
        <v>15.571237858846123</v>
      </c>
      <c r="K29" s="101">
        <f>IF(SER_hh_tesh!K29=0,0,SER_hh_tesh!K29/SER_summary!K$26)</f>
        <v>15.643239843441998</v>
      </c>
      <c r="L29" s="101">
        <f>IF(SER_hh_tesh!L29=0,0,SER_hh_tesh!L29/SER_summary!L$26)</f>
        <v>15.53975449748642</v>
      </c>
      <c r="M29" s="101">
        <f>IF(SER_hh_tesh!M29=0,0,SER_hh_tesh!M29/SER_summary!M$26)</f>
        <v>15.103896105720581</v>
      </c>
      <c r="N29" s="101">
        <f>IF(SER_hh_tesh!N29=0,0,SER_hh_tesh!N29/SER_summary!N$26)</f>
        <v>13.614180522157683</v>
      </c>
      <c r="O29" s="101">
        <f>IF(SER_hh_tesh!O29=0,0,SER_hh_tesh!O29/SER_summary!O$26)</f>
        <v>13.868539693680148</v>
      </c>
      <c r="P29" s="101">
        <f>IF(SER_hh_tesh!P29=0,0,SER_hh_tesh!P29/SER_summary!P$26)</f>
        <v>13.904268008535389</v>
      </c>
      <c r="Q29" s="101">
        <f>IF(SER_hh_tesh!Q29=0,0,SER_hh_tesh!Q29/SER_summary!Q$26)</f>
        <v>13.92540489860888</v>
      </c>
    </row>
    <row r="30" spans="1:17" ht="12" customHeight="1" x14ac:dyDescent="0.25">
      <c r="A30" s="88" t="s">
        <v>66</v>
      </c>
      <c r="B30" s="100">
        <f>IF(SER_hh_tesh!B30=0,0,SER_hh_tesh!B30/SER_summary!B$26)</f>
        <v>15.499588637172746</v>
      </c>
      <c r="C30" s="100">
        <f>IF(SER_hh_tesh!C30=0,0,SER_hh_tesh!C30/SER_summary!C$26)</f>
        <v>14.524067027848147</v>
      </c>
      <c r="D30" s="100">
        <f>IF(SER_hh_tesh!D30=0,0,SER_hh_tesh!D30/SER_summary!D$26)</f>
        <v>16.396739515027456</v>
      </c>
      <c r="E30" s="100">
        <f>IF(SER_hh_tesh!E30=0,0,SER_hh_tesh!E30/SER_summary!E$26)</f>
        <v>15.414459814439686</v>
      </c>
      <c r="F30" s="100">
        <f>IF(SER_hh_tesh!F30=0,0,SER_hh_tesh!F30/SER_summary!F$26)</f>
        <v>14.74075842015265</v>
      </c>
      <c r="G30" s="100">
        <f>IF(SER_hh_tesh!G30=0,0,SER_hh_tesh!G30/SER_summary!G$26)</f>
        <v>16.366331136218658</v>
      </c>
      <c r="H30" s="100">
        <f>IF(SER_hh_tesh!H30=0,0,SER_hh_tesh!H30/SER_summary!H$26)</f>
        <v>15.557432434885952</v>
      </c>
      <c r="I30" s="100">
        <f>IF(SER_hh_tesh!I30=0,0,SER_hh_tesh!I30/SER_summary!I$26)</f>
        <v>15.871209766306405</v>
      </c>
      <c r="J30" s="100">
        <f>IF(SER_hh_tesh!J30=0,0,SER_hh_tesh!J30/SER_summary!J$26)</f>
        <v>15.826321044008445</v>
      </c>
      <c r="K30" s="100">
        <f>IF(SER_hh_tesh!K30=0,0,SER_hh_tesh!K30/SER_summary!K$26)</f>
        <v>15.996305046710614</v>
      </c>
      <c r="L30" s="100">
        <f>IF(SER_hh_tesh!L30=0,0,SER_hh_tesh!L30/SER_summary!L$26)</f>
        <v>17.957824542127053</v>
      </c>
      <c r="M30" s="100">
        <f>IF(SER_hh_tesh!M30=0,0,SER_hh_tesh!M30/SER_summary!M$26)</f>
        <v>15.18136656478179</v>
      </c>
      <c r="N30" s="100">
        <f>IF(SER_hh_tesh!N30=0,0,SER_hh_tesh!N30/SER_summary!N$26)</f>
        <v>13.643793101063707</v>
      </c>
      <c r="O30" s="100">
        <f>IF(SER_hh_tesh!O30=0,0,SER_hh_tesh!O30/SER_summary!O$26)</f>
        <v>12.120519523351481</v>
      </c>
      <c r="P30" s="100">
        <f>IF(SER_hh_tesh!P30=0,0,SER_hh_tesh!P30/SER_summary!P$26)</f>
        <v>13.713897750570567</v>
      </c>
      <c r="Q30" s="100">
        <f>IF(SER_hh_tesh!Q30=0,0,SER_hh_tesh!Q30/SER_summary!Q$26)</f>
        <v>13.750095409501021</v>
      </c>
    </row>
    <row r="31" spans="1:17" ht="12" customHeight="1" x14ac:dyDescent="0.25">
      <c r="A31" s="88" t="s">
        <v>98</v>
      </c>
      <c r="B31" s="100">
        <f>IF(SER_hh_tesh!B31=0,0,SER_hh_tesh!B31/SER_summary!B$26)</f>
        <v>15.49958863717274</v>
      </c>
      <c r="C31" s="100">
        <f>IF(SER_hh_tesh!C31=0,0,SER_hh_tesh!C31/SER_summary!C$26)</f>
        <v>15.861546765152259</v>
      </c>
      <c r="D31" s="100">
        <f>IF(SER_hh_tesh!D31=0,0,SER_hh_tesh!D31/SER_summary!D$26)</f>
        <v>15.304972350782927</v>
      </c>
      <c r="E31" s="100">
        <f>IF(SER_hh_tesh!E31=0,0,SER_hh_tesh!E31/SER_summary!E$26)</f>
        <v>15.609361145586352</v>
      </c>
      <c r="F31" s="100">
        <f>IF(SER_hh_tesh!F31=0,0,SER_hh_tesh!F31/SER_summary!F$26)</f>
        <v>15.827519329793015</v>
      </c>
      <c r="G31" s="100">
        <f>IF(SER_hh_tesh!G31=0,0,SER_hh_tesh!G31/SER_summary!G$26)</f>
        <v>15.585625204162037</v>
      </c>
      <c r="H31" s="100">
        <f>IF(SER_hh_tesh!H31=0,0,SER_hh_tesh!H31/SER_summary!H$26)</f>
        <v>15.642029874785059</v>
      </c>
      <c r="I31" s="100">
        <f>IF(SER_hh_tesh!I31=0,0,SER_hh_tesh!I31/SER_summary!I$26)</f>
        <v>15.645051327198791</v>
      </c>
      <c r="J31" s="100">
        <f>IF(SER_hh_tesh!J31=0,0,SER_hh_tesh!J31/SER_summary!J$26)</f>
        <v>15.736374480293261</v>
      </c>
      <c r="K31" s="100">
        <f>IF(SER_hh_tesh!K31=0,0,SER_hh_tesh!K31/SER_summary!K$26)</f>
        <v>15.804173444666704</v>
      </c>
      <c r="L31" s="100">
        <f>IF(SER_hh_tesh!L31=0,0,SER_hh_tesh!L31/SER_summary!L$26)</f>
        <v>15.486766021674676</v>
      </c>
      <c r="M31" s="100">
        <f>IF(SER_hh_tesh!M31=0,0,SER_hh_tesh!M31/SER_summary!M$26)</f>
        <v>15.257670298700155</v>
      </c>
      <c r="N31" s="100">
        <f>IF(SER_hh_tesh!N31=0,0,SER_hh_tesh!N31/SER_summary!N$26)</f>
        <v>13.639583073302383</v>
      </c>
      <c r="O31" s="100">
        <f>IF(SER_hh_tesh!O31=0,0,SER_hh_tesh!O31/SER_summary!O$26)</f>
        <v>13.797501418787489</v>
      </c>
      <c r="P31" s="100">
        <f>IF(SER_hh_tesh!P31=0,0,SER_hh_tesh!P31/SER_summary!P$26)</f>
        <v>13.762978091907984</v>
      </c>
      <c r="Q31" s="100">
        <f>IF(SER_hh_tesh!Q31=0,0,SER_hh_tesh!Q31/SER_summary!Q$26)</f>
        <v>13.811598995909263</v>
      </c>
    </row>
    <row r="32" spans="1:17" ht="12" customHeight="1" x14ac:dyDescent="0.25">
      <c r="A32" s="88" t="s">
        <v>34</v>
      </c>
      <c r="B32" s="100">
        <f>IF(SER_hh_tesh!B32=0,0,SER_hh_tesh!B32/SER_summary!B$26)</f>
        <v>0</v>
      </c>
      <c r="C32" s="100">
        <f>IF(SER_hh_tesh!C32=0,0,SER_hh_tesh!C32/SER_summary!C$26)</f>
        <v>0</v>
      </c>
      <c r="D32" s="100">
        <f>IF(SER_hh_tesh!D32=0,0,SER_hh_tesh!D32/SER_summary!D$26)</f>
        <v>0</v>
      </c>
      <c r="E32" s="100">
        <f>IF(SER_hh_tesh!E32=0,0,SER_hh_tesh!E32/SER_summary!E$26)</f>
        <v>0</v>
      </c>
      <c r="F32" s="100">
        <f>IF(SER_hh_tesh!F32=0,0,SER_hh_tesh!F32/SER_summary!F$26)</f>
        <v>0</v>
      </c>
      <c r="G32" s="100">
        <f>IF(SER_hh_tesh!G32=0,0,SER_hh_tesh!G32/SER_summary!G$26)</f>
        <v>0</v>
      </c>
      <c r="H32" s="100">
        <f>IF(SER_hh_tesh!H32=0,0,SER_hh_tesh!H32/SER_summary!H$26)</f>
        <v>0</v>
      </c>
      <c r="I32" s="100">
        <f>IF(SER_hh_tesh!I32=0,0,SER_hh_tesh!I32/SER_summary!I$26)</f>
        <v>0</v>
      </c>
      <c r="J32" s="100">
        <f>IF(SER_hh_tesh!J32=0,0,SER_hh_tesh!J32/SER_summary!J$26)</f>
        <v>0</v>
      </c>
      <c r="K32" s="100">
        <f>IF(SER_hh_tesh!K32=0,0,SER_hh_tesh!K32/SER_summary!K$26)</f>
        <v>0</v>
      </c>
      <c r="L32" s="100">
        <f>IF(SER_hh_tesh!L32=0,0,SER_hh_tesh!L32/SER_summary!L$26)</f>
        <v>0</v>
      </c>
      <c r="M32" s="100">
        <f>IF(SER_hh_tesh!M32=0,0,SER_hh_tesh!M32/SER_summary!M$26)</f>
        <v>0</v>
      </c>
      <c r="N32" s="100">
        <f>IF(SER_hh_tesh!N32=0,0,SER_hh_tesh!N32/SER_summary!N$26)</f>
        <v>0</v>
      </c>
      <c r="O32" s="100">
        <f>IF(SER_hh_tesh!O32=0,0,SER_hh_tesh!O32/SER_summary!O$26)</f>
        <v>0</v>
      </c>
      <c r="P32" s="100">
        <f>IF(SER_hh_tesh!P32=0,0,SER_hh_tesh!P32/SER_summary!P$26)</f>
        <v>0</v>
      </c>
      <c r="Q32" s="100">
        <f>IF(SER_hh_tesh!Q32=0,0,SER_hh_tesh!Q32/SER_summary!Q$26)</f>
        <v>0</v>
      </c>
    </row>
    <row r="33" spans="1:17" ht="12" customHeight="1" x14ac:dyDescent="0.25">
      <c r="A33" s="49" t="s">
        <v>30</v>
      </c>
      <c r="B33" s="18">
        <f>IF(SER_hh_tesh!B33=0,0,SER_hh_tesh!B33/SER_summary!B$26)</f>
        <v>14.834162411344135</v>
      </c>
      <c r="C33" s="18">
        <f>IF(SER_hh_tesh!C33=0,0,SER_hh_tesh!C33/SER_summary!C$26)</f>
        <v>14.907779496691743</v>
      </c>
      <c r="D33" s="18">
        <f>IF(SER_hh_tesh!D33=0,0,SER_hh_tesh!D33/SER_summary!D$26)</f>
        <v>14.869034831392332</v>
      </c>
      <c r="E33" s="18">
        <f>IF(SER_hh_tesh!E33=0,0,SER_hh_tesh!E33/SER_summary!E$26)</f>
        <v>14.882944810616904</v>
      </c>
      <c r="F33" s="18">
        <f>IF(SER_hh_tesh!F33=0,0,SER_hh_tesh!F33/SER_summary!F$26)</f>
        <v>15.038482139590734</v>
      </c>
      <c r="G33" s="18">
        <f>IF(SER_hh_tesh!G33=0,0,SER_hh_tesh!G33/SER_summary!G$26)</f>
        <v>15.235623004272416</v>
      </c>
      <c r="H33" s="18">
        <f>IF(SER_hh_tesh!H33=0,0,SER_hh_tesh!H33/SER_summary!H$26)</f>
        <v>15.207715404757037</v>
      </c>
      <c r="I33" s="18">
        <f>IF(SER_hh_tesh!I33=0,0,SER_hh_tesh!I33/SER_summary!I$26)</f>
        <v>15.290895390925703</v>
      </c>
      <c r="J33" s="18">
        <f>IF(SER_hh_tesh!J33=0,0,SER_hh_tesh!J33/SER_summary!J$26)</f>
        <v>15.36779025413416</v>
      </c>
      <c r="K33" s="18">
        <f>IF(SER_hh_tesh!K33=0,0,SER_hh_tesh!K33/SER_summary!K$26)</f>
        <v>15.428766234231338</v>
      </c>
      <c r="L33" s="18">
        <f>IF(SER_hh_tesh!L33=0,0,SER_hh_tesh!L33/SER_summary!L$26)</f>
        <v>15.269885440647727</v>
      </c>
      <c r="M33" s="18">
        <f>IF(SER_hh_tesh!M33=0,0,SER_hh_tesh!M33/SER_summary!M$26)</f>
        <v>14.784702895979974</v>
      </c>
      <c r="N33" s="18">
        <f>IF(SER_hh_tesh!N33=0,0,SER_hh_tesh!N33/SER_summary!N$26)</f>
        <v>13.341074388059424</v>
      </c>
      <c r="O33" s="18">
        <f>IF(SER_hh_tesh!O33=0,0,SER_hh_tesh!O33/SER_summary!O$26)</f>
        <v>16.844565379218206</v>
      </c>
      <c r="P33" s="18">
        <f>IF(SER_hh_tesh!P33=0,0,SER_hh_tesh!P33/SER_summary!P$26)</f>
        <v>15.444562313171959</v>
      </c>
      <c r="Q33" s="18">
        <f>IF(SER_hh_tesh!Q33=0,0,SER_hh_tesh!Q33/SER_summary!Q$26)</f>
        <v>14.619607428919853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>
        <f>IF(SER_hh_emih!B3=0,0,SER_hh_emih!B3/SER_summary!B$26)</f>
        <v>42.979151499739544</v>
      </c>
      <c r="C3" s="106">
        <f>IF(SER_hh_emih!C3=0,0,SER_hh_emih!C3/SER_summary!C$26)</f>
        <v>44.94596509422869</v>
      </c>
      <c r="D3" s="106">
        <f>IF(SER_hh_emih!D3=0,0,SER_hh_emih!D3/SER_summary!D$26)</f>
        <v>40.287826990908883</v>
      </c>
      <c r="E3" s="106">
        <f>IF(SER_hh_emih!E3=0,0,SER_hh_emih!E3/SER_summary!E$26)</f>
        <v>40.854260929901592</v>
      </c>
      <c r="F3" s="106">
        <f>IF(SER_hh_emih!F3=0,0,SER_hh_emih!F3/SER_summary!F$26)</f>
        <v>42.528825540602284</v>
      </c>
      <c r="G3" s="106">
        <f>IF(SER_hh_emih!G3=0,0,SER_hh_emih!G3/SER_summary!G$26)</f>
        <v>46.365413065235288</v>
      </c>
      <c r="H3" s="106">
        <f>IF(SER_hh_emih!H3=0,0,SER_hh_emih!H3/SER_summary!H$26)</f>
        <v>39.48699908834061</v>
      </c>
      <c r="I3" s="106">
        <f>IF(SER_hh_emih!I3=0,0,SER_hh_emih!I3/SER_summary!I$26)</f>
        <v>30.094726756113523</v>
      </c>
      <c r="J3" s="106">
        <f>IF(SER_hh_emih!J3=0,0,SER_hh_emih!J3/SER_summary!J$26)</f>
        <v>28.497359306921354</v>
      </c>
      <c r="K3" s="106">
        <f>IF(SER_hh_emih!K3=0,0,SER_hh_emih!K3/SER_summary!K$26)</f>
        <v>31.124578159343262</v>
      </c>
      <c r="L3" s="106">
        <f>IF(SER_hh_emih!L3=0,0,SER_hh_emih!L3/SER_summary!L$26)</f>
        <v>33.960422949465539</v>
      </c>
      <c r="M3" s="106">
        <f>IF(SER_hh_emih!M3=0,0,SER_hh_emih!M3/SER_summary!M$26)</f>
        <v>33.945869129063581</v>
      </c>
      <c r="N3" s="106">
        <f>IF(SER_hh_emih!N3=0,0,SER_hh_emih!N3/SER_summary!N$26)</f>
        <v>27.563297586358782</v>
      </c>
      <c r="O3" s="106">
        <f>IF(SER_hh_emih!O3=0,0,SER_hh_emih!O3/SER_summary!O$26)</f>
        <v>27.488459227716749</v>
      </c>
      <c r="P3" s="106">
        <f>IF(SER_hh_emih!P3=0,0,SER_hh_emih!P3/SER_summary!P$26)</f>
        <v>23.782573138855714</v>
      </c>
      <c r="Q3" s="106">
        <f>IF(SER_hh_emih!Q3=0,0,SER_hh_emih!Q3/SER_summary!Q$26)</f>
        <v>24.481763568944462</v>
      </c>
    </row>
    <row r="4" spans="1:17" ht="12.95" customHeight="1" x14ac:dyDescent="0.25">
      <c r="A4" s="90" t="s">
        <v>44</v>
      </c>
      <c r="B4" s="101">
        <f>IF(SER_hh_emih!B4=0,0,SER_hh_emih!B4/SER_summary!B$26)</f>
        <v>36.076784265942102</v>
      </c>
      <c r="C4" s="101">
        <f>IF(SER_hh_emih!C4=0,0,SER_hh_emih!C4/SER_summary!C$26)</f>
        <v>38.227419474300071</v>
      </c>
      <c r="D4" s="101">
        <f>IF(SER_hh_emih!D4=0,0,SER_hh_emih!D4/SER_summary!D$26)</f>
        <v>33.514525876953677</v>
      </c>
      <c r="E4" s="101">
        <f>IF(SER_hh_emih!E4=0,0,SER_hh_emih!E4/SER_summary!E$26)</f>
        <v>34.139365791761684</v>
      </c>
      <c r="F4" s="101">
        <f>IF(SER_hh_emih!F4=0,0,SER_hh_emih!F4/SER_summary!F$26)</f>
        <v>35.941198204444717</v>
      </c>
      <c r="G4" s="101">
        <f>IF(SER_hh_emih!G4=0,0,SER_hh_emih!G4/SER_summary!G$26)</f>
        <v>39.816944863901249</v>
      </c>
      <c r="H4" s="101">
        <f>IF(SER_hh_emih!H4=0,0,SER_hh_emih!H4/SER_summary!H$26)</f>
        <v>33.03182134566093</v>
      </c>
      <c r="I4" s="101">
        <f>IF(SER_hh_emih!I4=0,0,SER_hh_emih!I4/SER_summary!I$26)</f>
        <v>23.742236271923169</v>
      </c>
      <c r="J4" s="101">
        <f>IF(SER_hh_emih!J4=0,0,SER_hh_emih!J4/SER_summary!J$26)</f>
        <v>22.121667762126602</v>
      </c>
      <c r="K4" s="101">
        <f>IF(SER_hh_emih!K4=0,0,SER_hh_emih!K4/SER_summary!K$26)</f>
        <v>24.638330328323139</v>
      </c>
      <c r="L4" s="101">
        <f>IF(SER_hh_emih!L4=0,0,SER_hh_emih!L4/SER_summary!L$26)</f>
        <v>27.066898321046846</v>
      </c>
      <c r="M4" s="101">
        <f>IF(SER_hh_emih!M4=0,0,SER_hh_emih!M4/SER_summary!M$26)</f>
        <v>26.740534824509542</v>
      </c>
      <c r="N4" s="101">
        <f>IF(SER_hh_emih!N4=0,0,SER_hh_emih!N4/SER_summary!N$26)</f>
        <v>19.24521902358978</v>
      </c>
      <c r="O4" s="101">
        <f>IF(SER_hh_emih!O4=0,0,SER_hh_emih!O4/SER_summary!O$26)</f>
        <v>18.680842669668106</v>
      </c>
      <c r="P4" s="101">
        <f>IF(SER_hh_emih!P4=0,0,SER_hh_emih!P4/SER_summary!P$26)</f>
        <v>15.149929518370584</v>
      </c>
      <c r="Q4" s="101">
        <f>IF(SER_hh_emih!Q4=0,0,SER_hh_emih!Q4/SER_summary!Q$26)</f>
        <v>16.30754212222298</v>
      </c>
    </row>
    <row r="5" spans="1:17" ht="12" customHeight="1" x14ac:dyDescent="0.25">
      <c r="A5" s="88" t="s">
        <v>38</v>
      </c>
      <c r="B5" s="100">
        <f>IF(SER_hh_emih!B5=0,0,SER_hh_emih!B5/SER_summary!B$26)</f>
        <v>104.47578567086667</v>
      </c>
      <c r="C5" s="100">
        <f>IF(SER_hh_emih!C5=0,0,SER_hh_emih!C5/SER_summary!C$26)</f>
        <v>111.60684928633657</v>
      </c>
      <c r="D5" s="100">
        <f>IF(SER_hh_emih!D5=0,0,SER_hh_emih!D5/SER_summary!D$26)</f>
        <v>96.170815886789981</v>
      </c>
      <c r="E5" s="100">
        <f>IF(SER_hh_emih!E5=0,0,SER_hh_emih!E5/SER_summary!E$26)</f>
        <v>96.212935631960946</v>
      </c>
      <c r="F5" s="100">
        <f>IF(SER_hh_emih!F5=0,0,SER_hh_emih!F5/SER_summary!F$26)</f>
        <v>99.617333782253894</v>
      </c>
      <c r="G5" s="100">
        <f>IF(SER_hh_emih!G5=0,0,SER_hh_emih!G5/SER_summary!G$26)</f>
        <v>49.739760645472714</v>
      </c>
      <c r="H5" s="100">
        <f>IF(SER_hh_emih!H5=0,0,SER_hh_emih!H5/SER_summary!H$26)</f>
        <v>89.927794621561347</v>
      </c>
      <c r="I5" s="100">
        <f>IF(SER_hh_emih!I5=0,0,SER_hh_emih!I5/SER_summary!I$26)</f>
        <v>72.199038581167258</v>
      </c>
      <c r="J5" s="100">
        <f>IF(SER_hh_emih!J5=0,0,SER_hh_emih!J5/SER_summary!J$26)</f>
        <v>69.991587374277202</v>
      </c>
      <c r="K5" s="100">
        <f>IF(SER_hh_emih!K5=0,0,SER_hh_emih!K5/SER_summary!K$26)</f>
        <v>78.40447735847296</v>
      </c>
      <c r="L5" s="100">
        <f>IF(SER_hh_emih!L5=0,0,SER_hh_emih!L5/SER_summary!L$26)</f>
        <v>79.766361121777308</v>
      </c>
      <c r="M5" s="100">
        <f>IF(SER_hh_emih!M5=0,0,SER_hh_emih!M5/SER_summary!M$26)</f>
        <v>81.772690806114241</v>
      </c>
      <c r="N5" s="100">
        <f>IF(SER_hh_emih!N5=0,0,SER_hh_emih!N5/SER_summary!N$26)</f>
        <v>52.154935119983016</v>
      </c>
      <c r="O5" s="100">
        <f>IF(SER_hh_emih!O5=0,0,SER_hh_emih!O5/SER_summary!O$26)</f>
        <v>51.074804244199186</v>
      </c>
      <c r="P5" s="100">
        <f>IF(SER_hh_emih!P5=0,0,SER_hh_emih!P5/SER_summary!P$26)</f>
        <v>40.156218107522136</v>
      </c>
      <c r="Q5" s="100">
        <f>IF(SER_hh_emih!Q5=0,0,SER_hh_emih!Q5/SER_summary!Q$26)</f>
        <v>43.89793195665024</v>
      </c>
    </row>
    <row r="6" spans="1:17" ht="12" customHeight="1" x14ac:dyDescent="0.25">
      <c r="A6" s="88" t="s">
        <v>66</v>
      </c>
      <c r="B6" s="100">
        <f>IF(SER_hh_emih!B6=0,0,SER_hh_emih!B6/SER_summary!B$26)</f>
        <v>0</v>
      </c>
      <c r="C6" s="100">
        <f>IF(SER_hh_emih!C6=0,0,SER_hh_emih!C6/SER_summary!C$26)</f>
        <v>0</v>
      </c>
      <c r="D6" s="100">
        <f>IF(SER_hh_emih!D6=0,0,SER_hh_emih!D6/SER_summary!D$26)</f>
        <v>0</v>
      </c>
      <c r="E6" s="100">
        <f>IF(SER_hh_emih!E6=0,0,SER_hh_emih!E6/SER_summary!E$26)</f>
        <v>0</v>
      </c>
      <c r="F6" s="100">
        <f>IF(SER_hh_emih!F6=0,0,SER_hh_emih!F6/SER_summary!F$26)</f>
        <v>0</v>
      </c>
      <c r="G6" s="100">
        <f>IF(SER_hh_emih!G6=0,0,SER_hh_emih!G6/SER_summary!G$26)</f>
        <v>0</v>
      </c>
      <c r="H6" s="100">
        <f>IF(SER_hh_emih!H6=0,0,SER_hh_emih!H6/SER_summary!H$26)</f>
        <v>0</v>
      </c>
      <c r="I6" s="100">
        <f>IF(SER_hh_emih!I6=0,0,SER_hh_emih!I6/SER_summary!I$26)</f>
        <v>0</v>
      </c>
      <c r="J6" s="100">
        <f>IF(SER_hh_emih!J6=0,0,SER_hh_emih!J6/SER_summary!J$26)</f>
        <v>0</v>
      </c>
      <c r="K6" s="100">
        <f>IF(SER_hh_emih!K6=0,0,SER_hh_emih!K6/SER_summary!K$26)</f>
        <v>0</v>
      </c>
      <c r="L6" s="100">
        <f>IF(SER_hh_emih!L6=0,0,SER_hh_emih!L6/SER_summary!L$26)</f>
        <v>0</v>
      </c>
      <c r="M6" s="100">
        <f>IF(SER_hh_emih!M6=0,0,SER_hh_emih!M6/SER_summary!M$26)</f>
        <v>0</v>
      </c>
      <c r="N6" s="100">
        <f>IF(SER_hh_emih!N6=0,0,SER_hh_emih!N6/SER_summary!N$26)</f>
        <v>0</v>
      </c>
      <c r="O6" s="100">
        <f>IF(SER_hh_emih!O6=0,0,SER_hh_emih!O6/SER_summary!O$26)</f>
        <v>0</v>
      </c>
      <c r="P6" s="100">
        <f>IF(SER_hh_emih!P6=0,0,SER_hh_emih!P6/SER_summary!P$26)</f>
        <v>0</v>
      </c>
      <c r="Q6" s="100">
        <f>IF(SER_hh_emih!Q6=0,0,SER_hh_emih!Q6/SER_summary!Q$26)</f>
        <v>0</v>
      </c>
    </row>
    <row r="7" spans="1:17" ht="12" customHeight="1" x14ac:dyDescent="0.25">
      <c r="A7" s="88" t="s">
        <v>99</v>
      </c>
      <c r="B7" s="100">
        <f>IF(SER_hh_emih!B7=0,0,SER_hh_emih!B7/SER_summary!B$26)</f>
        <v>69.429231162902681</v>
      </c>
      <c r="C7" s="100">
        <f>IF(SER_hh_emih!C7=0,0,SER_hh_emih!C7/SER_summary!C$26)</f>
        <v>73.029623004406545</v>
      </c>
      <c r="D7" s="100">
        <f>IF(SER_hh_emih!D7=0,0,SER_hh_emih!D7/SER_summary!D$26)</f>
        <v>63.140541538975292</v>
      </c>
      <c r="E7" s="100">
        <f>IF(SER_hh_emih!E7=0,0,SER_hh_emih!E7/SER_summary!E$26)</f>
        <v>60.800506883755141</v>
      </c>
      <c r="F7" s="100">
        <f>IF(SER_hh_emih!F7=0,0,SER_hh_emih!F7/SER_summary!F$26)</f>
        <v>62.172549361983314</v>
      </c>
      <c r="G7" s="100">
        <f>IF(SER_hh_emih!G7=0,0,SER_hh_emih!G7/SER_summary!G$26)</f>
        <v>69.675903635766758</v>
      </c>
      <c r="H7" s="100">
        <f>IF(SER_hh_emih!H7=0,0,SER_hh_emih!H7/SER_summary!H$26)</f>
        <v>59.447699254734673</v>
      </c>
      <c r="I7" s="100">
        <f>IF(SER_hh_emih!I7=0,0,SER_hh_emih!I7/SER_summary!I$26)</f>
        <v>0</v>
      </c>
      <c r="J7" s="100">
        <f>IF(SER_hh_emih!J7=0,0,SER_hh_emih!J7/SER_summary!J$26)</f>
        <v>0</v>
      </c>
      <c r="K7" s="100">
        <f>IF(SER_hh_emih!K7=0,0,SER_hh_emih!K7/SER_summary!K$26)</f>
        <v>0</v>
      </c>
      <c r="L7" s="100">
        <f>IF(SER_hh_emih!L7=0,0,SER_hh_emih!L7/SER_summary!L$26)</f>
        <v>0</v>
      </c>
      <c r="M7" s="100">
        <f>IF(SER_hh_emih!M7=0,0,SER_hh_emih!M7/SER_summary!M$26)</f>
        <v>0</v>
      </c>
      <c r="N7" s="100">
        <f>IF(SER_hh_emih!N7=0,0,SER_hh_emih!N7/SER_summary!N$26)</f>
        <v>40.471009477568899</v>
      </c>
      <c r="O7" s="100">
        <f>IF(SER_hh_emih!O7=0,0,SER_hh_emih!O7/SER_summary!O$26)</f>
        <v>20.823184249399159</v>
      </c>
      <c r="P7" s="100">
        <f>IF(SER_hh_emih!P7=0,0,SER_hh_emih!P7/SER_summary!P$26)</f>
        <v>23.212646674539602</v>
      </c>
      <c r="Q7" s="100">
        <f>IF(SER_hh_emih!Q7=0,0,SER_hh_emih!Q7/SER_summary!Q$26)</f>
        <v>25.349213147436767</v>
      </c>
    </row>
    <row r="8" spans="1:17" ht="12" customHeight="1" x14ac:dyDescent="0.25">
      <c r="A8" s="88" t="s">
        <v>101</v>
      </c>
      <c r="B8" s="100">
        <f>IF(SER_hh_emih!B8=0,0,SER_hh_emih!B8/SER_summary!B$26)</f>
        <v>0</v>
      </c>
      <c r="C8" s="100">
        <f>IF(SER_hh_emih!C8=0,0,SER_hh_emih!C8/SER_summary!C$26)</f>
        <v>0</v>
      </c>
      <c r="D8" s="100">
        <f>IF(SER_hh_emih!D8=0,0,SER_hh_emih!D8/SER_summary!D$26)</f>
        <v>0</v>
      </c>
      <c r="E8" s="100">
        <f>IF(SER_hh_emih!E8=0,0,SER_hh_emih!E8/SER_summary!E$26)</f>
        <v>0</v>
      </c>
      <c r="F8" s="100">
        <f>IF(SER_hh_emih!F8=0,0,SER_hh_emih!F8/SER_summary!F$26)</f>
        <v>0</v>
      </c>
      <c r="G8" s="100">
        <f>IF(SER_hh_emih!G8=0,0,SER_hh_emih!G8/SER_summary!G$26)</f>
        <v>0</v>
      </c>
      <c r="H8" s="100">
        <f>IF(SER_hh_emih!H8=0,0,SER_hh_emih!H8/SER_summary!H$26)</f>
        <v>0</v>
      </c>
      <c r="I8" s="100">
        <f>IF(SER_hh_emih!I8=0,0,SER_hh_emih!I8/SER_summary!I$26)</f>
        <v>0</v>
      </c>
      <c r="J8" s="100">
        <f>IF(SER_hh_emih!J8=0,0,SER_hh_emih!J8/SER_summary!J$26)</f>
        <v>0</v>
      </c>
      <c r="K8" s="100">
        <f>IF(SER_hh_emih!K8=0,0,SER_hh_emih!K8/SER_summary!K$26)</f>
        <v>0</v>
      </c>
      <c r="L8" s="100">
        <f>IF(SER_hh_emih!L8=0,0,SER_hh_emih!L8/SER_summary!L$26)</f>
        <v>0</v>
      </c>
      <c r="M8" s="100">
        <f>IF(SER_hh_emih!M8=0,0,SER_hh_emih!M8/SER_summary!M$26)</f>
        <v>0</v>
      </c>
      <c r="N8" s="100">
        <f>IF(SER_hh_emih!N8=0,0,SER_hh_emih!N8/SER_summary!N$26)</f>
        <v>0</v>
      </c>
      <c r="O8" s="100">
        <f>IF(SER_hh_emih!O8=0,0,SER_hh_emih!O8/SER_summary!O$26)</f>
        <v>0</v>
      </c>
      <c r="P8" s="100">
        <f>IF(SER_hh_emih!P8=0,0,SER_hh_emih!P8/SER_summary!P$26)</f>
        <v>0</v>
      </c>
      <c r="Q8" s="100">
        <f>IF(SER_hh_emih!Q8=0,0,SER_hh_emih!Q8/SER_summary!Q$26)</f>
        <v>0</v>
      </c>
    </row>
    <row r="9" spans="1:17" ht="12" customHeight="1" x14ac:dyDescent="0.25">
      <c r="A9" s="88" t="s">
        <v>106</v>
      </c>
      <c r="B9" s="100">
        <f>IF(SER_hh_emih!B9=0,0,SER_hh_emih!B9/SER_summary!B$26)</f>
        <v>47.223004210997416</v>
      </c>
      <c r="C9" s="100">
        <f>IF(SER_hh_emih!C9=0,0,SER_hh_emih!C9/SER_summary!C$26)</f>
        <v>49.989269938592585</v>
      </c>
      <c r="D9" s="100">
        <f>IF(SER_hh_emih!D9=0,0,SER_hh_emih!D9/SER_summary!D$26)</f>
        <v>43.047609229616832</v>
      </c>
      <c r="E9" s="100">
        <f>IF(SER_hh_emih!E9=0,0,SER_hh_emih!E9/SER_summary!E$26)</f>
        <v>42.496705632661559</v>
      </c>
      <c r="F9" s="100">
        <f>IF(SER_hh_emih!F9=0,0,SER_hh_emih!F9/SER_summary!F$26)</f>
        <v>43.472088391540417</v>
      </c>
      <c r="G9" s="100">
        <f>IF(SER_hh_emih!G9=0,0,SER_hh_emih!G9/SER_summary!G$26)</f>
        <v>49.102744019912393</v>
      </c>
      <c r="H9" s="100">
        <f>IF(SER_hh_emih!H9=0,0,SER_hh_emih!H9/SER_summary!H$26)</f>
        <v>41.578157571203185</v>
      </c>
      <c r="I9" s="100">
        <f>IF(SER_hh_emih!I9=0,0,SER_hh_emih!I9/SER_summary!I$26)</f>
        <v>33.306560797981732</v>
      </c>
      <c r="J9" s="100">
        <f>IF(SER_hh_emih!J9=0,0,SER_hh_emih!J9/SER_summary!J$26)</f>
        <v>32.517238786739846</v>
      </c>
      <c r="K9" s="100">
        <f>IF(SER_hh_emih!K9=0,0,SER_hh_emih!K9/SER_summary!K$26)</f>
        <v>36.319020918956397</v>
      </c>
      <c r="L9" s="100">
        <f>IF(SER_hh_emih!L9=0,0,SER_hh_emih!L9/SER_summary!L$26)</f>
        <v>37.828324969516757</v>
      </c>
      <c r="M9" s="100">
        <f>IF(SER_hh_emih!M9=0,0,SER_hh_emih!M9/SER_summary!M$26)</f>
        <v>38.072625846304106</v>
      </c>
      <c r="N9" s="100">
        <f>IF(SER_hh_emih!N9=0,0,SER_hh_emih!N9/SER_summary!N$26)</f>
        <v>24.175688179521938</v>
      </c>
      <c r="O9" s="100">
        <f>IF(SER_hh_emih!O9=0,0,SER_hh_emih!O9/SER_summary!O$26)</f>
        <v>23.836723553106651</v>
      </c>
      <c r="P9" s="100">
        <f>IF(SER_hh_emih!P9=0,0,SER_hh_emih!P9/SER_summary!P$26)</f>
        <v>18.734393202816811</v>
      </c>
      <c r="Q9" s="100">
        <f>IF(SER_hh_emih!Q9=0,0,SER_hh_emih!Q9/SER_summary!Q$26)</f>
        <v>20.438308333104704</v>
      </c>
    </row>
    <row r="10" spans="1:17" ht="12" customHeight="1" x14ac:dyDescent="0.25">
      <c r="A10" s="88" t="s">
        <v>34</v>
      </c>
      <c r="B10" s="100">
        <f>IF(SER_hh_emih!B10=0,0,SER_hh_emih!B10/SER_summary!B$26)</f>
        <v>0</v>
      </c>
      <c r="C10" s="100">
        <f>IF(SER_hh_emih!C10=0,0,SER_hh_emih!C10/SER_summary!C$26)</f>
        <v>0</v>
      </c>
      <c r="D10" s="100">
        <f>IF(SER_hh_emih!D10=0,0,SER_hh_emih!D10/SER_summary!D$26)</f>
        <v>0</v>
      </c>
      <c r="E10" s="100">
        <f>IF(SER_hh_emih!E10=0,0,SER_hh_emih!E10/SER_summary!E$26)</f>
        <v>0</v>
      </c>
      <c r="F10" s="100">
        <f>IF(SER_hh_emih!F10=0,0,SER_hh_emih!F10/SER_summary!F$26)</f>
        <v>0</v>
      </c>
      <c r="G10" s="100">
        <f>IF(SER_hh_emih!G10=0,0,SER_hh_emih!G10/SER_summary!G$26)</f>
        <v>0</v>
      </c>
      <c r="H10" s="100">
        <f>IF(SER_hh_emih!H10=0,0,SER_hh_emih!H10/SER_summary!H$26)</f>
        <v>0</v>
      </c>
      <c r="I10" s="100">
        <f>IF(SER_hh_emih!I10=0,0,SER_hh_emih!I10/SER_summary!I$26)</f>
        <v>0</v>
      </c>
      <c r="J10" s="100">
        <f>IF(SER_hh_emih!J10=0,0,SER_hh_emih!J10/SER_summary!J$26)</f>
        <v>0</v>
      </c>
      <c r="K10" s="100">
        <f>IF(SER_hh_emih!K10=0,0,SER_hh_emih!K10/SER_summary!K$26)</f>
        <v>0</v>
      </c>
      <c r="L10" s="100">
        <f>IF(SER_hh_emih!L10=0,0,SER_hh_emih!L10/SER_summary!L$26)</f>
        <v>0</v>
      </c>
      <c r="M10" s="100">
        <f>IF(SER_hh_emih!M10=0,0,SER_hh_emih!M10/SER_summary!M$26)</f>
        <v>0</v>
      </c>
      <c r="N10" s="100">
        <f>IF(SER_hh_emih!N10=0,0,SER_hh_emih!N10/SER_summary!N$26)</f>
        <v>7.9923032096207631</v>
      </c>
      <c r="O10" s="100">
        <f>IF(SER_hh_emih!O10=0,0,SER_hh_emih!O10/SER_summary!O$26)</f>
        <v>7.0499105510765769</v>
      </c>
      <c r="P10" s="100">
        <f>IF(SER_hh_emih!P10=0,0,SER_hh_emih!P10/SER_summary!P$26)</f>
        <v>4.5739914635916223</v>
      </c>
      <c r="Q10" s="100">
        <f>IF(SER_hh_emih!Q10=0,0,SER_hh_emih!Q10/SER_summary!Q$26)</f>
        <v>8.3560611298328933</v>
      </c>
    </row>
    <row r="11" spans="1:17" ht="12" customHeight="1" x14ac:dyDescent="0.25">
      <c r="A11" s="88" t="s">
        <v>61</v>
      </c>
      <c r="B11" s="100">
        <f>IF(SER_hh_emih!B11=0,0,SER_hh_emih!B11/SER_summary!B$26)</f>
        <v>0</v>
      </c>
      <c r="C11" s="100">
        <f>IF(SER_hh_emih!C11=0,0,SER_hh_emih!C11/SER_summary!C$26)</f>
        <v>0</v>
      </c>
      <c r="D11" s="100">
        <f>IF(SER_hh_emih!D11=0,0,SER_hh_emih!D11/SER_summary!D$26)</f>
        <v>0</v>
      </c>
      <c r="E11" s="100">
        <f>IF(SER_hh_emih!E11=0,0,SER_hh_emih!E11/SER_summary!E$26)</f>
        <v>0</v>
      </c>
      <c r="F11" s="100">
        <f>IF(SER_hh_emih!F11=0,0,SER_hh_emih!F11/SER_summary!F$26)</f>
        <v>0</v>
      </c>
      <c r="G11" s="100">
        <f>IF(SER_hh_emih!G11=0,0,SER_hh_emih!G11/SER_summary!G$26)</f>
        <v>0</v>
      </c>
      <c r="H11" s="100">
        <f>IF(SER_hh_emih!H11=0,0,SER_hh_emih!H11/SER_summary!H$26)</f>
        <v>0</v>
      </c>
      <c r="I11" s="100">
        <f>IF(SER_hh_emih!I11=0,0,SER_hh_emih!I11/SER_summary!I$26)</f>
        <v>0</v>
      </c>
      <c r="J11" s="100">
        <f>IF(SER_hh_emih!J11=0,0,SER_hh_emih!J11/SER_summary!J$26)</f>
        <v>0</v>
      </c>
      <c r="K11" s="100">
        <f>IF(SER_hh_emih!K11=0,0,SER_hh_emih!K11/SER_summary!K$26)</f>
        <v>0</v>
      </c>
      <c r="L11" s="100">
        <f>IF(SER_hh_emih!L11=0,0,SER_hh_emih!L11/SER_summary!L$26)</f>
        <v>0</v>
      </c>
      <c r="M11" s="100">
        <f>IF(SER_hh_emih!M11=0,0,SER_hh_emih!M11/SER_summary!M$26)</f>
        <v>0</v>
      </c>
      <c r="N11" s="100">
        <f>IF(SER_hh_emih!N11=0,0,SER_hh_emih!N11/SER_summary!N$26)</f>
        <v>0</v>
      </c>
      <c r="O11" s="100">
        <f>IF(SER_hh_emih!O11=0,0,SER_hh_emih!O11/SER_summary!O$26)</f>
        <v>0</v>
      </c>
      <c r="P11" s="100">
        <f>IF(SER_hh_emih!P11=0,0,SER_hh_emih!P11/SER_summary!P$26)</f>
        <v>0</v>
      </c>
      <c r="Q11" s="100">
        <f>IF(SER_hh_emih!Q11=0,0,SER_hh_emih!Q11/SER_summary!Q$26)</f>
        <v>0</v>
      </c>
    </row>
    <row r="12" spans="1:17" ht="12" customHeight="1" x14ac:dyDescent="0.25">
      <c r="A12" s="88" t="s">
        <v>42</v>
      </c>
      <c r="B12" s="100">
        <f>IF(SER_hh_emih!B12=0,0,SER_hh_emih!B12/SER_summary!B$26)</f>
        <v>0</v>
      </c>
      <c r="C12" s="100">
        <f>IF(SER_hh_emih!C12=0,0,SER_hh_emih!C12/SER_summary!C$26)</f>
        <v>0</v>
      </c>
      <c r="D12" s="100">
        <f>IF(SER_hh_emih!D12=0,0,SER_hh_emih!D12/SER_summary!D$26)</f>
        <v>0</v>
      </c>
      <c r="E12" s="100">
        <f>IF(SER_hh_emih!E12=0,0,SER_hh_emih!E12/SER_summary!E$26)</f>
        <v>0</v>
      </c>
      <c r="F12" s="100">
        <f>IF(SER_hh_emih!F12=0,0,SER_hh_emih!F12/SER_summary!F$26)</f>
        <v>0</v>
      </c>
      <c r="G12" s="100">
        <f>IF(SER_hh_emih!G12=0,0,SER_hh_emih!G12/SER_summary!G$26)</f>
        <v>0</v>
      </c>
      <c r="H12" s="100">
        <f>IF(SER_hh_emih!H12=0,0,SER_hh_emih!H12/SER_summary!H$26)</f>
        <v>0</v>
      </c>
      <c r="I12" s="100">
        <f>IF(SER_hh_emih!I12=0,0,SER_hh_emih!I12/SER_summary!I$26)</f>
        <v>0</v>
      </c>
      <c r="J12" s="100">
        <f>IF(SER_hh_emih!J12=0,0,SER_hh_emih!J12/SER_summary!J$26)</f>
        <v>0</v>
      </c>
      <c r="K12" s="100">
        <f>IF(SER_hh_emih!K12=0,0,SER_hh_emih!K12/SER_summary!K$26)</f>
        <v>0</v>
      </c>
      <c r="L12" s="100">
        <f>IF(SER_hh_emih!L12=0,0,SER_hh_emih!L12/SER_summary!L$26)</f>
        <v>0</v>
      </c>
      <c r="M12" s="100">
        <f>IF(SER_hh_emih!M12=0,0,SER_hh_emih!M12/SER_summary!M$26)</f>
        <v>0</v>
      </c>
      <c r="N12" s="100">
        <f>IF(SER_hh_emih!N12=0,0,SER_hh_emih!N12/SER_summary!N$26)</f>
        <v>0</v>
      </c>
      <c r="O12" s="100">
        <f>IF(SER_hh_emih!O12=0,0,SER_hh_emih!O12/SER_summary!O$26)</f>
        <v>0</v>
      </c>
      <c r="P12" s="100">
        <f>IF(SER_hh_emih!P12=0,0,SER_hh_emih!P12/SER_summary!P$26)</f>
        <v>0</v>
      </c>
      <c r="Q12" s="100">
        <f>IF(SER_hh_emih!Q12=0,0,SER_hh_emih!Q12/SER_summary!Q$26)</f>
        <v>0</v>
      </c>
    </row>
    <row r="13" spans="1:17" ht="12" customHeight="1" x14ac:dyDescent="0.25">
      <c r="A13" s="88" t="s">
        <v>105</v>
      </c>
      <c r="B13" s="100">
        <f>IF(SER_hh_emih!B13=0,0,SER_hh_emih!B13/SER_summary!B$26)</f>
        <v>0</v>
      </c>
      <c r="C13" s="100">
        <f>IF(SER_hh_emih!C13=0,0,SER_hh_emih!C13/SER_summary!C$26)</f>
        <v>0</v>
      </c>
      <c r="D13" s="100">
        <f>IF(SER_hh_emih!D13=0,0,SER_hh_emih!D13/SER_summary!D$26)</f>
        <v>0</v>
      </c>
      <c r="E13" s="100">
        <f>IF(SER_hh_emih!E13=0,0,SER_hh_emih!E13/SER_summary!E$26)</f>
        <v>0</v>
      </c>
      <c r="F13" s="100">
        <f>IF(SER_hh_emih!F13=0,0,SER_hh_emih!F13/SER_summary!F$26)</f>
        <v>0</v>
      </c>
      <c r="G13" s="100">
        <f>IF(SER_hh_emih!G13=0,0,SER_hh_emih!G13/SER_summary!G$26)</f>
        <v>0</v>
      </c>
      <c r="H13" s="100">
        <f>IF(SER_hh_emih!H13=0,0,SER_hh_emih!H13/SER_summary!H$26)</f>
        <v>0</v>
      </c>
      <c r="I13" s="100">
        <f>IF(SER_hh_emih!I13=0,0,SER_hh_emih!I13/SER_summary!I$26)</f>
        <v>0</v>
      </c>
      <c r="J13" s="100">
        <f>IF(SER_hh_emih!J13=0,0,SER_hh_emih!J13/SER_summary!J$26)</f>
        <v>0</v>
      </c>
      <c r="K13" s="100">
        <f>IF(SER_hh_emih!K13=0,0,SER_hh_emih!K13/SER_summary!K$26)</f>
        <v>0</v>
      </c>
      <c r="L13" s="100">
        <f>IF(SER_hh_emih!L13=0,0,SER_hh_emih!L13/SER_summary!L$26)</f>
        <v>0</v>
      </c>
      <c r="M13" s="100">
        <f>IF(SER_hh_emih!M13=0,0,SER_hh_emih!M13/SER_summary!M$26)</f>
        <v>0</v>
      </c>
      <c r="N13" s="100">
        <f>IF(SER_hh_emih!N13=0,0,SER_hh_emih!N13/SER_summary!N$26)</f>
        <v>0</v>
      </c>
      <c r="O13" s="100">
        <f>IF(SER_hh_emih!O13=0,0,SER_hh_emih!O13/SER_summary!O$26)</f>
        <v>0</v>
      </c>
      <c r="P13" s="100">
        <f>IF(SER_hh_emih!P13=0,0,SER_hh_emih!P13/SER_summary!P$26)</f>
        <v>0</v>
      </c>
      <c r="Q13" s="100">
        <f>IF(SER_hh_emih!Q13=0,0,SER_hh_emih!Q13/SER_summary!Q$26)</f>
        <v>0</v>
      </c>
    </row>
    <row r="14" spans="1:17" ht="12" customHeight="1" x14ac:dyDescent="0.25">
      <c r="A14" s="51" t="s">
        <v>104</v>
      </c>
      <c r="B14" s="22">
        <f>IF(SER_hh_emih!B14=0,0,SER_hh_emih!B14/SER_summary!B$26)</f>
        <v>0</v>
      </c>
      <c r="C14" s="22">
        <f>IF(SER_hh_emih!C14=0,0,SER_hh_emih!C14/SER_summary!C$26)</f>
        <v>0</v>
      </c>
      <c r="D14" s="22">
        <f>IF(SER_hh_emih!D14=0,0,SER_hh_emih!D14/SER_summary!D$26)</f>
        <v>0</v>
      </c>
      <c r="E14" s="22">
        <f>IF(SER_hh_emih!E14=0,0,SER_hh_emih!E14/SER_summary!E$26)</f>
        <v>0</v>
      </c>
      <c r="F14" s="22">
        <f>IF(SER_hh_emih!F14=0,0,SER_hh_emih!F14/SER_summary!F$26)</f>
        <v>0</v>
      </c>
      <c r="G14" s="22">
        <f>IF(SER_hh_emih!G14=0,0,SER_hh_emih!G14/SER_summary!G$26)</f>
        <v>0</v>
      </c>
      <c r="H14" s="22">
        <f>IF(SER_hh_emih!H14=0,0,SER_hh_emih!H14/SER_summary!H$26)</f>
        <v>0</v>
      </c>
      <c r="I14" s="22">
        <f>IF(SER_hh_emih!I14=0,0,SER_hh_emih!I14/SER_summary!I$26)</f>
        <v>0</v>
      </c>
      <c r="J14" s="22">
        <f>IF(SER_hh_emih!J14=0,0,SER_hh_emih!J14/SER_summary!J$26)</f>
        <v>0</v>
      </c>
      <c r="K14" s="22">
        <f>IF(SER_hh_emih!K14=0,0,SER_hh_emih!K14/SER_summary!K$26)</f>
        <v>0</v>
      </c>
      <c r="L14" s="22">
        <f>IF(SER_hh_emih!L14=0,0,SER_hh_emih!L14/SER_summary!L$26)</f>
        <v>0</v>
      </c>
      <c r="M14" s="22">
        <f>IF(SER_hh_emih!M14=0,0,SER_hh_emih!M14/SER_summary!M$26)</f>
        <v>0</v>
      </c>
      <c r="N14" s="22">
        <f>IF(SER_hh_emih!N14=0,0,SER_hh_emih!N14/SER_summary!N$26)</f>
        <v>0</v>
      </c>
      <c r="O14" s="22">
        <f>IF(SER_hh_emih!O14=0,0,SER_hh_emih!O14/SER_summary!O$26)</f>
        <v>0</v>
      </c>
      <c r="P14" s="22">
        <f>IF(SER_hh_emih!P14=0,0,SER_hh_emih!P14/SER_summary!P$26)</f>
        <v>0</v>
      </c>
      <c r="Q14" s="22">
        <f>IF(SER_hh_emih!Q14=0,0,SER_hh_emih!Q14/SER_summary!Q$26)</f>
        <v>0</v>
      </c>
    </row>
    <row r="15" spans="1:17" ht="12" customHeight="1" x14ac:dyDescent="0.25">
      <c r="A15" s="105" t="s">
        <v>108</v>
      </c>
      <c r="B15" s="104">
        <f>IF(SER_hh_emih!B15=0,0,SER_hh_emih!B15/SER_summary!B$26)</f>
        <v>0</v>
      </c>
      <c r="C15" s="104">
        <f>IF(SER_hh_emih!C15=0,0,SER_hh_emih!C15/SER_summary!C$26)</f>
        <v>0</v>
      </c>
      <c r="D15" s="104">
        <f>IF(SER_hh_emih!D15=0,0,SER_hh_emih!D15/SER_summary!D$26)</f>
        <v>0</v>
      </c>
      <c r="E15" s="104">
        <f>IF(SER_hh_emih!E15=0,0,SER_hh_emih!E15/SER_summary!E$26)</f>
        <v>0</v>
      </c>
      <c r="F15" s="104">
        <f>IF(SER_hh_emih!F15=0,0,SER_hh_emih!F15/SER_summary!F$26)</f>
        <v>0</v>
      </c>
      <c r="G15" s="104">
        <f>IF(SER_hh_emih!G15=0,0,SER_hh_emih!G15/SER_summary!G$26)</f>
        <v>0</v>
      </c>
      <c r="H15" s="104">
        <f>IF(SER_hh_emih!H15=0,0,SER_hh_emih!H15/SER_summary!H$26)</f>
        <v>0</v>
      </c>
      <c r="I15" s="104">
        <f>IF(SER_hh_emih!I15=0,0,SER_hh_emih!I15/SER_summary!I$26)</f>
        <v>0</v>
      </c>
      <c r="J15" s="104">
        <f>IF(SER_hh_emih!J15=0,0,SER_hh_emih!J15/SER_summary!J$26)</f>
        <v>0</v>
      </c>
      <c r="K15" s="104">
        <f>IF(SER_hh_emih!K15=0,0,SER_hh_emih!K15/SER_summary!K$26)</f>
        <v>0</v>
      </c>
      <c r="L15" s="104">
        <f>IF(SER_hh_emih!L15=0,0,SER_hh_emih!L15/SER_summary!L$26)</f>
        <v>0</v>
      </c>
      <c r="M15" s="104">
        <f>IF(SER_hh_emih!M15=0,0,SER_hh_emih!M15/SER_summary!M$26)</f>
        <v>0</v>
      </c>
      <c r="N15" s="104">
        <f>IF(SER_hh_emih!N15=0,0,SER_hh_emih!N15/SER_summary!N$26)</f>
        <v>0</v>
      </c>
      <c r="O15" s="104">
        <f>IF(SER_hh_emih!O15=0,0,SER_hh_emih!O15/SER_summary!O$26)</f>
        <v>0</v>
      </c>
      <c r="P15" s="104">
        <f>IF(SER_hh_emih!P15=0,0,SER_hh_emih!P15/SER_summary!P$26)</f>
        <v>0</v>
      </c>
      <c r="Q15" s="104">
        <f>IF(SER_hh_emih!Q15=0,0,SER_hh_emih!Q15/SER_summary!Q$26)</f>
        <v>0</v>
      </c>
    </row>
    <row r="16" spans="1:17" ht="12.95" customHeight="1" x14ac:dyDescent="0.25">
      <c r="A16" s="90" t="s">
        <v>102</v>
      </c>
      <c r="B16" s="101">
        <f>IF(SER_hh_emih!B16=0,0,SER_hh_emih!B16/SER_summary!B$26)</f>
        <v>7.29425241136087E-3</v>
      </c>
      <c r="C16" s="101">
        <f>IF(SER_hh_emih!C16=0,0,SER_hh_emih!C16/SER_summary!C$26)</f>
        <v>7.0674757701548472E-3</v>
      </c>
      <c r="D16" s="101">
        <f>IF(SER_hh_emih!D16=0,0,SER_hh_emih!D16/SER_summary!D$26)</f>
        <v>8.1142017760338549E-3</v>
      </c>
      <c r="E16" s="101">
        <f>IF(SER_hh_emih!E16=0,0,SER_hh_emih!E16/SER_summary!E$26)</f>
        <v>8.1128804074108753E-3</v>
      </c>
      <c r="F16" s="101">
        <f>IF(SER_hh_emih!F16=0,0,SER_hh_emih!F16/SER_summary!F$26)</f>
        <v>8.0931614253884794E-3</v>
      </c>
      <c r="G16" s="101">
        <f>IF(SER_hh_emih!G16=0,0,SER_hh_emih!G16/SER_summary!G$26)</f>
        <v>7.4238876568634253E-3</v>
      </c>
      <c r="H16" s="101">
        <f>IF(SER_hh_emih!H16=0,0,SER_hh_emih!H16/SER_summary!H$26)</f>
        <v>8.7494697505671529E-3</v>
      </c>
      <c r="I16" s="101">
        <f>IF(SER_hh_emih!I16=0,0,SER_hh_emih!I16/SER_summary!I$26)</f>
        <v>1.1060454998261809E-2</v>
      </c>
      <c r="J16" s="101">
        <f>IF(SER_hh_emih!J16=0,0,SER_hh_emih!J16/SER_summary!J$26)</f>
        <v>1.1916265400868185E-2</v>
      </c>
      <c r="K16" s="101">
        <f>IF(SER_hh_emih!K16=0,0,SER_hh_emih!K16/SER_summary!K$26)</f>
        <v>1.0996279555769824E-2</v>
      </c>
      <c r="L16" s="101">
        <f>IF(SER_hh_emih!L16=0,0,SER_hh_emih!L16/SER_summary!L$26)</f>
        <v>1.0770231808919175E-2</v>
      </c>
      <c r="M16" s="101">
        <f>IF(SER_hh_emih!M16=0,0,SER_hh_emih!M16/SER_summary!M$26)</f>
        <v>1.134647509324494E-2</v>
      </c>
      <c r="N16" s="101">
        <f>IF(SER_hh_emih!N16=0,0,SER_hh_emih!N16/SER_summary!N$26)</f>
        <v>1.2820073172288712E-2</v>
      </c>
      <c r="O16" s="101">
        <f>IF(SER_hh_emih!O16=0,0,SER_hh_emih!O16/SER_summary!O$26)</f>
        <v>1.5307281410647459E-2</v>
      </c>
      <c r="P16" s="101">
        <f>IF(SER_hh_emih!P16=0,0,SER_hh_emih!P16/SER_summary!P$26)</f>
        <v>1.9392248024574791E-2</v>
      </c>
      <c r="Q16" s="101">
        <f>IF(SER_hh_emih!Q16=0,0,SER_hh_emih!Q16/SER_summary!Q$26)</f>
        <v>2.5363526399950126E-2</v>
      </c>
    </row>
    <row r="17" spans="1:17" ht="12.95" customHeight="1" x14ac:dyDescent="0.25">
      <c r="A17" s="88" t="s">
        <v>101</v>
      </c>
      <c r="B17" s="103">
        <f>IF(SER_hh_emih!B17=0,0,SER_hh_emih!B17/SER_summary!B$26)</f>
        <v>0.65492945767301336</v>
      </c>
      <c r="C17" s="103">
        <f>IF(SER_hh_emih!C17=0,0,SER_hh_emih!C17/SER_summary!C$26)</f>
        <v>0.66671620102518581</v>
      </c>
      <c r="D17" s="103">
        <f>IF(SER_hh_emih!D17=0,0,SER_hh_emih!D17/SER_summary!D$26)</f>
        <v>0.69192543429706099</v>
      </c>
      <c r="E17" s="103">
        <f>IF(SER_hh_emih!E17=0,0,SER_hh_emih!E17/SER_summary!E$26)</f>
        <v>0.70156527740942165</v>
      </c>
      <c r="F17" s="103">
        <f>IF(SER_hh_emih!F17=0,0,SER_hh_emih!F17/SER_summary!F$26)</f>
        <v>0.73482233241565231</v>
      </c>
      <c r="G17" s="103">
        <f>IF(SER_hh_emih!G17=0,0,SER_hh_emih!G17/SER_summary!G$26)</f>
        <v>0.75190656746430473</v>
      </c>
      <c r="H17" s="103">
        <f>IF(SER_hh_emih!H17=0,0,SER_hh_emih!H17/SER_summary!H$26)</f>
        <v>0.78963898194238125</v>
      </c>
      <c r="I17" s="103">
        <f>IF(SER_hh_emih!I17=0,0,SER_hh_emih!I17/SER_summary!I$26)</f>
        <v>0.82058882834821523</v>
      </c>
      <c r="J17" s="103">
        <f>IF(SER_hh_emih!J17=0,0,SER_hh_emih!J17/SER_summary!J$26)</f>
        <v>0.85127395647997794</v>
      </c>
      <c r="K17" s="103">
        <f>IF(SER_hh_emih!K17=0,0,SER_hh_emih!K17/SER_summary!K$26)</f>
        <v>0.8717496572693485</v>
      </c>
      <c r="L17" s="103">
        <f>IF(SER_hh_emih!L17=0,0,SER_hh_emih!L17/SER_summary!L$26)</f>
        <v>0.89596678083108749</v>
      </c>
      <c r="M17" s="103">
        <f>IF(SER_hh_emih!M17=0,0,SER_hh_emih!M17/SER_summary!M$26)</f>
        <v>0.89924026646558886</v>
      </c>
      <c r="N17" s="103">
        <f>IF(SER_hh_emih!N17=0,0,SER_hh_emih!N17/SER_summary!N$26)</f>
        <v>0.90043721139764199</v>
      </c>
      <c r="O17" s="103">
        <f>IF(SER_hh_emih!O17=0,0,SER_hh_emih!O17/SER_summary!O$26)</f>
        <v>0.89989844543635478</v>
      </c>
      <c r="P17" s="103">
        <f>IF(SER_hh_emih!P17=0,0,SER_hh_emih!P17/SER_summary!P$26)</f>
        <v>0.90208416686012605</v>
      </c>
      <c r="Q17" s="103">
        <f>IF(SER_hh_emih!Q17=0,0,SER_hh_emih!Q17/SER_summary!Q$26)</f>
        <v>0.90275838968771716</v>
      </c>
    </row>
    <row r="18" spans="1:17" ht="12" customHeight="1" x14ac:dyDescent="0.25">
      <c r="A18" s="88" t="s">
        <v>100</v>
      </c>
      <c r="B18" s="103">
        <f>IF(SER_hh_emih!B18=0,0,SER_hh_emih!B18/SER_summary!B$26)</f>
        <v>0</v>
      </c>
      <c r="C18" s="103">
        <f>IF(SER_hh_emih!C18=0,0,SER_hh_emih!C18/SER_summary!C$26)</f>
        <v>0</v>
      </c>
      <c r="D18" s="103">
        <f>IF(SER_hh_emih!D18=0,0,SER_hh_emih!D18/SER_summary!D$26)</f>
        <v>0</v>
      </c>
      <c r="E18" s="103">
        <f>IF(SER_hh_emih!E18=0,0,SER_hh_emih!E18/SER_summary!E$26)</f>
        <v>0</v>
      </c>
      <c r="F18" s="103">
        <f>IF(SER_hh_emih!F18=0,0,SER_hh_emih!F18/SER_summary!F$26)</f>
        <v>0</v>
      </c>
      <c r="G18" s="103">
        <f>IF(SER_hh_emih!G18=0,0,SER_hh_emih!G18/SER_summary!G$26)</f>
        <v>0</v>
      </c>
      <c r="H18" s="103">
        <f>IF(SER_hh_emih!H18=0,0,SER_hh_emih!H18/SER_summary!H$26)</f>
        <v>0</v>
      </c>
      <c r="I18" s="103">
        <f>IF(SER_hh_emih!I18=0,0,SER_hh_emih!I18/SER_summary!I$26)</f>
        <v>0</v>
      </c>
      <c r="J18" s="103">
        <f>IF(SER_hh_emih!J18=0,0,SER_hh_emih!J18/SER_summary!J$26)</f>
        <v>0</v>
      </c>
      <c r="K18" s="103">
        <f>IF(SER_hh_emih!K18=0,0,SER_hh_emih!K18/SER_summary!K$26)</f>
        <v>0</v>
      </c>
      <c r="L18" s="103">
        <f>IF(SER_hh_emih!L18=0,0,SER_hh_emih!L18/SER_summary!L$26)</f>
        <v>0</v>
      </c>
      <c r="M18" s="103">
        <f>IF(SER_hh_emih!M18=0,0,SER_hh_emih!M18/SER_summary!M$26)</f>
        <v>0</v>
      </c>
      <c r="N18" s="103">
        <f>IF(SER_hh_emih!N18=0,0,SER_hh_emih!N18/SER_summary!N$26)</f>
        <v>0</v>
      </c>
      <c r="O18" s="103">
        <f>IF(SER_hh_emih!O18=0,0,SER_hh_emih!O18/SER_summary!O$26)</f>
        <v>0</v>
      </c>
      <c r="P18" s="103">
        <f>IF(SER_hh_emih!P18=0,0,SER_hh_emih!P18/SER_summary!P$26)</f>
        <v>0</v>
      </c>
      <c r="Q18" s="103">
        <f>IF(SER_hh_emih!Q18=0,0,SER_hh_emih!Q18/SER_summary!Q$26)</f>
        <v>0</v>
      </c>
    </row>
    <row r="19" spans="1:17" ht="12.95" customHeight="1" x14ac:dyDescent="0.25">
      <c r="A19" s="90" t="s">
        <v>47</v>
      </c>
      <c r="B19" s="101">
        <f>IF(SER_hh_emih!B19=0,0,SER_hh_emih!B19/SER_summary!B$26)</f>
        <v>2.7857442851890952</v>
      </c>
      <c r="C19" s="101">
        <f>IF(SER_hh_emih!C19=0,0,SER_hh_emih!C19/SER_summary!C$26)</f>
        <v>2.7380764181243396</v>
      </c>
      <c r="D19" s="101">
        <f>IF(SER_hh_emih!D19=0,0,SER_hh_emih!D19/SER_summary!D$26)</f>
        <v>2.7789552162625251</v>
      </c>
      <c r="E19" s="101">
        <f>IF(SER_hh_emih!E19=0,0,SER_hh_emih!E19/SER_summary!E$26)</f>
        <v>2.7994792600245484</v>
      </c>
      <c r="F19" s="101">
        <f>IF(SER_hh_emih!F19=0,0,SER_hh_emih!F19/SER_summary!F$26)</f>
        <v>2.9589333883173858</v>
      </c>
      <c r="G19" s="101">
        <f>IF(SER_hh_emih!G19=0,0,SER_hh_emih!G19/SER_summary!G$26)</f>
        <v>2.9354407625443355</v>
      </c>
      <c r="H19" s="101">
        <f>IF(SER_hh_emih!H19=0,0,SER_hh_emih!H19/SER_summary!H$26)</f>
        <v>2.9148670254223243</v>
      </c>
      <c r="I19" s="101">
        <f>IF(SER_hh_emih!I19=0,0,SER_hh_emih!I19/SER_summary!I$26)</f>
        <v>2.8942732131466617</v>
      </c>
      <c r="J19" s="101">
        <f>IF(SER_hh_emih!J19=0,0,SER_hh_emih!J19/SER_summary!J$26)</f>
        <v>2.9741187845627279</v>
      </c>
      <c r="K19" s="101">
        <f>IF(SER_hh_emih!K19=0,0,SER_hh_emih!K19/SER_summary!K$26)</f>
        <v>3.0676134104736024</v>
      </c>
      <c r="L19" s="101">
        <f>IF(SER_hh_emih!L19=0,0,SER_hh_emih!L19/SER_summary!L$26)</f>
        <v>3.1476650719245285</v>
      </c>
      <c r="M19" s="101">
        <f>IF(SER_hh_emih!M19=0,0,SER_hh_emih!M19/SER_summary!M$26)</f>
        <v>3.1513401790745328</v>
      </c>
      <c r="N19" s="101">
        <f>IF(SER_hh_emih!N19=0,0,SER_hh_emih!N19/SER_summary!N$26)</f>
        <v>3.5404490208386967</v>
      </c>
      <c r="O19" s="101">
        <f>IF(SER_hh_emih!O19=0,0,SER_hh_emih!O19/SER_summary!O$26)</f>
        <v>3.8662293276022544</v>
      </c>
      <c r="P19" s="101">
        <f>IF(SER_hh_emih!P19=0,0,SER_hh_emih!P19/SER_summary!P$26)</f>
        <v>3.8587958477919595</v>
      </c>
      <c r="Q19" s="101">
        <f>IF(SER_hh_emih!Q19=0,0,SER_hh_emih!Q19/SER_summary!Q$26)</f>
        <v>3.6953962357299743</v>
      </c>
    </row>
    <row r="20" spans="1:17" ht="12" customHeight="1" x14ac:dyDescent="0.25">
      <c r="A20" s="88" t="s">
        <v>38</v>
      </c>
      <c r="B20" s="100">
        <f>IF(SER_hh_emih!B20=0,0,SER_hh_emih!B20/SER_summary!B$26)</f>
        <v>0</v>
      </c>
      <c r="C20" s="100">
        <f>IF(SER_hh_emih!C20=0,0,SER_hh_emih!C20/SER_summary!C$26)</f>
        <v>0</v>
      </c>
      <c r="D20" s="100">
        <f>IF(SER_hh_emih!D20=0,0,SER_hh_emih!D20/SER_summary!D$26)</f>
        <v>0</v>
      </c>
      <c r="E20" s="100">
        <f>IF(SER_hh_emih!E20=0,0,SER_hh_emih!E20/SER_summary!E$26)</f>
        <v>0</v>
      </c>
      <c r="F20" s="100">
        <f>IF(SER_hh_emih!F20=0,0,SER_hh_emih!F20/SER_summary!F$26)</f>
        <v>0</v>
      </c>
      <c r="G20" s="100">
        <f>IF(SER_hh_emih!G20=0,0,SER_hh_emih!G20/SER_summary!G$26)</f>
        <v>0</v>
      </c>
      <c r="H20" s="100">
        <f>IF(SER_hh_emih!H20=0,0,SER_hh_emih!H20/SER_summary!H$26)</f>
        <v>0</v>
      </c>
      <c r="I20" s="100">
        <f>IF(SER_hh_emih!I20=0,0,SER_hh_emih!I20/SER_summary!I$26)</f>
        <v>0</v>
      </c>
      <c r="J20" s="100">
        <f>IF(SER_hh_emih!J20=0,0,SER_hh_emih!J20/SER_summary!J$26)</f>
        <v>0</v>
      </c>
      <c r="K20" s="100">
        <f>IF(SER_hh_emih!K20=0,0,SER_hh_emih!K20/SER_summary!K$26)</f>
        <v>0</v>
      </c>
      <c r="L20" s="100">
        <f>IF(SER_hh_emih!L20=0,0,SER_hh_emih!L20/SER_summary!L$26)</f>
        <v>0</v>
      </c>
      <c r="M20" s="100">
        <f>IF(SER_hh_emih!M20=0,0,SER_hh_emih!M20/SER_summary!M$26)</f>
        <v>0</v>
      </c>
      <c r="N20" s="100">
        <f>IF(SER_hh_emih!N20=0,0,SER_hh_emih!N20/SER_summary!N$26)</f>
        <v>0</v>
      </c>
      <c r="O20" s="100">
        <f>IF(SER_hh_emih!O20=0,0,SER_hh_emih!O20/SER_summary!O$26)</f>
        <v>0</v>
      </c>
      <c r="P20" s="100">
        <f>IF(SER_hh_emih!P20=0,0,SER_hh_emih!P20/SER_summary!P$26)</f>
        <v>0</v>
      </c>
      <c r="Q20" s="100">
        <f>IF(SER_hh_emih!Q20=0,0,SER_hh_emih!Q20/SER_summary!Q$26)</f>
        <v>0</v>
      </c>
    </row>
    <row r="21" spans="1:17" s="28" customFormat="1" ht="12" customHeight="1" x14ac:dyDescent="0.25">
      <c r="A21" s="88" t="s">
        <v>66</v>
      </c>
      <c r="B21" s="100">
        <f>IF(SER_hh_emih!B21=0,0,SER_hh_emih!B21/SER_summary!B$26)</f>
        <v>0</v>
      </c>
      <c r="C21" s="100">
        <f>IF(SER_hh_emih!C21=0,0,SER_hh_emih!C21/SER_summary!C$26)</f>
        <v>0</v>
      </c>
      <c r="D21" s="100">
        <f>IF(SER_hh_emih!D21=0,0,SER_hh_emih!D21/SER_summary!D$26)</f>
        <v>0</v>
      </c>
      <c r="E21" s="100">
        <f>IF(SER_hh_emih!E21=0,0,SER_hh_emih!E21/SER_summary!E$26)</f>
        <v>0</v>
      </c>
      <c r="F21" s="100">
        <f>IF(SER_hh_emih!F21=0,0,SER_hh_emih!F21/SER_summary!F$26)</f>
        <v>0</v>
      </c>
      <c r="G21" s="100">
        <f>IF(SER_hh_emih!G21=0,0,SER_hh_emih!G21/SER_summary!G$26)</f>
        <v>0</v>
      </c>
      <c r="H21" s="100">
        <f>IF(SER_hh_emih!H21=0,0,SER_hh_emih!H21/SER_summary!H$26)</f>
        <v>0</v>
      </c>
      <c r="I21" s="100">
        <f>IF(SER_hh_emih!I21=0,0,SER_hh_emih!I21/SER_summary!I$26)</f>
        <v>0</v>
      </c>
      <c r="J21" s="100">
        <f>IF(SER_hh_emih!J21=0,0,SER_hh_emih!J21/SER_summary!J$26)</f>
        <v>0</v>
      </c>
      <c r="K21" s="100">
        <f>IF(SER_hh_emih!K21=0,0,SER_hh_emih!K21/SER_summary!K$26)</f>
        <v>0</v>
      </c>
      <c r="L21" s="100">
        <f>IF(SER_hh_emih!L21=0,0,SER_hh_emih!L21/SER_summary!L$26)</f>
        <v>0</v>
      </c>
      <c r="M21" s="100">
        <f>IF(SER_hh_emih!M21=0,0,SER_hh_emih!M21/SER_summary!M$26)</f>
        <v>0</v>
      </c>
      <c r="N21" s="100">
        <f>IF(SER_hh_emih!N21=0,0,SER_hh_emih!N21/SER_summary!N$26)</f>
        <v>0</v>
      </c>
      <c r="O21" s="100">
        <f>IF(SER_hh_emih!O21=0,0,SER_hh_emih!O21/SER_summary!O$26)</f>
        <v>0</v>
      </c>
      <c r="P21" s="100">
        <f>IF(SER_hh_emih!P21=0,0,SER_hh_emih!P21/SER_summary!P$26)</f>
        <v>0</v>
      </c>
      <c r="Q21" s="100">
        <f>IF(SER_hh_emih!Q21=0,0,SER_hh_emih!Q21/SER_summary!Q$26)</f>
        <v>0</v>
      </c>
    </row>
    <row r="22" spans="1:17" ht="12" customHeight="1" x14ac:dyDescent="0.25">
      <c r="A22" s="88" t="s">
        <v>99</v>
      </c>
      <c r="B22" s="100">
        <f>IF(SER_hh_emih!B22=0,0,SER_hh_emih!B22/SER_summary!B$26)</f>
        <v>0</v>
      </c>
      <c r="C22" s="100">
        <f>IF(SER_hh_emih!C22=0,0,SER_hh_emih!C22/SER_summary!C$26)</f>
        <v>0</v>
      </c>
      <c r="D22" s="100">
        <f>IF(SER_hh_emih!D22=0,0,SER_hh_emih!D22/SER_summary!D$26)</f>
        <v>0</v>
      </c>
      <c r="E22" s="100">
        <f>IF(SER_hh_emih!E22=0,0,SER_hh_emih!E22/SER_summary!E$26)</f>
        <v>0</v>
      </c>
      <c r="F22" s="100">
        <f>IF(SER_hh_emih!F22=0,0,SER_hh_emih!F22/SER_summary!F$26)</f>
        <v>0</v>
      </c>
      <c r="G22" s="100">
        <f>IF(SER_hh_emih!G22=0,0,SER_hh_emih!G22/SER_summary!G$26)</f>
        <v>0</v>
      </c>
      <c r="H22" s="100">
        <f>IF(SER_hh_emih!H22=0,0,SER_hh_emih!H22/SER_summary!H$26)</f>
        <v>0</v>
      </c>
      <c r="I22" s="100">
        <f>IF(SER_hh_emih!I22=0,0,SER_hh_emih!I22/SER_summary!I$26)</f>
        <v>0</v>
      </c>
      <c r="J22" s="100">
        <f>IF(SER_hh_emih!J22=0,0,SER_hh_emih!J22/SER_summary!J$26)</f>
        <v>0</v>
      </c>
      <c r="K22" s="100">
        <f>IF(SER_hh_emih!K22=0,0,SER_hh_emih!K22/SER_summary!K$26)</f>
        <v>0</v>
      </c>
      <c r="L22" s="100">
        <f>IF(SER_hh_emih!L22=0,0,SER_hh_emih!L22/SER_summary!L$26)</f>
        <v>0</v>
      </c>
      <c r="M22" s="100">
        <f>IF(SER_hh_emih!M22=0,0,SER_hh_emih!M22/SER_summary!M$26)</f>
        <v>0</v>
      </c>
      <c r="N22" s="100">
        <f>IF(SER_hh_emih!N22=0,0,SER_hh_emih!N22/SER_summary!N$26)</f>
        <v>0</v>
      </c>
      <c r="O22" s="100">
        <f>IF(SER_hh_emih!O22=0,0,SER_hh_emih!O22/SER_summary!O$26)</f>
        <v>0</v>
      </c>
      <c r="P22" s="100">
        <f>IF(SER_hh_emih!P22=0,0,SER_hh_emih!P22/SER_summary!P$26)</f>
        <v>0</v>
      </c>
      <c r="Q22" s="100">
        <f>IF(SER_hh_emih!Q22=0,0,SER_hh_emih!Q22/SER_summary!Q$26)</f>
        <v>0</v>
      </c>
    </row>
    <row r="23" spans="1:17" ht="12" customHeight="1" x14ac:dyDescent="0.25">
      <c r="A23" s="88" t="s">
        <v>98</v>
      </c>
      <c r="B23" s="100">
        <f>IF(SER_hh_emih!B23=0,0,SER_hh_emih!B23/SER_summary!B$26)</f>
        <v>4.8584160986927163</v>
      </c>
      <c r="C23" s="100">
        <f>IF(SER_hh_emih!C23=0,0,SER_hh_emih!C23/SER_summary!C$26)</f>
        <v>4.8339757104109919</v>
      </c>
      <c r="D23" s="100">
        <f>IF(SER_hh_emih!D23=0,0,SER_hh_emih!D23/SER_summary!D$26)</f>
        <v>4.8322978935757748</v>
      </c>
      <c r="E23" s="100">
        <f>IF(SER_hh_emih!E23=0,0,SER_hh_emih!E23/SER_summary!E$26)</f>
        <v>4.8488750075360638</v>
      </c>
      <c r="F23" s="100">
        <f>IF(SER_hh_emih!F23=0,0,SER_hh_emih!F23/SER_summary!F$26)</f>
        <v>4.8556370150844499</v>
      </c>
      <c r="G23" s="100">
        <f>IF(SER_hh_emih!G23=0,0,SER_hh_emih!G23/SER_summary!G$26)</f>
        <v>4.7922010399719301</v>
      </c>
      <c r="H23" s="100">
        <f>IF(SER_hh_emih!H23=0,0,SER_hh_emih!H23/SER_summary!H$26)</f>
        <v>4.7137038888300768</v>
      </c>
      <c r="I23" s="100">
        <f>IF(SER_hh_emih!I23=0,0,SER_hh_emih!I23/SER_summary!I$26)</f>
        <v>4.6348263952801103</v>
      </c>
      <c r="J23" s="100">
        <f>IF(SER_hh_emih!J23=0,0,SER_hh_emih!J23/SER_summary!J$26)</f>
        <v>4.7309457671983726</v>
      </c>
      <c r="K23" s="100">
        <f>IF(SER_hh_emih!K23=0,0,SER_hh_emih!K23/SER_summary!K$26)</f>
        <v>4.7913653088564097</v>
      </c>
      <c r="L23" s="100">
        <f>IF(SER_hh_emih!L23=0,0,SER_hh_emih!L23/SER_summary!L$26)</f>
        <v>4.7941606128657828</v>
      </c>
      <c r="M23" s="100">
        <f>IF(SER_hh_emih!M23=0,0,SER_hh_emih!M23/SER_summary!M$26)</f>
        <v>4.7888124049931111</v>
      </c>
      <c r="N23" s="100">
        <f>IF(SER_hh_emih!N23=0,0,SER_hh_emih!N23/SER_summary!N$26)</f>
        <v>4.3946794262933722</v>
      </c>
      <c r="O23" s="100">
        <f>IF(SER_hh_emih!O23=0,0,SER_hh_emih!O23/SER_summary!O$26)</f>
        <v>4.4423816983330324</v>
      </c>
      <c r="P23" s="100">
        <f>IF(SER_hh_emih!P23=0,0,SER_hh_emih!P23/SER_summary!P$26)</f>
        <v>4.580842427557247</v>
      </c>
      <c r="Q23" s="100">
        <f>IF(SER_hh_emih!Q23=0,0,SER_hh_emih!Q23/SER_summary!Q$26)</f>
        <v>4.6464370524751466</v>
      </c>
    </row>
    <row r="24" spans="1:17" ht="12" customHeight="1" x14ac:dyDescent="0.25">
      <c r="A24" s="88" t="s">
        <v>34</v>
      </c>
      <c r="B24" s="100">
        <f>IF(SER_hh_emih!B24=0,0,SER_hh_emih!B24/SER_summary!B$26)</f>
        <v>0</v>
      </c>
      <c r="C24" s="100">
        <f>IF(SER_hh_emih!C24=0,0,SER_hh_emih!C24/SER_summary!C$26)</f>
        <v>0</v>
      </c>
      <c r="D24" s="100">
        <f>IF(SER_hh_emih!D24=0,0,SER_hh_emih!D24/SER_summary!D$26)</f>
        <v>0</v>
      </c>
      <c r="E24" s="100">
        <f>IF(SER_hh_emih!E24=0,0,SER_hh_emih!E24/SER_summary!E$26)</f>
        <v>0</v>
      </c>
      <c r="F24" s="100">
        <f>IF(SER_hh_emih!F24=0,0,SER_hh_emih!F24/SER_summary!F$26)</f>
        <v>0</v>
      </c>
      <c r="G24" s="100">
        <f>IF(SER_hh_emih!G24=0,0,SER_hh_emih!G24/SER_summary!G$26)</f>
        <v>0</v>
      </c>
      <c r="H24" s="100">
        <f>IF(SER_hh_emih!H24=0,0,SER_hh_emih!H24/SER_summary!H$26)</f>
        <v>0</v>
      </c>
      <c r="I24" s="100">
        <f>IF(SER_hh_emih!I24=0,0,SER_hh_emih!I24/SER_summary!I$26)</f>
        <v>0</v>
      </c>
      <c r="J24" s="100">
        <f>IF(SER_hh_emih!J24=0,0,SER_hh_emih!J24/SER_summary!J$26)</f>
        <v>0</v>
      </c>
      <c r="K24" s="100">
        <f>IF(SER_hh_emih!K24=0,0,SER_hh_emih!K24/SER_summary!K$26)</f>
        <v>0</v>
      </c>
      <c r="L24" s="100">
        <f>IF(SER_hh_emih!L24=0,0,SER_hh_emih!L24/SER_summary!L$26)</f>
        <v>0</v>
      </c>
      <c r="M24" s="100">
        <f>IF(SER_hh_emih!M24=0,0,SER_hh_emih!M24/SER_summary!M$26)</f>
        <v>0</v>
      </c>
      <c r="N24" s="100">
        <f>IF(SER_hh_emih!N24=0,0,SER_hh_emih!N24/SER_summary!N$26)</f>
        <v>1.3349857877456752</v>
      </c>
      <c r="O24" s="100">
        <f>IF(SER_hh_emih!O24=0,0,SER_hh_emih!O24/SER_summary!O$26)</f>
        <v>1.2715144748970326</v>
      </c>
      <c r="P24" s="100">
        <f>IF(SER_hh_emih!P24=0,0,SER_hh_emih!P24/SER_summary!P$26)</f>
        <v>1.0817000506395269</v>
      </c>
      <c r="Q24" s="100">
        <f>IF(SER_hh_emih!Q24=0,0,SER_hh_emih!Q24/SER_summary!Q$26)</f>
        <v>1.8422534166316571</v>
      </c>
    </row>
    <row r="25" spans="1:17" ht="12" customHeight="1" x14ac:dyDescent="0.25">
      <c r="A25" s="88" t="s">
        <v>42</v>
      </c>
      <c r="B25" s="100">
        <f>IF(SER_hh_emih!B25=0,0,SER_hh_emih!B25/SER_summary!B$26)</f>
        <v>0</v>
      </c>
      <c r="C25" s="100">
        <f>IF(SER_hh_emih!C25=0,0,SER_hh_emih!C25/SER_summary!C$26)</f>
        <v>0</v>
      </c>
      <c r="D25" s="100">
        <f>IF(SER_hh_emih!D25=0,0,SER_hh_emih!D25/SER_summary!D$26)</f>
        <v>0</v>
      </c>
      <c r="E25" s="100">
        <f>IF(SER_hh_emih!E25=0,0,SER_hh_emih!E25/SER_summary!E$26)</f>
        <v>0</v>
      </c>
      <c r="F25" s="100">
        <f>IF(SER_hh_emih!F25=0,0,SER_hh_emih!F25/SER_summary!F$26)</f>
        <v>0</v>
      </c>
      <c r="G25" s="100">
        <f>IF(SER_hh_emih!G25=0,0,SER_hh_emih!G25/SER_summary!G$26)</f>
        <v>0</v>
      </c>
      <c r="H25" s="100">
        <f>IF(SER_hh_emih!H25=0,0,SER_hh_emih!H25/SER_summary!H$26)</f>
        <v>0</v>
      </c>
      <c r="I25" s="100">
        <f>IF(SER_hh_emih!I25=0,0,SER_hh_emih!I25/SER_summary!I$26)</f>
        <v>0</v>
      </c>
      <c r="J25" s="100">
        <f>IF(SER_hh_emih!J25=0,0,SER_hh_emih!J25/SER_summary!J$26)</f>
        <v>0</v>
      </c>
      <c r="K25" s="100">
        <f>IF(SER_hh_emih!K25=0,0,SER_hh_emih!K25/SER_summary!K$26)</f>
        <v>0</v>
      </c>
      <c r="L25" s="100">
        <f>IF(SER_hh_emih!L25=0,0,SER_hh_emih!L25/SER_summary!L$26)</f>
        <v>0</v>
      </c>
      <c r="M25" s="100">
        <f>IF(SER_hh_emih!M25=0,0,SER_hh_emih!M25/SER_summary!M$26)</f>
        <v>0</v>
      </c>
      <c r="N25" s="100">
        <f>IF(SER_hh_emih!N25=0,0,SER_hh_emih!N25/SER_summary!N$26)</f>
        <v>0</v>
      </c>
      <c r="O25" s="100">
        <f>IF(SER_hh_emih!O25=0,0,SER_hh_emih!O25/SER_summary!O$26)</f>
        <v>0</v>
      </c>
      <c r="P25" s="100">
        <f>IF(SER_hh_emih!P25=0,0,SER_hh_emih!P25/SER_summary!P$26)</f>
        <v>0</v>
      </c>
      <c r="Q25" s="100">
        <f>IF(SER_hh_emih!Q25=0,0,SER_hh_emih!Q25/SER_summary!Q$26)</f>
        <v>0</v>
      </c>
    </row>
    <row r="26" spans="1:17" ht="12" customHeight="1" x14ac:dyDescent="0.25">
      <c r="A26" s="88" t="s">
        <v>30</v>
      </c>
      <c r="B26" s="22">
        <f>IF(SER_hh_emih!B26=0,0,SER_hh_emih!B26/SER_summary!B$26)</f>
        <v>0</v>
      </c>
      <c r="C26" s="22">
        <f>IF(SER_hh_emih!C26=0,0,SER_hh_emih!C26/SER_summary!C$26)</f>
        <v>0</v>
      </c>
      <c r="D26" s="22">
        <f>IF(SER_hh_emih!D26=0,0,SER_hh_emih!D26/SER_summary!D$26)</f>
        <v>0</v>
      </c>
      <c r="E26" s="22">
        <f>IF(SER_hh_emih!E26=0,0,SER_hh_emih!E26/SER_summary!E$26)</f>
        <v>0</v>
      </c>
      <c r="F26" s="22">
        <f>IF(SER_hh_emih!F26=0,0,SER_hh_emih!F26/SER_summary!F$26)</f>
        <v>0</v>
      </c>
      <c r="G26" s="22">
        <f>IF(SER_hh_emih!G26=0,0,SER_hh_emih!G26/SER_summary!G$26)</f>
        <v>0</v>
      </c>
      <c r="H26" s="22">
        <f>IF(SER_hh_emih!H26=0,0,SER_hh_emih!H26/SER_summary!H$26)</f>
        <v>0</v>
      </c>
      <c r="I26" s="22">
        <f>IF(SER_hh_emih!I26=0,0,SER_hh_emih!I26/SER_summary!I$26)</f>
        <v>0</v>
      </c>
      <c r="J26" s="22">
        <f>IF(SER_hh_emih!J26=0,0,SER_hh_emih!J26/SER_summary!J$26)</f>
        <v>0</v>
      </c>
      <c r="K26" s="22">
        <f>IF(SER_hh_emih!K26=0,0,SER_hh_emih!K26/SER_summary!K$26)</f>
        <v>0</v>
      </c>
      <c r="L26" s="22">
        <f>IF(SER_hh_emih!L26=0,0,SER_hh_emih!L26/SER_summary!L$26)</f>
        <v>0</v>
      </c>
      <c r="M26" s="22">
        <f>IF(SER_hh_emih!M26=0,0,SER_hh_emih!M26/SER_summary!M$26)</f>
        <v>0</v>
      </c>
      <c r="N26" s="22">
        <f>IF(SER_hh_emih!N26=0,0,SER_hh_emih!N26/SER_summary!N$26)</f>
        <v>0</v>
      </c>
      <c r="O26" s="22">
        <f>IF(SER_hh_emih!O26=0,0,SER_hh_emih!O26/SER_summary!O$26)</f>
        <v>0</v>
      </c>
      <c r="P26" s="22">
        <f>IF(SER_hh_emih!P26=0,0,SER_hh_emih!P26/SER_summary!P$26)</f>
        <v>0</v>
      </c>
      <c r="Q26" s="22">
        <f>IF(SER_hh_emih!Q26=0,0,SER_hh_emih!Q26/SER_summary!Q$26)</f>
        <v>0</v>
      </c>
    </row>
    <row r="27" spans="1:17" ht="12" customHeight="1" x14ac:dyDescent="0.25">
      <c r="A27" s="93" t="s">
        <v>114</v>
      </c>
      <c r="B27" s="116">
        <f>IF(SER_hh_emih!B27=0,0,SER_hh_emih!B27/SER_summary!B$26)</f>
        <v>0</v>
      </c>
      <c r="C27" s="116">
        <f>IF(SER_hh_emih!C27=0,0,SER_hh_emih!C27/SER_summary!C$26)</f>
        <v>0</v>
      </c>
      <c r="D27" s="116">
        <f>IF(SER_hh_emih!D27=0,0,SER_hh_emih!D27/SER_summary!D$26)</f>
        <v>0</v>
      </c>
      <c r="E27" s="116">
        <f>IF(SER_hh_emih!E27=0,0,SER_hh_emih!E27/SER_summary!E$26)</f>
        <v>0</v>
      </c>
      <c r="F27" s="116">
        <f>IF(SER_hh_emih!F27=0,0,SER_hh_emih!F27/SER_summary!F$26)</f>
        <v>0</v>
      </c>
      <c r="G27" s="116">
        <f>IF(SER_hh_emih!G27=0,0,SER_hh_emih!G27/SER_summary!G$26)</f>
        <v>0</v>
      </c>
      <c r="H27" s="116">
        <f>IF(SER_hh_emih!H27=0,0,SER_hh_emih!H27/SER_summary!H$26)</f>
        <v>0</v>
      </c>
      <c r="I27" s="116">
        <f>IF(SER_hh_emih!I27=0,0,SER_hh_emih!I27/SER_summary!I$26)</f>
        <v>0</v>
      </c>
      <c r="J27" s="116">
        <f>IF(SER_hh_emih!J27=0,0,SER_hh_emih!J27/SER_summary!J$26)</f>
        <v>0</v>
      </c>
      <c r="K27" s="116">
        <f>IF(SER_hh_emih!K27=0,0,SER_hh_emih!K27/SER_summary!K$26)</f>
        <v>0</v>
      </c>
      <c r="L27" s="116">
        <f>IF(SER_hh_emih!L27=0,0,SER_hh_emih!L27/SER_summary!L$26)</f>
        <v>0</v>
      </c>
      <c r="M27" s="116">
        <f>IF(SER_hh_emih!M27=0,0,SER_hh_emih!M27/SER_summary!M$26)</f>
        <v>0</v>
      </c>
      <c r="N27" s="116">
        <f>IF(SER_hh_emih!N27=0,0,SER_hh_emih!N27/SER_summary!N$26)</f>
        <v>0</v>
      </c>
      <c r="O27" s="116">
        <f>IF(SER_hh_emih!O27=0,0,SER_hh_emih!O27/SER_summary!O$26)</f>
        <v>0</v>
      </c>
      <c r="P27" s="116">
        <f>IF(SER_hh_emih!P27=0,0,SER_hh_emih!P27/SER_summary!P$26)</f>
        <v>0</v>
      </c>
      <c r="Q27" s="116">
        <f>IF(SER_hh_emih!Q27=0,0,SER_hh_emih!Q27/SER_summary!Q$26)</f>
        <v>0</v>
      </c>
    </row>
    <row r="28" spans="1:17" ht="12" customHeight="1" x14ac:dyDescent="0.25">
      <c r="A28" s="91" t="s">
        <v>113</v>
      </c>
      <c r="B28" s="117">
        <f>IF(SER_hh_emih!B28=0,0,SER_hh_emih!B28/SER_summary!B$26)</f>
        <v>0</v>
      </c>
      <c r="C28" s="117">
        <f>IF(SER_hh_emih!C28=0,0,SER_hh_emih!C28/SER_summary!C$26)</f>
        <v>0</v>
      </c>
      <c r="D28" s="117">
        <f>IF(SER_hh_emih!D28=0,0,SER_hh_emih!D28/SER_summary!D$26)</f>
        <v>0</v>
      </c>
      <c r="E28" s="117">
        <f>IF(SER_hh_emih!E28=0,0,SER_hh_emih!E28/SER_summary!E$26)</f>
        <v>0</v>
      </c>
      <c r="F28" s="117">
        <f>IF(SER_hh_emih!F28=0,0,SER_hh_emih!F28/SER_summary!F$26)</f>
        <v>0</v>
      </c>
      <c r="G28" s="117">
        <f>IF(SER_hh_emih!G28=0,0,SER_hh_emih!G28/SER_summary!G$26)</f>
        <v>0</v>
      </c>
      <c r="H28" s="117">
        <f>IF(SER_hh_emih!H28=0,0,SER_hh_emih!H28/SER_summary!H$26)</f>
        <v>0</v>
      </c>
      <c r="I28" s="117">
        <f>IF(SER_hh_emih!I28=0,0,SER_hh_emih!I28/SER_summary!I$26)</f>
        <v>0</v>
      </c>
      <c r="J28" s="117">
        <f>IF(SER_hh_emih!J28=0,0,SER_hh_emih!J28/SER_summary!J$26)</f>
        <v>0</v>
      </c>
      <c r="K28" s="117">
        <f>IF(SER_hh_emih!K28=0,0,SER_hh_emih!K28/SER_summary!K$26)</f>
        <v>0</v>
      </c>
      <c r="L28" s="117">
        <f>IF(SER_hh_emih!L28=0,0,SER_hh_emih!L28/SER_summary!L$26)</f>
        <v>0</v>
      </c>
      <c r="M28" s="117">
        <f>IF(SER_hh_emih!M28=0,0,SER_hh_emih!M28/SER_summary!M$26)</f>
        <v>0</v>
      </c>
      <c r="N28" s="117">
        <f>IF(SER_hh_emih!N28=0,0,SER_hh_emih!N28/SER_summary!N$26)</f>
        <v>0</v>
      </c>
      <c r="O28" s="117">
        <f>IF(SER_hh_emih!O28=0,0,SER_hh_emih!O28/SER_summary!O$26)</f>
        <v>0</v>
      </c>
      <c r="P28" s="117">
        <f>IF(SER_hh_emih!P28=0,0,SER_hh_emih!P28/SER_summary!P$26)</f>
        <v>0</v>
      </c>
      <c r="Q28" s="117">
        <f>IF(SER_hh_emih!Q28=0,0,SER_hh_emih!Q28/SER_summary!Q$26)</f>
        <v>0</v>
      </c>
    </row>
    <row r="29" spans="1:17" ht="12.95" customHeight="1" x14ac:dyDescent="0.25">
      <c r="A29" s="90" t="s">
        <v>46</v>
      </c>
      <c r="B29" s="101">
        <f>IF(SER_hh_emih!B29=0,0,SER_hh_emih!B29/SER_summary!B$26)</f>
        <v>4.1153124650070518</v>
      </c>
      <c r="C29" s="101">
        <f>IF(SER_hh_emih!C29=0,0,SER_hh_emih!C29/SER_summary!C$26)</f>
        <v>3.9791517424193898</v>
      </c>
      <c r="D29" s="101">
        <f>IF(SER_hh_emih!D29=0,0,SER_hh_emih!D29/SER_summary!D$26)</f>
        <v>3.9927395738510056</v>
      </c>
      <c r="E29" s="101">
        <f>IF(SER_hh_emih!E29=0,0,SER_hh_emih!E29/SER_summary!E$26)</f>
        <v>3.9137594338118635</v>
      </c>
      <c r="F29" s="101">
        <f>IF(SER_hh_emih!F29=0,0,SER_hh_emih!F29/SER_summary!F$26)</f>
        <v>3.626936281521949</v>
      </c>
      <c r="G29" s="101">
        <f>IF(SER_hh_emih!G29=0,0,SER_hh_emih!G29/SER_summary!G$26)</f>
        <v>3.611356949270907</v>
      </c>
      <c r="H29" s="101">
        <f>IF(SER_hh_emih!H29=0,0,SER_hh_emih!H29/SER_summary!H$26)</f>
        <v>3.5382137931537065</v>
      </c>
      <c r="I29" s="101">
        <f>IF(SER_hh_emih!I29=0,0,SER_hh_emih!I29/SER_summary!I$26)</f>
        <v>3.455419099760078</v>
      </c>
      <c r="J29" s="101">
        <f>IF(SER_hh_emih!J29=0,0,SER_hh_emih!J29/SER_summary!J$26)</f>
        <v>3.3984067843139503</v>
      </c>
      <c r="K29" s="101">
        <f>IF(SER_hh_emih!K29=0,0,SER_hh_emih!K29/SER_summary!K$26)</f>
        <v>3.4155753513648257</v>
      </c>
      <c r="L29" s="101">
        <f>IF(SER_hh_emih!L29=0,0,SER_hh_emih!L29/SER_summary!L$26)</f>
        <v>3.7427436223010058</v>
      </c>
      <c r="M29" s="101">
        <f>IF(SER_hh_emih!M29=0,0,SER_hh_emih!M29/SER_summary!M$26)</f>
        <v>4.0507057693906354</v>
      </c>
      <c r="N29" s="101">
        <f>IF(SER_hh_emih!N29=0,0,SER_hh_emih!N29/SER_summary!N$26)</f>
        <v>4.7739586023944343</v>
      </c>
      <c r="O29" s="101">
        <f>IF(SER_hh_emih!O29=0,0,SER_hh_emih!O29/SER_summary!O$26)</f>
        <v>4.9370661566517091</v>
      </c>
      <c r="P29" s="101">
        <f>IF(SER_hh_emih!P29=0,0,SER_hh_emih!P29/SER_summary!P$26)</f>
        <v>4.7684619816364542</v>
      </c>
      <c r="Q29" s="101">
        <f>IF(SER_hh_emih!Q29=0,0,SER_hh_emih!Q29/SER_summary!Q$26)</f>
        <v>4.4717475464230088</v>
      </c>
    </row>
    <row r="30" spans="1:17" ht="12" customHeight="1" x14ac:dyDescent="0.25">
      <c r="A30" s="88" t="s">
        <v>66</v>
      </c>
      <c r="B30" s="100">
        <f>IF(SER_hh_emih!B30=0,0,SER_hh_emih!B30/SER_summary!B$26)</f>
        <v>7.7878434448010747</v>
      </c>
      <c r="C30" s="100">
        <f>IF(SER_hh_emih!C30=0,0,SER_hh_emih!C30/SER_summary!C$26)</f>
        <v>7.2976878833676606</v>
      </c>
      <c r="D30" s="100">
        <f>IF(SER_hh_emih!D30=0,0,SER_hh_emih!D30/SER_summary!D$26)</f>
        <v>8.2057035583489224</v>
      </c>
      <c r="E30" s="100">
        <f>IF(SER_hh_emih!E30=0,0,SER_hh_emih!E30/SER_summary!E$26)</f>
        <v>7.684925945713597</v>
      </c>
      <c r="F30" s="100">
        <f>IF(SER_hh_emih!F30=0,0,SER_hh_emih!F30/SER_summary!F$26)</f>
        <v>7.3126614120804119</v>
      </c>
      <c r="G30" s="100">
        <f>IF(SER_hh_emih!G30=0,0,SER_hh_emih!G30/SER_summary!G$26)</f>
        <v>8.0270101073163751</v>
      </c>
      <c r="H30" s="100">
        <f>IF(SER_hh_emih!H30=0,0,SER_hh_emih!H30/SER_summary!H$26)</f>
        <v>7.542827474578746</v>
      </c>
      <c r="I30" s="100">
        <f>IF(SER_hh_emih!I30=0,0,SER_hh_emih!I30/SER_summary!I$26)</f>
        <v>7.5923520479681521</v>
      </c>
      <c r="J30" s="100">
        <f>IF(SER_hh_emih!J30=0,0,SER_hh_emih!J30/SER_summary!J$26)</f>
        <v>7.4924976611225205</v>
      </c>
      <c r="K30" s="100">
        <f>IF(SER_hh_emih!K30=0,0,SER_hh_emih!K30/SER_summary!K$26)</f>
        <v>7.4748467962057665</v>
      </c>
      <c r="L30" s="100">
        <f>IF(SER_hh_emih!L30=0,0,SER_hh_emih!L30/SER_summary!L$26)</f>
        <v>8.3212103511298512</v>
      </c>
      <c r="M30" s="100">
        <f>IF(SER_hh_emih!M30=0,0,SER_hh_emih!M30/SER_summary!M$26)</f>
        <v>6.9955475000218943</v>
      </c>
      <c r="N30" s="100">
        <f>IF(SER_hh_emih!N30=0,0,SER_hh_emih!N30/SER_summary!N$26)</f>
        <v>6.2588428395501978</v>
      </c>
      <c r="O30" s="100">
        <f>IF(SER_hh_emih!O30=0,0,SER_hh_emih!O30/SER_summary!O$26)</f>
        <v>5.5481212491135619</v>
      </c>
      <c r="P30" s="100">
        <f>IF(SER_hh_emih!P30=0,0,SER_hh_emih!P30/SER_summary!P$26)</f>
        <v>6.2763299530156829</v>
      </c>
      <c r="Q30" s="100">
        <f>IF(SER_hh_emih!Q30=0,0,SER_hh_emih!Q30/SER_summary!Q$26)</f>
        <v>6.2898107722021512</v>
      </c>
    </row>
    <row r="31" spans="1:17" ht="12" customHeight="1" x14ac:dyDescent="0.25">
      <c r="A31" s="88" t="s">
        <v>98</v>
      </c>
      <c r="B31" s="100">
        <f>IF(SER_hh_emih!B31=0,0,SER_hh_emih!B31/SER_summary!B$26)</f>
        <v>6.4293346437552925</v>
      </c>
      <c r="C31" s="100">
        <f>IF(SER_hh_emih!C31=0,0,SER_hh_emih!C31/SER_summary!C$26)</f>
        <v>6.5359633747104784</v>
      </c>
      <c r="D31" s="100">
        <f>IF(SER_hh_emih!D31=0,0,SER_hh_emih!D31/SER_summary!D$26)</f>
        <v>6.2617906034908666</v>
      </c>
      <c r="E31" s="100">
        <f>IF(SER_hh_emih!E31=0,0,SER_hh_emih!E31/SER_summary!E$26)</f>
        <v>6.3430279137860879</v>
      </c>
      <c r="F31" s="100">
        <f>IF(SER_hh_emih!F31=0,0,SER_hh_emih!F31/SER_summary!F$26)</f>
        <v>6.3805067546064542</v>
      </c>
      <c r="G31" s="100">
        <f>IF(SER_hh_emih!G31=0,0,SER_hh_emih!G31/SER_summary!G$26)</f>
        <v>6.2413014583158022</v>
      </c>
      <c r="H31" s="100">
        <f>IF(SER_hh_emih!H31=0,0,SER_hh_emih!H31/SER_summary!H$26)</f>
        <v>6.2200990080859597</v>
      </c>
      <c r="I31" s="100">
        <f>IF(SER_hh_emih!I31=0,0,SER_hh_emih!I31/SER_summary!I$26)</f>
        <v>6.1774014219856523</v>
      </c>
      <c r="J31" s="100">
        <f>IF(SER_hh_emih!J31=0,0,SER_hh_emih!J31/SER_summary!J$26)</f>
        <v>6.1760870714919553</v>
      </c>
      <c r="K31" s="100">
        <f>IF(SER_hh_emih!K31=0,0,SER_hh_emih!K31/SER_summary!K$26)</f>
        <v>6.1585393125528212</v>
      </c>
      <c r="L31" s="100">
        <f>IF(SER_hh_emih!L31=0,0,SER_hh_emih!L31/SER_summary!L$26)</f>
        <v>5.9720224252032841</v>
      </c>
      <c r="M31" s="100">
        <f>IF(SER_hh_emih!M31=0,0,SER_hh_emih!M31/SER_summary!M$26)</f>
        <v>5.8272441897930012</v>
      </c>
      <c r="N31" s="100">
        <f>IF(SER_hh_emih!N31=0,0,SER_hh_emih!N31/SER_summary!N$26)</f>
        <v>5.1521671291617848</v>
      </c>
      <c r="O31" s="100">
        <f>IF(SER_hh_emih!O31=0,0,SER_hh_emih!O31/SER_summary!O$26)</f>
        <v>5.1758152179135646</v>
      </c>
      <c r="P31" s="100">
        <f>IF(SER_hh_emih!P31=0,0,SER_hh_emih!P31/SER_summary!P$26)</f>
        <v>5.158802542763671</v>
      </c>
      <c r="Q31" s="100">
        <f>IF(SER_hh_emih!Q31=0,0,SER_hh_emih!Q31/SER_summary!Q$26)</f>
        <v>5.160363033979718</v>
      </c>
    </row>
    <row r="32" spans="1:17" ht="12" customHeight="1" x14ac:dyDescent="0.25">
      <c r="A32" s="88" t="s">
        <v>34</v>
      </c>
      <c r="B32" s="100">
        <f>IF(SER_hh_emih!B32=0,0,SER_hh_emih!B32/SER_summary!B$26)</f>
        <v>0</v>
      </c>
      <c r="C32" s="100">
        <f>IF(SER_hh_emih!C32=0,0,SER_hh_emih!C32/SER_summary!C$26)</f>
        <v>0</v>
      </c>
      <c r="D32" s="100">
        <f>IF(SER_hh_emih!D32=0,0,SER_hh_emih!D32/SER_summary!D$26)</f>
        <v>0</v>
      </c>
      <c r="E32" s="100">
        <f>IF(SER_hh_emih!E32=0,0,SER_hh_emih!E32/SER_summary!E$26)</f>
        <v>0</v>
      </c>
      <c r="F32" s="100">
        <f>IF(SER_hh_emih!F32=0,0,SER_hh_emih!F32/SER_summary!F$26)</f>
        <v>0</v>
      </c>
      <c r="G32" s="100">
        <f>IF(SER_hh_emih!G32=0,0,SER_hh_emih!G32/SER_summary!G$26)</f>
        <v>0</v>
      </c>
      <c r="H32" s="100">
        <f>IF(SER_hh_emih!H32=0,0,SER_hh_emih!H32/SER_summary!H$26)</f>
        <v>0</v>
      </c>
      <c r="I32" s="100">
        <f>IF(SER_hh_emih!I32=0,0,SER_hh_emih!I32/SER_summary!I$26)</f>
        <v>0</v>
      </c>
      <c r="J32" s="100">
        <f>IF(SER_hh_emih!J32=0,0,SER_hh_emih!J32/SER_summary!J$26)</f>
        <v>0</v>
      </c>
      <c r="K32" s="100">
        <f>IF(SER_hh_emih!K32=0,0,SER_hh_emih!K32/SER_summary!K$26)</f>
        <v>0</v>
      </c>
      <c r="L32" s="100">
        <f>IF(SER_hh_emih!L32=0,0,SER_hh_emih!L32/SER_summary!L$26)</f>
        <v>0</v>
      </c>
      <c r="M32" s="100">
        <f>IF(SER_hh_emih!M32=0,0,SER_hh_emih!M32/SER_summary!M$26)</f>
        <v>0</v>
      </c>
      <c r="N32" s="100">
        <f>IF(SER_hh_emih!N32=0,0,SER_hh_emih!N32/SER_summary!N$26)</f>
        <v>0</v>
      </c>
      <c r="O32" s="100">
        <f>IF(SER_hh_emih!O32=0,0,SER_hh_emih!O32/SER_summary!O$26)</f>
        <v>0</v>
      </c>
      <c r="P32" s="100">
        <f>IF(SER_hh_emih!P32=0,0,SER_hh_emih!P32/SER_summary!P$26)</f>
        <v>0</v>
      </c>
      <c r="Q32" s="100">
        <f>IF(SER_hh_emih!Q32=0,0,SER_hh_emih!Q32/SER_summary!Q$26)</f>
        <v>0</v>
      </c>
    </row>
    <row r="33" spans="1:17" ht="12" customHeight="1" x14ac:dyDescent="0.25">
      <c r="A33" s="49" t="s">
        <v>30</v>
      </c>
      <c r="B33" s="18">
        <f>IF(SER_hh_emih!B33=0,0,SER_hh_emih!B33/SER_summary!B$26)</f>
        <v>0</v>
      </c>
      <c r="C33" s="18">
        <f>IF(SER_hh_emih!C33=0,0,SER_hh_emih!C33/SER_summary!C$26)</f>
        <v>0</v>
      </c>
      <c r="D33" s="18">
        <f>IF(SER_hh_emih!D33=0,0,SER_hh_emih!D33/SER_summary!D$26)</f>
        <v>0</v>
      </c>
      <c r="E33" s="18">
        <f>IF(SER_hh_emih!E33=0,0,SER_hh_emih!E33/SER_summary!E$26)</f>
        <v>0</v>
      </c>
      <c r="F33" s="18">
        <f>IF(SER_hh_emih!F33=0,0,SER_hh_emih!F33/SER_summary!F$26)</f>
        <v>0</v>
      </c>
      <c r="G33" s="18">
        <f>IF(SER_hh_emih!G33=0,0,SER_hh_emih!G33/SER_summary!G$26)</f>
        <v>0</v>
      </c>
      <c r="H33" s="18">
        <f>IF(SER_hh_emih!H33=0,0,SER_hh_emih!H33/SER_summary!H$26)</f>
        <v>0</v>
      </c>
      <c r="I33" s="18">
        <f>IF(SER_hh_emih!I33=0,0,SER_hh_emih!I33/SER_summary!I$26)</f>
        <v>0</v>
      </c>
      <c r="J33" s="18">
        <f>IF(SER_hh_emih!J33=0,0,SER_hh_emih!J33/SER_summary!J$26)</f>
        <v>0</v>
      </c>
      <c r="K33" s="18">
        <f>IF(SER_hh_emih!K33=0,0,SER_hh_emih!K33/SER_summary!K$26)</f>
        <v>0</v>
      </c>
      <c r="L33" s="18">
        <f>IF(SER_hh_emih!L33=0,0,SER_hh_emih!L33/SER_summary!L$26)</f>
        <v>0</v>
      </c>
      <c r="M33" s="18">
        <f>IF(SER_hh_emih!M33=0,0,SER_hh_emih!M33/SER_summary!M$26)</f>
        <v>0</v>
      </c>
      <c r="N33" s="18">
        <f>IF(SER_hh_emih!N33=0,0,SER_hh_emih!N33/SER_summary!N$26)</f>
        <v>0</v>
      </c>
      <c r="O33" s="18">
        <f>IF(SER_hh_emih!O33=0,0,SER_hh_emih!O33/SER_summary!O$26)</f>
        <v>0</v>
      </c>
      <c r="P33" s="18">
        <f>IF(SER_hh_emih!P33=0,0,SER_hh_emih!P33/SER_summary!P$26)</f>
        <v>0</v>
      </c>
      <c r="Q33" s="18">
        <f>IF(SER_hh_emih!Q33=0,0,SER_hh_emih!Q33/SER_summary!Q$26)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209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/>
      <c r="C3" s="98">
        <f t="shared" ref="C3:Q3" si="0">C4</f>
        <v>10362.378252692872</v>
      </c>
      <c r="D3" s="98">
        <f t="shared" si="0"/>
        <v>11256.034311929081</v>
      </c>
      <c r="E3" s="98">
        <f t="shared" si="0"/>
        <v>15066.610675701608</v>
      </c>
      <c r="F3" s="98">
        <f t="shared" si="0"/>
        <v>13480.564228511297</v>
      </c>
      <c r="G3" s="98">
        <f t="shared" si="0"/>
        <v>13509.893373851046</v>
      </c>
      <c r="H3" s="98">
        <f t="shared" si="0"/>
        <v>11778.216370422173</v>
      </c>
      <c r="I3" s="98">
        <f t="shared" si="0"/>
        <v>11819.663396706161</v>
      </c>
      <c r="J3" s="98">
        <f t="shared" si="0"/>
        <v>9539.2685183359154</v>
      </c>
      <c r="K3" s="98">
        <f t="shared" si="0"/>
        <v>8338.8888888889087</v>
      </c>
      <c r="L3" s="98">
        <f t="shared" si="0"/>
        <v>8435.1260845432698</v>
      </c>
      <c r="M3" s="98">
        <f t="shared" si="0"/>
        <v>9619.1034613224583</v>
      </c>
      <c r="N3" s="98">
        <f t="shared" si="0"/>
        <v>8424.684942453121</v>
      </c>
      <c r="O3" s="98">
        <f t="shared" si="0"/>
        <v>11258.045693738388</v>
      </c>
      <c r="P3" s="98">
        <f t="shared" si="0"/>
        <v>18056.07521691381</v>
      </c>
      <c r="Q3" s="98">
        <f t="shared" si="0"/>
        <v>15932.761253633138</v>
      </c>
    </row>
    <row r="4" spans="1:17" ht="12.95" customHeight="1" x14ac:dyDescent="0.25">
      <c r="A4" s="90" t="s">
        <v>44</v>
      </c>
      <c r="B4" s="89"/>
      <c r="C4" s="89">
        <f t="shared" ref="C4" si="1">SUM(C5:C14)</f>
        <v>10362.378252692872</v>
      </c>
      <c r="D4" s="89">
        <f t="shared" ref="D4:Q4" si="2">SUM(D5:D14)</f>
        <v>11256.034311929081</v>
      </c>
      <c r="E4" s="89">
        <f t="shared" si="2"/>
        <v>15066.610675701608</v>
      </c>
      <c r="F4" s="89">
        <f t="shared" si="2"/>
        <v>13480.564228511297</v>
      </c>
      <c r="G4" s="89">
        <f t="shared" si="2"/>
        <v>13509.893373851046</v>
      </c>
      <c r="H4" s="89">
        <f t="shared" si="2"/>
        <v>11778.216370422173</v>
      </c>
      <c r="I4" s="89">
        <f t="shared" si="2"/>
        <v>11819.663396706161</v>
      </c>
      <c r="J4" s="89">
        <f t="shared" si="2"/>
        <v>9539.2685183359154</v>
      </c>
      <c r="K4" s="89">
        <f t="shared" si="2"/>
        <v>8338.8888888889087</v>
      </c>
      <c r="L4" s="89">
        <f t="shared" si="2"/>
        <v>8435.1260845432698</v>
      </c>
      <c r="M4" s="89">
        <f t="shared" si="2"/>
        <v>9619.1034613224583</v>
      </c>
      <c r="N4" s="89">
        <f t="shared" si="2"/>
        <v>8424.684942453121</v>
      </c>
      <c r="O4" s="89">
        <f t="shared" si="2"/>
        <v>11258.045693738388</v>
      </c>
      <c r="P4" s="89">
        <f t="shared" si="2"/>
        <v>18056.07521691381</v>
      </c>
      <c r="Q4" s="89">
        <f t="shared" si="2"/>
        <v>15932.761253633138</v>
      </c>
    </row>
    <row r="5" spans="1:17" ht="12" customHeight="1" x14ac:dyDescent="0.25">
      <c r="A5" s="88" t="s">
        <v>38</v>
      </c>
      <c r="B5" s="87"/>
      <c r="C5" s="87">
        <v>0</v>
      </c>
      <c r="D5" s="87">
        <v>5.6223912718416846</v>
      </c>
      <c r="E5" s="87">
        <v>37.509804145677045</v>
      </c>
      <c r="F5" s="87">
        <v>0</v>
      </c>
      <c r="G5" s="87">
        <v>0</v>
      </c>
      <c r="H5" s="87">
        <v>83.673965543080087</v>
      </c>
      <c r="I5" s="87">
        <v>60.505146105898241</v>
      </c>
      <c r="J5" s="87">
        <v>75.885115545810081</v>
      </c>
      <c r="K5" s="87">
        <v>0</v>
      </c>
      <c r="L5" s="87">
        <v>0</v>
      </c>
      <c r="M5" s="87">
        <v>0</v>
      </c>
      <c r="N5" s="87">
        <v>0</v>
      </c>
      <c r="O5" s="87">
        <v>229.94544495275485</v>
      </c>
      <c r="P5" s="87">
        <v>42.61227656977195</v>
      </c>
      <c r="Q5" s="87">
        <v>83.94644136300721</v>
      </c>
    </row>
    <row r="6" spans="1:17" ht="12" customHeight="1" x14ac:dyDescent="0.25">
      <c r="A6" s="88" t="s">
        <v>66</v>
      </c>
      <c r="B6" s="87"/>
      <c r="C6" s="87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  <c r="P6" s="87">
        <v>0</v>
      </c>
      <c r="Q6" s="87">
        <v>0</v>
      </c>
    </row>
    <row r="7" spans="1:17" ht="12" customHeight="1" x14ac:dyDescent="0.25">
      <c r="A7" s="88" t="s">
        <v>99</v>
      </c>
      <c r="B7" s="87"/>
      <c r="C7" s="87">
        <v>111.2515685737972</v>
      </c>
      <c r="D7" s="87">
        <v>0</v>
      </c>
      <c r="E7" s="87">
        <v>0</v>
      </c>
      <c r="F7" s="87">
        <v>0</v>
      </c>
      <c r="G7" s="87">
        <v>64.875466221782432</v>
      </c>
      <c r="H7" s="87">
        <v>83.158578520657329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387.12246300964398</v>
      </c>
      <c r="O7" s="87">
        <v>219.89152624054151</v>
      </c>
      <c r="P7" s="87">
        <v>1179.2515859154801</v>
      </c>
      <c r="Q7" s="87">
        <v>2027.7328379388816</v>
      </c>
    </row>
    <row r="8" spans="1:17" ht="12" customHeight="1" x14ac:dyDescent="0.25">
      <c r="A8" s="88" t="s">
        <v>101</v>
      </c>
      <c r="B8" s="87"/>
      <c r="C8" s="87">
        <v>0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</row>
    <row r="9" spans="1:17" ht="12" customHeight="1" x14ac:dyDescent="0.25">
      <c r="A9" s="88" t="s">
        <v>106</v>
      </c>
      <c r="B9" s="87"/>
      <c r="C9" s="87">
        <v>7752.6882723570006</v>
      </c>
      <c r="D9" s="87">
        <v>9753.9437808010043</v>
      </c>
      <c r="E9" s="87">
        <v>13384.503785186043</v>
      </c>
      <c r="F9" s="87">
        <v>11439.751607022954</v>
      </c>
      <c r="G9" s="87">
        <v>7948.9109931832882</v>
      </c>
      <c r="H9" s="87">
        <v>5625.5155947728272</v>
      </c>
      <c r="I9" s="87">
        <v>0</v>
      </c>
      <c r="J9" s="87">
        <v>547.09506054429721</v>
      </c>
      <c r="K9" s="87">
        <v>4327.8417881895293</v>
      </c>
      <c r="L9" s="87">
        <v>7725.8797956651097</v>
      </c>
      <c r="M9" s="87">
        <v>5262.9234339225713</v>
      </c>
      <c r="N9" s="87">
        <v>6173.449721146113</v>
      </c>
      <c r="O9" s="87">
        <v>8377.6454605676754</v>
      </c>
      <c r="P9" s="87">
        <v>11437.657758640264</v>
      </c>
      <c r="Q9" s="87">
        <v>7112.6626689066961</v>
      </c>
    </row>
    <row r="10" spans="1:17" ht="12" customHeight="1" x14ac:dyDescent="0.25">
      <c r="A10" s="88" t="s">
        <v>34</v>
      </c>
      <c r="B10" s="87"/>
      <c r="C10" s="87">
        <v>163.56042558293498</v>
      </c>
      <c r="D10" s="87">
        <v>329.96317910918708</v>
      </c>
      <c r="E10" s="87">
        <v>453.23016667054918</v>
      </c>
      <c r="F10" s="87">
        <v>161.34870724951966</v>
      </c>
      <c r="G10" s="87">
        <v>263.33679295662279</v>
      </c>
      <c r="H10" s="87">
        <v>606.9016816014406</v>
      </c>
      <c r="I10" s="87">
        <v>1469.3289175049938</v>
      </c>
      <c r="J10" s="87">
        <v>295.19441128204693</v>
      </c>
      <c r="K10" s="87">
        <v>1696.968952743048</v>
      </c>
      <c r="L10" s="87">
        <v>0</v>
      </c>
      <c r="M10" s="87">
        <v>0</v>
      </c>
      <c r="N10" s="87">
        <v>256.95243127734932</v>
      </c>
      <c r="O10" s="87">
        <v>107.38728200709794</v>
      </c>
      <c r="P10" s="87">
        <v>208.7282076100999</v>
      </c>
      <c r="Q10" s="87">
        <v>438.2979764805761</v>
      </c>
    </row>
    <row r="11" spans="1:17" ht="12" customHeight="1" x14ac:dyDescent="0.25">
      <c r="A11" s="88" t="s">
        <v>61</v>
      </c>
      <c r="B11" s="87"/>
      <c r="C11" s="87">
        <v>280.79022764739398</v>
      </c>
      <c r="D11" s="87">
        <v>817.5692708292205</v>
      </c>
      <c r="E11" s="87">
        <v>236.70920011491441</v>
      </c>
      <c r="F11" s="87">
        <v>0</v>
      </c>
      <c r="G11" s="87">
        <v>0</v>
      </c>
      <c r="H11" s="87">
        <v>1287.3672877731215</v>
      </c>
      <c r="I11" s="87">
        <v>1327.1243787512365</v>
      </c>
      <c r="J11" s="87">
        <v>2029.7397576267867</v>
      </c>
      <c r="K11" s="87">
        <v>0</v>
      </c>
      <c r="L11" s="87">
        <v>68.095134546558725</v>
      </c>
      <c r="M11" s="87">
        <v>804.19824643172956</v>
      </c>
      <c r="N11" s="87">
        <v>1438.088982739429</v>
      </c>
      <c r="O11" s="87">
        <v>1249.0292766349196</v>
      </c>
      <c r="P11" s="87">
        <v>0</v>
      </c>
      <c r="Q11" s="87">
        <v>0</v>
      </c>
    </row>
    <row r="12" spans="1:17" ht="12" customHeight="1" x14ac:dyDescent="0.25">
      <c r="A12" s="88" t="s">
        <v>42</v>
      </c>
      <c r="B12" s="87"/>
      <c r="C12" s="87">
        <v>2046.9065818182478</v>
      </c>
      <c r="D12" s="87">
        <v>345.20369172473147</v>
      </c>
      <c r="E12" s="87">
        <v>950.60950649482368</v>
      </c>
      <c r="F12" s="87">
        <v>0</v>
      </c>
      <c r="G12" s="87">
        <v>1818.0142972528392</v>
      </c>
      <c r="H12" s="87">
        <v>1302.5929992964918</v>
      </c>
      <c r="I12" s="87">
        <v>4803.8029685486827</v>
      </c>
      <c r="J12" s="87">
        <v>6474.5553188957783</v>
      </c>
      <c r="K12" s="87">
        <v>0</v>
      </c>
      <c r="L12" s="87">
        <v>128.03759164889203</v>
      </c>
      <c r="M12" s="87">
        <v>77.482254473915035</v>
      </c>
      <c r="N12" s="87">
        <v>0</v>
      </c>
      <c r="O12" s="87">
        <v>0</v>
      </c>
      <c r="P12" s="87">
        <v>2907.0081423764168</v>
      </c>
      <c r="Q12" s="87">
        <v>379.84730190501085</v>
      </c>
    </row>
    <row r="13" spans="1:17" ht="12" customHeight="1" x14ac:dyDescent="0.25">
      <c r="A13" s="88" t="s">
        <v>105</v>
      </c>
      <c r="B13" s="87"/>
      <c r="C13" s="87">
        <v>7.181176713495959</v>
      </c>
      <c r="D13" s="87">
        <v>3.7319981930964059</v>
      </c>
      <c r="E13" s="87">
        <v>4.0482130895997184</v>
      </c>
      <c r="F13" s="87">
        <v>35.299897614244138</v>
      </c>
      <c r="G13" s="87">
        <v>74.830151995096614</v>
      </c>
      <c r="H13" s="87">
        <v>78.951556043346784</v>
      </c>
      <c r="I13" s="87">
        <v>117.77041502146093</v>
      </c>
      <c r="J13" s="87">
        <v>53.152256082356452</v>
      </c>
      <c r="K13" s="87">
        <v>87.913443809615643</v>
      </c>
      <c r="L13" s="87">
        <v>27.597836072394017</v>
      </c>
      <c r="M13" s="87">
        <v>86.764342534661097</v>
      </c>
      <c r="N13" s="87">
        <v>169.07134428058549</v>
      </c>
      <c r="O13" s="87">
        <v>717.2217287430127</v>
      </c>
      <c r="P13" s="87">
        <v>676.13241018554925</v>
      </c>
      <c r="Q13" s="87">
        <v>0</v>
      </c>
    </row>
    <row r="14" spans="1:17" ht="12" customHeight="1" x14ac:dyDescent="0.25">
      <c r="A14" s="51" t="s">
        <v>104</v>
      </c>
      <c r="B14" s="94"/>
      <c r="C14" s="94">
        <v>0</v>
      </c>
      <c r="D14" s="94">
        <v>0</v>
      </c>
      <c r="E14" s="94">
        <v>0</v>
      </c>
      <c r="F14" s="94">
        <v>1844.1640166245791</v>
      </c>
      <c r="G14" s="94">
        <v>3339.9256722414166</v>
      </c>
      <c r="H14" s="94">
        <v>2710.0547068712081</v>
      </c>
      <c r="I14" s="94">
        <v>4041.1315707738895</v>
      </c>
      <c r="J14" s="94">
        <v>63.646598358840109</v>
      </c>
      <c r="K14" s="94">
        <v>2226.1647041467154</v>
      </c>
      <c r="L14" s="94">
        <v>485.51572661031435</v>
      </c>
      <c r="M14" s="94">
        <v>3387.7351839595813</v>
      </c>
      <c r="N14" s="94">
        <v>0</v>
      </c>
      <c r="O14" s="94">
        <v>356.92497459238717</v>
      </c>
      <c r="P14" s="94">
        <v>1604.6848356162284</v>
      </c>
      <c r="Q14" s="94">
        <v>5890.2740270389659</v>
      </c>
    </row>
    <row r="15" spans="1:17" ht="12" hidden="1" customHeight="1" x14ac:dyDescent="0.25">
      <c r="A15" s="97" t="s">
        <v>103</v>
      </c>
      <c r="B15" s="96"/>
      <c r="C15" s="96">
        <f t="shared" ref="C15" si="3">SUM(C5:C12)</f>
        <v>10355.197075979375</v>
      </c>
      <c r="D15" s="96">
        <f t="shared" ref="D15:Q15" si="4">SUM(D5:D12)</f>
        <v>11252.302313735985</v>
      </c>
      <c r="E15" s="96">
        <f t="shared" si="4"/>
        <v>15062.562462612008</v>
      </c>
      <c r="F15" s="96">
        <f t="shared" si="4"/>
        <v>11601.100314272473</v>
      </c>
      <c r="G15" s="96">
        <f t="shared" si="4"/>
        <v>10095.137549614532</v>
      </c>
      <c r="H15" s="96">
        <f t="shared" si="4"/>
        <v>8989.2101075076189</v>
      </c>
      <c r="I15" s="96">
        <f t="shared" si="4"/>
        <v>7660.7614109108108</v>
      </c>
      <c r="J15" s="96">
        <f t="shared" si="4"/>
        <v>9422.4696638947189</v>
      </c>
      <c r="K15" s="96">
        <f t="shared" si="4"/>
        <v>6024.8107409325776</v>
      </c>
      <c r="L15" s="96">
        <f t="shared" si="4"/>
        <v>7922.0125218605608</v>
      </c>
      <c r="M15" s="96">
        <f t="shared" si="4"/>
        <v>6144.6039348282166</v>
      </c>
      <c r="N15" s="96">
        <f t="shared" si="4"/>
        <v>8255.6135981725347</v>
      </c>
      <c r="O15" s="96">
        <f t="shared" si="4"/>
        <v>10183.898990402988</v>
      </c>
      <c r="P15" s="96">
        <f t="shared" si="4"/>
        <v>15775.257971112032</v>
      </c>
      <c r="Q15" s="96">
        <f t="shared" si="4"/>
        <v>10042.487226594172</v>
      </c>
    </row>
    <row r="16" spans="1:17" ht="12.95" customHeight="1" x14ac:dyDescent="0.25">
      <c r="A16" s="90" t="s">
        <v>102</v>
      </c>
      <c r="B16" s="89"/>
      <c r="C16" s="89">
        <f t="shared" ref="C16" si="5">SUM(C17:C18)</f>
        <v>2419.1560093437065</v>
      </c>
      <c r="D16" s="89">
        <f t="shared" ref="D16:Q16" si="6">SUM(D17:D18)</f>
        <v>3797.431880482739</v>
      </c>
      <c r="E16" s="89">
        <f t="shared" si="6"/>
        <v>3344.8399437603402</v>
      </c>
      <c r="F16" s="89">
        <f t="shared" si="6"/>
        <v>4130.188720514132</v>
      </c>
      <c r="G16" s="89">
        <f t="shared" si="6"/>
        <v>3391.9999999999959</v>
      </c>
      <c r="H16" s="89">
        <f t="shared" si="6"/>
        <v>4700.2012320646591</v>
      </c>
      <c r="I16" s="89">
        <f t="shared" si="6"/>
        <v>4848.9591498451628</v>
      </c>
      <c r="J16" s="89">
        <f t="shared" si="6"/>
        <v>3021.8727084955267</v>
      </c>
      <c r="K16" s="89">
        <f t="shared" si="6"/>
        <v>3105.9999999999945</v>
      </c>
      <c r="L16" s="89">
        <f t="shared" si="6"/>
        <v>3006.0000000000005</v>
      </c>
      <c r="M16" s="89">
        <f t="shared" si="6"/>
        <v>478.33221501359787</v>
      </c>
      <c r="N16" s="89">
        <f t="shared" si="6"/>
        <v>121.03607725845106</v>
      </c>
      <c r="O16" s="89">
        <f t="shared" si="6"/>
        <v>210.26800706049647</v>
      </c>
      <c r="P16" s="89">
        <f t="shared" si="6"/>
        <v>1140.6088171088334</v>
      </c>
      <c r="Q16" s="89">
        <f t="shared" si="6"/>
        <v>529.97845554255218</v>
      </c>
    </row>
    <row r="17" spans="1:17" ht="12.95" customHeight="1" x14ac:dyDescent="0.25">
      <c r="A17" s="88" t="s">
        <v>101</v>
      </c>
      <c r="B17" s="87"/>
      <c r="C17" s="87">
        <v>3.1560093437101862</v>
      </c>
      <c r="D17" s="87">
        <v>94.431880482737682</v>
      </c>
      <c r="E17" s="87">
        <v>30.839943760342141</v>
      </c>
      <c r="F17" s="87">
        <v>17.188720514132005</v>
      </c>
      <c r="G17" s="87">
        <v>0</v>
      </c>
      <c r="H17" s="87">
        <v>123.20123206465297</v>
      </c>
      <c r="I17" s="87">
        <v>217.95914984516284</v>
      </c>
      <c r="J17" s="87">
        <v>77.872708495524392</v>
      </c>
      <c r="K17" s="87">
        <v>0</v>
      </c>
      <c r="L17" s="87">
        <v>0</v>
      </c>
      <c r="M17" s="87">
        <v>52.33221501359607</v>
      </c>
      <c r="N17" s="87">
        <v>121.03607725845106</v>
      </c>
      <c r="O17" s="87">
        <v>210.26800706049647</v>
      </c>
      <c r="P17" s="87">
        <v>371.60881710882751</v>
      </c>
      <c r="Q17" s="87">
        <v>529.97845554255218</v>
      </c>
    </row>
    <row r="18" spans="1:17" ht="12" customHeight="1" x14ac:dyDescent="0.25">
      <c r="A18" s="88" t="s">
        <v>100</v>
      </c>
      <c r="B18" s="87"/>
      <c r="C18" s="87">
        <v>2415.9999999999964</v>
      </c>
      <c r="D18" s="87">
        <v>3703.0000000000014</v>
      </c>
      <c r="E18" s="87">
        <v>3313.9999999999982</v>
      </c>
      <c r="F18" s="87">
        <v>4113</v>
      </c>
      <c r="G18" s="87">
        <v>3391.9999999999959</v>
      </c>
      <c r="H18" s="87">
        <v>4577.0000000000064</v>
      </c>
      <c r="I18" s="87">
        <v>4631</v>
      </c>
      <c r="J18" s="87">
        <v>2944.0000000000023</v>
      </c>
      <c r="K18" s="87">
        <v>3105.9999999999945</v>
      </c>
      <c r="L18" s="87">
        <v>3006.0000000000005</v>
      </c>
      <c r="M18" s="87">
        <v>426.00000000000182</v>
      </c>
      <c r="N18" s="87">
        <v>0</v>
      </c>
      <c r="O18" s="87">
        <v>0</v>
      </c>
      <c r="P18" s="87">
        <v>769.0000000000058</v>
      </c>
      <c r="Q18" s="87">
        <v>0</v>
      </c>
    </row>
    <row r="19" spans="1:17" ht="12.95" customHeight="1" x14ac:dyDescent="0.25">
      <c r="A19" s="90" t="s">
        <v>47</v>
      </c>
      <c r="B19" s="89"/>
      <c r="C19" s="89">
        <f t="shared" ref="C19" si="7">SUM(C20:C26)</f>
        <v>10362.37825269287</v>
      </c>
      <c r="D19" s="89">
        <f t="shared" ref="D19:Q19" si="8">SUM(D20:D26)</f>
        <v>11256.034311929081</v>
      </c>
      <c r="E19" s="89">
        <f t="shared" si="8"/>
        <v>15066.61067570161</v>
      </c>
      <c r="F19" s="89">
        <f t="shared" si="8"/>
        <v>13480.564228511295</v>
      </c>
      <c r="G19" s="89">
        <f t="shared" si="8"/>
        <v>13509.893373851039</v>
      </c>
      <c r="H19" s="89">
        <f t="shared" si="8"/>
        <v>11778.216370422173</v>
      </c>
      <c r="I19" s="89">
        <f t="shared" si="8"/>
        <v>11819.663396706157</v>
      </c>
      <c r="J19" s="89">
        <f t="shared" si="8"/>
        <v>9539.2685183359172</v>
      </c>
      <c r="K19" s="89">
        <f t="shared" si="8"/>
        <v>8338.8888888889069</v>
      </c>
      <c r="L19" s="89">
        <f t="shared" si="8"/>
        <v>8435.1260845432626</v>
      </c>
      <c r="M19" s="89">
        <f t="shared" si="8"/>
        <v>9619.103461322462</v>
      </c>
      <c r="N19" s="89">
        <f t="shared" si="8"/>
        <v>8424.6849424531192</v>
      </c>
      <c r="O19" s="89">
        <f t="shared" si="8"/>
        <v>11258.045693738395</v>
      </c>
      <c r="P19" s="89">
        <f t="shared" si="8"/>
        <v>18056.075216913803</v>
      </c>
      <c r="Q19" s="89">
        <f t="shared" si="8"/>
        <v>15932.761253633136</v>
      </c>
    </row>
    <row r="20" spans="1:17" ht="12" customHeight="1" x14ac:dyDescent="0.25">
      <c r="A20" s="88" t="s">
        <v>38</v>
      </c>
      <c r="B20" s="87"/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s="28" customFormat="1" ht="12" customHeight="1" x14ac:dyDescent="0.25">
      <c r="A21" s="88" t="s">
        <v>66</v>
      </c>
      <c r="B21" s="87"/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ht="12" customHeight="1" x14ac:dyDescent="0.25">
      <c r="A22" s="88" t="s">
        <v>99</v>
      </c>
      <c r="B22" s="87"/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ht="12" customHeight="1" x14ac:dyDescent="0.25">
      <c r="A23" s="88" t="s">
        <v>98</v>
      </c>
      <c r="B23" s="87"/>
      <c r="C23" s="87">
        <v>5044.2785652339662</v>
      </c>
      <c r="D23" s="87">
        <v>7623.5269501604298</v>
      </c>
      <c r="E23" s="87">
        <v>9013.8762193938237</v>
      </c>
      <c r="F23" s="87">
        <v>12399.296812535786</v>
      </c>
      <c r="G23" s="87">
        <v>8432.2791587581505</v>
      </c>
      <c r="H23" s="87">
        <v>7844.8829586866659</v>
      </c>
      <c r="I23" s="87">
        <v>7901.7771248661757</v>
      </c>
      <c r="J23" s="87">
        <v>6238.2020000082384</v>
      </c>
      <c r="K23" s="87">
        <v>6671.4345208270133</v>
      </c>
      <c r="L23" s="87">
        <v>7361.5146611463069</v>
      </c>
      <c r="M23" s="87">
        <v>5822.3489055354539</v>
      </c>
      <c r="N23" s="87">
        <v>7143.0090026526141</v>
      </c>
      <c r="O23" s="87">
        <v>10882.753196567246</v>
      </c>
      <c r="P23" s="87">
        <v>7343.6037160784017</v>
      </c>
      <c r="Q23" s="87">
        <v>0</v>
      </c>
    </row>
    <row r="24" spans="1:17" ht="12" customHeight="1" x14ac:dyDescent="0.25">
      <c r="A24" s="88" t="s">
        <v>34</v>
      </c>
      <c r="B24" s="87"/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705.38775658536542</v>
      </c>
      <c r="O24" s="87">
        <v>27.018496365651398</v>
      </c>
      <c r="P24" s="87">
        <v>0</v>
      </c>
      <c r="Q24" s="87">
        <v>176.16297569330254</v>
      </c>
    </row>
    <row r="25" spans="1:17" ht="12" customHeight="1" x14ac:dyDescent="0.25">
      <c r="A25" s="88" t="s">
        <v>42</v>
      </c>
      <c r="B25" s="87"/>
      <c r="C25" s="87">
        <v>740.52174530870809</v>
      </c>
      <c r="D25" s="87">
        <v>781.27231900997481</v>
      </c>
      <c r="E25" s="87">
        <v>891.68787223710854</v>
      </c>
      <c r="F25" s="87">
        <v>1081.2674159755102</v>
      </c>
      <c r="G25" s="87">
        <v>2091.8156931882791</v>
      </c>
      <c r="H25" s="87">
        <v>1217.4911848840202</v>
      </c>
      <c r="I25" s="87">
        <v>1386.4417664378441</v>
      </c>
      <c r="J25" s="87">
        <v>2327.8924322411426</v>
      </c>
      <c r="K25" s="87">
        <v>1053.1062309917916</v>
      </c>
      <c r="L25" s="87">
        <v>1040.5505439759988</v>
      </c>
      <c r="M25" s="87">
        <v>954.29473826846663</v>
      </c>
      <c r="N25" s="87">
        <v>576.28818321513972</v>
      </c>
      <c r="O25" s="87">
        <v>348.27400080549683</v>
      </c>
      <c r="P25" s="87">
        <v>253.53628913152397</v>
      </c>
      <c r="Q25" s="87">
        <v>686.02175782093559</v>
      </c>
    </row>
    <row r="26" spans="1:17" ht="12" customHeight="1" x14ac:dyDescent="0.25">
      <c r="A26" s="88" t="s">
        <v>30</v>
      </c>
      <c r="B26" s="94"/>
      <c r="C26" s="94">
        <v>4577.5779421501957</v>
      </c>
      <c r="D26" s="94">
        <v>2851.2350427586775</v>
      </c>
      <c r="E26" s="94">
        <v>5161.0465840706756</v>
      </c>
      <c r="F26" s="94">
        <v>0</v>
      </c>
      <c r="G26" s="94">
        <v>2985.7985219046104</v>
      </c>
      <c r="H26" s="94">
        <v>2715.8422268514855</v>
      </c>
      <c r="I26" s="94">
        <v>2531.444505402138</v>
      </c>
      <c r="J26" s="94">
        <v>973.17408608653614</v>
      </c>
      <c r="K26" s="94">
        <v>614.3481370701013</v>
      </c>
      <c r="L26" s="94">
        <v>33.060879420957107</v>
      </c>
      <c r="M26" s="94">
        <v>2842.4598175185401</v>
      </c>
      <c r="N26" s="94">
        <v>0</v>
      </c>
      <c r="O26" s="94">
        <v>0</v>
      </c>
      <c r="P26" s="94">
        <v>10458.935211703878</v>
      </c>
      <c r="Q26" s="94">
        <v>15070.576520118899</v>
      </c>
    </row>
    <row r="27" spans="1:17" ht="12" customHeight="1" x14ac:dyDescent="0.25">
      <c r="A27" s="93" t="s">
        <v>33</v>
      </c>
      <c r="B27" s="119"/>
      <c r="C27" s="119">
        <v>0</v>
      </c>
      <c r="D27" s="119">
        <v>0</v>
      </c>
      <c r="E27" s="119">
        <v>0</v>
      </c>
      <c r="F27" s="119">
        <v>0</v>
      </c>
      <c r="G27" s="119">
        <v>80.763951305157661</v>
      </c>
      <c r="H27" s="119">
        <v>0</v>
      </c>
      <c r="I27" s="119">
        <v>307.65504116903708</v>
      </c>
      <c r="J27" s="119">
        <v>55.590915526771468</v>
      </c>
      <c r="K27" s="119">
        <v>23.669065261681094</v>
      </c>
      <c r="L27" s="119">
        <v>137.8667219091557</v>
      </c>
      <c r="M27" s="119">
        <v>48.097134971609485</v>
      </c>
      <c r="N27" s="119">
        <v>38.795086605682336</v>
      </c>
      <c r="O27" s="119">
        <v>31.65267658542091</v>
      </c>
      <c r="P27" s="119">
        <v>34.474331699923304</v>
      </c>
      <c r="Q27" s="119">
        <v>49.908992583843457</v>
      </c>
    </row>
    <row r="28" spans="1:17" ht="12" hidden="1" customHeight="1" x14ac:dyDescent="0.25">
      <c r="A28" s="91" t="s">
        <v>33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</row>
    <row r="29" spans="1:17" ht="12.95" customHeight="1" x14ac:dyDescent="0.25">
      <c r="A29" s="90" t="s">
        <v>46</v>
      </c>
      <c r="B29" s="89"/>
      <c r="C29" s="89">
        <f t="shared" ref="C29" si="9">SUM(C30:C33)</f>
        <v>10362.378252692874</v>
      </c>
      <c r="D29" s="89">
        <f t="shared" ref="D29:Q29" si="10">SUM(D30:D33)</f>
        <v>11256.034311929081</v>
      </c>
      <c r="E29" s="89">
        <f t="shared" si="10"/>
        <v>15066.610675701615</v>
      </c>
      <c r="F29" s="89">
        <f t="shared" si="10"/>
        <v>13480.564228511297</v>
      </c>
      <c r="G29" s="89">
        <f t="shared" si="10"/>
        <v>13509.893373851042</v>
      </c>
      <c r="H29" s="89">
        <f t="shared" si="10"/>
        <v>11778.216370422171</v>
      </c>
      <c r="I29" s="89">
        <f t="shared" si="10"/>
        <v>11819.663396706157</v>
      </c>
      <c r="J29" s="89">
        <f t="shared" si="10"/>
        <v>9539.2685183359135</v>
      </c>
      <c r="K29" s="89">
        <f t="shared" si="10"/>
        <v>8338.8888888889069</v>
      </c>
      <c r="L29" s="89">
        <f t="shared" si="10"/>
        <v>8435.1260845432626</v>
      </c>
      <c r="M29" s="89">
        <f t="shared" si="10"/>
        <v>9619.1034613224601</v>
      </c>
      <c r="N29" s="89">
        <f t="shared" si="10"/>
        <v>8424.684942453121</v>
      </c>
      <c r="O29" s="89">
        <f t="shared" si="10"/>
        <v>11258.045693738391</v>
      </c>
      <c r="P29" s="89">
        <f t="shared" si="10"/>
        <v>18056.075216913796</v>
      </c>
      <c r="Q29" s="89">
        <f t="shared" si="10"/>
        <v>15932.761253633134</v>
      </c>
    </row>
    <row r="30" spans="1:17" s="28" customFormat="1" ht="12" customHeight="1" x14ac:dyDescent="0.25">
      <c r="A30" s="88" t="s">
        <v>66</v>
      </c>
      <c r="B30" s="87"/>
      <c r="C30" s="87">
        <v>0</v>
      </c>
      <c r="D30" s="87">
        <v>1221.518098494412</v>
      </c>
      <c r="E30" s="87">
        <v>1091.2858287073311</v>
      </c>
      <c r="F30" s="87">
        <v>0</v>
      </c>
      <c r="G30" s="87">
        <v>1653.3989659119413</v>
      </c>
      <c r="H30" s="87">
        <v>1360.3081295434945</v>
      </c>
      <c r="I30" s="87">
        <v>1461.724974824803</v>
      </c>
      <c r="J30" s="87">
        <v>0</v>
      </c>
      <c r="K30" s="87">
        <v>1469.6263887698765</v>
      </c>
      <c r="L30" s="87">
        <v>952.4968918433384</v>
      </c>
      <c r="M30" s="87">
        <v>910.15678340102124</v>
      </c>
      <c r="N30" s="87">
        <v>434.76560016059284</v>
      </c>
      <c r="O30" s="87">
        <v>0</v>
      </c>
      <c r="P30" s="87">
        <v>0</v>
      </c>
      <c r="Q30" s="87">
        <v>1739.9279162521364</v>
      </c>
    </row>
    <row r="31" spans="1:17" ht="12" customHeight="1" x14ac:dyDescent="0.25">
      <c r="A31" s="88" t="s">
        <v>98</v>
      </c>
      <c r="B31" s="87"/>
      <c r="C31" s="87">
        <v>5423.1936256267036</v>
      </c>
      <c r="D31" s="87">
        <v>5973.9310238448488</v>
      </c>
      <c r="E31" s="87">
        <v>7244.7733126234352</v>
      </c>
      <c r="F31" s="87">
        <v>6061.1346969391861</v>
      </c>
      <c r="G31" s="87">
        <v>6425.2660279706397</v>
      </c>
      <c r="H31" s="87">
        <v>5158.8731405366516</v>
      </c>
      <c r="I31" s="87">
        <v>4242.5928092353042</v>
      </c>
      <c r="J31" s="87">
        <v>5055.3877334787057</v>
      </c>
      <c r="K31" s="87">
        <v>4133.1490918719301</v>
      </c>
      <c r="L31" s="87">
        <v>7482.6291926999247</v>
      </c>
      <c r="M31" s="87">
        <v>8708.9466779214381</v>
      </c>
      <c r="N31" s="87">
        <v>7989.9193422925282</v>
      </c>
      <c r="O31" s="87">
        <v>11258.045693738391</v>
      </c>
      <c r="P31" s="87">
        <v>10943.807443748681</v>
      </c>
      <c r="Q31" s="87">
        <v>30.507540609504996</v>
      </c>
    </row>
    <row r="32" spans="1:17" ht="12" customHeight="1" x14ac:dyDescent="0.25">
      <c r="A32" s="88" t="s">
        <v>34</v>
      </c>
      <c r="B32" s="87"/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ht="12" customHeight="1" x14ac:dyDescent="0.25">
      <c r="A33" s="49" t="s">
        <v>30</v>
      </c>
      <c r="B33" s="86"/>
      <c r="C33" s="86">
        <v>4939.184627066169</v>
      </c>
      <c r="D33" s="86">
        <v>4060.5851895898199</v>
      </c>
      <c r="E33" s="86">
        <v>6730.5515343708485</v>
      </c>
      <c r="F33" s="86">
        <v>7419.429531572111</v>
      </c>
      <c r="G33" s="86">
        <v>5431.2283799684601</v>
      </c>
      <c r="H33" s="86">
        <v>5259.0351003420255</v>
      </c>
      <c r="I33" s="86">
        <v>6115.3456126460505</v>
      </c>
      <c r="J33" s="86">
        <v>4483.8807848572087</v>
      </c>
      <c r="K33" s="86">
        <v>2736.1134082470999</v>
      </c>
      <c r="L33" s="86">
        <v>0</v>
      </c>
      <c r="M33" s="86">
        <v>0</v>
      </c>
      <c r="N33" s="86">
        <v>0</v>
      </c>
      <c r="O33" s="86">
        <v>0</v>
      </c>
      <c r="P33" s="86">
        <v>7112.2677731651147</v>
      </c>
      <c r="Q33" s="86">
        <v>14162.325796771493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109</v>
      </c>
      <c r="B3" s="106"/>
      <c r="C3" s="106">
        <f t="shared" ref="C3:Q3" si="0">SUM(C4,C16,C19,C29)</f>
        <v>108.83162757827998</v>
      </c>
      <c r="D3" s="106">
        <f t="shared" si="0"/>
        <v>107.93764013472084</v>
      </c>
      <c r="E3" s="106">
        <f t="shared" si="0"/>
        <v>142.77384491948459</v>
      </c>
      <c r="F3" s="106">
        <f t="shared" si="0"/>
        <v>130.2884258604835</v>
      </c>
      <c r="G3" s="106">
        <f t="shared" si="0"/>
        <v>140.45848928415202</v>
      </c>
      <c r="H3" s="106">
        <f t="shared" si="0"/>
        <v>109.47072892970849</v>
      </c>
      <c r="I3" s="106">
        <f t="shared" si="0"/>
        <v>91.914188435476589</v>
      </c>
      <c r="J3" s="106">
        <f t="shared" si="0"/>
        <v>69.716841247252432</v>
      </c>
      <c r="K3" s="106">
        <f t="shared" si="0"/>
        <v>74.389016493439328</v>
      </c>
      <c r="L3" s="106">
        <f t="shared" si="0"/>
        <v>75.230362647372985</v>
      </c>
      <c r="M3" s="106">
        <f t="shared" si="0"/>
        <v>82.306329941835742</v>
      </c>
      <c r="N3" s="106">
        <f t="shared" si="0"/>
        <v>52.520049721269004</v>
      </c>
      <c r="O3" s="106">
        <f t="shared" si="0"/>
        <v>67.146701973739596</v>
      </c>
      <c r="P3" s="106">
        <f t="shared" si="0"/>
        <v>90.852732700070774</v>
      </c>
      <c r="Q3" s="106">
        <f t="shared" si="0"/>
        <v>84.283926326181103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88.552687387117487</v>
      </c>
      <c r="D4" s="101">
        <f t="shared" si="1"/>
        <v>84.683330693847651</v>
      </c>
      <c r="E4" s="101">
        <f t="shared" si="1"/>
        <v>113.48257363403597</v>
      </c>
      <c r="F4" s="101">
        <f t="shared" si="1"/>
        <v>103.19315170625383</v>
      </c>
      <c r="G4" s="101">
        <f t="shared" si="1"/>
        <v>113.87240091792489</v>
      </c>
      <c r="H4" s="101">
        <f t="shared" si="1"/>
        <v>85.755543898491453</v>
      </c>
      <c r="I4" s="101">
        <f t="shared" si="1"/>
        <v>68.492558623150288</v>
      </c>
      <c r="J4" s="101">
        <f t="shared" si="1"/>
        <v>51.195418001387097</v>
      </c>
      <c r="K4" s="101">
        <f t="shared" si="1"/>
        <v>57.133867205643647</v>
      </c>
      <c r="L4" s="101">
        <f t="shared" si="1"/>
        <v>57.034058003222455</v>
      </c>
      <c r="M4" s="101">
        <f t="shared" si="1"/>
        <v>63.788227331937208</v>
      </c>
      <c r="N4" s="101">
        <f t="shared" si="1"/>
        <v>37.338744767616639</v>
      </c>
      <c r="O4" s="101">
        <f t="shared" si="1"/>
        <v>46.752847756143048</v>
      </c>
      <c r="P4" s="101">
        <f t="shared" si="1"/>
        <v>59.393245792883427</v>
      </c>
      <c r="Q4" s="101">
        <f t="shared" si="1"/>
        <v>59.237673052562194</v>
      </c>
    </row>
    <row r="5" spans="1:17" ht="12" customHeight="1" x14ac:dyDescent="0.25">
      <c r="A5" s="88" t="s">
        <v>38</v>
      </c>
      <c r="B5" s="100"/>
      <c r="C5" s="100">
        <v>0</v>
      </c>
      <c r="D5" s="100">
        <v>5.5546006845468406E-2</v>
      </c>
      <c r="E5" s="100">
        <v>0.36844430377575665</v>
      </c>
      <c r="F5" s="100">
        <v>0</v>
      </c>
      <c r="G5" s="100">
        <v>0</v>
      </c>
      <c r="H5" s="100">
        <v>0.80013464027776349</v>
      </c>
      <c r="I5" s="100">
        <v>0.47136233603673383</v>
      </c>
      <c r="J5" s="100">
        <v>0.58379263069124465</v>
      </c>
      <c r="K5" s="100">
        <v>0</v>
      </c>
      <c r="L5" s="100">
        <v>0</v>
      </c>
      <c r="M5" s="100">
        <v>0</v>
      </c>
      <c r="N5" s="100">
        <v>0</v>
      </c>
      <c r="O5" s="100">
        <v>1.3056018926350965</v>
      </c>
      <c r="P5" s="100">
        <v>0.19094299946285989</v>
      </c>
      <c r="Q5" s="100">
        <v>0.41225884281315489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1.1220911899736306</v>
      </c>
      <c r="D7" s="100">
        <v>0</v>
      </c>
      <c r="E7" s="100">
        <v>0</v>
      </c>
      <c r="F7" s="100">
        <v>0</v>
      </c>
      <c r="G7" s="100">
        <v>0.62596025595929661</v>
      </c>
      <c r="H7" s="100">
        <v>0.68662930726916804</v>
      </c>
      <c r="I7" s="100">
        <v>0</v>
      </c>
      <c r="J7" s="100">
        <v>0</v>
      </c>
      <c r="K7" s="100">
        <v>0</v>
      </c>
      <c r="L7" s="100">
        <v>0</v>
      </c>
      <c r="M7" s="100">
        <v>0</v>
      </c>
      <c r="N7" s="100">
        <v>2.2241839403108492</v>
      </c>
      <c r="O7" s="100">
        <v>0.63904906262733474</v>
      </c>
      <c r="P7" s="100">
        <v>3.8816095574719456</v>
      </c>
      <c r="Q7" s="100">
        <v>7.3115488553536672</v>
      </c>
    </row>
    <row r="8" spans="1:17" ht="12" customHeight="1" x14ac:dyDescent="0.25">
      <c r="A8" s="88" t="s">
        <v>101</v>
      </c>
      <c r="B8" s="100"/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/>
      <c r="C9" s="100">
        <v>66.410031342383419</v>
      </c>
      <c r="D9" s="100">
        <v>72.427850400719706</v>
      </c>
      <c r="E9" s="100">
        <v>98.814634744224264</v>
      </c>
      <c r="F9" s="100">
        <v>86.841268989373177</v>
      </c>
      <c r="G9" s="100">
        <v>68.229342707109865</v>
      </c>
      <c r="H9" s="100">
        <v>40.917445566144174</v>
      </c>
      <c r="I9" s="100">
        <v>0</v>
      </c>
      <c r="J9" s="100">
        <v>3.115034570977778</v>
      </c>
      <c r="K9" s="100">
        <v>27.663900941258479</v>
      </c>
      <c r="L9" s="100">
        <v>51.903547403163522</v>
      </c>
      <c r="M9" s="100">
        <v>35.73490502843925</v>
      </c>
      <c r="N9" s="100">
        <v>26.937401335827637</v>
      </c>
      <c r="O9" s="100">
        <v>36.290172296799945</v>
      </c>
      <c r="P9" s="100">
        <v>39.121727285857631</v>
      </c>
      <c r="Q9" s="100">
        <v>26.754644817613784</v>
      </c>
    </row>
    <row r="10" spans="1:17" ht="12" customHeight="1" x14ac:dyDescent="0.25">
      <c r="A10" s="88" t="s">
        <v>34</v>
      </c>
      <c r="B10" s="100"/>
      <c r="C10" s="100">
        <v>1.6024282382553017</v>
      </c>
      <c r="D10" s="100">
        <v>3.1826754840336369</v>
      </c>
      <c r="E10" s="100">
        <v>4.6648673646306049</v>
      </c>
      <c r="F10" s="100">
        <v>1.506049058483754</v>
      </c>
      <c r="G10" s="100">
        <v>1.939196106252685</v>
      </c>
      <c r="H10" s="100">
        <v>5.8274486056738199</v>
      </c>
      <c r="I10" s="100">
        <v>11.623525534546401</v>
      </c>
      <c r="J10" s="100">
        <v>2.2802290374156833</v>
      </c>
      <c r="K10" s="100">
        <v>14.858405130712768</v>
      </c>
      <c r="L10" s="100">
        <v>0</v>
      </c>
      <c r="M10" s="100">
        <v>0</v>
      </c>
      <c r="N10" s="100">
        <v>1.6007042261726003</v>
      </c>
      <c r="O10" s="100">
        <v>0.62126206810745088</v>
      </c>
      <c r="P10" s="100">
        <v>0.94093069083549274</v>
      </c>
      <c r="Q10" s="100">
        <v>2.139640945721911</v>
      </c>
    </row>
    <row r="11" spans="1:17" ht="12" customHeight="1" x14ac:dyDescent="0.25">
      <c r="A11" s="88" t="s">
        <v>61</v>
      </c>
      <c r="B11" s="100"/>
      <c r="C11" s="100">
        <v>2.2116770915042916</v>
      </c>
      <c r="D11" s="100">
        <v>5.741180493958888</v>
      </c>
      <c r="E11" s="100">
        <v>1.6533318293851702</v>
      </c>
      <c r="F11" s="100">
        <v>0</v>
      </c>
      <c r="G11" s="100">
        <v>0</v>
      </c>
      <c r="H11" s="100">
        <v>8.747487029134815</v>
      </c>
      <c r="I11" s="100">
        <v>7.3141716082180981</v>
      </c>
      <c r="J11" s="100">
        <v>10.982645132517945</v>
      </c>
      <c r="K11" s="100">
        <v>0</v>
      </c>
      <c r="L11" s="100">
        <v>0.42875774218974894</v>
      </c>
      <c r="M11" s="100">
        <v>5.0801489425260993</v>
      </c>
      <c r="N11" s="100">
        <v>5.9101298577010315</v>
      </c>
      <c r="O11" s="100">
        <v>5.017279820165955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16.222390828801668</v>
      </c>
      <c r="D12" s="100">
        <v>2.2695065603592472</v>
      </c>
      <c r="E12" s="100">
        <v>6.6044752881767153</v>
      </c>
      <c r="F12" s="100">
        <v>0</v>
      </c>
      <c r="G12" s="100">
        <v>13.958921458983705</v>
      </c>
      <c r="H12" s="100">
        <v>8.4697678811808146</v>
      </c>
      <c r="I12" s="100">
        <v>25.332535016472121</v>
      </c>
      <c r="J12" s="100">
        <v>33.467738858164694</v>
      </c>
      <c r="K12" s="100">
        <v>0</v>
      </c>
      <c r="L12" s="100">
        <v>0.77341320866111207</v>
      </c>
      <c r="M12" s="100">
        <v>0.45698075303087227</v>
      </c>
      <c r="N12" s="100">
        <v>0</v>
      </c>
      <c r="O12" s="100">
        <v>0</v>
      </c>
      <c r="P12" s="100">
        <v>8.7960189085447205</v>
      </c>
      <c r="Q12" s="100">
        <v>1.2606691522074243</v>
      </c>
    </row>
    <row r="13" spans="1:17" ht="12" customHeight="1" x14ac:dyDescent="0.25">
      <c r="A13" s="88" t="s">
        <v>105</v>
      </c>
      <c r="B13" s="100"/>
      <c r="C13" s="100">
        <v>3.5832080984578116E-2</v>
      </c>
      <c r="D13" s="100">
        <v>1.6099836488739291E-2</v>
      </c>
      <c r="E13" s="100">
        <v>1.7499315277434653E-2</v>
      </c>
      <c r="F13" s="100">
        <v>0.15718523889899538</v>
      </c>
      <c r="G13" s="100">
        <v>0.37635396695300594</v>
      </c>
      <c r="H13" s="100">
        <v>0.34061046102272918</v>
      </c>
      <c r="I13" s="100">
        <v>0.40852425677036835</v>
      </c>
      <c r="J13" s="100">
        <v>0.17996639126459654</v>
      </c>
      <c r="K13" s="100">
        <v>0.3327862044159613</v>
      </c>
      <c r="L13" s="100">
        <v>7.7905113105693619E-2</v>
      </c>
      <c r="M13" s="100">
        <v>0.20517134360829992</v>
      </c>
      <c r="N13" s="100">
        <v>0.22760311848373171</v>
      </c>
      <c r="O13" s="100">
        <v>0.88096238149975215</v>
      </c>
      <c r="P13" s="100">
        <v>0.63759177419263724</v>
      </c>
      <c r="Q13" s="100">
        <v>0</v>
      </c>
    </row>
    <row r="14" spans="1:17" ht="12" customHeight="1" x14ac:dyDescent="0.25">
      <c r="A14" s="51" t="s">
        <v>104</v>
      </c>
      <c r="B14" s="22"/>
      <c r="C14" s="22">
        <v>0</v>
      </c>
      <c r="D14" s="22">
        <v>0</v>
      </c>
      <c r="E14" s="22">
        <v>0</v>
      </c>
      <c r="F14" s="22">
        <v>13.524455754851687</v>
      </c>
      <c r="G14" s="22">
        <v>27.754642383753993</v>
      </c>
      <c r="H14" s="22">
        <v>19.302472374331781</v>
      </c>
      <c r="I14" s="22">
        <v>23.150131476653073</v>
      </c>
      <c r="J14" s="22">
        <v>0.35404814733987466</v>
      </c>
      <c r="K14" s="22">
        <v>13.813119428134049</v>
      </c>
      <c r="L14" s="22">
        <v>3.1228966861064746</v>
      </c>
      <c r="M14" s="22">
        <v>21.791165112331484</v>
      </c>
      <c r="N14" s="22">
        <v>0</v>
      </c>
      <c r="O14" s="22">
        <v>1.4471882728819683</v>
      </c>
      <c r="P14" s="22">
        <v>5.1756116336123803</v>
      </c>
      <c r="Q14" s="22">
        <v>20.860337149735074</v>
      </c>
    </row>
    <row r="15" spans="1:17" ht="12" customHeight="1" x14ac:dyDescent="0.25">
      <c r="A15" s="105" t="s">
        <v>108</v>
      </c>
      <c r="B15" s="104"/>
      <c r="C15" s="104">
        <v>0.94823661521460545</v>
      </c>
      <c r="D15" s="104">
        <v>0.99047191144196156</v>
      </c>
      <c r="E15" s="104">
        <v>1.3593207885660195</v>
      </c>
      <c r="F15" s="104">
        <v>1.164192664646224</v>
      </c>
      <c r="G15" s="104">
        <v>0.98798403891234188</v>
      </c>
      <c r="H15" s="104">
        <v>0.66354803345637192</v>
      </c>
      <c r="I15" s="104">
        <v>0.19230839445349102</v>
      </c>
      <c r="J15" s="104">
        <v>0.23196323301527816</v>
      </c>
      <c r="K15" s="104">
        <v>0.46565550112239407</v>
      </c>
      <c r="L15" s="104">
        <v>0.72753784999590509</v>
      </c>
      <c r="M15" s="104">
        <v>0.51985615200120239</v>
      </c>
      <c r="N15" s="104">
        <v>0.43872228912078659</v>
      </c>
      <c r="O15" s="104">
        <v>0.55133196142555019</v>
      </c>
      <c r="P15" s="104">
        <v>0.64881294290575908</v>
      </c>
      <c r="Q15" s="104">
        <v>0.49857328911717896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1.5487766414301662</v>
      </c>
      <c r="D16" s="101">
        <f t="shared" si="2"/>
        <v>2.2725538801019494</v>
      </c>
      <c r="E16" s="101">
        <f t="shared" si="2"/>
        <v>1.949210417206716</v>
      </c>
      <c r="F16" s="101">
        <f t="shared" si="2"/>
        <v>2.3317569823222186</v>
      </c>
      <c r="G16" s="101">
        <f t="shared" si="2"/>
        <v>1.8631879066016497</v>
      </c>
      <c r="H16" s="101">
        <f t="shared" si="2"/>
        <v>2.4601452944355229</v>
      </c>
      <c r="I16" s="101">
        <f t="shared" si="2"/>
        <v>2.4366892720363191</v>
      </c>
      <c r="J16" s="101">
        <f t="shared" si="2"/>
        <v>1.500849991718513</v>
      </c>
      <c r="K16" s="101">
        <f t="shared" si="2"/>
        <v>1.5146986094030757</v>
      </c>
      <c r="L16" s="101">
        <f t="shared" si="2"/>
        <v>1.4276638583179981</v>
      </c>
      <c r="M16" s="101">
        <f t="shared" si="2"/>
        <v>0.20499690502382825</v>
      </c>
      <c r="N16" s="101">
        <f t="shared" si="2"/>
        <v>1.8824699585558755E-2</v>
      </c>
      <c r="O16" s="101">
        <f t="shared" si="2"/>
        <v>3.2147342036110936E-2</v>
      </c>
      <c r="P16" s="101">
        <f t="shared" si="2"/>
        <v>0.37273852025860577</v>
      </c>
      <c r="Q16" s="101">
        <f t="shared" si="2"/>
        <v>7.484936258110092E-2</v>
      </c>
    </row>
    <row r="17" spans="1:17" ht="12.95" customHeight="1" x14ac:dyDescent="0.25">
      <c r="A17" s="88" t="s">
        <v>101</v>
      </c>
      <c r="B17" s="103"/>
      <c r="C17" s="103">
        <v>3.5340181035701347E-4</v>
      </c>
      <c r="D17" s="103">
        <v>1.1277306508684021E-2</v>
      </c>
      <c r="E17" s="103">
        <v>3.7673887136987225E-3</v>
      </c>
      <c r="F17" s="103">
        <v>2.2117264803122091E-3</v>
      </c>
      <c r="G17" s="103">
        <v>0</v>
      </c>
      <c r="H17" s="103">
        <v>1.7277065783143718E-2</v>
      </c>
      <c r="I17" s="103">
        <v>3.2281963476467702E-2</v>
      </c>
      <c r="J17" s="103">
        <v>1.1917920942486773E-2</v>
      </c>
      <c r="K17" s="103">
        <v>0</v>
      </c>
      <c r="L17" s="103">
        <v>0</v>
      </c>
      <c r="M17" s="103">
        <v>8.008899163571722E-3</v>
      </c>
      <c r="N17" s="103">
        <v>1.8824699585558755E-2</v>
      </c>
      <c r="O17" s="103">
        <v>3.2147342036110936E-2</v>
      </c>
      <c r="P17" s="103">
        <v>5.5335581006368303E-2</v>
      </c>
      <c r="Q17" s="103">
        <v>7.484936258110092E-2</v>
      </c>
    </row>
    <row r="18" spans="1:17" ht="12" customHeight="1" x14ac:dyDescent="0.25">
      <c r="A18" s="88" t="s">
        <v>100</v>
      </c>
      <c r="B18" s="103"/>
      <c r="C18" s="103">
        <v>1.5484232396198092</v>
      </c>
      <c r="D18" s="103">
        <v>2.2612765735932654</v>
      </c>
      <c r="E18" s="103">
        <v>1.9454430284930173</v>
      </c>
      <c r="F18" s="103">
        <v>2.3295452558419063</v>
      </c>
      <c r="G18" s="103">
        <v>1.8631879066016497</v>
      </c>
      <c r="H18" s="103">
        <v>2.4428682286523791</v>
      </c>
      <c r="I18" s="103">
        <v>2.4044073085598514</v>
      </c>
      <c r="J18" s="103">
        <v>1.4889320707760263</v>
      </c>
      <c r="K18" s="103">
        <v>1.5146986094030757</v>
      </c>
      <c r="L18" s="103">
        <v>1.4276638583179981</v>
      </c>
      <c r="M18" s="103">
        <v>0.19698800586025653</v>
      </c>
      <c r="N18" s="103">
        <v>0</v>
      </c>
      <c r="O18" s="103">
        <v>0</v>
      </c>
      <c r="P18" s="103">
        <v>0.31740293925223745</v>
      </c>
      <c r="Q18" s="103">
        <v>0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8.0886788216474024</v>
      </c>
      <c r="D19" s="101">
        <f t="shared" si="3"/>
        <v>9.1385448821581541</v>
      </c>
      <c r="E19" s="101">
        <f t="shared" si="3"/>
        <v>12.059395833757408</v>
      </c>
      <c r="F19" s="101">
        <f t="shared" si="3"/>
        <v>11.569929740454347</v>
      </c>
      <c r="G19" s="101">
        <f t="shared" si="3"/>
        <v>10.746429723782683</v>
      </c>
      <c r="H19" s="101">
        <f t="shared" si="3"/>
        <v>9.3905805439055605</v>
      </c>
      <c r="I19" s="101">
        <f t="shared" si="3"/>
        <v>9.3140428018045807</v>
      </c>
      <c r="J19" s="101">
        <f t="shared" si="3"/>
        <v>7.585139379864974</v>
      </c>
      <c r="K19" s="101">
        <f t="shared" si="3"/>
        <v>6.9464900510198042</v>
      </c>
      <c r="L19" s="101">
        <f t="shared" si="3"/>
        <v>7.1495359804514544</v>
      </c>
      <c r="M19" s="101">
        <f t="shared" si="3"/>
        <v>7.7494777949512912</v>
      </c>
      <c r="N19" s="101">
        <f t="shared" si="3"/>
        <v>6.9270584551746959</v>
      </c>
      <c r="O19" s="101">
        <f t="shared" si="3"/>
        <v>9.282516625135802</v>
      </c>
      <c r="P19" s="101">
        <f t="shared" si="3"/>
        <v>14.492649956903149</v>
      </c>
      <c r="Q19" s="101">
        <f t="shared" si="3"/>
        <v>12.018591691654603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/>
      <c r="C22" s="100">
        <v>0</v>
      </c>
      <c r="D22" s="100">
        <v>0</v>
      </c>
      <c r="E22" s="100">
        <v>0</v>
      </c>
      <c r="F22" s="100">
        <v>0</v>
      </c>
      <c r="G22" s="100">
        <v>0</v>
      </c>
      <c r="H22" s="100">
        <v>0</v>
      </c>
      <c r="I22" s="100">
        <v>0</v>
      </c>
      <c r="J22" s="100">
        <v>0</v>
      </c>
      <c r="K22" s="100">
        <v>0</v>
      </c>
      <c r="L22" s="100">
        <v>0</v>
      </c>
      <c r="M22" s="100">
        <v>0</v>
      </c>
      <c r="N22" s="100">
        <v>0</v>
      </c>
      <c r="O22" s="100">
        <v>0</v>
      </c>
      <c r="P22" s="100">
        <v>0</v>
      </c>
      <c r="Q22" s="100">
        <v>0</v>
      </c>
    </row>
    <row r="23" spans="1:17" ht="12" customHeight="1" x14ac:dyDescent="0.25">
      <c r="A23" s="88" t="s">
        <v>98</v>
      </c>
      <c r="B23" s="100"/>
      <c r="C23" s="100">
        <v>4.3697000057538053</v>
      </c>
      <c r="D23" s="100">
        <v>6.6025817932709412</v>
      </c>
      <c r="E23" s="100">
        <v>7.8271136349550119</v>
      </c>
      <c r="F23" s="100">
        <v>10.811698486817646</v>
      </c>
      <c r="G23" s="100">
        <v>7.2401945205518885</v>
      </c>
      <c r="H23" s="100">
        <v>6.6451770019890608</v>
      </c>
      <c r="I23" s="100">
        <v>6.5492731750554611</v>
      </c>
      <c r="J23" s="100">
        <v>5.3206376876594801</v>
      </c>
      <c r="K23" s="100">
        <v>5.7870912881852048</v>
      </c>
      <c r="L23" s="100">
        <v>6.3863147269053391</v>
      </c>
      <c r="M23" s="100">
        <v>5.0806345565599491</v>
      </c>
      <c r="N23" s="100">
        <v>5.7993063512564467</v>
      </c>
      <c r="O23" s="100">
        <v>9.0192376843895783</v>
      </c>
      <c r="P23" s="100">
        <v>6.2910219625709098</v>
      </c>
      <c r="Q23" s="100">
        <v>0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0.74091394480494055</v>
      </c>
      <c r="O24" s="100">
        <v>2.8500160950153838E-2</v>
      </c>
      <c r="P24" s="100">
        <v>0</v>
      </c>
      <c r="Q24" s="100">
        <v>0.19189479920911554</v>
      </c>
    </row>
    <row r="25" spans="1:17" ht="12" customHeight="1" x14ac:dyDescent="0.25">
      <c r="A25" s="88" t="s">
        <v>42</v>
      </c>
      <c r="B25" s="100"/>
      <c r="C25" s="100">
        <v>0.52386623004050803</v>
      </c>
      <c r="D25" s="100">
        <v>0.5499705138169273</v>
      </c>
      <c r="E25" s="100">
        <v>0.62636379476891257</v>
      </c>
      <c r="F25" s="100">
        <v>0.75823125363670163</v>
      </c>
      <c r="G25" s="100">
        <v>1.4459923390796754</v>
      </c>
      <c r="H25" s="100">
        <v>0.83796583394734347</v>
      </c>
      <c r="I25" s="100">
        <v>0.93865186810274071</v>
      </c>
      <c r="J25" s="100">
        <v>1.5941889237947795</v>
      </c>
      <c r="K25" s="100">
        <v>0.73134617001666513</v>
      </c>
      <c r="L25" s="100">
        <v>0.72047809979085276</v>
      </c>
      <c r="M25" s="100">
        <v>0.66629006593543105</v>
      </c>
      <c r="N25" s="100">
        <v>0.37984927125831702</v>
      </c>
      <c r="O25" s="100">
        <v>0.22917569008279848</v>
      </c>
      <c r="P25" s="100">
        <v>0.17259978573267062</v>
      </c>
      <c r="Q25" s="100">
        <v>0.47732162258309729</v>
      </c>
    </row>
    <row r="26" spans="1:17" ht="12" customHeight="1" x14ac:dyDescent="0.25">
      <c r="A26" s="88" t="s">
        <v>30</v>
      </c>
      <c r="B26" s="22"/>
      <c r="C26" s="22">
        <v>3.1951125858530882</v>
      </c>
      <c r="D26" s="22">
        <v>1.9859925750702863</v>
      </c>
      <c r="E26" s="22">
        <v>3.6059184040334826</v>
      </c>
      <c r="F26" s="22">
        <v>0</v>
      </c>
      <c r="G26" s="22">
        <v>2.0445769540483991</v>
      </c>
      <c r="H26" s="22">
        <v>1.9074377079691565</v>
      </c>
      <c r="I26" s="22">
        <v>1.7662703728186662</v>
      </c>
      <c r="J26" s="22">
        <v>0.66092871556353239</v>
      </c>
      <c r="K26" s="22">
        <v>0.4243059877841775</v>
      </c>
      <c r="L26" s="22">
        <v>1.6369967517280606E-2</v>
      </c>
      <c r="M26" s="22">
        <v>1.9929317957041108</v>
      </c>
      <c r="N26" s="22">
        <v>0</v>
      </c>
      <c r="O26" s="22">
        <v>0</v>
      </c>
      <c r="P26" s="22">
        <v>8.0215939611436369</v>
      </c>
      <c r="Q26" s="22">
        <v>11.339450444084298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1.5665910102720823E-2</v>
      </c>
      <c r="H27" s="121">
        <v>0</v>
      </c>
      <c r="I27" s="121">
        <v>5.9847385827713109E-2</v>
      </c>
      <c r="J27" s="121">
        <v>9.3840528471823056E-3</v>
      </c>
      <c r="K27" s="121">
        <v>3.7466050337565102E-3</v>
      </c>
      <c r="L27" s="121">
        <v>2.637318623798152E-2</v>
      </c>
      <c r="M27" s="121">
        <v>9.6213767517995766E-3</v>
      </c>
      <c r="N27" s="121">
        <v>6.9888878549915143E-3</v>
      </c>
      <c r="O27" s="121">
        <v>5.6030897132720555E-3</v>
      </c>
      <c r="P27" s="121">
        <v>7.4342474559307582E-3</v>
      </c>
      <c r="Q27" s="121">
        <v>9.9248257780929876E-3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10.641484728084922</v>
      </c>
      <c r="D29" s="101">
        <f t="shared" si="4"/>
        <v>11.84321067861308</v>
      </c>
      <c r="E29" s="101">
        <f t="shared" si="4"/>
        <v>15.282665034484491</v>
      </c>
      <c r="F29" s="101">
        <f t="shared" si="4"/>
        <v>13.193587431453112</v>
      </c>
      <c r="G29" s="101">
        <f t="shared" si="4"/>
        <v>13.976470735842803</v>
      </c>
      <c r="H29" s="101">
        <f t="shared" si="4"/>
        <v>11.864459192875952</v>
      </c>
      <c r="I29" s="101">
        <f t="shared" si="4"/>
        <v>11.670897738485408</v>
      </c>
      <c r="J29" s="101">
        <f t="shared" si="4"/>
        <v>9.4354338742818449</v>
      </c>
      <c r="K29" s="101">
        <f t="shared" si="4"/>
        <v>8.7939606273727939</v>
      </c>
      <c r="L29" s="101">
        <f t="shared" si="4"/>
        <v>9.6191048053810668</v>
      </c>
      <c r="M29" s="101">
        <f t="shared" si="4"/>
        <v>10.56362790992341</v>
      </c>
      <c r="N29" s="101">
        <f t="shared" si="4"/>
        <v>8.2354217988921157</v>
      </c>
      <c r="O29" s="101">
        <f t="shared" si="4"/>
        <v>11.079190250424629</v>
      </c>
      <c r="P29" s="101">
        <f t="shared" si="4"/>
        <v>16.594098430025596</v>
      </c>
      <c r="Q29" s="101">
        <f t="shared" si="4"/>
        <v>12.952812219383201</v>
      </c>
    </row>
    <row r="30" spans="1:17" s="28" customFormat="1" ht="12" customHeight="1" x14ac:dyDescent="0.25">
      <c r="A30" s="88" t="s">
        <v>66</v>
      </c>
      <c r="B30" s="100"/>
      <c r="C30" s="100">
        <v>0</v>
      </c>
      <c r="D30" s="100">
        <v>1.6296956854035312</v>
      </c>
      <c r="E30" s="100">
        <v>1.3553883495401879</v>
      </c>
      <c r="F30" s="100">
        <v>0</v>
      </c>
      <c r="G30" s="100">
        <v>2.1486669826682268</v>
      </c>
      <c r="H30" s="100">
        <v>1.6708363008013809</v>
      </c>
      <c r="I30" s="100">
        <v>1.825072941677325</v>
      </c>
      <c r="J30" s="100">
        <v>0</v>
      </c>
      <c r="K30" s="100">
        <v>1.8421201083232293</v>
      </c>
      <c r="L30" s="100">
        <v>1.3359554418697328</v>
      </c>
      <c r="M30" s="100">
        <v>1.0767195035135075</v>
      </c>
      <c r="N30" s="100">
        <v>0.46125669062366986</v>
      </c>
      <c r="O30" s="100">
        <v>0</v>
      </c>
      <c r="P30" s="100">
        <v>0</v>
      </c>
      <c r="Q30" s="100">
        <v>1.8556246313341771</v>
      </c>
    </row>
    <row r="31" spans="1:17" ht="12" customHeight="1" x14ac:dyDescent="0.25">
      <c r="A31" s="88" t="s">
        <v>98</v>
      </c>
      <c r="B31" s="100"/>
      <c r="C31" s="100">
        <v>6.4824578197982046</v>
      </c>
      <c r="D31" s="100">
        <v>6.8318221312804734</v>
      </c>
      <c r="E31" s="100">
        <v>8.369414075654376</v>
      </c>
      <c r="F31" s="100">
        <v>7.0470890079105919</v>
      </c>
      <c r="G31" s="100">
        <v>7.3026345649982476</v>
      </c>
      <c r="H31" s="100">
        <v>5.847356582884931</v>
      </c>
      <c r="I31" s="100">
        <v>4.7872223263439437</v>
      </c>
      <c r="J31" s="100">
        <v>5.7196648219253214</v>
      </c>
      <c r="K31" s="100">
        <v>4.6824760646464485</v>
      </c>
      <c r="L31" s="100">
        <v>8.2831493635113347</v>
      </c>
      <c r="M31" s="100">
        <v>9.4869084064099027</v>
      </c>
      <c r="N31" s="100">
        <v>7.7741651082684466</v>
      </c>
      <c r="O31" s="100">
        <v>11.079190250424629</v>
      </c>
      <c r="P31" s="100">
        <v>10.725589559400706</v>
      </c>
      <c r="Q31" s="100">
        <v>3.0020361710158906E-2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4.1590269082867168</v>
      </c>
      <c r="D33" s="18">
        <v>3.381692861929074</v>
      </c>
      <c r="E33" s="18">
        <v>5.5578626092899279</v>
      </c>
      <c r="F33" s="18">
        <v>6.1464984235425204</v>
      </c>
      <c r="G33" s="18">
        <v>4.525169188176327</v>
      </c>
      <c r="H33" s="18">
        <v>4.346266309189641</v>
      </c>
      <c r="I33" s="18">
        <v>5.0586024704641401</v>
      </c>
      <c r="J33" s="18">
        <v>3.7157690523565239</v>
      </c>
      <c r="K33" s="18">
        <v>2.2693644544031173</v>
      </c>
      <c r="L33" s="18">
        <v>0</v>
      </c>
      <c r="M33" s="18">
        <v>0</v>
      </c>
      <c r="N33" s="18">
        <v>0</v>
      </c>
      <c r="O33" s="18">
        <v>0</v>
      </c>
      <c r="P33" s="18">
        <v>5.8685088706248916</v>
      </c>
      <c r="Q33" s="18">
        <v>11.067167226338865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/>
      <c r="C3" s="106">
        <f t="shared" ref="C3:Q3" si="0">SUM(C4,C16,C19,C29)</f>
        <v>77.465671677430095</v>
      </c>
      <c r="D3" s="106">
        <f t="shared" si="0"/>
        <v>76.650196945602744</v>
      </c>
      <c r="E3" s="106">
        <f t="shared" si="0"/>
        <v>101.74284612460045</v>
      </c>
      <c r="F3" s="106">
        <f t="shared" si="0"/>
        <v>94.501142120696457</v>
      </c>
      <c r="G3" s="106">
        <f t="shared" si="0"/>
        <v>103.14619486578415</v>
      </c>
      <c r="H3" s="106">
        <f t="shared" si="0"/>
        <v>81.161844555329736</v>
      </c>
      <c r="I3" s="106">
        <f t="shared" si="0"/>
        <v>68.850574094628001</v>
      </c>
      <c r="J3" s="106">
        <f t="shared" si="0"/>
        <v>53.734656065007286</v>
      </c>
      <c r="K3" s="106">
        <f t="shared" si="0"/>
        <v>53.357254206178624</v>
      </c>
      <c r="L3" s="106">
        <f t="shared" si="0"/>
        <v>55.985919178540193</v>
      </c>
      <c r="M3" s="106">
        <f t="shared" si="0"/>
        <v>60.539245205450875</v>
      </c>
      <c r="N3" s="106">
        <f t="shared" si="0"/>
        <v>37.383410636170716</v>
      </c>
      <c r="O3" s="106">
        <f t="shared" si="0"/>
        <v>49.378139438614006</v>
      </c>
      <c r="P3" s="106">
        <f t="shared" si="0"/>
        <v>68.32323073833912</v>
      </c>
      <c r="Q3" s="106">
        <f t="shared" si="0"/>
        <v>63.184514149951632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63.72825682070745</v>
      </c>
      <c r="D4" s="101">
        <f t="shared" si="1"/>
        <v>60.709651903585168</v>
      </c>
      <c r="E4" s="101">
        <f t="shared" si="1"/>
        <v>81.917708339045518</v>
      </c>
      <c r="F4" s="101">
        <f t="shared" si="1"/>
        <v>75.504955750759365</v>
      </c>
      <c r="G4" s="101">
        <f t="shared" si="1"/>
        <v>84.788772344131544</v>
      </c>
      <c r="H4" s="101">
        <f t="shared" si="1"/>
        <v>63.552281137216276</v>
      </c>
      <c r="I4" s="101">
        <f t="shared" si="1"/>
        <v>51.076313649989451</v>
      </c>
      <c r="J4" s="101">
        <f t="shared" si="1"/>
        <v>40.098334200784265</v>
      </c>
      <c r="K4" s="101">
        <f t="shared" si="1"/>
        <v>40.78717266938429</v>
      </c>
      <c r="L4" s="101">
        <f t="shared" si="1"/>
        <v>43.32017899231797</v>
      </c>
      <c r="M4" s="101">
        <f t="shared" si="1"/>
        <v>49.207791578584548</v>
      </c>
      <c r="N4" s="101">
        <f t="shared" si="1"/>
        <v>28.587913843570114</v>
      </c>
      <c r="O4" s="101">
        <f t="shared" si="1"/>
        <v>37.477264122154708</v>
      </c>
      <c r="P4" s="101">
        <f t="shared" si="1"/>
        <v>47.026687667291192</v>
      </c>
      <c r="Q4" s="101">
        <f t="shared" si="1"/>
        <v>44.750974049798671</v>
      </c>
    </row>
    <row r="5" spans="1:17" ht="12" customHeight="1" x14ac:dyDescent="0.25">
      <c r="A5" s="88" t="s">
        <v>38</v>
      </c>
      <c r="B5" s="100"/>
      <c r="C5" s="100">
        <v>0</v>
      </c>
      <c r="D5" s="100">
        <v>2.9132146096666652E-2</v>
      </c>
      <c r="E5" s="100">
        <v>0.19467282836598201</v>
      </c>
      <c r="F5" s="100">
        <v>0</v>
      </c>
      <c r="G5" s="100">
        <v>0</v>
      </c>
      <c r="H5" s="100">
        <v>0.43268333188249891</v>
      </c>
      <c r="I5" s="100">
        <v>0.25646427364701085</v>
      </c>
      <c r="J5" s="100">
        <v>0.3192653038820647</v>
      </c>
      <c r="K5" s="100">
        <v>0</v>
      </c>
      <c r="L5" s="100">
        <v>0</v>
      </c>
      <c r="M5" s="100">
        <v>0</v>
      </c>
      <c r="N5" s="100">
        <v>0</v>
      </c>
      <c r="O5" s="100">
        <v>0.72305570213717885</v>
      </c>
      <c r="P5" s="100">
        <v>0.10577477664832982</v>
      </c>
      <c r="Q5" s="100">
        <v>0.22840529270892038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0.66377115690896449</v>
      </c>
      <c r="D7" s="100">
        <v>0</v>
      </c>
      <c r="E7" s="100">
        <v>0</v>
      </c>
      <c r="F7" s="100">
        <v>0</v>
      </c>
      <c r="G7" s="100">
        <v>0.38171090191489093</v>
      </c>
      <c r="H7" s="100">
        <v>0.42224936281595188</v>
      </c>
      <c r="I7" s="100">
        <v>0</v>
      </c>
      <c r="J7" s="100">
        <v>0</v>
      </c>
      <c r="K7" s="100">
        <v>0</v>
      </c>
      <c r="L7" s="100">
        <v>0</v>
      </c>
      <c r="M7" s="100">
        <v>0</v>
      </c>
      <c r="N7" s="100">
        <v>1.439403441353881</v>
      </c>
      <c r="O7" s="100">
        <v>0.41700165504998815</v>
      </c>
      <c r="P7" s="100">
        <v>2.551932698591775</v>
      </c>
      <c r="Q7" s="100">
        <v>4.8393356794214792</v>
      </c>
    </row>
    <row r="8" spans="1:17" ht="12" customHeight="1" x14ac:dyDescent="0.25">
      <c r="A8" s="88" t="s">
        <v>101</v>
      </c>
      <c r="B8" s="100"/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/>
      <c r="C9" s="100">
        <v>47.009459928920471</v>
      </c>
      <c r="D9" s="100">
        <v>51.733432569943396</v>
      </c>
      <c r="E9" s="100">
        <v>71.214602716456412</v>
      </c>
      <c r="F9" s="100">
        <v>63.116715742624621</v>
      </c>
      <c r="G9" s="100">
        <v>49.962895577188604</v>
      </c>
      <c r="H9" s="100">
        <v>30.178115682529768</v>
      </c>
      <c r="I9" s="100">
        <v>0</v>
      </c>
      <c r="J9" s="100">
        <v>2.3201904156941855</v>
      </c>
      <c r="K9" s="100">
        <v>20.7049328831095</v>
      </c>
      <c r="L9" s="100">
        <v>39.036998726451444</v>
      </c>
      <c r="M9" s="100">
        <v>26.997516873554371</v>
      </c>
      <c r="N9" s="100">
        <v>20.444568279273085</v>
      </c>
      <c r="O9" s="100">
        <v>27.660824439582697</v>
      </c>
      <c r="P9" s="100">
        <v>29.945142483956189</v>
      </c>
      <c r="Q9" s="100">
        <v>20.556802920369108</v>
      </c>
    </row>
    <row r="10" spans="1:17" ht="12" customHeight="1" x14ac:dyDescent="0.25">
      <c r="A10" s="88" t="s">
        <v>34</v>
      </c>
      <c r="B10" s="100"/>
      <c r="C10" s="100">
        <v>0.87932389764980623</v>
      </c>
      <c r="D10" s="100">
        <v>1.7629264435279612</v>
      </c>
      <c r="E10" s="100">
        <v>2.6070808900511313</v>
      </c>
      <c r="F10" s="100">
        <v>0.8482504200173705</v>
      </c>
      <c r="G10" s="100">
        <v>1.1003877702275326</v>
      </c>
      <c r="H10" s="100">
        <v>3.3317042598675246</v>
      </c>
      <c r="I10" s="100">
        <v>6.6793243075796669</v>
      </c>
      <c r="J10" s="100">
        <v>1.3161962770904085</v>
      </c>
      <c r="K10" s="100">
        <v>8.6096770750671965</v>
      </c>
      <c r="L10" s="100">
        <v>0</v>
      </c>
      <c r="M10" s="100">
        <v>0</v>
      </c>
      <c r="N10" s="100">
        <v>0.93496584097022606</v>
      </c>
      <c r="O10" s="100">
        <v>0.36369435905618391</v>
      </c>
      <c r="P10" s="100">
        <v>0.55182837164548204</v>
      </c>
      <c r="Q10" s="100">
        <v>1.2566560320462714</v>
      </c>
    </row>
    <row r="11" spans="1:17" ht="12" customHeight="1" x14ac:dyDescent="0.25">
      <c r="A11" s="88" t="s">
        <v>61</v>
      </c>
      <c r="B11" s="100"/>
      <c r="C11" s="100">
        <v>1.6497787355921298</v>
      </c>
      <c r="D11" s="100">
        <v>4.315010386008419</v>
      </c>
      <c r="E11" s="100">
        <v>1.2515422840036419</v>
      </c>
      <c r="F11" s="100">
        <v>0</v>
      </c>
      <c r="G11" s="100">
        <v>0</v>
      </c>
      <c r="H11" s="100">
        <v>6.7662836035925542</v>
      </c>
      <c r="I11" s="100">
        <v>5.6865666643459667</v>
      </c>
      <c r="J11" s="100">
        <v>8.5788952069101061</v>
      </c>
      <c r="K11" s="100">
        <v>0</v>
      </c>
      <c r="L11" s="100">
        <v>0.33776568682601887</v>
      </c>
      <c r="M11" s="100">
        <v>4.0137032410929647</v>
      </c>
      <c r="N11" s="100">
        <v>4.67841222488474</v>
      </c>
      <c r="O11" s="100">
        <v>3.9769281497645643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12.429327978177241</v>
      </c>
      <c r="D12" s="100">
        <v>1.7509306482021059</v>
      </c>
      <c r="E12" s="100">
        <v>5.1317304938929666</v>
      </c>
      <c r="F12" s="100">
        <v>0</v>
      </c>
      <c r="G12" s="100">
        <v>11.002878758381197</v>
      </c>
      <c r="H12" s="100">
        <v>6.7221938690467233</v>
      </c>
      <c r="I12" s="100">
        <v>20.211994639255</v>
      </c>
      <c r="J12" s="100">
        <v>26.83112182954045</v>
      </c>
      <c r="K12" s="100">
        <v>0</v>
      </c>
      <c r="L12" s="100">
        <v>0.62535478370772857</v>
      </c>
      <c r="M12" s="100">
        <v>0.37075685850168527</v>
      </c>
      <c r="N12" s="100">
        <v>0</v>
      </c>
      <c r="O12" s="100">
        <v>0</v>
      </c>
      <c r="P12" s="100">
        <v>7.1861781925628403</v>
      </c>
      <c r="Q12" s="100">
        <v>1.0314309594119093</v>
      </c>
    </row>
    <row r="13" spans="1:17" ht="12" customHeight="1" x14ac:dyDescent="0.25">
      <c r="A13" s="88" t="s">
        <v>105</v>
      </c>
      <c r="B13" s="100"/>
      <c r="C13" s="100">
        <v>4.4044018195987578E-2</v>
      </c>
      <c r="D13" s="100">
        <v>1.9791644266793151E-2</v>
      </c>
      <c r="E13" s="100">
        <v>2.1513230344737184E-2</v>
      </c>
      <c r="F13" s="100">
        <v>0.19322724374483419</v>
      </c>
      <c r="G13" s="100">
        <v>0.4625593694157365</v>
      </c>
      <c r="H13" s="100">
        <v>0.41858447912467556</v>
      </c>
      <c r="I13" s="100">
        <v>0.50199939871263699</v>
      </c>
      <c r="J13" s="100">
        <v>0.22114011971241151</v>
      </c>
      <c r="K13" s="100">
        <v>0.40891125186099736</v>
      </c>
      <c r="L13" s="100">
        <v>0.13801458327963417</v>
      </c>
      <c r="M13" s="100">
        <v>0.46405507898344173</v>
      </c>
      <c r="N13" s="100">
        <v>0.62884623008772689</v>
      </c>
      <c r="O13" s="100">
        <v>2.6316439405566321</v>
      </c>
      <c r="P13" s="100">
        <v>1.9735216889066627</v>
      </c>
      <c r="Q13" s="100">
        <v>0</v>
      </c>
    </row>
    <row r="14" spans="1:17" ht="12" customHeight="1" x14ac:dyDescent="0.25">
      <c r="A14" s="51" t="s">
        <v>104</v>
      </c>
      <c r="B14" s="22"/>
      <c r="C14" s="22">
        <v>0</v>
      </c>
      <c r="D14" s="22">
        <v>0</v>
      </c>
      <c r="E14" s="22">
        <v>0</v>
      </c>
      <c r="F14" s="22">
        <v>10.069619777397175</v>
      </c>
      <c r="G14" s="22">
        <v>20.799297682752226</v>
      </c>
      <c r="H14" s="22">
        <v>14.557925098240702</v>
      </c>
      <c r="I14" s="22">
        <v>17.539654676975701</v>
      </c>
      <c r="J14" s="22">
        <v>0.26949753770135582</v>
      </c>
      <c r="K14" s="22">
        <v>10.561060683122124</v>
      </c>
      <c r="L14" s="22">
        <v>2.3981935842599404</v>
      </c>
      <c r="M14" s="22">
        <v>16.804973663924507</v>
      </c>
      <c r="N14" s="22">
        <v>0</v>
      </c>
      <c r="O14" s="22">
        <v>1.124564824149072</v>
      </c>
      <c r="P14" s="22">
        <v>4.036303647513364</v>
      </c>
      <c r="Q14" s="22">
        <v>16.323683759154736</v>
      </c>
    </row>
    <row r="15" spans="1:17" ht="12" customHeight="1" x14ac:dyDescent="0.25">
      <c r="A15" s="105" t="s">
        <v>108</v>
      </c>
      <c r="B15" s="104"/>
      <c r="C15" s="104">
        <v>1.0525511052628489</v>
      </c>
      <c r="D15" s="104">
        <v>1.0984280655398262</v>
      </c>
      <c r="E15" s="104">
        <v>1.4965658959306236</v>
      </c>
      <c r="F15" s="104">
        <v>1.2771425669753631</v>
      </c>
      <c r="G15" s="104">
        <v>1.0790422842513487</v>
      </c>
      <c r="H15" s="104">
        <v>0.72254145011587501</v>
      </c>
      <c r="I15" s="104">
        <v>0.20030968947347391</v>
      </c>
      <c r="J15" s="104">
        <v>0.24202751025328451</v>
      </c>
      <c r="K15" s="104">
        <v>0.50259077622447523</v>
      </c>
      <c r="L15" s="104">
        <v>0.78385162779320094</v>
      </c>
      <c r="M15" s="104">
        <v>0.55678586252757567</v>
      </c>
      <c r="N15" s="104">
        <v>0.46171782700045361</v>
      </c>
      <c r="O15" s="104">
        <v>0.57955105185839073</v>
      </c>
      <c r="P15" s="104">
        <v>0.67600580746654615</v>
      </c>
      <c r="Q15" s="104">
        <v>0.51465940668624055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2.2915814146139919</v>
      </c>
      <c r="D16" s="101">
        <f t="shared" si="2"/>
        <v>3.544648101650778</v>
      </c>
      <c r="E16" s="101">
        <f t="shared" si="2"/>
        <v>3.1735360084862849</v>
      </c>
      <c r="F16" s="101">
        <f t="shared" si="2"/>
        <v>3.9580718557439059</v>
      </c>
      <c r="G16" s="101">
        <f t="shared" si="2"/>
        <v>3.2795912803708362</v>
      </c>
      <c r="H16" s="101">
        <f t="shared" si="2"/>
        <v>4.4955781561200956</v>
      </c>
      <c r="I16" s="101">
        <f t="shared" si="2"/>
        <v>4.6118360769041473</v>
      </c>
      <c r="J16" s="101">
        <f t="shared" si="2"/>
        <v>2.9305541184420472</v>
      </c>
      <c r="K16" s="101">
        <f t="shared" si="2"/>
        <v>3.0540527007530018</v>
      </c>
      <c r="L16" s="101">
        <f t="shared" si="2"/>
        <v>2.9781128660888312</v>
      </c>
      <c r="M16" s="101">
        <f t="shared" si="2"/>
        <v>0.44219117629800292</v>
      </c>
      <c r="N16" s="101">
        <f t="shared" si="2"/>
        <v>4.6152848143602432E-2</v>
      </c>
      <c r="O16" s="101">
        <f t="shared" si="2"/>
        <v>8.4442013533365806E-2</v>
      </c>
      <c r="P16" s="101">
        <f t="shared" si="2"/>
        <v>0.98035793984958308</v>
      </c>
      <c r="Q16" s="101">
        <f t="shared" si="2"/>
        <v>0.24285153776342497</v>
      </c>
    </row>
    <row r="17" spans="1:17" ht="12.95" customHeight="1" x14ac:dyDescent="0.25">
      <c r="A17" s="88" t="s">
        <v>101</v>
      </c>
      <c r="B17" s="103"/>
      <c r="C17" s="103">
        <v>6.7593172641517254E-4</v>
      </c>
      <c r="D17" s="103">
        <v>2.1807858907596209E-2</v>
      </c>
      <c r="E17" s="103">
        <v>7.359763309914745E-3</v>
      </c>
      <c r="F17" s="103">
        <v>4.3705882100238316E-3</v>
      </c>
      <c r="G17" s="103">
        <v>0</v>
      </c>
      <c r="H17" s="103">
        <v>3.5142896793153487E-2</v>
      </c>
      <c r="I17" s="103">
        <v>6.6834874697081478E-2</v>
      </c>
      <c r="J17" s="103">
        <v>2.519331396904758E-2</v>
      </c>
      <c r="K17" s="103">
        <v>0</v>
      </c>
      <c r="L17" s="103">
        <v>0</v>
      </c>
      <c r="M17" s="103">
        <v>1.8589324818498086E-2</v>
      </c>
      <c r="N17" s="103">
        <v>4.6152848143602432E-2</v>
      </c>
      <c r="O17" s="103">
        <v>8.4442013533365806E-2</v>
      </c>
      <c r="P17" s="103">
        <v>0.15916712114738876</v>
      </c>
      <c r="Q17" s="103">
        <v>0.24285153776342497</v>
      </c>
    </row>
    <row r="18" spans="1:17" ht="12" customHeight="1" x14ac:dyDescent="0.25">
      <c r="A18" s="88" t="s">
        <v>100</v>
      </c>
      <c r="B18" s="103"/>
      <c r="C18" s="103">
        <v>2.2909054828875766</v>
      </c>
      <c r="D18" s="103">
        <v>3.522840242743182</v>
      </c>
      <c r="E18" s="103">
        <v>3.16617624517637</v>
      </c>
      <c r="F18" s="103">
        <v>3.9537012675338818</v>
      </c>
      <c r="G18" s="103">
        <v>3.2795912803708362</v>
      </c>
      <c r="H18" s="103">
        <v>4.4604352593269425</v>
      </c>
      <c r="I18" s="103">
        <v>4.5450012022070663</v>
      </c>
      <c r="J18" s="103">
        <v>2.9053608044729997</v>
      </c>
      <c r="K18" s="103">
        <v>3.0540527007530018</v>
      </c>
      <c r="L18" s="103">
        <v>2.9781128660888312</v>
      </c>
      <c r="M18" s="103">
        <v>0.42360185147950485</v>
      </c>
      <c r="N18" s="103">
        <v>0</v>
      </c>
      <c r="O18" s="103">
        <v>0</v>
      </c>
      <c r="P18" s="103">
        <v>0.82119081870219435</v>
      </c>
      <c r="Q18" s="103">
        <v>0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5.2773496899893537</v>
      </c>
      <c r="D19" s="101">
        <f t="shared" si="3"/>
        <v>5.7663066089936663</v>
      </c>
      <c r="E19" s="101">
        <f t="shared" si="3"/>
        <v>7.7958549080331023</v>
      </c>
      <c r="F19" s="101">
        <f t="shared" si="3"/>
        <v>7.0505662948637822</v>
      </c>
      <c r="G19" s="101">
        <f t="shared" si="3"/>
        <v>7.0004187109922462</v>
      </c>
      <c r="H19" s="101">
        <f t="shared" si="3"/>
        <v>6.1147886111893461</v>
      </c>
      <c r="I19" s="101">
        <f t="shared" si="3"/>
        <v>6.1132408943962933</v>
      </c>
      <c r="J19" s="101">
        <f t="shared" si="3"/>
        <v>4.9823805573984368</v>
      </c>
      <c r="K19" s="101">
        <f t="shared" si="3"/>
        <v>4.4551309367536751</v>
      </c>
      <c r="L19" s="101">
        <f t="shared" si="3"/>
        <v>4.5460589141549761</v>
      </c>
      <c r="M19" s="101">
        <f t="shared" si="3"/>
        <v>5.2144708552758763</v>
      </c>
      <c r="N19" s="101">
        <f t="shared" si="3"/>
        <v>4.3051231588395993</v>
      </c>
      <c r="O19" s="101">
        <f t="shared" si="3"/>
        <v>5.8075975658418253</v>
      </c>
      <c r="P19" s="101">
        <f t="shared" si="3"/>
        <v>10.250526483035467</v>
      </c>
      <c r="Q19" s="101">
        <f t="shared" si="3"/>
        <v>9.2386135053104717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/>
      <c r="C22" s="100">
        <v>0</v>
      </c>
      <c r="D22" s="100">
        <v>0</v>
      </c>
      <c r="E22" s="100">
        <v>0</v>
      </c>
      <c r="F22" s="100">
        <v>0</v>
      </c>
      <c r="G22" s="100">
        <v>0</v>
      </c>
      <c r="H22" s="100">
        <v>0</v>
      </c>
      <c r="I22" s="100">
        <v>0</v>
      </c>
      <c r="J22" s="100">
        <v>0</v>
      </c>
      <c r="K22" s="100">
        <v>0</v>
      </c>
      <c r="L22" s="100">
        <v>0</v>
      </c>
      <c r="M22" s="100">
        <v>0</v>
      </c>
      <c r="N22" s="100">
        <v>0</v>
      </c>
      <c r="O22" s="100">
        <v>0</v>
      </c>
      <c r="P22" s="100">
        <v>0</v>
      </c>
      <c r="Q22" s="100">
        <v>0</v>
      </c>
    </row>
    <row r="23" spans="1:17" ht="12" customHeight="1" x14ac:dyDescent="0.25">
      <c r="A23" s="88" t="s">
        <v>98</v>
      </c>
      <c r="B23" s="100"/>
      <c r="C23" s="100">
        <v>2.5672782945917012</v>
      </c>
      <c r="D23" s="100">
        <v>3.9075928319341626</v>
      </c>
      <c r="E23" s="100">
        <v>4.6666363385956515</v>
      </c>
      <c r="F23" s="100">
        <v>6.4950369557513303</v>
      </c>
      <c r="G23" s="100">
        <v>4.3800439043354755</v>
      </c>
      <c r="H23" s="100">
        <v>4.0476190607014066</v>
      </c>
      <c r="I23" s="100">
        <v>4.0084051895480259</v>
      </c>
      <c r="J23" s="100">
        <v>3.2718762471877225</v>
      </c>
      <c r="K23" s="100">
        <v>3.5744665295332942</v>
      </c>
      <c r="L23" s="100">
        <v>3.9617178746309221</v>
      </c>
      <c r="M23" s="100">
        <v>3.15829010811566</v>
      </c>
      <c r="N23" s="100">
        <v>3.6080641130192808</v>
      </c>
      <c r="O23" s="100">
        <v>5.6124616417872408</v>
      </c>
      <c r="P23" s="100">
        <v>3.9144980708312751</v>
      </c>
      <c r="Q23" s="100">
        <v>0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0.40169102112222027</v>
      </c>
      <c r="O24" s="100">
        <v>1.5455926523353482E-2</v>
      </c>
      <c r="P24" s="100">
        <v>0</v>
      </c>
      <c r="Q24" s="100">
        <v>0.10408867466049732</v>
      </c>
    </row>
    <row r="25" spans="1:17" ht="12" customHeight="1" x14ac:dyDescent="0.25">
      <c r="A25" s="88" t="s">
        <v>42</v>
      </c>
      <c r="B25" s="100"/>
      <c r="C25" s="100">
        <v>0.37574459636588697</v>
      </c>
      <c r="D25" s="100">
        <v>0.39721407370573103</v>
      </c>
      <c r="E25" s="100">
        <v>0.45559526489214575</v>
      </c>
      <c r="F25" s="100">
        <v>0.55552933911245173</v>
      </c>
      <c r="G25" s="100">
        <v>1.0668665745423476</v>
      </c>
      <c r="H25" s="100">
        <v>0.62244947278059626</v>
      </c>
      <c r="I25" s="100">
        <v>0.70060256748087735</v>
      </c>
      <c r="J25" s="100">
        <v>1.1956029268777792</v>
      </c>
      <c r="K25" s="100">
        <v>0.55092555977156399</v>
      </c>
      <c r="L25" s="100">
        <v>0.54512699132669307</v>
      </c>
      <c r="M25" s="100">
        <v>0.50522288482218058</v>
      </c>
      <c r="N25" s="100">
        <v>0.28832631069265946</v>
      </c>
      <c r="O25" s="100">
        <v>0.17403275924401393</v>
      </c>
      <c r="P25" s="100">
        <v>0.13108685736737299</v>
      </c>
      <c r="Q25" s="100">
        <v>0.36250346175140763</v>
      </c>
    </row>
    <row r="26" spans="1:17" ht="12" customHeight="1" x14ac:dyDescent="0.25">
      <c r="A26" s="88" t="s">
        <v>30</v>
      </c>
      <c r="B26" s="22"/>
      <c r="C26" s="22">
        <v>2.3343267990317655</v>
      </c>
      <c r="D26" s="22">
        <v>1.4614997033537727</v>
      </c>
      <c r="E26" s="22">
        <v>2.6736233045453046</v>
      </c>
      <c r="F26" s="22">
        <v>0</v>
      </c>
      <c r="G26" s="22">
        <v>1.5378423220117017</v>
      </c>
      <c r="H26" s="22">
        <v>1.4447200777073428</v>
      </c>
      <c r="I26" s="22">
        <v>1.3443857515396764</v>
      </c>
      <c r="J26" s="22">
        <v>0.50547937978932078</v>
      </c>
      <c r="K26" s="22">
        <v>0.32596293516599323</v>
      </c>
      <c r="L26" s="22">
        <v>1.2605635777908865E-2</v>
      </c>
      <c r="M26" s="22">
        <v>1.5412379084396408</v>
      </c>
      <c r="N26" s="22">
        <v>0</v>
      </c>
      <c r="O26" s="22">
        <v>0</v>
      </c>
      <c r="P26" s="22">
        <v>6.1975050695881473</v>
      </c>
      <c r="Q26" s="22">
        <v>8.7620917184975884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1.5665910102720823E-2</v>
      </c>
      <c r="H27" s="121">
        <v>0</v>
      </c>
      <c r="I27" s="121">
        <v>5.9847385827713102E-2</v>
      </c>
      <c r="J27" s="121">
        <v>9.4220035436138223E-3</v>
      </c>
      <c r="K27" s="121">
        <v>3.7759122828236779E-3</v>
      </c>
      <c r="L27" s="121">
        <v>2.6608412419452131E-2</v>
      </c>
      <c r="M27" s="121">
        <v>9.7199538983941645E-3</v>
      </c>
      <c r="N27" s="121">
        <v>7.0417140054385204E-3</v>
      </c>
      <c r="O27" s="121">
        <v>5.6472382872172211E-3</v>
      </c>
      <c r="P27" s="121">
        <v>7.4364852486703227E-3</v>
      </c>
      <c r="Q27" s="121">
        <v>9.9296504009788282E-3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6.1684837521193039</v>
      </c>
      <c r="D29" s="101">
        <f t="shared" si="4"/>
        <v>6.6295903313731266</v>
      </c>
      <c r="E29" s="101">
        <f t="shared" si="4"/>
        <v>8.8557468690355421</v>
      </c>
      <c r="F29" s="101">
        <f t="shared" si="4"/>
        <v>7.9875482193294021</v>
      </c>
      <c r="G29" s="101">
        <f t="shared" si="4"/>
        <v>8.0774125302895161</v>
      </c>
      <c r="H29" s="101">
        <f t="shared" si="4"/>
        <v>6.9991966508040235</v>
      </c>
      <c r="I29" s="101">
        <f t="shared" si="4"/>
        <v>7.0491834733381165</v>
      </c>
      <c r="J29" s="101">
        <f t="shared" si="4"/>
        <v>5.7233871883825405</v>
      </c>
      <c r="K29" s="101">
        <f t="shared" si="4"/>
        <v>5.0608978992876548</v>
      </c>
      <c r="L29" s="101">
        <f t="shared" si="4"/>
        <v>5.1415684059784157</v>
      </c>
      <c r="M29" s="101">
        <f t="shared" si="4"/>
        <v>5.6747915952924481</v>
      </c>
      <c r="N29" s="101">
        <f t="shared" si="4"/>
        <v>4.4442207856173974</v>
      </c>
      <c r="O29" s="101">
        <f t="shared" si="4"/>
        <v>6.0088357370841026</v>
      </c>
      <c r="P29" s="101">
        <f t="shared" si="4"/>
        <v>10.065658648162877</v>
      </c>
      <c r="Q29" s="101">
        <f t="shared" si="4"/>
        <v>8.9520750570790621</v>
      </c>
    </row>
    <row r="30" spans="1:17" s="28" customFormat="1" ht="12" customHeight="1" x14ac:dyDescent="0.25">
      <c r="A30" s="88" t="s">
        <v>66</v>
      </c>
      <c r="B30" s="100"/>
      <c r="C30" s="100">
        <v>0</v>
      </c>
      <c r="D30" s="100">
        <v>0.77251490024842528</v>
      </c>
      <c r="E30" s="100">
        <v>0.64708654735631355</v>
      </c>
      <c r="F30" s="100">
        <v>0</v>
      </c>
      <c r="G30" s="100">
        <v>1.0407361071709</v>
      </c>
      <c r="H30" s="100">
        <v>0.81482521327964419</v>
      </c>
      <c r="I30" s="100">
        <v>0.89416734586570668</v>
      </c>
      <c r="J30" s="100">
        <v>0</v>
      </c>
      <c r="K30" s="100">
        <v>0.90993565433994439</v>
      </c>
      <c r="L30" s="100">
        <v>0.66275306535114653</v>
      </c>
      <c r="M30" s="100">
        <v>0.53530851431394932</v>
      </c>
      <c r="N30" s="100">
        <v>0.22956771785191835</v>
      </c>
      <c r="O30" s="100">
        <v>0</v>
      </c>
      <c r="P30" s="100">
        <v>0</v>
      </c>
      <c r="Q30" s="100">
        <v>0.92441530486661716</v>
      </c>
    </row>
    <row r="31" spans="1:17" ht="12" customHeight="1" x14ac:dyDescent="0.25">
      <c r="A31" s="88" t="s">
        <v>98</v>
      </c>
      <c r="B31" s="100"/>
      <c r="C31" s="100">
        <v>3.3235518031057181</v>
      </c>
      <c r="D31" s="100">
        <v>3.527716373701189</v>
      </c>
      <c r="E31" s="100">
        <v>4.3529774362849851</v>
      </c>
      <c r="F31" s="100">
        <v>3.6922496072761035</v>
      </c>
      <c r="G31" s="100">
        <v>3.8526597179478426</v>
      </c>
      <c r="H31" s="100">
        <v>3.1056686243167673</v>
      </c>
      <c r="I31" s="100">
        <v>2.5546409946832331</v>
      </c>
      <c r="J31" s="100">
        <v>3.0664069643469078</v>
      </c>
      <c r="K31" s="100">
        <v>2.5211687456413778</v>
      </c>
      <c r="L31" s="100">
        <v>4.4788153406272695</v>
      </c>
      <c r="M31" s="100">
        <v>5.1394830809784988</v>
      </c>
      <c r="N31" s="100">
        <v>4.2146530677654788</v>
      </c>
      <c r="O31" s="100">
        <v>6.0088357370841026</v>
      </c>
      <c r="P31" s="100">
        <v>5.8180869243669004</v>
      </c>
      <c r="Q31" s="100">
        <v>1.6285613571508463E-2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2.8449319490135858</v>
      </c>
      <c r="D33" s="18">
        <v>2.3293590574235128</v>
      </c>
      <c r="E33" s="18">
        <v>3.855682885394244</v>
      </c>
      <c r="F33" s="18">
        <v>4.2952986120532985</v>
      </c>
      <c r="G33" s="18">
        <v>3.1840167051707726</v>
      </c>
      <c r="H33" s="18">
        <v>3.0787028132076126</v>
      </c>
      <c r="I33" s="18">
        <v>3.6003751327891771</v>
      </c>
      <c r="J33" s="18">
        <v>2.6569802240356326</v>
      </c>
      <c r="K33" s="18">
        <v>1.6297934993063328</v>
      </c>
      <c r="L33" s="18">
        <v>0</v>
      </c>
      <c r="M33" s="18">
        <v>0</v>
      </c>
      <c r="N33" s="18">
        <v>0</v>
      </c>
      <c r="O33" s="18">
        <v>0</v>
      </c>
      <c r="P33" s="18">
        <v>4.2475717237959758</v>
      </c>
      <c r="Q33" s="18">
        <v>8.0113741386409369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/>
      <c r="C3" s="115">
        <f>IF(SER_hh_tes_in!C3=0,"",SER_hh_tes_in!C3/SER_hh_fec_in!C3)</f>
        <v>0.71179374416422192</v>
      </c>
      <c r="D3" s="115">
        <f>IF(SER_hh_tes_in!D3=0,"",SER_hh_tes_in!D3/SER_hh_fec_in!D3)</f>
        <v>0.71013408158574609</v>
      </c>
      <c r="E3" s="115">
        <f>IF(SER_hh_tes_in!E3=0,"",SER_hh_tes_in!E3/SER_hh_fec_in!E3)</f>
        <v>0.71261543864688226</v>
      </c>
      <c r="F3" s="115">
        <f>IF(SER_hh_tes_in!F3=0,"",SER_hh_tes_in!F3/SER_hh_fec_in!F3)</f>
        <v>0.72532261785011454</v>
      </c>
      <c r="G3" s="115">
        <f>IF(SER_hh_tes_in!G3=0,"",SER_hh_tes_in!G3/SER_hh_fec_in!G3)</f>
        <v>0.73435358298006537</v>
      </c>
      <c r="H3" s="115">
        <f>IF(SER_hh_tes_in!H3=0,"",SER_hh_tes_in!H3/SER_hh_fec_in!H3)</f>
        <v>0.7414022483347491</v>
      </c>
      <c r="I3" s="115">
        <f>IF(SER_hh_tes_in!I3=0,"",SER_hh_tes_in!I3/SER_hh_fec_in!I3)</f>
        <v>0.74907449292185002</v>
      </c>
      <c r="J3" s="115">
        <f>IF(SER_hh_tes_in!J3=0,"",SER_hh_tes_in!J3/SER_hh_fec_in!J3)</f>
        <v>0.77075574715779294</v>
      </c>
      <c r="K3" s="115">
        <f>IF(SER_hh_tes_in!K3=0,"",SER_hh_tes_in!K3/SER_hh_fec_in!K3)</f>
        <v>0.71727328470439478</v>
      </c>
      <c r="L3" s="115">
        <f>IF(SER_hh_tes_in!L3=0,"",SER_hh_tes_in!L3/SER_hh_fec_in!L3)</f>
        <v>0.74419313171415635</v>
      </c>
      <c r="M3" s="115">
        <f>IF(SER_hh_tes_in!M3=0,"",SER_hh_tes_in!M3/SER_hh_fec_in!M3)</f>
        <v>0.73553571454629019</v>
      </c>
      <c r="N3" s="115">
        <f>IF(SER_hh_tes_in!N3=0,"",SER_hh_tes_in!N3/SER_hh_fec_in!N3)</f>
        <v>0.71179313109125986</v>
      </c>
      <c r="O3" s="115">
        <f>IF(SER_hh_tes_in!O3=0,"",SER_hh_tes_in!O3/SER_hh_fec_in!O3)</f>
        <v>0.73537698780686656</v>
      </c>
      <c r="P3" s="115">
        <f>IF(SER_hh_tes_in!P3=0,"",SER_hh_tes_in!P3/SER_hh_fec_in!P3)</f>
        <v>0.75202174670840582</v>
      </c>
      <c r="Q3" s="115">
        <f>IF(SER_hh_tes_in!Q3=0,"",SER_hh_tes_in!Q3/SER_hh_fec_in!Q3)</f>
        <v>0.74966268070409814</v>
      </c>
    </row>
    <row r="4" spans="1:17" ht="12.95" customHeight="1" x14ac:dyDescent="0.25">
      <c r="A4" s="90" t="s">
        <v>44</v>
      </c>
      <c r="B4" s="110"/>
      <c r="C4" s="110">
        <f>IF(SER_hh_tes_in!C4=0,"",SER_hh_tes_in!C4/SER_hh_fec_in!C4)</f>
        <v>0.71966485378487277</v>
      </c>
      <c r="D4" s="110">
        <f>IF(SER_hh_tes_in!D4=0,"",SER_hh_tes_in!D4/SER_hh_fec_in!D4)</f>
        <v>0.71690203262158414</v>
      </c>
      <c r="E4" s="110">
        <f>IF(SER_hh_tes_in!E4=0,"",SER_hh_tes_in!E4/SER_hh_fec_in!E4)</f>
        <v>0.7218527542670794</v>
      </c>
      <c r="F4" s="110">
        <f>IF(SER_hh_tes_in!F4=0,"",SER_hh_tes_in!F4/SER_hh_fec_in!F4)</f>
        <v>0.73168572237903196</v>
      </c>
      <c r="G4" s="110">
        <f>IF(SER_hh_tes_in!G4=0,"",SER_hh_tes_in!G4/SER_hh_fec_in!G4)</f>
        <v>0.7445945783231902</v>
      </c>
      <c r="H4" s="110">
        <f>IF(SER_hh_tes_in!H4=0,"",SER_hh_tes_in!H4/SER_hh_fec_in!H4)</f>
        <v>0.74108656126585704</v>
      </c>
      <c r="I4" s="110">
        <f>IF(SER_hh_tes_in!I4=0,"",SER_hh_tes_in!I4/SER_hh_fec_in!I4)</f>
        <v>0.74572062537499961</v>
      </c>
      <c r="J4" s="110">
        <f>IF(SER_hh_tes_in!J4=0,"",SER_hh_tes_in!J4/SER_hh_fec_in!J4)</f>
        <v>0.78324068375997702</v>
      </c>
      <c r="K4" s="110">
        <f>IF(SER_hh_tes_in!K4=0,"",SER_hh_tes_in!K4/SER_hh_fec_in!K4)</f>
        <v>0.71388783333321015</v>
      </c>
      <c r="L4" s="110">
        <f>IF(SER_hh_tes_in!L4=0,"",SER_hh_tes_in!L4/SER_hh_fec_in!L4)</f>
        <v>0.75954930280202682</v>
      </c>
      <c r="M4" s="110">
        <f>IF(SER_hh_tes_in!M4=0,"",SER_hh_tes_in!M4/SER_hh_fec_in!M4)</f>
        <v>0.77142434641615143</v>
      </c>
      <c r="N4" s="110">
        <f>IF(SER_hh_tes_in!N4=0,"",SER_hh_tes_in!N4/SER_hh_fec_in!N4)</f>
        <v>0.76563671386093313</v>
      </c>
      <c r="O4" s="110">
        <f>IF(SER_hh_tes_in!O4=0,"",SER_hh_tes_in!O4/SER_hh_fec_in!O4)</f>
        <v>0.80160387913975606</v>
      </c>
      <c r="P4" s="110">
        <f>IF(SER_hh_tes_in!P4=0,"",SER_hh_tes_in!P4/SER_hh_fec_in!P4)</f>
        <v>0.79178511023430187</v>
      </c>
      <c r="Q4" s="110">
        <f>IF(SER_hh_tes_in!Q4=0,"",SER_hh_tes_in!Q4/SER_hh_fec_in!Q4)</f>
        <v>0.75544787200014885</v>
      </c>
    </row>
    <row r="5" spans="1:17" ht="12" customHeight="1" x14ac:dyDescent="0.25">
      <c r="A5" s="88" t="s">
        <v>38</v>
      </c>
      <c r="B5" s="109"/>
      <c r="C5" s="109" t="str">
        <f>IF(SER_hh_tes_in!C5=0,"",SER_hh_tes_in!C5/SER_hh_fec_in!C5)</f>
        <v/>
      </c>
      <c r="D5" s="109">
        <f>IF(SER_hh_tes_in!D5=0,"",SER_hh_tes_in!D5/SER_hh_fec_in!D5)</f>
        <v>0.52446877374486423</v>
      </c>
      <c r="E5" s="109">
        <f>IF(SER_hh_tes_in!E5=0,"",SER_hh_tes_in!E5/SER_hh_fec_in!E5)</f>
        <v>0.52836433178911135</v>
      </c>
      <c r="F5" s="109" t="str">
        <f>IF(SER_hh_tes_in!F5=0,"",SER_hh_tes_in!F5/SER_hh_fec_in!F5)</f>
        <v/>
      </c>
      <c r="G5" s="109" t="str">
        <f>IF(SER_hh_tes_in!G5=0,"",SER_hh_tes_in!G5/SER_hh_fec_in!G5)</f>
        <v/>
      </c>
      <c r="H5" s="109">
        <f>IF(SER_hh_tes_in!H5=0,"",SER_hh_tes_in!H5/SER_hh_fec_in!H5)</f>
        <v>0.540763154226512</v>
      </c>
      <c r="I5" s="109">
        <f>IF(SER_hh_tes_in!I5=0,"",SER_hh_tes_in!I5/SER_hh_fec_in!I5)</f>
        <v>0.54409157041139644</v>
      </c>
      <c r="J5" s="109">
        <f>IF(SER_hh_tes_in!J5=0,"",SER_hh_tes_in!J5/SER_hh_fec_in!J5)</f>
        <v>0.5468813532367407</v>
      </c>
      <c r="K5" s="109" t="str">
        <f>IF(SER_hh_tes_in!K5=0,"",SER_hh_tes_in!K5/SER_hh_fec_in!K5)</f>
        <v/>
      </c>
      <c r="L5" s="109" t="str">
        <f>IF(SER_hh_tes_in!L5=0,"",SER_hh_tes_in!L5/SER_hh_fec_in!L5)</f>
        <v/>
      </c>
      <c r="M5" s="109" t="str">
        <f>IF(SER_hh_tes_in!M5=0,"",SER_hh_tes_in!M5/SER_hh_fec_in!M5)</f>
        <v/>
      </c>
      <c r="N5" s="109" t="str">
        <f>IF(SER_hh_tes_in!N5=0,"",SER_hh_tes_in!N5/SER_hh_fec_in!N5)</f>
        <v/>
      </c>
      <c r="O5" s="109">
        <f>IF(SER_hh_tes_in!O5=0,"",SER_hh_tes_in!O5/SER_hh_fec_in!O5)</f>
        <v>0.553810243548158</v>
      </c>
      <c r="P5" s="109">
        <f>IF(SER_hh_tes_in!P5=0,"",SER_hh_tes_in!P5/SER_hh_fec_in!P5)</f>
        <v>0.55395996159002392</v>
      </c>
      <c r="Q5" s="109">
        <f>IF(SER_hh_tes_in!Q5=0,"",SER_hh_tes_in!Q5/SER_hh_fec_in!Q5)</f>
        <v>0.55403370161895804</v>
      </c>
    </row>
    <row r="6" spans="1:17" ht="12" customHeight="1" x14ac:dyDescent="0.25">
      <c r="A6" s="88" t="s">
        <v>66</v>
      </c>
      <c r="B6" s="109"/>
      <c r="C6" s="109" t="str">
        <f>IF(SER_hh_tes_in!C6=0,"",SER_hh_tes_in!C6/SER_hh_fec_in!C6)</f>
        <v/>
      </c>
      <c r="D6" s="109" t="str">
        <f>IF(SER_hh_tes_in!D6=0,"",SER_hh_tes_in!D6/SER_hh_fec_in!D6)</f>
        <v/>
      </c>
      <c r="E6" s="109" t="str">
        <f>IF(SER_hh_tes_in!E6=0,"",SER_hh_tes_in!E6/SER_hh_fec_in!E6)</f>
        <v/>
      </c>
      <c r="F6" s="109" t="str">
        <f>IF(SER_hh_tes_in!F6=0,"",SER_hh_tes_in!F6/SER_hh_fec_in!F6)</f>
        <v/>
      </c>
      <c r="G6" s="109" t="str">
        <f>IF(SER_hh_tes_in!G6=0,"",SER_hh_tes_in!G6/SER_hh_fec_in!G6)</f>
        <v/>
      </c>
      <c r="H6" s="109" t="str">
        <f>IF(SER_hh_tes_in!H6=0,"",SER_hh_tes_in!H6/SER_hh_fec_in!H6)</f>
        <v/>
      </c>
      <c r="I6" s="109" t="str">
        <f>IF(SER_hh_tes_in!I6=0,"",SER_hh_tes_in!I6/SER_hh_fec_in!I6)</f>
        <v/>
      </c>
      <c r="J6" s="109" t="str">
        <f>IF(SER_hh_tes_in!J6=0,"",SER_hh_tes_in!J6/SER_hh_fec_in!J6)</f>
        <v/>
      </c>
      <c r="K6" s="109" t="str">
        <f>IF(SER_hh_tes_in!K6=0,"",SER_hh_tes_in!K6/SER_hh_fec_in!K6)</f>
        <v/>
      </c>
      <c r="L6" s="109" t="str">
        <f>IF(SER_hh_tes_in!L6=0,"",SER_hh_tes_in!L6/SER_hh_fec_in!L6)</f>
        <v/>
      </c>
      <c r="M6" s="109" t="str">
        <f>IF(SER_hh_tes_in!M6=0,"",SER_hh_tes_in!M6/SER_hh_fec_in!M6)</f>
        <v/>
      </c>
      <c r="N6" s="109" t="str">
        <f>IF(SER_hh_tes_in!N6=0,"",SER_hh_tes_in!N6/SER_hh_fec_in!N6)</f>
        <v/>
      </c>
      <c r="O6" s="109" t="str">
        <f>IF(SER_hh_tes_in!O6=0,"",SER_hh_tes_in!O6/SER_hh_fec_in!O6)</f>
        <v/>
      </c>
      <c r="P6" s="109" t="str">
        <f>IF(SER_hh_tes_in!P6=0,"",SER_hh_tes_in!P6/SER_hh_fec_in!P6)</f>
        <v/>
      </c>
      <c r="Q6" s="109" t="str">
        <f>IF(SER_hh_tes_in!Q6=0,"",SER_hh_tes_in!Q6/SER_hh_fec_in!Q6)</f>
        <v/>
      </c>
    </row>
    <row r="7" spans="1:17" ht="12" customHeight="1" x14ac:dyDescent="0.25">
      <c r="A7" s="88" t="s">
        <v>99</v>
      </c>
      <c r="B7" s="109"/>
      <c r="C7" s="109">
        <f>IF(SER_hh_tes_in!C7=0,"",SER_hh_tes_in!C7/SER_hh_fec_in!C7)</f>
        <v>0.59154831874632519</v>
      </c>
      <c r="D7" s="109" t="str">
        <f>IF(SER_hh_tes_in!D7=0,"",SER_hh_tes_in!D7/SER_hh_fec_in!D7)</f>
        <v/>
      </c>
      <c r="E7" s="109" t="str">
        <f>IF(SER_hh_tes_in!E7=0,"",SER_hh_tes_in!E7/SER_hh_fec_in!E7)</f>
        <v/>
      </c>
      <c r="F7" s="109" t="str">
        <f>IF(SER_hh_tes_in!F7=0,"",SER_hh_tes_in!F7/SER_hh_fec_in!F7)</f>
        <v/>
      </c>
      <c r="G7" s="109">
        <f>IF(SER_hh_tes_in!G7=0,"",SER_hh_tes_in!G7/SER_hh_fec_in!G7)</f>
        <v>0.60980053970025838</v>
      </c>
      <c r="H7" s="109">
        <f>IF(SER_hh_tes_in!H7=0,"",SER_hh_tes_in!H7/SER_hh_fec_in!H7)</f>
        <v>0.61495971457336063</v>
      </c>
      <c r="I7" s="109" t="str">
        <f>IF(SER_hh_tes_in!I7=0,"",SER_hh_tes_in!I7/SER_hh_fec_in!I7)</f>
        <v/>
      </c>
      <c r="J7" s="109" t="str">
        <f>IF(SER_hh_tes_in!J7=0,"",SER_hh_tes_in!J7/SER_hh_fec_in!J7)</f>
        <v/>
      </c>
      <c r="K7" s="109" t="str">
        <f>IF(SER_hh_tes_in!K7=0,"",SER_hh_tes_in!K7/SER_hh_fec_in!K7)</f>
        <v/>
      </c>
      <c r="L7" s="109" t="str">
        <f>IF(SER_hh_tes_in!L7=0,"",SER_hh_tes_in!L7/SER_hh_fec_in!L7)</f>
        <v/>
      </c>
      <c r="M7" s="109" t="str">
        <f>IF(SER_hh_tes_in!M7=0,"",SER_hh_tes_in!M7/SER_hh_fec_in!M7)</f>
        <v/>
      </c>
      <c r="N7" s="109">
        <f>IF(SER_hh_tes_in!N7=0,"",SER_hh_tes_in!N7/SER_hh_fec_in!N7)</f>
        <v>0.64716025292076862</v>
      </c>
      <c r="O7" s="109">
        <f>IF(SER_hh_tes_in!O7=0,"",SER_hh_tes_in!O7/SER_hh_fec_in!O7)</f>
        <v>0.65253464786500304</v>
      </c>
      <c r="P7" s="109">
        <f>IF(SER_hh_tes_in!P7=0,"",SER_hh_tes_in!P7/SER_hh_fec_in!P7)</f>
        <v>0.65744188352983746</v>
      </c>
      <c r="Q7" s="109">
        <f>IF(SER_hh_tes_in!Q7=0,"",SER_hh_tes_in!Q7/SER_hh_fec_in!Q7)</f>
        <v>0.66187558548255032</v>
      </c>
    </row>
    <row r="8" spans="1:17" ht="12" customHeight="1" x14ac:dyDescent="0.25">
      <c r="A8" s="88" t="s">
        <v>101</v>
      </c>
      <c r="B8" s="109"/>
      <c r="C8" s="109" t="str">
        <f>IF(SER_hh_tes_in!C8=0,"",SER_hh_tes_in!C8/SER_hh_fec_in!C8)</f>
        <v/>
      </c>
      <c r="D8" s="109" t="str">
        <f>IF(SER_hh_tes_in!D8=0,"",SER_hh_tes_in!D8/SER_hh_fec_in!D8)</f>
        <v/>
      </c>
      <c r="E8" s="109" t="str">
        <f>IF(SER_hh_tes_in!E8=0,"",SER_hh_tes_in!E8/SER_hh_fec_in!E8)</f>
        <v/>
      </c>
      <c r="F8" s="109" t="str">
        <f>IF(SER_hh_tes_in!F8=0,"",SER_hh_tes_in!F8/SER_hh_fec_in!F8)</f>
        <v/>
      </c>
      <c r="G8" s="109" t="str">
        <f>IF(SER_hh_tes_in!G8=0,"",SER_hh_tes_in!G8/SER_hh_fec_in!G8)</f>
        <v/>
      </c>
      <c r="H8" s="109" t="str">
        <f>IF(SER_hh_tes_in!H8=0,"",SER_hh_tes_in!H8/SER_hh_fec_in!H8)</f>
        <v/>
      </c>
      <c r="I8" s="109" t="str">
        <f>IF(SER_hh_tes_in!I8=0,"",SER_hh_tes_in!I8/SER_hh_fec_in!I8)</f>
        <v/>
      </c>
      <c r="J8" s="109" t="str">
        <f>IF(SER_hh_tes_in!J8=0,"",SER_hh_tes_in!J8/SER_hh_fec_in!J8)</f>
        <v/>
      </c>
      <c r="K8" s="109" t="str">
        <f>IF(SER_hh_tes_in!K8=0,"",SER_hh_tes_in!K8/SER_hh_fec_in!K8)</f>
        <v/>
      </c>
      <c r="L8" s="109" t="str">
        <f>IF(SER_hh_tes_in!L8=0,"",SER_hh_tes_in!L8/SER_hh_fec_in!L8)</f>
        <v/>
      </c>
      <c r="M8" s="109" t="str">
        <f>IF(SER_hh_tes_in!M8=0,"",SER_hh_tes_in!M8/SER_hh_fec_in!M8)</f>
        <v/>
      </c>
      <c r="N8" s="109" t="str">
        <f>IF(SER_hh_tes_in!N8=0,"",SER_hh_tes_in!N8/SER_hh_fec_in!N8)</f>
        <v/>
      </c>
      <c r="O8" s="109" t="str">
        <f>IF(SER_hh_tes_in!O8=0,"",SER_hh_tes_in!O8/SER_hh_fec_in!O8)</f>
        <v/>
      </c>
      <c r="P8" s="109" t="str">
        <f>IF(SER_hh_tes_in!P8=0,"",SER_hh_tes_in!P8/SER_hh_fec_in!P8)</f>
        <v/>
      </c>
      <c r="Q8" s="109" t="str">
        <f>IF(SER_hh_tes_in!Q8=0,"",SER_hh_tes_in!Q8/SER_hh_fec_in!Q8)</f>
        <v/>
      </c>
    </row>
    <row r="9" spans="1:17" ht="12" customHeight="1" x14ac:dyDescent="0.25">
      <c r="A9" s="88" t="s">
        <v>106</v>
      </c>
      <c r="B9" s="109"/>
      <c r="C9" s="109">
        <f>IF(SER_hh_tes_in!C9=0,"",SER_hh_tes_in!C9/SER_hh_fec_in!C9)</f>
        <v>0.70786685352636858</v>
      </c>
      <c r="D9" s="109">
        <f>IF(SER_hh_tes_in!D9=0,"",SER_hh_tes_in!D9/SER_hh_fec_in!D9)</f>
        <v>0.71427541040800135</v>
      </c>
      <c r="E9" s="109">
        <f>IF(SER_hh_tes_in!E9=0,"",SER_hh_tes_in!E9/SER_hh_fec_in!E9)</f>
        <v>0.72068882206356499</v>
      </c>
      <c r="F9" s="109">
        <f>IF(SER_hh_tes_in!F9=0,"",SER_hh_tes_in!F9/SER_hh_fec_in!F9)</f>
        <v>0.72680554392115404</v>
      </c>
      <c r="G9" s="109">
        <f>IF(SER_hh_tes_in!G9=0,"",SER_hh_tes_in!G9/SER_hh_fec_in!G9)</f>
        <v>0.73227871755508211</v>
      </c>
      <c r="H9" s="109">
        <f>IF(SER_hh_tes_in!H9=0,"",SER_hh_tes_in!H9/SER_hh_fec_in!H9)</f>
        <v>0.73753664885424031</v>
      </c>
      <c r="I9" s="109" t="str">
        <f>IF(SER_hh_tes_in!I9=0,"",SER_hh_tes_in!I9/SER_hh_fec_in!I9)</f>
        <v/>
      </c>
      <c r="J9" s="109">
        <f>IF(SER_hh_tes_in!J9=0,"",SER_hh_tes_in!J9/SER_hh_fec_in!J9)</f>
        <v>0.74483616885378612</v>
      </c>
      <c r="K9" s="109">
        <f>IF(SER_hh_tes_in!K9=0,"",SER_hh_tes_in!K9/SER_hh_fec_in!K9)</f>
        <v>0.74844588718974769</v>
      </c>
      <c r="L9" s="109">
        <f>IF(SER_hh_tes_in!L9=0,"",SER_hh_tes_in!L9/SER_hh_fec_in!L9)</f>
        <v>0.75210656457119418</v>
      </c>
      <c r="M9" s="109">
        <f>IF(SER_hh_tes_in!M9=0,"",SER_hh_tes_in!M9/SER_hh_fec_in!M9)</f>
        <v>0.75549429478177377</v>
      </c>
      <c r="N9" s="109">
        <f>IF(SER_hh_tes_in!N9=0,"",SER_hh_tes_in!N9/SER_hh_fec_in!N9)</f>
        <v>0.75896587144362482</v>
      </c>
      <c r="O9" s="109">
        <f>IF(SER_hh_tes_in!O9=0,"",SER_hh_tes_in!O9/SER_hh_fec_in!O9)</f>
        <v>0.76221254099754765</v>
      </c>
      <c r="P9" s="109">
        <f>IF(SER_hh_tes_in!P9=0,"",SER_hh_tes_in!P9/SER_hh_fec_in!P9)</f>
        <v>0.76543508074555944</v>
      </c>
      <c r="Q9" s="109">
        <f>IF(SER_hh_tes_in!Q9=0,"",SER_hh_tes_in!Q9/SER_hh_fec_in!Q9)</f>
        <v>0.76834519988976424</v>
      </c>
    </row>
    <row r="10" spans="1:17" ht="12" customHeight="1" x14ac:dyDescent="0.25">
      <c r="A10" s="88" t="s">
        <v>34</v>
      </c>
      <c r="B10" s="109"/>
      <c r="C10" s="109">
        <f>IF(SER_hh_tes_in!C10=0,"",SER_hh_tes_in!C10/SER_hh_fec_in!C10)</f>
        <v>0.54874463433520126</v>
      </c>
      <c r="D10" s="109">
        <f>IF(SER_hh_tes_in!D10=0,"",SER_hh_tes_in!D10/SER_hh_fec_in!D10)</f>
        <v>0.55391335132090691</v>
      </c>
      <c r="E10" s="109">
        <f>IF(SER_hh_tes_in!E10=0,"",SER_hh_tes_in!E10/SER_hh_fec_in!E10)</f>
        <v>0.55887567346892342</v>
      </c>
      <c r="F10" s="109">
        <f>IF(SER_hh_tes_in!F10=0,"",SER_hh_tes_in!F10/SER_hh_fec_in!F10)</f>
        <v>0.56322894346573549</v>
      </c>
      <c r="G10" s="109">
        <f>IF(SER_hh_tes_in!G10=0,"",SER_hh_tes_in!G10/SER_hh_fec_in!G10)</f>
        <v>0.56744532782397605</v>
      </c>
      <c r="H10" s="109">
        <f>IF(SER_hh_tes_in!H10=0,"",SER_hh_tes_in!H10/SER_hh_fec_in!H10)</f>
        <v>0.57172606492379086</v>
      </c>
      <c r="I10" s="109">
        <f>IF(SER_hh_tes_in!I10=0,"",SER_hh_tes_in!I10/SER_hh_fec_in!I10)</f>
        <v>0.57463841652242065</v>
      </c>
      <c r="J10" s="109">
        <f>IF(SER_hh_tes_in!J10=0,"",SER_hh_tes_in!J10/SER_hh_fec_in!J10)</f>
        <v>0.57722108415132312</v>
      </c>
      <c r="K10" s="109">
        <f>IF(SER_hh_tes_in!K10=0,"",SER_hh_tes_in!K10/SER_hh_fec_in!K10)</f>
        <v>0.57944826509480052</v>
      </c>
      <c r="L10" s="109" t="str">
        <f>IF(SER_hh_tes_in!L10=0,"",SER_hh_tes_in!L10/SER_hh_fec_in!L10)</f>
        <v/>
      </c>
      <c r="M10" s="109" t="str">
        <f>IF(SER_hh_tes_in!M10=0,"",SER_hh_tes_in!M10/SER_hh_fec_in!M10)</f>
        <v/>
      </c>
      <c r="N10" s="109">
        <f>IF(SER_hh_tes_in!N10=0,"",SER_hh_tes_in!N10/SER_hh_fec_in!N10)</f>
        <v>0.5840965655508995</v>
      </c>
      <c r="O10" s="109">
        <f>IF(SER_hh_tes_in!O10=0,"",SER_hh_tes_in!O10/SER_hh_fec_in!O10)</f>
        <v>0.58541214364512084</v>
      </c>
      <c r="P10" s="109">
        <f>IF(SER_hh_tes_in!P10=0,"",SER_hh_tes_in!P10/SER_hh_fec_in!P10)</f>
        <v>0.5864707964361221</v>
      </c>
      <c r="Q10" s="109">
        <f>IF(SER_hh_tes_in!Q10=0,"",SER_hh_tes_in!Q10/SER_hh_fec_in!Q10)</f>
        <v>0.58732098699030921</v>
      </c>
    </row>
    <row r="11" spans="1:17" ht="12" customHeight="1" x14ac:dyDescent="0.25">
      <c r="A11" s="88" t="s">
        <v>61</v>
      </c>
      <c r="B11" s="109"/>
      <c r="C11" s="109">
        <f>IF(SER_hh_tes_in!C11=0,"",SER_hh_tes_in!C11/SER_hh_fec_in!C11)</f>
        <v>0.74594014737929859</v>
      </c>
      <c r="D11" s="109">
        <f>IF(SER_hh_tes_in!D11=0,"",SER_hh_tes_in!D11/SER_hh_fec_in!D11)</f>
        <v>0.75158939708459871</v>
      </c>
      <c r="E11" s="109">
        <f>IF(SER_hh_tes_in!E11=0,"",SER_hh_tes_in!E11/SER_hh_fec_in!E11)</f>
        <v>0.75698190874910876</v>
      </c>
      <c r="F11" s="109" t="str">
        <f>IF(SER_hh_tes_in!F11=0,"",SER_hh_tes_in!F11/SER_hh_fec_in!F11)</f>
        <v/>
      </c>
      <c r="G11" s="109" t="str">
        <f>IF(SER_hh_tes_in!G11=0,"",SER_hh_tes_in!G11/SER_hh_fec_in!G11)</f>
        <v/>
      </c>
      <c r="H11" s="109">
        <f>IF(SER_hh_tes_in!H11=0,"",SER_hh_tes_in!H11/SER_hh_fec_in!H11)</f>
        <v>0.77351170468232</v>
      </c>
      <c r="I11" s="109">
        <f>IF(SER_hh_tes_in!I11=0,"",SER_hh_tes_in!I11/SER_hh_fec_in!I11)</f>
        <v>0.77747241505198239</v>
      </c>
      <c r="J11" s="109">
        <f>IF(SER_hh_tes_in!J11=0,"",SER_hh_tes_in!J11/SER_hh_fec_in!J11)</f>
        <v>0.78113196806380458</v>
      </c>
      <c r="K11" s="109" t="str">
        <f>IF(SER_hh_tes_in!K11=0,"",SER_hh_tes_in!K11/SER_hh_fec_in!K11)</f>
        <v/>
      </c>
      <c r="L11" s="109">
        <f>IF(SER_hh_tes_in!L11=0,"",SER_hh_tes_in!L11/SER_hh_fec_in!L11)</f>
        <v>0.78777746403128257</v>
      </c>
      <c r="M11" s="109">
        <f>IF(SER_hh_tes_in!M11=0,"",SER_hh_tes_in!M11/SER_hh_fec_in!M11)</f>
        <v>0.79007589866000161</v>
      </c>
      <c r="N11" s="109">
        <f>IF(SER_hh_tes_in!N11=0,"",SER_hh_tes_in!N11/SER_hh_fec_in!N11)</f>
        <v>0.79159212022873982</v>
      </c>
      <c r="O11" s="109">
        <f>IF(SER_hh_tes_in!O11=0,"",SER_hh_tes_in!O11/SER_hh_fec_in!O11)</f>
        <v>0.79264627294258039</v>
      </c>
      <c r="P11" s="109" t="str">
        <f>IF(SER_hh_tes_in!P11=0,"",SER_hh_tes_in!P11/SER_hh_fec_in!P11)</f>
        <v/>
      </c>
      <c r="Q11" s="109" t="str">
        <f>IF(SER_hh_tes_in!Q11=0,"",SER_hh_tes_in!Q11/SER_hh_fec_in!Q11)</f>
        <v/>
      </c>
    </row>
    <row r="12" spans="1:17" ht="12" customHeight="1" x14ac:dyDescent="0.25">
      <c r="A12" s="88" t="s">
        <v>42</v>
      </c>
      <c r="B12" s="109"/>
      <c r="C12" s="109">
        <f>IF(SER_hh_tes_in!C12=0,"",SER_hh_tes_in!C12/SER_hh_fec_in!C12)</f>
        <v>0.76618348733836927</v>
      </c>
      <c r="D12" s="109">
        <f>IF(SER_hh_tes_in!D12=0,"",SER_hh_tes_in!D12/SER_hh_fec_in!D12)</f>
        <v>0.77150279218622109</v>
      </c>
      <c r="E12" s="109">
        <f>IF(SER_hh_tes_in!E12=0,"",SER_hh_tes_in!E12/SER_hh_fec_in!E12)</f>
        <v>0.77700805438393483</v>
      </c>
      <c r="F12" s="109" t="str">
        <f>IF(SER_hh_tes_in!F12=0,"",SER_hh_tes_in!F12/SER_hh_fec_in!F12)</f>
        <v/>
      </c>
      <c r="G12" s="109">
        <f>IF(SER_hh_tes_in!G12=0,"",SER_hh_tes_in!G12/SER_hh_fec_in!G12)</f>
        <v>0.78823272920558962</v>
      </c>
      <c r="H12" s="109">
        <f>IF(SER_hh_tes_in!H12=0,"",SER_hh_tes_in!H12/SER_hh_fec_in!H12)</f>
        <v>0.79366919652933243</v>
      </c>
      <c r="I12" s="109">
        <f>IF(SER_hh_tes_in!I12=0,"",SER_hh_tes_in!I12/SER_hh_fec_in!I12)</f>
        <v>0.79786703644591583</v>
      </c>
      <c r="J12" s="109">
        <f>IF(SER_hh_tes_in!J12=0,"",SER_hh_tes_in!J12/SER_hh_fec_in!J12)</f>
        <v>0.80170106332100788</v>
      </c>
      <c r="K12" s="109" t="str">
        <f>IF(SER_hh_tes_in!K12=0,"",SER_hh_tes_in!K12/SER_hh_fec_in!K12)</f>
        <v/>
      </c>
      <c r="L12" s="109">
        <f>IF(SER_hh_tes_in!L12=0,"",SER_hh_tes_in!L12/SER_hh_fec_in!L12)</f>
        <v>0.80856491291415411</v>
      </c>
      <c r="M12" s="109">
        <f>IF(SER_hh_tes_in!M12=0,"",SER_hh_tes_in!M12/SER_hh_fec_in!M12)</f>
        <v>0.81131832367705436</v>
      </c>
      <c r="N12" s="109" t="str">
        <f>IF(SER_hh_tes_in!N12=0,"",SER_hh_tes_in!N12/SER_hh_fec_in!N12)</f>
        <v/>
      </c>
      <c r="O12" s="109" t="str">
        <f>IF(SER_hh_tes_in!O12=0,"",SER_hh_tes_in!O12/SER_hh_fec_in!O12)</f>
        <v/>
      </c>
      <c r="P12" s="109">
        <f>IF(SER_hh_tes_in!P12=0,"",SER_hh_tes_in!P12/SER_hh_fec_in!P12)</f>
        <v>0.81698075769050116</v>
      </c>
      <c r="Q12" s="109">
        <f>IF(SER_hh_tes_in!Q12=0,"",SER_hh_tes_in!Q12/SER_hh_fec_in!Q12)</f>
        <v>0.81816149590547194</v>
      </c>
    </row>
    <row r="13" spans="1:17" ht="12" customHeight="1" x14ac:dyDescent="0.25">
      <c r="A13" s="88" t="s">
        <v>105</v>
      </c>
      <c r="B13" s="109"/>
      <c r="C13" s="109">
        <f>IF(SER_hh_tes_in!C13=0,"",SER_hh_tes_in!C13/SER_hh_fec_in!C13)</f>
        <v>1.2291783503990132</v>
      </c>
      <c r="D13" s="109">
        <f>IF(SER_hh_tes_in!D13=0,"",SER_hh_tes_in!D13/SER_hh_fec_in!D13)</f>
        <v>1.2293071597737046</v>
      </c>
      <c r="E13" s="109">
        <f>IF(SER_hh_tes_in!E13=0,"",SER_hh_tes_in!E13/SER_hh_fec_in!E13)</f>
        <v>1.2293755500524337</v>
      </c>
      <c r="F13" s="109">
        <f>IF(SER_hh_tes_in!F13=0,"",SER_hh_tes_in!F13/SER_hh_fec_in!F13)</f>
        <v>1.2292963709461218</v>
      </c>
      <c r="G13" s="109">
        <f>IF(SER_hh_tes_in!G13=0,"",SER_hh_tes_in!G13/SER_hh_fec_in!G13)</f>
        <v>1.2290540555760763</v>
      </c>
      <c r="H13" s="109">
        <f>IF(SER_hh_tes_in!H13=0,"",SER_hh_tes_in!H13/SER_hh_fec_in!H13)</f>
        <v>1.2289243197869459</v>
      </c>
      <c r="I13" s="109">
        <f>IF(SER_hh_tes_in!I13=0,"",SER_hh_tes_in!I13/SER_hh_fec_in!I13)</f>
        <v>1.2288117300089993</v>
      </c>
      <c r="J13" s="109">
        <f>IF(SER_hh_tes_in!J13=0,"",SER_hh_tes_in!J13/SER_hh_fec_in!J13)</f>
        <v>1.2287856535795012</v>
      </c>
      <c r="K13" s="109">
        <f>IF(SER_hh_tes_in!K13=0,"",SER_hh_tes_in!K13/SER_hh_fec_in!K13)</f>
        <v>1.2287506105568147</v>
      </c>
      <c r="L13" s="109">
        <f>IF(SER_hh_tes_in!L13=0,"",SER_hh_tes_in!L13/SER_hh_fec_in!L13)</f>
        <v>1.7715728503261425</v>
      </c>
      <c r="M13" s="109">
        <f>IF(SER_hh_tes_in!M13=0,"",SER_hh_tes_in!M13/SER_hh_fec_in!M13)</f>
        <v>2.261792854802307</v>
      </c>
      <c r="N13" s="109">
        <f>IF(SER_hh_tes_in!N13=0,"",SER_hh_tes_in!N13/SER_hh_fec_in!N13)</f>
        <v>2.762906915674245</v>
      </c>
      <c r="O13" s="109">
        <f>IF(SER_hh_tes_in!O13=0,"",SER_hh_tes_in!O13/SER_hh_fec_in!O13)</f>
        <v>2.9872375890517779</v>
      </c>
      <c r="P13" s="109">
        <f>IF(SER_hh_tes_in!P13=0,"",SER_hh_tes_in!P13/SER_hh_fec_in!P13)</f>
        <v>3.095274702070415</v>
      </c>
      <c r="Q13" s="109" t="str">
        <f>IF(SER_hh_tes_in!Q13=0,"",SER_hh_tes_in!Q13/SER_hh_fec_in!Q13)</f>
        <v/>
      </c>
    </row>
    <row r="14" spans="1:17" ht="12" customHeight="1" x14ac:dyDescent="0.25">
      <c r="A14" s="51" t="s">
        <v>104</v>
      </c>
      <c r="B14" s="112"/>
      <c r="C14" s="112" t="str">
        <f>IF(SER_hh_tes_in!C14=0,"",SER_hh_tes_in!C14/SER_hh_fec_in!C14)</f>
        <v/>
      </c>
      <c r="D14" s="112" t="str">
        <f>IF(SER_hh_tes_in!D14=0,"",SER_hh_tes_in!D14/SER_hh_fec_in!D14)</f>
        <v/>
      </c>
      <c r="E14" s="112" t="str">
        <f>IF(SER_hh_tes_in!E14=0,"",SER_hh_tes_in!E14/SER_hh_fec_in!E14)</f>
        <v/>
      </c>
      <c r="F14" s="112">
        <f>IF(SER_hh_tes_in!F14=0,"",SER_hh_tes_in!F14/SER_hh_fec_in!F14)</f>
        <v>0.74454898296257555</v>
      </c>
      <c r="G14" s="112">
        <f>IF(SER_hh_tes_in!G14=0,"",SER_hh_tes_in!G14/SER_hh_fec_in!G14)</f>
        <v>0.74939887155335738</v>
      </c>
      <c r="H14" s="112">
        <f>IF(SER_hh_tes_in!H14=0,"",SER_hh_tes_in!H14/SER_hh_fec_in!H14)</f>
        <v>0.75420002245928208</v>
      </c>
      <c r="I14" s="112">
        <f>IF(SER_hh_tes_in!I14=0,"",SER_hh_tes_in!I14/SER_hh_fec_in!I14)</f>
        <v>0.75764816690844528</v>
      </c>
      <c r="J14" s="112">
        <f>IF(SER_hh_tes_in!J14=0,"",SER_hh_tes_in!J14/SER_hh_fec_in!J14)</f>
        <v>0.76118895050352287</v>
      </c>
      <c r="K14" s="112">
        <f>IF(SER_hh_tes_in!K14=0,"",SER_hh_tes_in!K14/SER_hh_fec_in!K14)</f>
        <v>0.76456739102767379</v>
      </c>
      <c r="L14" s="112">
        <f>IF(SER_hh_tes_in!L14=0,"",SER_hh_tes_in!L14/SER_hh_fec_in!L14)</f>
        <v>0.76793881620526161</v>
      </c>
      <c r="M14" s="112">
        <f>IF(SER_hh_tes_in!M14=0,"",SER_hh_tes_in!M14/SER_hh_fec_in!M14)</f>
        <v>0.77118288890458075</v>
      </c>
      <c r="N14" s="112" t="str">
        <f>IF(SER_hh_tes_in!N14=0,"",SER_hh_tes_in!N14/SER_hh_fec_in!N14)</f>
        <v/>
      </c>
      <c r="O14" s="112">
        <f>IF(SER_hh_tes_in!O14=0,"",SER_hh_tes_in!O14/SER_hh_fec_in!O14)</f>
        <v>0.77706877897067561</v>
      </c>
      <c r="P14" s="112">
        <f>IF(SER_hh_tes_in!P14=0,"",SER_hh_tes_in!P14/SER_hh_fec_in!P14)</f>
        <v>0.77986988461423201</v>
      </c>
      <c r="Q14" s="112">
        <f>IF(SER_hh_tes_in!Q14=0,"",SER_hh_tes_in!Q14/SER_hh_fec_in!Q14)</f>
        <v>0.78252252789509913</v>
      </c>
    </row>
    <row r="15" spans="1:17" ht="12" customHeight="1" x14ac:dyDescent="0.25">
      <c r="A15" s="105" t="s">
        <v>108</v>
      </c>
      <c r="B15" s="114"/>
      <c r="C15" s="114">
        <f>IF(SER_hh_tes_in!C15=0,"",SER_hh_tes_in!C15/SER_hh_fec_in!C15)</f>
        <v>1.1100089243280644</v>
      </c>
      <c r="D15" s="114">
        <f>IF(SER_hh_tes_in!D15=0,"",SER_hh_tes_in!D15/SER_hh_fec_in!D15)</f>
        <v>1.1089946649175528</v>
      </c>
      <c r="E15" s="114">
        <f>IF(SER_hh_tes_in!E15=0,"",SER_hh_tes_in!E15/SER_hh_fec_in!E15)</f>
        <v>1.1009659445504305</v>
      </c>
      <c r="F15" s="114">
        <f>IF(SER_hh_tes_in!F15=0,"",SER_hh_tes_in!F15/SER_hh_fec_in!F15)</f>
        <v>1.0970199398769296</v>
      </c>
      <c r="G15" s="114">
        <f>IF(SER_hh_tes_in!G15=0,"",SER_hh_tes_in!G15/SER_hh_fec_in!G15)</f>
        <v>1.0921657048622482</v>
      </c>
      <c r="H15" s="114">
        <f>IF(SER_hh_tes_in!H15=0,"",SER_hh_tes_in!H15/SER_hh_fec_in!H15)</f>
        <v>1.0889060229026839</v>
      </c>
      <c r="I15" s="114">
        <f>IF(SER_hh_tes_in!I15=0,"",SER_hh_tes_in!I15/SER_hh_fec_in!I15)</f>
        <v>1.0416065821916993</v>
      </c>
      <c r="J15" s="114">
        <f>IF(SER_hh_tes_in!J15=0,"",SER_hh_tes_in!J15/SER_hh_fec_in!J15)</f>
        <v>1.0433873812982399</v>
      </c>
      <c r="K15" s="114">
        <f>IF(SER_hh_tes_in!K15=0,"",SER_hh_tes_in!K15/SER_hh_fec_in!K15)</f>
        <v>1.079318884911816</v>
      </c>
      <c r="L15" s="114">
        <f>IF(SER_hh_tes_in!L15=0,"",SER_hh_tes_in!L15/SER_hh_fec_in!L15)</f>
        <v>1.077403227608863</v>
      </c>
      <c r="M15" s="114">
        <f>IF(SER_hh_tes_in!M15=0,"",SER_hh_tes_in!M15/SER_hh_fec_in!M15)</f>
        <v>1.0710383254756364</v>
      </c>
      <c r="N15" s="114">
        <f>IF(SER_hh_tes_in!N15=0,"",SER_hh_tes_in!N15/SER_hh_fec_in!N15)</f>
        <v>1.0524147927969441</v>
      </c>
      <c r="O15" s="114">
        <f>IF(SER_hh_tes_in!O15=0,"",SER_hh_tes_in!O15/SER_hh_fec_in!O15)</f>
        <v>1.0511834836490812</v>
      </c>
      <c r="P15" s="114">
        <f>IF(SER_hh_tes_in!P15=0,"",SER_hh_tes_in!P15/SER_hh_fec_in!P15)</f>
        <v>1.0419117171722896</v>
      </c>
      <c r="Q15" s="114">
        <f>IF(SER_hh_tes_in!Q15=0,"",SER_hh_tes_in!Q15/SER_hh_fec_in!Q15)</f>
        <v>1.0322642987905453</v>
      </c>
    </row>
    <row r="16" spans="1:17" ht="12.95" customHeight="1" x14ac:dyDescent="0.25">
      <c r="A16" s="90" t="s">
        <v>102</v>
      </c>
      <c r="B16" s="110"/>
      <c r="C16" s="110">
        <f>IF(SER_hh_tes_in!C16=0,"",SER_hh_tes_in!C16/SER_hh_fec_in!C16)</f>
        <v>1.4796074226028533</v>
      </c>
      <c r="D16" s="110">
        <f>IF(SER_hh_tes_in!D16=0,"",SER_hh_tes_in!D16/SER_hh_fec_in!D16)</f>
        <v>1.5597641634317427</v>
      </c>
      <c r="E16" s="110">
        <f>IF(SER_hh_tes_in!E16=0,"",SER_hh_tes_in!E16/SER_hh_fec_in!E16)</f>
        <v>1.6281136097323288</v>
      </c>
      <c r="F16" s="110">
        <f>IF(SER_hh_tes_in!F16=0,"",SER_hh_tes_in!F16/SER_hh_fec_in!F16)</f>
        <v>1.6974632801579628</v>
      </c>
      <c r="G16" s="110">
        <f>IF(SER_hh_tes_in!G16=0,"",SER_hh_tes_in!G16/SER_hh_fec_in!G16)</f>
        <v>1.7602042546275576</v>
      </c>
      <c r="H16" s="110">
        <f>IF(SER_hh_tes_in!H16=0,"",SER_hh_tes_in!H16/SER_hh_fec_in!H16)</f>
        <v>1.8273628660422676</v>
      </c>
      <c r="I16" s="110">
        <f>IF(SER_hh_tes_in!I16=0,"",SER_hh_tes_in!I16/SER_hh_fec_in!I16)</f>
        <v>1.8926648259300118</v>
      </c>
      <c r="J16" s="110">
        <f>IF(SER_hh_tes_in!J16=0,"",SER_hh_tes_in!J16/SER_hh_fec_in!J16)</f>
        <v>1.95259628518003</v>
      </c>
      <c r="K16" s="110">
        <f>IF(SER_hh_tes_in!K16=0,"",SER_hh_tes_in!K16/SER_hh_fec_in!K16)</f>
        <v>2.0162774837144446</v>
      </c>
      <c r="L16" s="110">
        <f>IF(SER_hh_tes_in!L16=0,"",SER_hh_tes_in!L16/SER_hh_fec_in!L16)</f>
        <v>2.0860042430418417</v>
      </c>
      <c r="M16" s="110">
        <f>IF(SER_hh_tes_in!M16=0,"",SER_hh_tes_in!M16/SER_hh_fec_in!M16)</f>
        <v>2.1570626944177711</v>
      </c>
      <c r="N16" s="110">
        <f>IF(SER_hh_tes_in!N16=0,"",SER_hh_tes_in!N16/SER_hh_fec_in!N16)</f>
        <v>2.451717645417741</v>
      </c>
      <c r="O16" s="110">
        <f>IF(SER_hh_tes_in!O16=0,"",SER_hh_tes_in!O16/SER_hh_fec_in!O16)</f>
        <v>2.6267183594373851</v>
      </c>
      <c r="P16" s="110">
        <f>IF(SER_hh_tes_in!P16=0,"",SER_hh_tes_in!P16/SER_hh_fec_in!P16)</f>
        <v>2.6301492509263902</v>
      </c>
      <c r="Q16" s="110">
        <f>IF(SER_hh_tes_in!Q16=0,"",SER_hh_tes_in!Q16/SER_hh_fec_in!Q16)</f>
        <v>3.244537152875417</v>
      </c>
    </row>
    <row r="17" spans="1:17" ht="12.95" customHeight="1" x14ac:dyDescent="0.25">
      <c r="A17" s="88" t="s">
        <v>101</v>
      </c>
      <c r="B17" s="113"/>
      <c r="C17" s="113">
        <f>IF(SER_hh_tes_in!C17=0,"",SER_hh_tes_in!C17/SER_hh_fec_in!C17)</f>
        <v>1.9126436441633761</v>
      </c>
      <c r="D17" s="113">
        <f>IF(SER_hh_tes_in!D17=0,"",SER_hh_tes_in!D17/SER_hh_fec_in!D17)</f>
        <v>1.9337825828182644</v>
      </c>
      <c r="E17" s="113">
        <f>IF(SER_hh_tes_in!E17=0,"",SER_hh_tes_in!E17/SER_hh_fec_in!E17)</f>
        <v>1.9535449801486304</v>
      </c>
      <c r="F17" s="113">
        <f>IF(SER_hh_tes_in!F17=0,"",SER_hh_tes_in!F17/SER_hh_fec_in!F17)</f>
        <v>1.9760979709420832</v>
      </c>
      <c r="G17" s="113" t="str">
        <f>IF(SER_hh_tes_in!G17=0,"",SER_hh_tes_in!G17/SER_hh_fec_in!G17)</f>
        <v/>
      </c>
      <c r="H17" s="113">
        <f>IF(SER_hh_tes_in!H17=0,"",SER_hh_tes_in!H17/SER_hh_fec_in!H17)</f>
        <v>2.034077848302255</v>
      </c>
      <c r="I17" s="113">
        <f>IF(SER_hh_tes_in!I17=0,"",SER_hh_tes_in!I17/SER_hh_fec_in!I17)</f>
        <v>2.0703472620493333</v>
      </c>
      <c r="J17" s="113">
        <f>IF(SER_hh_tes_in!J17=0,"",SER_hh_tes_in!J17/SER_hh_fec_in!J17)</f>
        <v>2.1139017527155022</v>
      </c>
      <c r="K17" s="113" t="str">
        <f>IF(SER_hh_tes_in!K17=0,"",SER_hh_tes_in!K17/SER_hh_fec_in!K17)</f>
        <v/>
      </c>
      <c r="L17" s="113" t="str">
        <f>IF(SER_hh_tes_in!L17=0,"",SER_hh_tes_in!L17/SER_hh_fec_in!L17)</f>
        <v/>
      </c>
      <c r="M17" s="113">
        <f>IF(SER_hh_tes_in!M17=0,"",SER_hh_tes_in!M17/SER_hh_fec_in!M17)</f>
        <v>2.3210836394408818</v>
      </c>
      <c r="N17" s="113">
        <f>IF(SER_hh_tes_in!N17=0,"",SER_hh_tes_in!N17/SER_hh_fec_in!N17)</f>
        <v>2.451717645417741</v>
      </c>
      <c r="O17" s="113">
        <f>IF(SER_hh_tes_in!O17=0,"",SER_hh_tes_in!O17/SER_hh_fec_in!O17)</f>
        <v>2.6267183594373851</v>
      </c>
      <c r="P17" s="113">
        <f>IF(SER_hh_tes_in!P17=0,"",SER_hh_tes_in!P17/SER_hh_fec_in!P17)</f>
        <v>2.8763973966239007</v>
      </c>
      <c r="Q17" s="113">
        <f>IF(SER_hh_tes_in!Q17=0,"",SER_hh_tes_in!Q17/SER_hh_fec_in!Q17)</f>
        <v>3.244537152875417</v>
      </c>
    </row>
    <row r="18" spans="1:17" ht="12" customHeight="1" x14ac:dyDescent="0.25">
      <c r="A18" s="88" t="s">
        <v>100</v>
      </c>
      <c r="B18" s="113"/>
      <c r="C18" s="113">
        <f>IF(SER_hh_tes_in!C18=0,"",SER_hh_tes_in!C18/SER_hh_fec_in!C18)</f>
        <v>1.4795085892989259</v>
      </c>
      <c r="D18" s="113">
        <f>IF(SER_hh_tes_in!D18=0,"",SER_hh_tes_in!D18/SER_hh_fec_in!D18)</f>
        <v>1.5578988806067353</v>
      </c>
      <c r="E18" s="113">
        <f>IF(SER_hh_tes_in!E18=0,"",SER_hh_tes_in!E18/SER_hh_fec_in!E18)</f>
        <v>1.6274834054785758</v>
      </c>
      <c r="F18" s="113">
        <f>IF(SER_hh_tes_in!F18=0,"",SER_hh_tes_in!F18/SER_hh_fec_in!F18)</f>
        <v>1.6971987376587794</v>
      </c>
      <c r="G18" s="113">
        <f>IF(SER_hh_tes_in!G18=0,"",SER_hh_tes_in!G18/SER_hh_fec_in!G18)</f>
        <v>1.7602042546275576</v>
      </c>
      <c r="H18" s="113">
        <f>IF(SER_hh_tes_in!H18=0,"",SER_hh_tes_in!H18/SER_hh_fec_in!H18)</f>
        <v>1.8259008844646381</v>
      </c>
      <c r="I18" s="113">
        <f>IF(SER_hh_tes_in!I18=0,"",SER_hh_tes_in!I18/SER_hh_fec_in!I18)</f>
        <v>1.8902792326518709</v>
      </c>
      <c r="J18" s="113">
        <f>IF(SER_hh_tes_in!J18=0,"",SER_hh_tes_in!J18/SER_hh_fec_in!J18)</f>
        <v>1.9513051411128082</v>
      </c>
      <c r="K18" s="113">
        <f>IF(SER_hh_tes_in!K18=0,"",SER_hh_tes_in!K18/SER_hh_fec_in!K18)</f>
        <v>2.0162774837144446</v>
      </c>
      <c r="L18" s="113">
        <f>IF(SER_hh_tes_in!L18=0,"",SER_hh_tes_in!L18/SER_hh_fec_in!L18)</f>
        <v>2.0860042430418417</v>
      </c>
      <c r="M18" s="113">
        <f>IF(SER_hh_tes_in!M18=0,"",SER_hh_tes_in!M18/SER_hh_fec_in!M18)</f>
        <v>2.1503941299858043</v>
      </c>
      <c r="N18" s="113" t="str">
        <f>IF(SER_hh_tes_in!N18=0,"",SER_hh_tes_in!N18/SER_hh_fec_in!N18)</f>
        <v/>
      </c>
      <c r="O18" s="113" t="str">
        <f>IF(SER_hh_tes_in!O18=0,"",SER_hh_tes_in!O18/SER_hh_fec_in!O18)</f>
        <v/>
      </c>
      <c r="P18" s="113">
        <f>IF(SER_hh_tes_in!P18=0,"",SER_hh_tes_in!P18/SER_hh_fec_in!P18)</f>
        <v>2.5872186963259369</v>
      </c>
      <c r="Q18" s="113" t="str">
        <f>IF(SER_hh_tes_in!Q18=0,"",SER_hh_tes_in!Q18/SER_hh_fec_in!Q18)</f>
        <v/>
      </c>
    </row>
    <row r="19" spans="1:17" ht="12.95" customHeight="1" x14ac:dyDescent="0.25">
      <c r="A19" s="90" t="s">
        <v>47</v>
      </c>
      <c r="B19" s="110"/>
      <c r="C19" s="110">
        <f>IF(SER_hh_tes_in!C19=0,"",SER_hh_tes_in!C19/SER_hh_fec_in!C19)</f>
        <v>0.65243654821177932</v>
      </c>
      <c r="D19" s="110">
        <f>IF(SER_hh_tes_in!D19=0,"",SER_hh_tes_in!D19/SER_hh_fec_in!D19)</f>
        <v>0.63098739277974614</v>
      </c>
      <c r="E19" s="110">
        <f>IF(SER_hh_tes_in!E19=0,"",SER_hh_tes_in!E19/SER_hh_fec_in!E19)</f>
        <v>0.64645484860945202</v>
      </c>
      <c r="F19" s="110">
        <f>IF(SER_hh_tes_in!F19=0,"",SER_hh_tes_in!F19/SER_hh_fec_in!F19)</f>
        <v>0.60938713138519962</v>
      </c>
      <c r="G19" s="110">
        <f>IF(SER_hh_tes_in!G19=0,"",SER_hh_tes_in!G19/SER_hh_fec_in!G19)</f>
        <v>0.6514180886978469</v>
      </c>
      <c r="H19" s="110">
        <f>IF(SER_hh_tes_in!H19=0,"",SER_hh_tes_in!H19/SER_hh_fec_in!H19)</f>
        <v>0.65116193643190812</v>
      </c>
      <c r="I19" s="110">
        <f>IF(SER_hh_tes_in!I19=0,"",SER_hh_tes_in!I19/SER_hh_fec_in!I19)</f>
        <v>0.65634666110959494</v>
      </c>
      <c r="J19" s="110">
        <f>IF(SER_hh_tes_in!J19=0,"",SER_hh_tes_in!J19/SER_hh_fec_in!J19)</f>
        <v>0.65686077840894341</v>
      </c>
      <c r="K19" s="110">
        <f>IF(SER_hh_tes_in!K19=0,"",SER_hh_tes_in!K19/SER_hh_fec_in!K19)</f>
        <v>0.64134993414402486</v>
      </c>
      <c r="L19" s="110">
        <f>IF(SER_hh_tes_in!L19=0,"",SER_hh_tes_in!L19/SER_hh_fec_in!L19)</f>
        <v>0.63585370107724348</v>
      </c>
      <c r="M19" s="110">
        <f>IF(SER_hh_tes_in!M19=0,"",SER_hh_tes_in!M19/SER_hh_fec_in!M19)</f>
        <v>0.67288028861416349</v>
      </c>
      <c r="N19" s="110">
        <f>IF(SER_hh_tes_in!N19=0,"",SER_hh_tes_in!N19/SER_hh_fec_in!N19)</f>
        <v>0.62149369558496481</v>
      </c>
      <c r="O19" s="110">
        <f>IF(SER_hh_tes_in!O19=0,"",SER_hh_tes_in!O19/SER_hh_fec_in!O19)</f>
        <v>0.62564903467187283</v>
      </c>
      <c r="P19" s="110">
        <f>IF(SER_hh_tes_in!P19=0,"",SER_hh_tes_in!P19/SER_hh_fec_in!P19)</f>
        <v>0.70729138656612134</v>
      </c>
      <c r="Q19" s="110">
        <f>IF(SER_hh_tes_in!Q19=0,"",SER_hh_tes_in!Q19/SER_hh_fec_in!Q19)</f>
        <v>0.76869351604027991</v>
      </c>
    </row>
    <row r="20" spans="1:17" ht="12" customHeight="1" x14ac:dyDescent="0.25">
      <c r="A20" s="88" t="s">
        <v>38</v>
      </c>
      <c r="B20" s="109"/>
      <c r="C20" s="109" t="str">
        <f>IF(SER_hh_tes_in!C20=0,"",SER_hh_tes_in!C20/SER_hh_fec_in!C20)</f>
        <v/>
      </c>
      <c r="D20" s="109" t="str">
        <f>IF(SER_hh_tes_in!D20=0,"",SER_hh_tes_in!D20/SER_hh_fec_in!D20)</f>
        <v/>
      </c>
      <c r="E20" s="109" t="str">
        <f>IF(SER_hh_tes_in!E20=0,"",SER_hh_tes_in!E20/SER_hh_fec_in!E20)</f>
        <v/>
      </c>
      <c r="F20" s="109" t="str">
        <f>IF(SER_hh_tes_in!F20=0,"",SER_hh_tes_in!F20/SER_hh_fec_in!F20)</f>
        <v/>
      </c>
      <c r="G20" s="109" t="str">
        <f>IF(SER_hh_tes_in!G20=0,"",SER_hh_tes_in!G20/SER_hh_fec_in!G20)</f>
        <v/>
      </c>
      <c r="H20" s="109" t="str">
        <f>IF(SER_hh_tes_in!H20=0,"",SER_hh_tes_in!H20/SER_hh_fec_in!H20)</f>
        <v/>
      </c>
      <c r="I20" s="109" t="str">
        <f>IF(SER_hh_tes_in!I20=0,"",SER_hh_tes_in!I20/SER_hh_fec_in!I20)</f>
        <v/>
      </c>
      <c r="J20" s="109" t="str">
        <f>IF(SER_hh_tes_in!J20=0,"",SER_hh_tes_in!J20/SER_hh_fec_in!J20)</f>
        <v/>
      </c>
      <c r="K20" s="109" t="str">
        <f>IF(SER_hh_tes_in!K20=0,"",SER_hh_tes_in!K20/SER_hh_fec_in!K20)</f>
        <v/>
      </c>
      <c r="L20" s="109" t="str">
        <f>IF(SER_hh_tes_in!L20=0,"",SER_hh_tes_in!L20/SER_hh_fec_in!L20)</f>
        <v/>
      </c>
      <c r="M20" s="109" t="str">
        <f>IF(SER_hh_tes_in!M20=0,"",SER_hh_tes_in!M20/SER_hh_fec_in!M20)</f>
        <v/>
      </c>
      <c r="N20" s="109" t="str">
        <f>IF(SER_hh_tes_in!N20=0,"",SER_hh_tes_in!N20/SER_hh_fec_in!N20)</f>
        <v/>
      </c>
      <c r="O20" s="109" t="str">
        <f>IF(SER_hh_tes_in!O20=0,"",SER_hh_tes_in!O20/SER_hh_fec_in!O20)</f>
        <v/>
      </c>
      <c r="P20" s="109" t="str">
        <f>IF(SER_hh_tes_in!P20=0,"",SER_hh_tes_in!P20/SER_hh_fec_in!P20)</f>
        <v/>
      </c>
      <c r="Q20" s="109" t="str">
        <f>IF(SER_hh_tes_in!Q20=0,"",SER_hh_tes_in!Q20/SER_hh_fec_in!Q20)</f>
        <v/>
      </c>
    </row>
    <row r="21" spans="1:17" s="28" customFormat="1" ht="12" customHeight="1" x14ac:dyDescent="0.25">
      <c r="A21" s="88" t="s">
        <v>66</v>
      </c>
      <c r="B21" s="109"/>
      <c r="C21" s="109" t="str">
        <f>IF(SER_hh_tes_in!C21=0,"",SER_hh_tes_in!C21/SER_hh_fec_in!C21)</f>
        <v/>
      </c>
      <c r="D21" s="109" t="str">
        <f>IF(SER_hh_tes_in!D21=0,"",SER_hh_tes_in!D21/SER_hh_fec_in!D21)</f>
        <v/>
      </c>
      <c r="E21" s="109" t="str">
        <f>IF(SER_hh_tes_in!E21=0,"",SER_hh_tes_in!E21/SER_hh_fec_in!E21)</f>
        <v/>
      </c>
      <c r="F21" s="109" t="str">
        <f>IF(SER_hh_tes_in!F21=0,"",SER_hh_tes_in!F21/SER_hh_fec_in!F21)</f>
        <v/>
      </c>
      <c r="G21" s="109" t="str">
        <f>IF(SER_hh_tes_in!G21=0,"",SER_hh_tes_in!G21/SER_hh_fec_in!G21)</f>
        <v/>
      </c>
      <c r="H21" s="109" t="str">
        <f>IF(SER_hh_tes_in!H21=0,"",SER_hh_tes_in!H21/SER_hh_fec_in!H21)</f>
        <v/>
      </c>
      <c r="I21" s="109" t="str">
        <f>IF(SER_hh_tes_in!I21=0,"",SER_hh_tes_in!I21/SER_hh_fec_in!I21)</f>
        <v/>
      </c>
      <c r="J21" s="109" t="str">
        <f>IF(SER_hh_tes_in!J21=0,"",SER_hh_tes_in!J21/SER_hh_fec_in!J21)</f>
        <v/>
      </c>
      <c r="K21" s="109" t="str">
        <f>IF(SER_hh_tes_in!K21=0,"",SER_hh_tes_in!K21/SER_hh_fec_in!K21)</f>
        <v/>
      </c>
      <c r="L21" s="109" t="str">
        <f>IF(SER_hh_tes_in!L21=0,"",SER_hh_tes_in!L21/SER_hh_fec_in!L21)</f>
        <v/>
      </c>
      <c r="M21" s="109" t="str">
        <f>IF(SER_hh_tes_in!M21=0,"",SER_hh_tes_in!M21/SER_hh_fec_in!M21)</f>
        <v/>
      </c>
      <c r="N21" s="109" t="str">
        <f>IF(SER_hh_tes_in!N21=0,"",SER_hh_tes_in!N21/SER_hh_fec_in!N21)</f>
        <v/>
      </c>
      <c r="O21" s="109" t="str">
        <f>IF(SER_hh_tes_in!O21=0,"",SER_hh_tes_in!O21/SER_hh_fec_in!O21)</f>
        <v/>
      </c>
      <c r="P21" s="109" t="str">
        <f>IF(SER_hh_tes_in!P21=0,"",SER_hh_tes_in!P21/SER_hh_fec_in!P21)</f>
        <v/>
      </c>
      <c r="Q21" s="109" t="str">
        <f>IF(SER_hh_tes_in!Q21=0,"",SER_hh_tes_in!Q21/SER_hh_fec_in!Q21)</f>
        <v/>
      </c>
    </row>
    <row r="22" spans="1:17" ht="12" customHeight="1" x14ac:dyDescent="0.25">
      <c r="A22" s="88" t="s">
        <v>99</v>
      </c>
      <c r="B22" s="109"/>
      <c r="C22" s="109" t="str">
        <f>IF(SER_hh_tes_in!C22=0,"",SER_hh_tes_in!C22/SER_hh_fec_in!C22)</f>
        <v/>
      </c>
      <c r="D22" s="109" t="str">
        <f>IF(SER_hh_tes_in!D22=0,"",SER_hh_tes_in!D22/SER_hh_fec_in!D22)</f>
        <v/>
      </c>
      <c r="E22" s="109" t="str">
        <f>IF(SER_hh_tes_in!E22=0,"",SER_hh_tes_in!E22/SER_hh_fec_in!E22)</f>
        <v/>
      </c>
      <c r="F22" s="109" t="str">
        <f>IF(SER_hh_tes_in!F22=0,"",SER_hh_tes_in!F22/SER_hh_fec_in!F22)</f>
        <v/>
      </c>
      <c r="G22" s="109" t="str">
        <f>IF(SER_hh_tes_in!G22=0,"",SER_hh_tes_in!G22/SER_hh_fec_in!G22)</f>
        <v/>
      </c>
      <c r="H22" s="109" t="str">
        <f>IF(SER_hh_tes_in!H22=0,"",SER_hh_tes_in!H22/SER_hh_fec_in!H22)</f>
        <v/>
      </c>
      <c r="I22" s="109" t="str">
        <f>IF(SER_hh_tes_in!I22=0,"",SER_hh_tes_in!I22/SER_hh_fec_in!I22)</f>
        <v/>
      </c>
      <c r="J22" s="109" t="str">
        <f>IF(SER_hh_tes_in!J22=0,"",SER_hh_tes_in!J22/SER_hh_fec_in!J22)</f>
        <v/>
      </c>
      <c r="K22" s="109" t="str">
        <f>IF(SER_hh_tes_in!K22=0,"",SER_hh_tes_in!K22/SER_hh_fec_in!K22)</f>
        <v/>
      </c>
      <c r="L22" s="109" t="str">
        <f>IF(SER_hh_tes_in!L22=0,"",SER_hh_tes_in!L22/SER_hh_fec_in!L22)</f>
        <v/>
      </c>
      <c r="M22" s="109" t="str">
        <f>IF(SER_hh_tes_in!M22=0,"",SER_hh_tes_in!M22/SER_hh_fec_in!M22)</f>
        <v/>
      </c>
      <c r="N22" s="109" t="str">
        <f>IF(SER_hh_tes_in!N22=0,"",SER_hh_tes_in!N22/SER_hh_fec_in!N22)</f>
        <v/>
      </c>
      <c r="O22" s="109" t="str">
        <f>IF(SER_hh_tes_in!O22=0,"",SER_hh_tes_in!O22/SER_hh_fec_in!O22)</f>
        <v/>
      </c>
      <c r="P22" s="109" t="str">
        <f>IF(SER_hh_tes_in!P22=0,"",SER_hh_tes_in!P22/SER_hh_fec_in!P22)</f>
        <v/>
      </c>
      <c r="Q22" s="109" t="str">
        <f>IF(SER_hh_tes_in!Q22=0,"",SER_hh_tes_in!Q22/SER_hh_fec_in!Q22)</f>
        <v/>
      </c>
    </row>
    <row r="23" spans="1:17" ht="12" customHeight="1" x14ac:dyDescent="0.25">
      <c r="A23" s="88" t="s">
        <v>98</v>
      </c>
      <c r="B23" s="109"/>
      <c r="C23" s="109">
        <f>IF(SER_hh_tes_in!C23=0,"",SER_hh_tes_in!C23/SER_hh_fec_in!C23)</f>
        <v>0.58751820289979539</v>
      </c>
      <c r="D23" s="109">
        <f>IF(SER_hh_tes_in!D23=0,"",SER_hh_tes_in!D23/SER_hh_fec_in!D23)</f>
        <v>0.59182800823711235</v>
      </c>
      <c r="E23" s="109">
        <f>IF(SER_hh_tes_in!E23=0,"",SER_hh_tes_in!E23/SER_hh_fec_in!E23)</f>
        <v>0.59621420567538164</v>
      </c>
      <c r="F23" s="109">
        <f>IF(SER_hh_tes_in!F23=0,"",SER_hh_tes_in!F23/SER_hh_fec_in!F23)</f>
        <v>0.60074159149651818</v>
      </c>
      <c r="G23" s="109">
        <f>IF(SER_hh_tes_in!G23=0,"",SER_hh_tes_in!G23/SER_hh_fec_in!G23)</f>
        <v>0.60496218601618512</v>
      </c>
      <c r="H23" s="109">
        <f>IF(SER_hh_tes_in!H23=0,"",SER_hh_tes_in!H23/SER_hh_fec_in!H23)</f>
        <v>0.60910628257002897</v>
      </c>
      <c r="I23" s="109">
        <f>IF(SER_hh_tes_in!I23=0,"",SER_hh_tes_in!I23/SER_hh_fec_in!I23)</f>
        <v>0.61203817315408926</v>
      </c>
      <c r="J23" s="109">
        <f>IF(SER_hh_tes_in!J23=0,"",SER_hh_tes_in!J23/SER_hh_fec_in!J23)</f>
        <v>0.61494062164323071</v>
      </c>
      <c r="K23" s="109">
        <f>IF(SER_hh_tes_in!K23=0,"",SER_hh_tes_in!K23/SER_hh_fec_in!K23)</f>
        <v>0.61766202596991071</v>
      </c>
      <c r="L23" s="109">
        <f>IF(SER_hh_tes_in!L23=0,"",SER_hh_tes_in!L23/SER_hh_fec_in!L23)</f>
        <v>0.62034491628486954</v>
      </c>
      <c r="M23" s="109">
        <f>IF(SER_hh_tes_in!M23=0,"",SER_hh_tes_in!M23/SER_hh_fec_in!M23)</f>
        <v>0.62163300134188537</v>
      </c>
      <c r="N23" s="109">
        <f>IF(SER_hh_tes_in!N23=0,"",SER_hh_tes_in!N23/SER_hh_fec_in!N23)</f>
        <v>0.62215442580259217</v>
      </c>
      <c r="O23" s="109">
        <f>IF(SER_hh_tes_in!O23=0,"",SER_hh_tes_in!O23/SER_hh_fec_in!O23)</f>
        <v>0.62227671984975441</v>
      </c>
      <c r="P23" s="109">
        <f>IF(SER_hh_tes_in!P23=0,"",SER_hh_tes_in!P23/SER_hh_fec_in!P23)</f>
        <v>0.62223563899808154</v>
      </c>
      <c r="Q23" s="109" t="str">
        <f>IF(SER_hh_tes_in!Q23=0,"",SER_hh_tes_in!Q23/SER_hh_fec_in!Q23)</f>
        <v/>
      </c>
    </row>
    <row r="24" spans="1:17" ht="12" customHeight="1" x14ac:dyDescent="0.25">
      <c r="A24" s="88" t="s">
        <v>34</v>
      </c>
      <c r="B24" s="109"/>
      <c r="C24" s="109" t="str">
        <f>IF(SER_hh_tes_in!C24=0,"",SER_hh_tes_in!C24/SER_hh_fec_in!C24)</f>
        <v/>
      </c>
      <c r="D24" s="109" t="str">
        <f>IF(SER_hh_tes_in!D24=0,"",SER_hh_tes_in!D24/SER_hh_fec_in!D24)</f>
        <v/>
      </c>
      <c r="E24" s="109" t="str">
        <f>IF(SER_hh_tes_in!E24=0,"",SER_hh_tes_in!E24/SER_hh_fec_in!E24)</f>
        <v/>
      </c>
      <c r="F24" s="109" t="str">
        <f>IF(SER_hh_tes_in!F24=0,"",SER_hh_tes_in!F24/SER_hh_fec_in!F24)</f>
        <v/>
      </c>
      <c r="G24" s="109" t="str">
        <f>IF(SER_hh_tes_in!G24=0,"",SER_hh_tes_in!G24/SER_hh_fec_in!G24)</f>
        <v/>
      </c>
      <c r="H24" s="109" t="str">
        <f>IF(SER_hh_tes_in!H24=0,"",SER_hh_tes_in!H24/SER_hh_fec_in!H24)</f>
        <v/>
      </c>
      <c r="I24" s="109" t="str">
        <f>IF(SER_hh_tes_in!I24=0,"",SER_hh_tes_in!I24/SER_hh_fec_in!I24)</f>
        <v/>
      </c>
      <c r="J24" s="109" t="str">
        <f>IF(SER_hh_tes_in!J24=0,"",SER_hh_tes_in!J24/SER_hh_fec_in!J24)</f>
        <v/>
      </c>
      <c r="K24" s="109" t="str">
        <f>IF(SER_hh_tes_in!K24=0,"",SER_hh_tes_in!K24/SER_hh_fec_in!K24)</f>
        <v/>
      </c>
      <c r="L24" s="109" t="str">
        <f>IF(SER_hh_tes_in!L24=0,"",SER_hh_tes_in!L24/SER_hh_fec_in!L24)</f>
        <v/>
      </c>
      <c r="M24" s="109" t="str">
        <f>IF(SER_hh_tes_in!M24=0,"",SER_hh_tes_in!M24/SER_hh_fec_in!M24)</f>
        <v/>
      </c>
      <c r="N24" s="109">
        <f>IF(SER_hh_tes_in!N24=0,"",SER_hh_tes_in!N24/SER_hh_fec_in!N24)</f>
        <v>0.54215610859905317</v>
      </c>
      <c r="O24" s="109">
        <f>IF(SER_hh_tes_in!O24=0,"",SER_hh_tes_in!O24/SER_hh_fec_in!O24)</f>
        <v>0.54231014871760064</v>
      </c>
      <c r="P24" s="109" t="str">
        <f>IF(SER_hh_tes_in!P24=0,"",SER_hh_tes_in!P24/SER_hh_fec_in!P24)</f>
        <v/>
      </c>
      <c r="Q24" s="109">
        <f>IF(SER_hh_tes_in!Q24=0,"",SER_hh_tes_in!Q24/SER_hh_fec_in!Q24)</f>
        <v>0.54242572018362867</v>
      </c>
    </row>
    <row r="25" spans="1:17" ht="12" customHeight="1" x14ac:dyDescent="0.25">
      <c r="A25" s="88" t="s">
        <v>42</v>
      </c>
      <c r="B25" s="109"/>
      <c r="C25" s="109">
        <f>IF(SER_hh_tes_in!C25=0,"",SER_hh_tes_in!C25/SER_hh_fec_in!C25)</f>
        <v>0.71725294515898164</v>
      </c>
      <c r="D25" s="109">
        <f>IF(SER_hh_tes_in!D25=0,"",SER_hh_tes_in!D25/SER_hh_fec_in!D25)</f>
        <v>0.72224612724956849</v>
      </c>
      <c r="E25" s="109">
        <f>IF(SER_hh_tes_in!E25=0,"",SER_hh_tes_in!E25/SER_hh_fec_in!E25)</f>
        <v>0.72736526072716368</v>
      </c>
      <c r="F25" s="109">
        <f>IF(SER_hh_tes_in!F25=0,"",SER_hh_tes_in!F25/SER_hh_fec_in!F25)</f>
        <v>0.73266478590531381</v>
      </c>
      <c r="G25" s="109">
        <f>IF(SER_hh_tes_in!G25=0,"",SER_hh_tes_in!G25/SER_hh_fec_in!G25)</f>
        <v>0.73780928550518576</v>
      </c>
      <c r="H25" s="109">
        <f>IF(SER_hh_tes_in!H25=0,"",SER_hh_tes_in!H25/SER_hh_fec_in!H25)</f>
        <v>0.7428100855239762</v>
      </c>
      <c r="I25" s="109">
        <f>IF(SER_hh_tes_in!I25=0,"",SER_hh_tes_in!I25/SER_hh_fec_in!I25)</f>
        <v>0.74639234341159644</v>
      </c>
      <c r="J25" s="109">
        <f>IF(SER_hh_tes_in!J25=0,"",SER_hh_tes_in!J25/SER_hh_fec_in!J25)</f>
        <v>0.74997568295217287</v>
      </c>
      <c r="K25" s="109">
        <f>IF(SER_hh_tes_in!K25=0,"",SER_hh_tes_in!K25/SER_hh_fec_in!K25)</f>
        <v>0.7533034045409851</v>
      </c>
      <c r="L25" s="109">
        <f>IF(SER_hh_tes_in!L25=0,"",SER_hh_tes_in!L25/SER_hh_fec_in!L25)</f>
        <v>0.75661840586818352</v>
      </c>
      <c r="M25" s="109">
        <f>IF(SER_hh_tes_in!M25=0,"",SER_hh_tes_in!M25/SER_hh_fec_in!M25)</f>
        <v>0.75826267064762276</v>
      </c>
      <c r="N25" s="109">
        <f>IF(SER_hh_tes_in!N25=0,"",SER_hh_tes_in!N25/SER_hh_fec_in!N25)</f>
        <v>0.75905453165022063</v>
      </c>
      <c r="O25" s="109">
        <f>IF(SER_hh_tes_in!O25=0,"",SER_hh_tes_in!O25/SER_hh_fec_in!O25)</f>
        <v>0.75938577595703083</v>
      </c>
      <c r="P25" s="109">
        <f>IF(SER_hh_tes_in!P25=0,"",SER_hh_tes_in!P25/SER_hh_fec_in!P25)</f>
        <v>0.75948447334926306</v>
      </c>
      <c r="Q25" s="109">
        <f>IF(SER_hh_tes_in!Q25=0,"",SER_hh_tes_in!Q25/SER_hh_fec_in!Q25)</f>
        <v>0.75945325876851333</v>
      </c>
    </row>
    <row r="26" spans="1:17" ht="12" customHeight="1" x14ac:dyDescent="0.25">
      <c r="A26" s="88" t="s">
        <v>30</v>
      </c>
      <c r="B26" s="112"/>
      <c r="C26" s="112">
        <f>IF(SER_hh_tes_in!C26=0,"",SER_hh_tes_in!C26/SER_hh_fec_in!C26)</f>
        <v>0.73059297170541027</v>
      </c>
      <c r="D26" s="112">
        <f>IF(SER_hh_tes_in!D26=0,"",SER_hh_tes_in!D26/SER_hh_fec_in!D26)</f>
        <v>0.73590391107179676</v>
      </c>
      <c r="E26" s="112">
        <f>IF(SER_hh_tes_in!E26=0,"",SER_hh_tes_in!E26/SER_hh_fec_in!E26)</f>
        <v>0.74145418863462409</v>
      </c>
      <c r="F26" s="112" t="str">
        <f>IF(SER_hh_tes_in!F26=0,"",SER_hh_tes_in!F26/SER_hh_fec_in!F26)</f>
        <v/>
      </c>
      <c r="G26" s="112">
        <f>IF(SER_hh_tes_in!G26=0,"",SER_hh_tes_in!G26/SER_hh_fec_in!G26)</f>
        <v>0.75215673294500895</v>
      </c>
      <c r="H26" s="112">
        <f>IF(SER_hh_tes_in!H26=0,"",SER_hh_tes_in!H26/SER_hh_fec_in!H26)</f>
        <v>0.7574140280814371</v>
      </c>
      <c r="I26" s="112">
        <f>IF(SER_hh_tes_in!I26=0,"",SER_hh_tes_in!I26/SER_hh_fec_in!I26)</f>
        <v>0.76114380461144582</v>
      </c>
      <c r="J26" s="112">
        <f>IF(SER_hh_tes_in!J26=0,"",SER_hh_tes_in!J26/SER_hh_fec_in!J26)</f>
        <v>0.76480166148981776</v>
      </c>
      <c r="K26" s="112">
        <f>IF(SER_hh_tes_in!K26=0,"",SER_hh_tes_in!K26/SER_hh_fec_in!K26)</f>
        <v>0.76822610227172594</v>
      </c>
      <c r="L26" s="112">
        <f>IF(SER_hh_tes_in!L26=0,"",SER_hh_tes_in!L26/SER_hh_fec_in!L26)</f>
        <v>0.77004647471670262</v>
      </c>
      <c r="M26" s="112">
        <f>IF(SER_hh_tes_in!M26=0,"",SER_hh_tes_in!M26/SER_hh_fec_in!M26)</f>
        <v>0.77335205939404228</v>
      </c>
      <c r="N26" s="112" t="str">
        <f>IF(SER_hh_tes_in!N26=0,"",SER_hh_tes_in!N26/SER_hh_fec_in!N26)</f>
        <v/>
      </c>
      <c r="O26" s="112" t="str">
        <f>IF(SER_hh_tes_in!O26=0,"",SER_hh_tes_in!O26/SER_hh_fec_in!O26)</f>
        <v/>
      </c>
      <c r="P26" s="112">
        <f>IF(SER_hh_tes_in!P26=0,"",SER_hh_tes_in!P26/SER_hh_fec_in!P26)</f>
        <v>0.77260268964107104</v>
      </c>
      <c r="Q26" s="112">
        <f>IF(SER_hh_tes_in!Q26=0,"",SER_hh_tes_in!Q26/SER_hh_fec_in!Q26)</f>
        <v>0.77270867417289191</v>
      </c>
    </row>
    <row r="27" spans="1:17" ht="12" customHeight="1" x14ac:dyDescent="0.25">
      <c r="A27" s="93" t="s">
        <v>33</v>
      </c>
      <c r="B27" s="122"/>
      <c r="C27" s="122" t="str">
        <f>IF(SER_hh_tes_in!C27=0,"",SER_hh_tes_in!C27/SER_hh_fec_in!C27)</f>
        <v/>
      </c>
      <c r="D27" s="122" t="str">
        <f>IF(SER_hh_tes_in!D27=0,"",SER_hh_tes_in!D27/SER_hh_fec_in!D27)</f>
        <v/>
      </c>
      <c r="E27" s="122" t="str">
        <f>IF(SER_hh_tes_in!E27=0,"",SER_hh_tes_in!E27/SER_hh_fec_in!E27)</f>
        <v/>
      </c>
      <c r="F27" s="122" t="str">
        <f>IF(SER_hh_tes_in!F27=0,"",SER_hh_tes_in!F27/SER_hh_fec_in!F27)</f>
        <v/>
      </c>
      <c r="G27" s="122">
        <f>IF(SER_hh_tes_in!G27=0,"",SER_hh_tes_in!G27/SER_hh_fec_in!G27)</f>
        <v>1</v>
      </c>
      <c r="H27" s="122" t="str">
        <f>IF(SER_hh_tes_in!H27=0,"",SER_hh_tes_in!H27/SER_hh_fec_in!H27)</f>
        <v/>
      </c>
      <c r="I27" s="122">
        <f>IF(SER_hh_tes_in!I27=0,"",SER_hh_tes_in!I27/SER_hh_fec_in!I27)</f>
        <v>0.99999999999999989</v>
      </c>
      <c r="J27" s="122">
        <f>IF(SER_hh_tes_in!J27=0,"",SER_hh_tes_in!J27/SER_hh_fec_in!J27)</f>
        <v>1.0040441690865916</v>
      </c>
      <c r="K27" s="122">
        <f>IF(SER_hh_tes_in!K27=0,"",SER_hh_tes_in!K27/SER_hh_fec_in!K27)</f>
        <v>1.007822348180049</v>
      </c>
      <c r="L27" s="122">
        <f>IF(SER_hh_tes_in!L27=0,"",SER_hh_tes_in!L27/SER_hh_fec_in!L27)</f>
        <v>1.0089191415609786</v>
      </c>
      <c r="M27" s="122">
        <f>IF(SER_hh_tes_in!M27=0,"",SER_hh_tes_in!M27/SER_hh_fec_in!M27)</f>
        <v>1.0102456383465235</v>
      </c>
      <c r="N27" s="122">
        <f>IF(SER_hh_tes_in!N27=0,"",SER_hh_tes_in!N27/SER_hh_fec_in!N27)</f>
        <v>1.0075585918021674</v>
      </c>
      <c r="O27" s="122">
        <f>IF(SER_hh_tes_in!O27=0,"",SER_hh_tes_in!O27/SER_hh_fec_in!O27)</f>
        <v>1.0078793266223438</v>
      </c>
      <c r="P27" s="122">
        <f>IF(SER_hh_tes_in!P27=0,"",SER_hh_tes_in!P27/SER_hh_fec_in!P27)</f>
        <v>1.0003010113334039</v>
      </c>
      <c r="Q27" s="122">
        <f>IF(SER_hh_tes_in!Q27=0,"",SER_hh_tes_in!Q27/SER_hh_fec_in!Q27)</f>
        <v>1.0004861166325447</v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/>
      <c r="C29" s="110">
        <f>IF(SER_hh_tes_in!C29=0,"",SER_hh_tes_in!C29/SER_hh_fec_in!C29)</f>
        <v>0.57966382602979172</v>
      </c>
      <c r="D29" s="110">
        <f>IF(SER_hh_tes_in!D29=0,"",SER_hh_tes_in!D29/SER_hh_fec_in!D29)</f>
        <v>0.55977981911147567</v>
      </c>
      <c r="E29" s="110">
        <f>IF(SER_hh_tes_in!E29=0,"",SER_hh_tes_in!E29/SER_hh_fec_in!E29)</f>
        <v>0.57946351955323483</v>
      </c>
      <c r="F29" s="110">
        <f>IF(SER_hh_tes_in!F29=0,"",SER_hh_tes_in!F29/SER_hh_fec_in!F29)</f>
        <v>0.60541139859257154</v>
      </c>
      <c r="G29" s="110">
        <f>IF(SER_hh_tes_in!G29=0,"",SER_hh_tes_in!G29/SER_hh_fec_in!G29)</f>
        <v>0.57792934160230514</v>
      </c>
      <c r="H29" s="110">
        <f>IF(SER_hh_tes_in!H29=0,"",SER_hh_tes_in!H29/SER_hh_fec_in!H29)</f>
        <v>0.58992968301553184</v>
      </c>
      <c r="I29" s="110">
        <f>IF(SER_hh_tes_in!I29=0,"",SER_hh_tes_in!I29/SER_hh_fec_in!I29)</f>
        <v>0.60399667885813602</v>
      </c>
      <c r="J29" s="110">
        <f>IF(SER_hh_tes_in!J29=0,"",SER_hh_tes_in!J29/SER_hh_fec_in!J29)</f>
        <v>0.60658442045603989</v>
      </c>
      <c r="K29" s="110">
        <f>IF(SER_hh_tes_in!K29=0,"",SER_hh_tes_in!K29/SER_hh_fec_in!K29)</f>
        <v>0.57549699319038272</v>
      </c>
      <c r="L29" s="110">
        <f>IF(SER_hh_tes_in!L29=0,"",SER_hh_tes_in!L29/SER_hh_fec_in!L29)</f>
        <v>0.53451630998990129</v>
      </c>
      <c r="M29" s="110">
        <f>IF(SER_hh_tes_in!M29=0,"",SER_hh_tes_in!M29/SER_hh_fec_in!M29)</f>
        <v>0.5372010112133524</v>
      </c>
      <c r="N29" s="110">
        <f>IF(SER_hh_tes_in!N29=0,"",SER_hh_tes_in!N29/SER_hh_fec_in!N29)</f>
        <v>0.53964701434178686</v>
      </c>
      <c r="O29" s="110">
        <f>IF(SER_hh_tes_in!O29=0,"",SER_hh_tes_in!O29/SER_hh_fec_in!O29)</f>
        <v>0.54235333099851801</v>
      </c>
      <c r="P29" s="110">
        <f>IF(SER_hh_tes_in!P29=0,"",SER_hh_tes_in!P29/SER_hh_fec_in!P29)</f>
        <v>0.6065806280834114</v>
      </c>
      <c r="Q29" s="110">
        <f>IF(SER_hh_tes_in!Q29=0,"",SER_hh_tes_in!Q29/SER_hh_fec_in!Q29)</f>
        <v>0.69112984157083301</v>
      </c>
    </row>
    <row r="30" spans="1:17" s="28" customFormat="1" ht="12" customHeight="1" x14ac:dyDescent="0.25">
      <c r="A30" s="88" t="s">
        <v>66</v>
      </c>
      <c r="B30" s="109"/>
      <c r="C30" s="109" t="str">
        <f>IF(SER_hh_tes_in!C30=0,"",SER_hh_tes_in!C30/SER_hh_fec_in!C30)</f>
        <v/>
      </c>
      <c r="D30" s="109">
        <f>IF(SER_hh_tes_in!D30=0,"",SER_hh_tes_in!D30/SER_hh_fec_in!D30)</f>
        <v>0.47402402004711808</v>
      </c>
      <c r="E30" s="109">
        <f>IF(SER_hh_tes_in!E30=0,"",SER_hh_tes_in!E30/SER_hh_fec_in!E30)</f>
        <v>0.47741781724465615</v>
      </c>
      <c r="F30" s="109" t="str">
        <f>IF(SER_hh_tes_in!F30=0,"",SER_hh_tes_in!F30/SER_hh_fec_in!F30)</f>
        <v/>
      </c>
      <c r="G30" s="109">
        <f>IF(SER_hh_tes_in!G30=0,"",SER_hh_tes_in!G30/SER_hh_fec_in!G30)</f>
        <v>0.48436361500678343</v>
      </c>
      <c r="H30" s="109">
        <f>IF(SER_hh_tes_in!H30=0,"",SER_hh_tes_in!H30/SER_hh_fec_in!H30)</f>
        <v>0.48767507199169102</v>
      </c>
      <c r="I30" s="109">
        <f>IF(SER_hh_tes_in!I30=0,"",SER_hh_tes_in!I30/SER_hh_fec_in!I30)</f>
        <v>0.4899351283154339</v>
      </c>
      <c r="J30" s="109" t="str">
        <f>IF(SER_hh_tes_in!J30=0,"",SER_hh_tes_in!J30/SER_hh_fec_in!J30)</f>
        <v/>
      </c>
      <c r="K30" s="109">
        <f>IF(SER_hh_tes_in!K30=0,"",SER_hh_tes_in!K30/SER_hh_fec_in!K30)</f>
        <v>0.49396108876320988</v>
      </c>
      <c r="L30" s="109">
        <f>IF(SER_hh_tes_in!L30=0,"",SER_hh_tes_in!L30/SER_hh_fec_in!L30)</f>
        <v>0.49608919922029154</v>
      </c>
      <c r="M30" s="109">
        <f>IF(SER_hh_tes_in!M30=0,"",SER_hh_tes_in!M30/SER_hh_fec_in!M30)</f>
        <v>0.49716617240344607</v>
      </c>
      <c r="N30" s="109">
        <f>IF(SER_hh_tes_in!N30=0,"",SER_hh_tes_in!N30/SER_hh_fec_in!N30)</f>
        <v>0.49770057002645857</v>
      </c>
      <c r="O30" s="109" t="str">
        <f>IF(SER_hh_tes_in!O30=0,"",SER_hh_tes_in!O30/SER_hh_fec_in!O30)</f>
        <v/>
      </c>
      <c r="P30" s="109" t="str">
        <f>IF(SER_hh_tes_in!P30=0,"",SER_hh_tes_in!P30/SER_hh_fec_in!P30)</f>
        <v/>
      </c>
      <c r="Q30" s="109">
        <f>IF(SER_hh_tes_in!Q30=0,"",SER_hh_tes_in!Q30/SER_hh_fec_in!Q30)</f>
        <v>0.4981693437653773</v>
      </c>
    </row>
    <row r="31" spans="1:17" ht="12" customHeight="1" x14ac:dyDescent="0.25">
      <c r="A31" s="88" t="s">
        <v>98</v>
      </c>
      <c r="B31" s="109"/>
      <c r="C31" s="109">
        <f>IF(SER_hh_tes_in!C31=0,"",SER_hh_tes_in!C31/SER_hh_fec_in!C31)</f>
        <v>0.51269933341566709</v>
      </c>
      <c r="D31" s="109">
        <f>IF(SER_hh_tes_in!D31=0,"",SER_hh_tes_in!D31/SER_hh_fec_in!D31)</f>
        <v>0.51636537162597307</v>
      </c>
      <c r="E31" s="109">
        <f>IF(SER_hh_tes_in!E31=0,"",SER_hh_tes_in!E31/SER_hh_fec_in!E31)</f>
        <v>0.52010539769412001</v>
      </c>
      <c r="F31" s="109">
        <f>IF(SER_hh_tes_in!F31=0,"",SER_hh_tes_in!F31/SER_hh_fec_in!F31)</f>
        <v>0.52393968674603519</v>
      </c>
      <c r="G31" s="109">
        <f>IF(SER_hh_tes_in!G31=0,"",SER_hh_tes_in!G31/SER_hh_fec_in!G31)</f>
        <v>0.52757120511188649</v>
      </c>
      <c r="H31" s="109">
        <f>IF(SER_hh_tes_in!H31=0,"",SER_hh_tes_in!H31/SER_hh_fec_in!H31)</f>
        <v>0.53112352227790982</v>
      </c>
      <c r="I31" s="109">
        <f>IF(SER_hh_tes_in!I31=0,"",SER_hh_tes_in!I31/SER_hh_fec_in!I31)</f>
        <v>0.53363742490611288</v>
      </c>
      <c r="J31" s="109">
        <f>IF(SER_hh_tes_in!J31=0,"",SER_hh_tes_in!J31/SER_hh_fec_in!J31)</f>
        <v>0.53611654875166459</v>
      </c>
      <c r="K31" s="109">
        <f>IF(SER_hh_tes_in!K31=0,"",SER_hh_tes_in!K31/SER_hh_fec_in!K31)</f>
        <v>0.53842640321787516</v>
      </c>
      <c r="L31" s="109">
        <f>IF(SER_hh_tes_in!L31=0,"",SER_hh_tes_in!L31/SER_hh_fec_in!L31)</f>
        <v>0.54071406225718976</v>
      </c>
      <c r="M31" s="109">
        <f>IF(SER_hh_tes_in!M31=0,"",SER_hh_tes_in!M31/SER_hh_fec_in!M31)</f>
        <v>0.5417447772032844</v>
      </c>
      <c r="N31" s="109">
        <f>IF(SER_hh_tes_in!N31=0,"",SER_hh_tes_in!N31/SER_hh_fec_in!N31)</f>
        <v>0.54213578037889343</v>
      </c>
      <c r="O31" s="109">
        <f>IF(SER_hh_tes_in!O31=0,"",SER_hh_tes_in!O31/SER_hh_fec_in!O31)</f>
        <v>0.54235333099851801</v>
      </c>
      <c r="P31" s="109">
        <f>IF(SER_hh_tes_in!P31=0,"",SER_hh_tes_in!P31/SER_hh_fec_in!P31)</f>
        <v>0.5424491485661499</v>
      </c>
      <c r="Q31" s="109">
        <f>IF(SER_hh_tes_in!Q31=0,"",SER_hh_tes_in!Q31/SER_hh_fec_in!Q31)</f>
        <v>0.5424855879067374</v>
      </c>
    </row>
    <row r="32" spans="1:17" ht="12" customHeight="1" x14ac:dyDescent="0.25">
      <c r="A32" s="88" t="s">
        <v>34</v>
      </c>
      <c r="B32" s="109"/>
      <c r="C32" s="109" t="str">
        <f>IF(SER_hh_tes_in!C32=0,"",SER_hh_tes_in!C32/SER_hh_fec_in!C32)</f>
        <v/>
      </c>
      <c r="D32" s="109" t="str">
        <f>IF(SER_hh_tes_in!D32=0,"",SER_hh_tes_in!D32/SER_hh_fec_in!D32)</f>
        <v/>
      </c>
      <c r="E32" s="109" t="str">
        <f>IF(SER_hh_tes_in!E32=0,"",SER_hh_tes_in!E32/SER_hh_fec_in!E32)</f>
        <v/>
      </c>
      <c r="F32" s="109" t="str">
        <f>IF(SER_hh_tes_in!F32=0,"",SER_hh_tes_in!F32/SER_hh_fec_in!F32)</f>
        <v/>
      </c>
      <c r="G32" s="109" t="str">
        <f>IF(SER_hh_tes_in!G32=0,"",SER_hh_tes_in!G32/SER_hh_fec_in!G32)</f>
        <v/>
      </c>
      <c r="H32" s="109" t="str">
        <f>IF(SER_hh_tes_in!H32=0,"",SER_hh_tes_in!H32/SER_hh_fec_in!H32)</f>
        <v/>
      </c>
      <c r="I32" s="109" t="str">
        <f>IF(SER_hh_tes_in!I32=0,"",SER_hh_tes_in!I32/SER_hh_fec_in!I32)</f>
        <v/>
      </c>
      <c r="J32" s="109" t="str">
        <f>IF(SER_hh_tes_in!J32=0,"",SER_hh_tes_in!J32/SER_hh_fec_in!J32)</f>
        <v/>
      </c>
      <c r="K32" s="109" t="str">
        <f>IF(SER_hh_tes_in!K32=0,"",SER_hh_tes_in!K32/SER_hh_fec_in!K32)</f>
        <v/>
      </c>
      <c r="L32" s="109" t="str">
        <f>IF(SER_hh_tes_in!L32=0,"",SER_hh_tes_in!L32/SER_hh_fec_in!L32)</f>
        <v/>
      </c>
      <c r="M32" s="109" t="str">
        <f>IF(SER_hh_tes_in!M32=0,"",SER_hh_tes_in!M32/SER_hh_fec_in!M32)</f>
        <v/>
      </c>
      <c r="N32" s="109" t="str">
        <f>IF(SER_hh_tes_in!N32=0,"",SER_hh_tes_in!N32/SER_hh_fec_in!N32)</f>
        <v/>
      </c>
      <c r="O32" s="109" t="str">
        <f>IF(SER_hh_tes_in!O32=0,"",SER_hh_tes_in!O32/SER_hh_fec_in!O32)</f>
        <v/>
      </c>
      <c r="P32" s="109" t="str">
        <f>IF(SER_hh_tes_in!P32=0,"",SER_hh_tes_in!P32/SER_hh_fec_in!P32)</f>
        <v/>
      </c>
      <c r="Q32" s="109" t="str">
        <f>IF(SER_hh_tes_in!Q32=0,"",SER_hh_tes_in!Q32/SER_hh_fec_in!Q32)</f>
        <v/>
      </c>
    </row>
    <row r="33" spans="1:17" ht="12" customHeight="1" x14ac:dyDescent="0.25">
      <c r="A33" s="49" t="s">
        <v>30</v>
      </c>
      <c r="B33" s="108"/>
      <c r="C33" s="108">
        <f>IF(SER_hh_tes_in!C33=0,"",SER_hh_tes_in!C33/SER_hh_fec_in!C33)</f>
        <v>0.68403787995339915</v>
      </c>
      <c r="D33" s="108">
        <f>IF(SER_hh_tes_in!D33=0,"",SER_hh_tes_in!D33/SER_hh_fec_in!D33)</f>
        <v>0.68881449396168359</v>
      </c>
      <c r="E33" s="108">
        <f>IF(SER_hh_tes_in!E33=0,"",SER_hh_tes_in!E33/SER_hh_fec_in!E33)</f>
        <v>0.69373483233455557</v>
      </c>
      <c r="F33" s="108">
        <f>IF(SER_hh_tes_in!F33=0,"",SER_hh_tes_in!F33/SER_hh_fec_in!F33)</f>
        <v>0.69882042035532044</v>
      </c>
      <c r="G33" s="108">
        <f>IF(SER_hh_tes_in!G33=0,"",SER_hh_tes_in!G33/SER_hh_fec_in!G33)</f>
        <v>0.70362379234133177</v>
      </c>
      <c r="H33" s="108">
        <f>IF(SER_hh_tes_in!H33=0,"",SER_hh_tes_in!H33/SER_hh_fec_in!H33)</f>
        <v>0.7083557688809996</v>
      </c>
      <c r="I33" s="108">
        <f>IF(SER_hh_tes_in!I33=0,"",SER_hh_tes_in!I33/SER_hh_fec_in!I33)</f>
        <v>0.71173316223419969</v>
      </c>
      <c r="J33" s="108">
        <f>IF(SER_hh_tes_in!J33=0,"",SER_hh_tes_in!J33/SER_hh_fec_in!J33)</f>
        <v>0.71505526489882032</v>
      </c>
      <c r="K33" s="108">
        <f>IF(SER_hh_tes_in!K33=0,"",SER_hh_tes_in!K33/SER_hh_fec_in!K33)</f>
        <v>0.71817177542555499</v>
      </c>
      <c r="L33" s="108" t="str">
        <f>IF(SER_hh_tes_in!L33=0,"",SER_hh_tes_in!L33/SER_hh_fec_in!L33)</f>
        <v/>
      </c>
      <c r="M33" s="108" t="str">
        <f>IF(SER_hh_tes_in!M33=0,"",SER_hh_tes_in!M33/SER_hh_fec_in!M33)</f>
        <v/>
      </c>
      <c r="N33" s="108" t="str">
        <f>IF(SER_hh_tes_in!N33=0,"",SER_hh_tes_in!N33/SER_hh_fec_in!N33)</f>
        <v/>
      </c>
      <c r="O33" s="108" t="str">
        <f>IF(SER_hh_tes_in!O33=0,"",SER_hh_tes_in!O33/SER_hh_fec_in!O33)</f>
        <v/>
      </c>
      <c r="P33" s="108">
        <f>IF(SER_hh_tes_in!P33=0,"",SER_hh_tes_in!P33/SER_hh_fec_in!P33)</f>
        <v>0.7237906284946426</v>
      </c>
      <c r="Q33" s="108">
        <f>IF(SER_hh_tes_in!Q33=0,"",SER_hh_tes_in!Q33/SER_hh_fec_in!Q33)</f>
        <v>0.72388660754800782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/>
      <c r="C3" s="106">
        <f t="shared" ref="C3:Q3" si="0">SUM(C4,C16,C19,C29)</f>
        <v>185.09437936896569</v>
      </c>
      <c r="D3" s="106">
        <f t="shared" si="0"/>
        <v>206.13816231565914</v>
      </c>
      <c r="E3" s="106">
        <f t="shared" si="0"/>
        <v>275.23322362218858</v>
      </c>
      <c r="F3" s="106">
        <f t="shared" si="0"/>
        <v>245.77919795915972</v>
      </c>
      <c r="G3" s="106">
        <f t="shared" si="0"/>
        <v>201.97540151402262</v>
      </c>
      <c r="H3" s="106">
        <f t="shared" si="0"/>
        <v>135.18088322601346</v>
      </c>
      <c r="I3" s="106">
        <f t="shared" si="0"/>
        <v>33.392484016859896</v>
      </c>
      <c r="J3" s="106">
        <f t="shared" si="0"/>
        <v>35.592461038120092</v>
      </c>
      <c r="K3" s="106">
        <f t="shared" si="0"/>
        <v>94.25438950264919</v>
      </c>
      <c r="L3" s="106">
        <f t="shared" si="0"/>
        <v>159.65443517722173</v>
      </c>
      <c r="M3" s="106">
        <f t="shared" si="0"/>
        <v>120.8501806672957</v>
      </c>
      <c r="N3" s="106">
        <f t="shared" si="0"/>
        <v>104.65830536429328</v>
      </c>
      <c r="O3" s="106">
        <f t="shared" si="0"/>
        <v>139.71822008361158</v>
      </c>
      <c r="P3" s="106">
        <f t="shared" si="0"/>
        <v>145.25767040582758</v>
      </c>
      <c r="Q3" s="106">
        <f t="shared" si="0"/>
        <v>94.17928334936623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159.60405743119534</v>
      </c>
      <c r="D4" s="101">
        <f t="shared" si="1"/>
        <v>170.26752062588292</v>
      </c>
      <c r="E4" s="101">
        <f t="shared" si="1"/>
        <v>233.60934339670212</v>
      </c>
      <c r="F4" s="101">
        <f t="shared" si="1"/>
        <v>203.85210183829315</v>
      </c>
      <c r="G4" s="101">
        <f t="shared" si="1"/>
        <v>162.15579594395382</v>
      </c>
      <c r="H4" s="101">
        <f t="shared" si="1"/>
        <v>101.41661361449981</v>
      </c>
      <c r="I4" s="101">
        <f t="shared" si="1"/>
        <v>1.9237521966122191</v>
      </c>
      <c r="J4" s="101">
        <f t="shared" si="1"/>
        <v>9.6726046893697983</v>
      </c>
      <c r="K4" s="101">
        <f t="shared" si="1"/>
        <v>64.846285068285184</v>
      </c>
      <c r="L4" s="101">
        <f t="shared" si="1"/>
        <v>121.72262989891126</v>
      </c>
      <c r="M4" s="101">
        <f t="shared" si="1"/>
        <v>83.817960101616222</v>
      </c>
      <c r="N4" s="101">
        <f t="shared" si="1"/>
        <v>71.139328018638935</v>
      </c>
      <c r="O4" s="101">
        <f t="shared" si="1"/>
        <v>92.581662388135939</v>
      </c>
      <c r="P4" s="101">
        <f t="shared" si="1"/>
        <v>105.19995897953385</v>
      </c>
      <c r="Q4" s="101">
        <f t="shared" si="1"/>
        <v>88.885370240737018</v>
      </c>
    </row>
    <row r="5" spans="1:17" ht="12" customHeight="1" x14ac:dyDescent="0.25">
      <c r="A5" s="88" t="s">
        <v>38</v>
      </c>
      <c r="B5" s="100"/>
      <c r="C5" s="100">
        <v>0</v>
      </c>
      <c r="D5" s="100">
        <v>0.23527962152987075</v>
      </c>
      <c r="E5" s="100">
        <v>1.5631419352951532</v>
      </c>
      <c r="F5" s="100">
        <v>0</v>
      </c>
      <c r="G5" s="100">
        <v>0</v>
      </c>
      <c r="H5" s="100">
        <v>3.2614234629873486</v>
      </c>
      <c r="I5" s="100">
        <v>1.9237521966122191</v>
      </c>
      <c r="J5" s="100">
        <v>2.3671723458273202</v>
      </c>
      <c r="K5" s="100">
        <v>0</v>
      </c>
      <c r="L5" s="100">
        <v>0</v>
      </c>
      <c r="M5" s="100">
        <v>0</v>
      </c>
      <c r="N5" s="100">
        <v>0</v>
      </c>
      <c r="O5" s="100">
        <v>5.2531085379253222</v>
      </c>
      <c r="P5" s="100">
        <v>0.76526194560871452</v>
      </c>
      <c r="Q5" s="100">
        <v>1.6486373146420048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3.6205211463681199</v>
      </c>
      <c r="D7" s="100">
        <v>0</v>
      </c>
      <c r="E7" s="100">
        <v>0</v>
      </c>
      <c r="F7" s="100">
        <v>0</v>
      </c>
      <c r="G7" s="100">
        <v>1.9695213832636864</v>
      </c>
      <c r="H7" s="100">
        <v>2.1559280740756321</v>
      </c>
      <c r="I7" s="100">
        <v>0</v>
      </c>
      <c r="J7" s="100">
        <v>0</v>
      </c>
      <c r="K7" s="100">
        <v>0</v>
      </c>
      <c r="L7" s="100">
        <v>0</v>
      </c>
      <c r="M7" s="100">
        <v>0</v>
      </c>
      <c r="N7" s="100">
        <v>7.0502565912494042</v>
      </c>
      <c r="O7" s="100">
        <v>2.0447758633479394</v>
      </c>
      <c r="P7" s="100">
        <v>12.215379407029522</v>
      </c>
      <c r="Q7" s="100">
        <v>22.885934138869814</v>
      </c>
    </row>
    <row r="8" spans="1:17" ht="12" customHeight="1" x14ac:dyDescent="0.25">
      <c r="A8" s="88" t="s">
        <v>101</v>
      </c>
      <c r="B8" s="100"/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/>
      <c r="C9" s="100">
        <v>155.98353628482721</v>
      </c>
      <c r="D9" s="100">
        <v>170.03224100435304</v>
      </c>
      <c r="E9" s="100">
        <v>232.04620146140695</v>
      </c>
      <c r="F9" s="100">
        <v>203.85210183829315</v>
      </c>
      <c r="G9" s="100">
        <v>160.18627456069012</v>
      </c>
      <c r="H9" s="100">
        <v>95.999262077436825</v>
      </c>
      <c r="I9" s="100">
        <v>0</v>
      </c>
      <c r="J9" s="100">
        <v>7.3054323435424777</v>
      </c>
      <c r="K9" s="100">
        <v>64.846285068285184</v>
      </c>
      <c r="L9" s="100">
        <v>121.72262989891126</v>
      </c>
      <c r="M9" s="100">
        <v>83.817960101616222</v>
      </c>
      <c r="N9" s="100">
        <v>63.173567111163301</v>
      </c>
      <c r="O9" s="100">
        <v>84.947062544776287</v>
      </c>
      <c r="P9" s="100">
        <v>91.79543801665605</v>
      </c>
      <c r="Q9" s="100">
        <v>62.725934317937387</v>
      </c>
    </row>
    <row r="10" spans="1:17" ht="12" customHeight="1" x14ac:dyDescent="0.25">
      <c r="A10" s="88" t="s">
        <v>34</v>
      </c>
      <c r="B10" s="100"/>
      <c r="C10" s="100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0.9155043162262313</v>
      </c>
      <c r="O10" s="100">
        <v>0.33671544208638393</v>
      </c>
      <c r="P10" s="100">
        <v>0.42387961023956727</v>
      </c>
      <c r="Q10" s="100">
        <v>1.6248644692878205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/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/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8.3006833447713956E-4</v>
      </c>
      <c r="D16" s="101">
        <f t="shared" si="2"/>
        <v>2.6474701203412585E-2</v>
      </c>
      <c r="E16" s="101">
        <f t="shared" si="2"/>
        <v>8.8469510888260616E-3</v>
      </c>
      <c r="F16" s="101">
        <f t="shared" si="2"/>
        <v>5.1918298402367519E-3</v>
      </c>
      <c r="G16" s="101">
        <f t="shared" si="2"/>
        <v>0</v>
      </c>
      <c r="H16" s="101">
        <f t="shared" si="2"/>
        <v>4.0534924482614171E-2</v>
      </c>
      <c r="I16" s="101">
        <f t="shared" si="2"/>
        <v>7.5665260902754522E-2</v>
      </c>
      <c r="J16" s="101">
        <f t="shared" si="2"/>
        <v>2.7950111993041579E-2</v>
      </c>
      <c r="K16" s="101">
        <f t="shared" si="2"/>
        <v>0</v>
      </c>
      <c r="L16" s="101">
        <f t="shared" si="2"/>
        <v>0</v>
      </c>
      <c r="M16" s="101">
        <f t="shared" si="2"/>
        <v>1.8785263036683132E-2</v>
      </c>
      <c r="N16" s="101">
        <f t="shared" si="2"/>
        <v>4.4147666947890678E-2</v>
      </c>
      <c r="O16" s="101">
        <f t="shared" si="2"/>
        <v>7.5249636520205637E-2</v>
      </c>
      <c r="P16" s="101">
        <f t="shared" si="2"/>
        <v>0.12983971436818365</v>
      </c>
      <c r="Q16" s="101">
        <f t="shared" si="2"/>
        <v>0.17548340607798651</v>
      </c>
    </row>
    <row r="17" spans="1:17" ht="12.95" customHeight="1" x14ac:dyDescent="0.25">
      <c r="A17" s="88" t="s">
        <v>101</v>
      </c>
      <c r="B17" s="103"/>
      <c r="C17" s="103">
        <v>8.3006833447713956E-4</v>
      </c>
      <c r="D17" s="103">
        <v>2.6474701203412585E-2</v>
      </c>
      <c r="E17" s="103">
        <v>8.8469510888260616E-3</v>
      </c>
      <c r="F17" s="103">
        <v>5.1918298402367519E-3</v>
      </c>
      <c r="G17" s="103">
        <v>0</v>
      </c>
      <c r="H17" s="103">
        <v>4.0534924482614171E-2</v>
      </c>
      <c r="I17" s="103">
        <v>7.5665260902754522E-2</v>
      </c>
      <c r="J17" s="103">
        <v>2.7950111993041579E-2</v>
      </c>
      <c r="K17" s="103">
        <v>0</v>
      </c>
      <c r="L17" s="103">
        <v>0</v>
      </c>
      <c r="M17" s="103">
        <v>1.8785263036683132E-2</v>
      </c>
      <c r="N17" s="103">
        <v>4.4147666947890678E-2</v>
      </c>
      <c r="O17" s="103">
        <v>7.5249636520205637E-2</v>
      </c>
      <c r="P17" s="103">
        <v>0.12983971436818365</v>
      </c>
      <c r="Q17" s="103">
        <v>0.17548340607798651</v>
      </c>
    </row>
    <row r="18" spans="1:17" ht="12" customHeight="1" x14ac:dyDescent="0.25">
      <c r="A18" s="88" t="s">
        <v>100</v>
      </c>
      <c r="B18" s="103"/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10.263528651074511</v>
      </c>
      <c r="D19" s="101">
        <f t="shared" si="3"/>
        <v>15.500277483221323</v>
      </c>
      <c r="E19" s="101">
        <f t="shared" si="3"/>
        <v>18.380394686468808</v>
      </c>
      <c r="F19" s="101">
        <f t="shared" si="3"/>
        <v>25.379493950616659</v>
      </c>
      <c r="G19" s="101">
        <f t="shared" si="3"/>
        <v>16.998255315466693</v>
      </c>
      <c r="H19" s="101">
        <f t="shared" si="3"/>
        <v>15.590711485976541</v>
      </c>
      <c r="I19" s="101">
        <f t="shared" si="3"/>
        <v>15.350753490419548</v>
      </c>
      <c r="J19" s="101">
        <f t="shared" si="3"/>
        <v>12.478050489018445</v>
      </c>
      <c r="K19" s="101">
        <f t="shared" si="3"/>
        <v>13.565381548563906</v>
      </c>
      <c r="L19" s="101">
        <f t="shared" si="3"/>
        <v>14.976992186736066</v>
      </c>
      <c r="M19" s="101">
        <f t="shared" si="3"/>
        <v>11.916875788916395</v>
      </c>
      <c r="N19" s="101">
        <f t="shared" si="3"/>
        <v>14.024284732930013</v>
      </c>
      <c r="O19" s="101">
        <f t="shared" si="3"/>
        <v>21.127436501357831</v>
      </c>
      <c r="P19" s="101">
        <f t="shared" si="3"/>
        <v>14.761288846143547</v>
      </c>
      <c r="Q19" s="101">
        <f t="shared" si="3"/>
        <v>0.14572680603231331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/>
      <c r="C22" s="100">
        <v>0</v>
      </c>
      <c r="D22" s="100">
        <v>0</v>
      </c>
      <c r="E22" s="100">
        <v>0</v>
      </c>
      <c r="F22" s="100">
        <v>0</v>
      </c>
      <c r="G22" s="100">
        <v>0</v>
      </c>
      <c r="H22" s="100">
        <v>0</v>
      </c>
      <c r="I22" s="100">
        <v>0</v>
      </c>
      <c r="J22" s="100">
        <v>0</v>
      </c>
      <c r="K22" s="100">
        <v>0</v>
      </c>
      <c r="L22" s="100">
        <v>0</v>
      </c>
      <c r="M22" s="100">
        <v>0</v>
      </c>
      <c r="N22" s="100">
        <v>0</v>
      </c>
      <c r="O22" s="100">
        <v>0</v>
      </c>
      <c r="P22" s="100">
        <v>0</v>
      </c>
      <c r="Q22" s="100">
        <v>0</v>
      </c>
    </row>
    <row r="23" spans="1:17" ht="12" customHeight="1" x14ac:dyDescent="0.25">
      <c r="A23" s="88" t="s">
        <v>98</v>
      </c>
      <c r="B23" s="100"/>
      <c r="C23" s="100">
        <v>10.263528651074511</v>
      </c>
      <c r="D23" s="100">
        <v>15.500277483221323</v>
      </c>
      <c r="E23" s="100">
        <v>18.380394686468808</v>
      </c>
      <c r="F23" s="100">
        <v>25.379493950616659</v>
      </c>
      <c r="G23" s="100">
        <v>16.998255315466693</v>
      </c>
      <c r="H23" s="100">
        <v>15.590711485976541</v>
      </c>
      <c r="I23" s="100">
        <v>15.350753490419548</v>
      </c>
      <c r="J23" s="100">
        <v>12.478050489018445</v>
      </c>
      <c r="K23" s="100">
        <v>13.565381548563906</v>
      </c>
      <c r="L23" s="100">
        <v>14.976992186736066</v>
      </c>
      <c r="M23" s="100">
        <v>11.916875788916395</v>
      </c>
      <c r="N23" s="100">
        <v>13.600527549478942</v>
      </c>
      <c r="O23" s="100">
        <v>21.111989808590803</v>
      </c>
      <c r="P23" s="100">
        <v>14.761288846143547</v>
      </c>
      <c r="Q23" s="100">
        <v>0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0.42375718345107077</v>
      </c>
      <c r="O24" s="100">
        <v>1.5446692767027884E-2</v>
      </c>
      <c r="P24" s="100">
        <v>0</v>
      </c>
      <c r="Q24" s="100">
        <v>0.14572680603231331</v>
      </c>
    </row>
    <row r="25" spans="1:17" ht="12" customHeight="1" x14ac:dyDescent="0.25">
      <c r="A25" s="88" t="s">
        <v>42</v>
      </c>
      <c r="B25" s="100"/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/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15.225963218361363</v>
      </c>
      <c r="D29" s="101">
        <f t="shared" si="4"/>
        <v>20.343889505351495</v>
      </c>
      <c r="E29" s="101">
        <f t="shared" si="4"/>
        <v>23.234638587928842</v>
      </c>
      <c r="F29" s="101">
        <f t="shared" si="4"/>
        <v>16.542410340409688</v>
      </c>
      <c r="G29" s="101">
        <f t="shared" si="4"/>
        <v>22.821350254602109</v>
      </c>
      <c r="H29" s="101">
        <f t="shared" si="4"/>
        <v>18.133023201054492</v>
      </c>
      <c r="I29" s="101">
        <f t="shared" si="4"/>
        <v>16.04231306892537</v>
      </c>
      <c r="J29" s="101">
        <f t="shared" si="4"/>
        <v>13.413855747738811</v>
      </c>
      <c r="K29" s="101">
        <f t="shared" si="4"/>
        <v>15.842722885800098</v>
      </c>
      <c r="L29" s="101">
        <f t="shared" si="4"/>
        <v>22.954813091574398</v>
      </c>
      <c r="M29" s="101">
        <f t="shared" si="4"/>
        <v>25.096559513726405</v>
      </c>
      <c r="N29" s="101">
        <f t="shared" si="4"/>
        <v>19.45054494577645</v>
      </c>
      <c r="O29" s="101">
        <f t="shared" si="4"/>
        <v>25.933871557597605</v>
      </c>
      <c r="P29" s="101">
        <f t="shared" si="4"/>
        <v>25.166582865782004</v>
      </c>
      <c r="Q29" s="101">
        <f t="shared" si="4"/>
        <v>4.9727028965189062</v>
      </c>
    </row>
    <row r="30" spans="1:17" s="28" customFormat="1" ht="12" customHeight="1" x14ac:dyDescent="0.25">
      <c r="A30" s="88" t="s">
        <v>66</v>
      </c>
      <c r="B30" s="100"/>
      <c r="C30" s="100">
        <v>0</v>
      </c>
      <c r="D30" s="100">
        <v>4.3054454441535768</v>
      </c>
      <c r="E30" s="100">
        <v>3.5807609033104169</v>
      </c>
      <c r="F30" s="100">
        <v>0</v>
      </c>
      <c r="G30" s="100">
        <v>5.6765005604352954</v>
      </c>
      <c r="H30" s="100">
        <v>4.414133634667186</v>
      </c>
      <c r="I30" s="100">
        <v>4.8216069124874297</v>
      </c>
      <c r="J30" s="100">
        <v>0</v>
      </c>
      <c r="K30" s="100">
        <v>4.866643324271978</v>
      </c>
      <c r="L30" s="100">
        <v>3.5294216719767455</v>
      </c>
      <c r="M30" s="100">
        <v>2.8445538161228336</v>
      </c>
      <c r="N30" s="100">
        <v>1.2185805822633073</v>
      </c>
      <c r="O30" s="100">
        <v>0</v>
      </c>
      <c r="P30" s="100">
        <v>0</v>
      </c>
      <c r="Q30" s="100">
        <v>4.9023205292825285</v>
      </c>
    </row>
    <row r="31" spans="1:17" ht="12" customHeight="1" x14ac:dyDescent="0.25">
      <c r="A31" s="88" t="s">
        <v>98</v>
      </c>
      <c r="B31" s="100"/>
      <c r="C31" s="100">
        <v>15.225963218361363</v>
      </c>
      <c r="D31" s="100">
        <v>16.038444061197918</v>
      </c>
      <c r="E31" s="100">
        <v>19.653877684618426</v>
      </c>
      <c r="F31" s="100">
        <v>16.542410340409688</v>
      </c>
      <c r="G31" s="100">
        <v>17.144849694166812</v>
      </c>
      <c r="H31" s="100">
        <v>13.718889566387308</v>
      </c>
      <c r="I31" s="100">
        <v>11.220706156437942</v>
      </c>
      <c r="J31" s="100">
        <v>13.413855747738811</v>
      </c>
      <c r="K31" s="100">
        <v>10.97607956152812</v>
      </c>
      <c r="L31" s="100">
        <v>19.425391419597652</v>
      </c>
      <c r="M31" s="100">
        <v>22.252005697603572</v>
      </c>
      <c r="N31" s="100">
        <v>18.231964363513143</v>
      </c>
      <c r="O31" s="100">
        <v>25.933871557597605</v>
      </c>
      <c r="P31" s="100">
        <v>25.166582865782004</v>
      </c>
      <c r="Q31" s="100">
        <v>7.038236723637796E-2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D45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13" t="s">
        <v>195</v>
      </c>
      <c r="B1" s="3"/>
      <c r="C1" s="3"/>
      <c r="D1" s="14" t="s">
        <v>28</v>
      </c>
    </row>
    <row r="2" spans="1:4" ht="18.75" x14ac:dyDescent="0.3">
      <c r="A2" s="13"/>
      <c r="B2" s="3"/>
      <c r="C2" s="3"/>
      <c r="D2" s="14"/>
    </row>
    <row r="3" spans="1:4" ht="18.75" x14ac:dyDescent="0.3">
      <c r="A3" s="13"/>
      <c r="B3" s="11" t="s">
        <v>27</v>
      </c>
      <c r="C3" s="12"/>
      <c r="D3" s="11" t="s">
        <v>26</v>
      </c>
    </row>
    <row r="4" spans="1:4" ht="15" customHeight="1" x14ac:dyDescent="0.3">
      <c r="A4" s="10"/>
      <c r="B4" s="7" t="str">
        <f ca="1">HYPERLINK("#"&amp;CELL("address",SER_summary!$B$2),MID(CELL("filename",SER_summary!$B$2),FIND("]",CELL("filename",SER_summary!$B$2))+1,256))</f>
        <v>SER_summary</v>
      </c>
      <c r="C4" s="7"/>
      <c r="D4" s="3" t="s">
        <v>25</v>
      </c>
    </row>
    <row r="5" spans="1:4" x14ac:dyDescent="0.25">
      <c r="A5" s="8"/>
      <c r="B5" s="9"/>
      <c r="C5" s="4"/>
      <c r="D5" s="6"/>
    </row>
    <row r="6" spans="1:4" x14ac:dyDescent="0.25">
      <c r="A6" s="8"/>
      <c r="B6" s="5" t="s">
        <v>24</v>
      </c>
      <c r="C6" s="4"/>
      <c r="D6" s="6"/>
    </row>
    <row r="7" spans="1:4" x14ac:dyDescent="0.25">
      <c r="A7" s="8"/>
      <c r="B7" s="4" t="str">
        <f ca="1">HYPERLINK("#"&amp;CELL("address",SER_hh_num!$B$2),MID(CELL("filename",SER_hh_num!$B$2),FIND("]",CELL("filename",SER_hh_num!$B$2))+1,256))</f>
        <v>SER_hh_num</v>
      </c>
      <c r="C7" s="4"/>
      <c r="D7" s="6" t="s">
        <v>23</v>
      </c>
    </row>
    <row r="8" spans="1:4" x14ac:dyDescent="0.25">
      <c r="B8" s="4" t="str">
        <f ca="1">HYPERLINK("#"&amp;CELL("address",SER_hh_fec!$B$2),MID(CELL("filename",SER_hh_fec!$B$2),FIND("]",CELL("filename",SER_hh_fec!$B$2))+1,256))</f>
        <v>SER_hh_fec</v>
      </c>
      <c r="C8" s="4"/>
      <c r="D8" s="6" t="s">
        <v>20</v>
      </c>
    </row>
    <row r="9" spans="1:4" x14ac:dyDescent="0.25">
      <c r="B9" s="4" t="str">
        <f ca="1">HYPERLINK("#"&amp;CELL("address",SER_hh_tes!$B$2),MID(CELL("filename",SER_hh_tes!$B$2),FIND("]",CELL("filename",SER_hh_tes!$B$2))+1,256))</f>
        <v>SER_hh_tes</v>
      </c>
      <c r="C9" s="4"/>
      <c r="D9" s="6" t="s">
        <v>19</v>
      </c>
    </row>
    <row r="10" spans="1:4" x14ac:dyDescent="0.25">
      <c r="B10" s="4" t="str">
        <f ca="1">HYPERLINK("#"&amp;CELL("address",SER_hh_eff!$B$2),MID(CELL("filename",SER_hh_eff!$B$2),FIND("]",CELL("filename",SER_hh_eff!$B$2))+1,256))</f>
        <v>SER_hh_eff</v>
      </c>
      <c r="C10" s="4"/>
      <c r="D10" s="6" t="s">
        <v>18</v>
      </c>
    </row>
    <row r="11" spans="1:4" x14ac:dyDescent="0.25">
      <c r="B11" s="4" t="str">
        <f ca="1">HYPERLINK("#"&amp;CELL("address",SER_hh_emi!$B$2),MID(CELL("filename",SER_hh_emi!$B$2),FIND("]",CELL("filename",SER_hh_emi!$B$2))+1,256))</f>
        <v>SER_hh_emi</v>
      </c>
      <c r="C11" s="4"/>
      <c r="D11" s="6" t="s">
        <v>17</v>
      </c>
    </row>
    <row r="12" spans="1:4" x14ac:dyDescent="0.25">
      <c r="B12" s="4" t="str">
        <f ca="1">HYPERLINK("#"&amp;CELL("address",SER_hh_fech!$B$2),MID(CELL("filename",SER_hh_fech!$B$2),FIND("]",CELL("filename",SER_hh_fech!$B$2))+1,256))</f>
        <v>SER_hh_fech</v>
      </c>
      <c r="C12" s="4"/>
      <c r="D12" s="6" t="s">
        <v>16</v>
      </c>
    </row>
    <row r="13" spans="1:4" x14ac:dyDescent="0.25">
      <c r="B13" s="4" t="str">
        <f ca="1">HYPERLINK("#"&amp;CELL("address",SER_hh_tesh!$B$2),MID(CELL("filename",SER_hh_tesh!$B$2),FIND("]",CELL("filename",SER_hh_tesh!$B$2))+1,256))</f>
        <v>SER_hh_tesh</v>
      </c>
      <c r="C13" s="4"/>
      <c r="D13" s="6" t="s">
        <v>15</v>
      </c>
    </row>
    <row r="14" spans="1:4" x14ac:dyDescent="0.25">
      <c r="B14" s="4" t="str">
        <f ca="1">HYPERLINK("#"&amp;CELL("address",SER_hh_emih!$B$2),MID(CELL("filename",SER_hh_emih!$B$2),FIND("]",CELL("filename",SER_hh_emih!$B$2))+1,256))</f>
        <v>SER_hh_emih</v>
      </c>
      <c r="C14" s="4"/>
      <c r="D14" s="6" t="s">
        <v>14</v>
      </c>
    </row>
    <row r="15" spans="1:4" x14ac:dyDescent="0.25">
      <c r="B15" s="4" t="str">
        <f ca="1">HYPERLINK("#"&amp;CELL("address",SER_hh_fecs!$B$2),MID(CELL("filename",SER_hh_fecs!$B$2),FIND("]",CELL("filename",SER_hh_fecs!$B$2))+1,256))</f>
        <v>SER_hh_fecs</v>
      </c>
      <c r="C15" s="4"/>
      <c r="D15" s="6" t="s">
        <v>13</v>
      </c>
    </row>
    <row r="16" spans="1:4" x14ac:dyDescent="0.25">
      <c r="B16" s="4" t="str">
        <f ca="1">HYPERLINK("#"&amp;CELL("address",SER_hh_tess!$B$2),MID(CELL("filename",SER_hh_tess!$B$2),FIND("]",CELL("filename",SER_hh_tess!$B$2))+1,256))</f>
        <v>SER_hh_tess</v>
      </c>
      <c r="C16" s="4"/>
      <c r="D16" s="6" t="s">
        <v>12</v>
      </c>
    </row>
    <row r="17" spans="1:4" x14ac:dyDescent="0.25">
      <c r="B17" s="4" t="str">
        <f ca="1">HYPERLINK("#"&amp;CELL("address",SER_hh_emis!$B$2),MID(CELL("filename",SER_hh_emis!$B$2),FIND("]",CELL("filename",SER_hh_emis!$B$2))+1,256))</f>
        <v>SER_hh_emis</v>
      </c>
      <c r="C17" s="4"/>
      <c r="D17" s="6" t="s">
        <v>11</v>
      </c>
    </row>
    <row r="18" spans="1:4" x14ac:dyDescent="0.25">
      <c r="B18" s="4"/>
      <c r="C18" s="4"/>
      <c r="D18" s="1"/>
    </row>
    <row r="19" spans="1:4" x14ac:dyDescent="0.25">
      <c r="A19" s="8"/>
      <c r="B19" s="5" t="s">
        <v>22</v>
      </c>
      <c r="C19" s="4"/>
      <c r="D19" s="6"/>
    </row>
    <row r="20" spans="1:4" x14ac:dyDescent="0.25">
      <c r="A20" s="8"/>
      <c r="B20" s="4" t="str">
        <f ca="1">HYPERLINK("#"&amp;CELL("address",SER_hh_num_in!$B$2),MID(CELL("filename",SER_hh_num_in!$B$2),FIND("]",CELL("filename",SER_hh_num_in!$B$2))+1,256))</f>
        <v>SER_hh_num_in</v>
      </c>
      <c r="C20" s="4"/>
      <c r="D20" s="6" t="s">
        <v>21</v>
      </c>
    </row>
    <row r="21" spans="1:4" x14ac:dyDescent="0.25">
      <c r="B21" s="4" t="str">
        <f ca="1">HYPERLINK("#"&amp;CELL("address",SER_hh_fec_in!$B$2),MID(CELL("filename",SER_hh_fec_in!$B$2),FIND("]",CELL("filename",SER_hh_fec_in!$B$2))+1,256))</f>
        <v>SER_hh_fec_in</v>
      </c>
      <c r="C21" s="4"/>
      <c r="D21" s="6" t="s">
        <v>20</v>
      </c>
    </row>
    <row r="22" spans="1:4" x14ac:dyDescent="0.25">
      <c r="B22" s="4" t="str">
        <f ca="1">HYPERLINK("#"&amp;CELL("address",SER_hh_tes_in!$B$2),MID(CELL("filename",SER_hh_tes_in!$B$2),FIND("]",CELL("filename",SER_hh_tes_in!$B$2))+1,256))</f>
        <v>SER_hh_tes_in</v>
      </c>
      <c r="C22" s="4"/>
      <c r="D22" s="6" t="s">
        <v>19</v>
      </c>
    </row>
    <row r="23" spans="1:4" x14ac:dyDescent="0.25">
      <c r="B23" s="4" t="str">
        <f ca="1">HYPERLINK("#"&amp;CELL("address",SER_hh_eff_in!$B$2),MID(CELL("filename",SER_hh_eff_in!$B$2),FIND("]",CELL("filename",SER_hh_eff_in!$B$2))+1,256))</f>
        <v>SER_hh_eff_in</v>
      </c>
      <c r="C23" s="4"/>
      <c r="D23" s="6" t="s">
        <v>18</v>
      </c>
    </row>
    <row r="24" spans="1:4" x14ac:dyDescent="0.25">
      <c r="B24" s="4" t="str">
        <f ca="1">HYPERLINK("#"&amp;CELL("address",SER_hh_emi_in!$B$2),MID(CELL("filename",SER_hh_emi_in!$B$2),FIND("]",CELL("filename",SER_hh_emi_in!$B$2))+1,256))</f>
        <v>SER_hh_emi_in</v>
      </c>
      <c r="C24" s="4"/>
      <c r="D24" s="6" t="s">
        <v>17</v>
      </c>
    </row>
    <row r="25" spans="1:4" x14ac:dyDescent="0.25">
      <c r="B25" s="4" t="str">
        <f ca="1">HYPERLINK("#"&amp;CELL("address",SER_hh_fech_in!$B$2),MID(CELL("filename",SER_hh_fech_in!$B$2),FIND("]",CELL("filename",SER_hh_fech_in!$B$2))+1,256))</f>
        <v>SER_hh_fech_in</v>
      </c>
      <c r="C25" s="4"/>
      <c r="D25" s="6" t="s">
        <v>16</v>
      </c>
    </row>
    <row r="26" spans="1:4" x14ac:dyDescent="0.25">
      <c r="B26" s="4" t="str">
        <f ca="1">HYPERLINK("#"&amp;CELL("address",SER_hh_tesh_in!$B$2),MID(CELL("filename",SER_hh_tesh_in!$B$2),FIND("]",CELL("filename",SER_hh_tesh_in!$B$2))+1,256))</f>
        <v>SER_hh_tesh_in</v>
      </c>
      <c r="C26" s="4"/>
      <c r="D26" s="6" t="s">
        <v>15</v>
      </c>
    </row>
    <row r="27" spans="1:4" x14ac:dyDescent="0.25">
      <c r="B27" s="4" t="str">
        <f ca="1">HYPERLINK("#"&amp;CELL("address",SER_hh_emih_in!$B$2),MID(CELL("filename",SER_hh_emih_in!$B$2),FIND("]",CELL("filename",SER_hh_emih_in!$B$2))+1,256))</f>
        <v>SER_hh_emih_in</v>
      </c>
      <c r="C27" s="4"/>
      <c r="D27" s="6" t="s">
        <v>14</v>
      </c>
    </row>
    <row r="28" spans="1:4" x14ac:dyDescent="0.25">
      <c r="B28" s="4" t="str">
        <f ca="1">HYPERLINK("#"&amp;CELL("address",SER_hh_fecs_in!$B$2),MID(CELL("filename",SER_hh_fecs_in!$B$2),FIND("]",CELL("filename",SER_hh_fecs_in!$B$2))+1,256))</f>
        <v>SER_hh_fecs_in</v>
      </c>
      <c r="C28" s="4"/>
      <c r="D28" s="6" t="s">
        <v>13</v>
      </c>
    </row>
    <row r="29" spans="1:4" x14ac:dyDescent="0.25">
      <c r="B29" s="4" t="str">
        <f ca="1">HYPERLINK("#"&amp;CELL("address",SER_hh_tess_in!$B$2),MID(CELL("filename",SER_hh_tess_in!$B$2),FIND("]",CELL("filename",SER_hh_tess_in!$B$2))+1,256))</f>
        <v>SER_hh_tess_in</v>
      </c>
      <c r="C29" s="4"/>
      <c r="D29" s="6" t="s">
        <v>12</v>
      </c>
    </row>
    <row r="30" spans="1:4" x14ac:dyDescent="0.25">
      <c r="B30" s="4" t="str">
        <f ca="1">HYPERLINK("#"&amp;CELL("address",SER_hh_emis_in!$B$2),MID(CELL("filename",SER_hh_emis_in!$B$2),FIND("]",CELL("filename",SER_hh_emis_in!$B$2))+1,256))</f>
        <v>SER_hh_emis_in</v>
      </c>
      <c r="C30" s="4"/>
      <c r="D30" s="6" t="s">
        <v>11</v>
      </c>
    </row>
    <row r="31" spans="1:4" x14ac:dyDescent="0.25">
      <c r="B31" s="4"/>
      <c r="C31" s="4"/>
      <c r="D31" s="1"/>
    </row>
    <row r="32" spans="1:4" x14ac:dyDescent="0.25">
      <c r="B32" s="5" t="s">
        <v>10</v>
      </c>
      <c r="C32" s="4"/>
      <c r="D32" s="1"/>
    </row>
    <row r="33" spans="2:4" x14ac:dyDescent="0.25">
      <c r="B33" s="4" t="str">
        <f ca="1">HYPERLINK("#"&amp;CELL("address",'SER_se-appl'!$B$2),MID(CELL("filename",'SER_se-appl'!$B$2),FIND("]",CELL("filename",'SER_se-appl'!$B$2))+1,256))</f>
        <v>SER_se-appl</v>
      </c>
      <c r="C33" s="7"/>
      <c r="D33" s="6" t="s">
        <v>192</v>
      </c>
    </row>
    <row r="34" spans="2:4" x14ac:dyDescent="0.25">
      <c r="B34" s="4" t="str">
        <f ca="1">HYPERLINK("#"&amp;CELL("address",SER_VE!$B$2),MID(CELL("filename",SER_VE!$B$2),FIND("]",CELL("filename",SER_VE!$B$2))+1,256))</f>
        <v>SER_VE</v>
      </c>
      <c r="C34" s="7"/>
      <c r="D34" s="6" t="s">
        <v>9</v>
      </c>
    </row>
    <row r="35" spans="2:4" x14ac:dyDescent="0.25">
      <c r="B35" s="4" t="str">
        <f ca="1">HYPERLINK("#"&amp;CELL("address",SER_SL!$B$2),MID(CELL("filename",SER_SL!$B$2),FIND("]",CELL("filename",SER_SL!$B$2))+1,256))</f>
        <v>SER_SL</v>
      </c>
      <c r="C35" s="7"/>
      <c r="D35" s="6" t="s">
        <v>8</v>
      </c>
    </row>
    <row r="36" spans="2:4" x14ac:dyDescent="0.25">
      <c r="B36" s="4" t="str">
        <f ca="1">HYPERLINK("#"&amp;CELL("address",SER_BL!$B$2),MID(CELL("filename",SER_BL!$B$2),FIND("]",CELL("filename",SER_BL!$B$2))+1,256))</f>
        <v>SER_BL</v>
      </c>
      <c r="C36" s="7"/>
      <c r="D36" s="6" t="s">
        <v>7</v>
      </c>
    </row>
    <row r="37" spans="2:4" x14ac:dyDescent="0.25">
      <c r="B37" s="4" t="str">
        <f ca="1">HYPERLINK("#"&amp;CELL("address",SER_CR!$B$2),MID(CELL("filename",SER_CR!$B$2),FIND("]",CELL("filename",SER_CR!$B$2))+1,256))</f>
        <v>SER_CR</v>
      </c>
      <c r="C37" s="7"/>
      <c r="D37" s="6" t="s">
        <v>191</v>
      </c>
    </row>
    <row r="38" spans="2:4" x14ac:dyDescent="0.25">
      <c r="B38" s="4" t="str">
        <f ca="1">HYPERLINK("#"&amp;CELL("address",SER_BT!$B$2),MID(CELL("filename",SER_BT!$B$2),FIND("]",CELL("filename",SER_BT!$B$2))+1,256))</f>
        <v>SER_BT</v>
      </c>
      <c r="C38" s="7"/>
      <c r="D38" s="6" t="s">
        <v>6</v>
      </c>
    </row>
    <row r="39" spans="2:4" x14ac:dyDescent="0.25">
      <c r="B39" s="4" t="str">
        <f ca="1">HYPERLINK("#"&amp;CELL("address",SER_IT!$B$2),MID(CELL("filename",SER_IT!$B$2),FIND("]",CELL("filename",SER_IT!$B$2))+1,256))</f>
        <v>SER_IT</v>
      </c>
      <c r="C39" s="7"/>
      <c r="D39" s="6" t="s">
        <v>5</v>
      </c>
    </row>
    <row r="41" spans="2:4" x14ac:dyDescent="0.25">
      <c r="B41" s="5" t="s">
        <v>4</v>
      </c>
    </row>
    <row r="42" spans="2:4" x14ac:dyDescent="0.25">
      <c r="B42" s="4" t="str">
        <f ca="1">HYPERLINK("#"&amp;CELL("address",AGR!$B$2),MID(CELL("filename",AGR!$B$2),FIND("]",CELL("filename",AGR!$B$2))+1,256))</f>
        <v>AGR</v>
      </c>
      <c r="D42" s="3" t="s">
        <v>3</v>
      </c>
    </row>
    <row r="43" spans="2:4" x14ac:dyDescent="0.25">
      <c r="B43" s="2" t="str">
        <f ca="1">HYPERLINK("#"&amp;CELL("address",AGR_fec!$B$2),MID(CELL("filename",AGR_fec!$B$2),FIND("]",CELL("filename",AGR_fec!$B$2))+1,256))</f>
        <v>AGR_fec</v>
      </c>
      <c r="D43" s="1" t="s">
        <v>2</v>
      </c>
    </row>
    <row r="44" spans="2:4" x14ac:dyDescent="0.25">
      <c r="B44" s="2" t="str">
        <f ca="1">HYPERLINK("#"&amp;CELL("address",AGR_ued!$B$2),MID(CELL("filename",AGR_ued!$B$2),FIND("]",CELL("filename",AGR_ued!$B$2))+1,256))</f>
        <v>AGR_ued</v>
      </c>
      <c r="D44" s="1" t="s">
        <v>1</v>
      </c>
    </row>
    <row r="45" spans="2:4" x14ac:dyDescent="0.25">
      <c r="B45" s="2" t="str">
        <f ca="1">HYPERLINK("#"&amp;CELL("address",AGR_emi!$B$2),MID(CELL("filename",AGR_emi!$B$2),FIND("]",CELL("filename",AGR_emi!$B$2))+1,256))</f>
        <v>AGR_emi</v>
      </c>
      <c r="D45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/>
      <c r="C3" s="106">
        <f>IF(SER_hh_fec_in!C3=0,0,1000000/0.086*SER_hh_fec_in!C3/SER_hh_num_in!C3)</f>
        <v>122122.93459554475</v>
      </c>
      <c r="D3" s="106">
        <f>IF(SER_hh_fec_in!D3=0,0,1000000/0.086*SER_hh_fec_in!D3/SER_hh_num_in!D3)</f>
        <v>111503.64364523014</v>
      </c>
      <c r="E3" s="106">
        <f>IF(SER_hh_fec_in!E3=0,0,1000000/0.086*SER_hh_fec_in!E3/SER_hh_num_in!E3)</f>
        <v>110188.08563980887</v>
      </c>
      <c r="F3" s="106">
        <f>IF(SER_hh_fec_in!F3=0,0,1000000/0.086*SER_hh_fec_in!F3/SER_hh_num_in!F3)</f>
        <v>112382.66220696893</v>
      </c>
      <c r="G3" s="106">
        <f>IF(SER_hh_fec_in!G3=0,0,1000000/0.086*SER_hh_fec_in!G3/SER_hh_num_in!G3)</f>
        <v>120892.01611696948</v>
      </c>
      <c r="H3" s="106">
        <f>IF(SER_hh_fec_in!H3=0,0,1000000/0.086*SER_hh_fec_in!H3/SER_hh_num_in!H3)</f>
        <v>108073.70255717276</v>
      </c>
      <c r="I3" s="106">
        <f>IF(SER_hh_fec_in!I3=0,0,1000000/0.086*SER_hh_fec_in!I3/SER_hh_num_in!I3)</f>
        <v>90423.017737416871</v>
      </c>
      <c r="J3" s="106">
        <f>IF(SER_hh_fec_in!J3=0,0,1000000/0.086*SER_hh_fec_in!J3/SER_hh_num_in!J3)</f>
        <v>84981.457768725202</v>
      </c>
      <c r="K3" s="106">
        <f>IF(SER_hh_fec_in!K3=0,0,1000000/0.086*SER_hh_fec_in!K3/SER_hh_num_in!K3)</f>
        <v>103729.47468214251</v>
      </c>
      <c r="L3" s="106">
        <f>IF(SER_hh_fec_in!L3=0,0,1000000/0.086*SER_hh_fec_in!L3/SER_hh_num_in!L3)</f>
        <v>103705.81896734613</v>
      </c>
      <c r="M3" s="106">
        <f>IF(SER_hh_fec_in!M3=0,0,1000000/0.086*SER_hh_fec_in!M3/SER_hh_num_in!M3)</f>
        <v>99494.755619283358</v>
      </c>
      <c r="N3" s="106">
        <f>IF(SER_hh_fec_in!N3=0,0,1000000/0.086*SER_hh_fec_in!N3/SER_hh_num_in!N3)</f>
        <v>72489.150246498204</v>
      </c>
      <c r="O3" s="106">
        <f>IF(SER_hh_fec_in!O3=0,0,1000000/0.086*SER_hh_fec_in!O3/SER_hh_num_in!O3)</f>
        <v>69352.6767954112</v>
      </c>
      <c r="P3" s="106">
        <f>IF(SER_hh_fec_in!P3=0,0,1000000/0.086*SER_hh_fec_in!P3/SER_hh_num_in!P3)</f>
        <v>58508.126031167187</v>
      </c>
      <c r="Q3" s="106">
        <f>IF(SER_hh_fec_in!Q3=0,0,1000000/0.086*SER_hh_fec_in!Q3/SER_hh_num_in!Q3)</f>
        <v>61511.35006382619</v>
      </c>
    </row>
    <row r="4" spans="1:17" ht="12.95" customHeight="1" x14ac:dyDescent="0.25">
      <c r="A4" s="90" t="s">
        <v>44</v>
      </c>
      <c r="B4" s="101"/>
      <c r="C4" s="101">
        <f>IF(SER_hh_fec_in!C4=0,0,1000000/0.086*SER_hh_fec_in!C4/SER_hh_num_in!C4)</f>
        <v>99367.38327521742</v>
      </c>
      <c r="D4" s="101">
        <f>IF(SER_hh_fec_in!D4=0,0,1000000/0.086*SER_hh_fec_in!D4/SER_hh_num_in!D4)</f>
        <v>87481.066999356728</v>
      </c>
      <c r="E4" s="101">
        <f>IF(SER_hh_fec_in!E4=0,0,1000000/0.086*SER_hh_fec_in!E4/SER_hh_num_in!E4)</f>
        <v>87582.060630676278</v>
      </c>
      <c r="F4" s="101">
        <f>IF(SER_hh_fec_in!F4=0,0,1000000/0.086*SER_hh_fec_in!F4/SER_hh_num_in!F4)</f>
        <v>89011.138431397922</v>
      </c>
      <c r="G4" s="101">
        <f>IF(SER_hh_fec_in!G4=0,0,1000000/0.086*SER_hh_fec_in!G4/SER_hh_num_in!G4)</f>
        <v>98009.484490454633</v>
      </c>
      <c r="H4" s="101">
        <f>IF(SER_hh_fec_in!H4=0,0,1000000/0.086*SER_hh_fec_in!H4/SER_hh_num_in!H4)</f>
        <v>84661.162253382805</v>
      </c>
      <c r="I4" s="101">
        <f>IF(SER_hh_fec_in!I4=0,0,1000000/0.086*SER_hh_fec_in!I4/SER_hh_num_in!I4)</f>
        <v>67381.368956000282</v>
      </c>
      <c r="J4" s="101">
        <f>IF(SER_hh_fec_in!J4=0,0,1000000/0.086*SER_hh_fec_in!J4/SER_hh_num_in!J4)</f>
        <v>62404.738582566992</v>
      </c>
      <c r="K4" s="101">
        <f>IF(SER_hh_fec_in!K4=0,0,1000000/0.086*SER_hh_fec_in!K4/SER_hh_num_in!K4)</f>
        <v>79668.562795468388</v>
      </c>
      <c r="L4" s="101">
        <f>IF(SER_hh_fec_in!L4=0,0,1000000/0.086*SER_hh_fec_in!L4/SER_hh_num_in!L4)</f>
        <v>78622.028209269149</v>
      </c>
      <c r="M4" s="101">
        <f>IF(SER_hh_fec_in!M4=0,0,1000000/0.086*SER_hh_fec_in!M4/SER_hh_num_in!M4)</f>
        <v>77109.428816269632</v>
      </c>
      <c r="N4" s="101">
        <f>IF(SER_hh_fec_in!N4=0,0,1000000/0.086*SER_hh_fec_in!N4/SER_hh_num_in!N4)</f>
        <v>51535.630560899866</v>
      </c>
      <c r="O4" s="101">
        <f>IF(SER_hh_fec_in!O4=0,0,1000000/0.086*SER_hh_fec_in!O4/SER_hh_num_in!O4)</f>
        <v>48288.82200297698</v>
      </c>
      <c r="P4" s="101">
        <f>IF(SER_hh_fec_in!P4=0,0,1000000/0.086*SER_hh_fec_in!P4/SER_hh_num_in!P4)</f>
        <v>38248.574445437756</v>
      </c>
      <c r="Q4" s="101">
        <f>IF(SER_hh_fec_in!Q4=0,0,1000000/0.086*SER_hh_fec_in!Q4/SER_hh_num_in!Q4)</f>
        <v>43232.314901907535</v>
      </c>
    </row>
    <row r="5" spans="1:17" ht="12" customHeight="1" x14ac:dyDescent="0.25">
      <c r="A5" s="88" t="s">
        <v>38</v>
      </c>
      <c r="B5" s="100"/>
      <c r="C5" s="100">
        <f>IF(SER_hh_fec_in!C5=0,0,1000000/0.086*SER_hh_fec_in!C5/SER_hh_num_in!C5)</f>
        <v>0</v>
      </c>
      <c r="D5" s="100">
        <f>IF(SER_hh_fec_in!D5=0,0,1000000/0.086*SER_hh_fec_in!D5/SER_hh_num_in!D5)</f>
        <v>114877.06374393526</v>
      </c>
      <c r="E5" s="100">
        <f>IF(SER_hh_fec_in!E5=0,0,1000000/0.086*SER_hh_fec_in!E5/SER_hh_num_in!E5)</f>
        <v>114216.43455607133</v>
      </c>
      <c r="F5" s="100">
        <f>IF(SER_hh_fec_in!F5=0,0,1000000/0.086*SER_hh_fec_in!F5/SER_hh_num_in!F5)</f>
        <v>0</v>
      </c>
      <c r="G5" s="100">
        <f>IF(SER_hh_fec_in!G5=0,0,1000000/0.086*SER_hh_fec_in!G5/SER_hh_num_in!G5)</f>
        <v>0</v>
      </c>
      <c r="H5" s="100">
        <f>IF(SER_hh_fec_in!H5=0,0,1000000/0.086*SER_hh_fec_in!H5/SER_hh_num_in!H5)</f>
        <v>111192.18631069106</v>
      </c>
      <c r="I5" s="100">
        <f>IF(SER_hh_fec_in!I5=0,0,1000000/0.086*SER_hh_fec_in!I5/SER_hh_num_in!I5)</f>
        <v>90586.631857445813</v>
      </c>
      <c r="J5" s="100">
        <f>IF(SER_hh_fec_in!J5=0,0,1000000/0.086*SER_hh_fec_in!J5/SER_hh_num_in!J5)</f>
        <v>89454.781145963134</v>
      </c>
      <c r="K5" s="100">
        <f>IF(SER_hh_fec_in!K5=0,0,1000000/0.086*SER_hh_fec_in!K5/SER_hh_num_in!K5)</f>
        <v>0</v>
      </c>
      <c r="L5" s="100">
        <f>IF(SER_hh_fec_in!L5=0,0,1000000/0.086*SER_hh_fec_in!L5/SER_hh_num_in!L5)</f>
        <v>0</v>
      </c>
      <c r="M5" s="100">
        <f>IF(SER_hh_fec_in!M5=0,0,1000000/0.086*SER_hh_fec_in!M5/SER_hh_num_in!M5)</f>
        <v>0</v>
      </c>
      <c r="N5" s="100">
        <f>IF(SER_hh_fec_in!N5=0,0,1000000/0.086*SER_hh_fec_in!N5/SER_hh_num_in!N5)</f>
        <v>0</v>
      </c>
      <c r="O5" s="100">
        <f>IF(SER_hh_fec_in!O5=0,0,1000000/0.086*SER_hh_fec_in!O5/SER_hh_num_in!O5)</f>
        <v>66021.822521169146</v>
      </c>
      <c r="P5" s="100">
        <f>IF(SER_hh_fec_in!P5=0,0,1000000/0.086*SER_hh_fec_in!P5/SER_hh_num_in!P5)</f>
        <v>52103.938450208283</v>
      </c>
      <c r="Q5" s="100">
        <f>IF(SER_hh_fec_in!Q5=0,0,1000000/0.086*SER_hh_fec_in!Q5/SER_hh_num_in!Q5)</f>
        <v>57104.356024364104</v>
      </c>
    </row>
    <row r="6" spans="1:17" ht="12" customHeight="1" x14ac:dyDescent="0.25">
      <c r="A6" s="88" t="s">
        <v>66</v>
      </c>
      <c r="B6" s="100"/>
      <c r="C6" s="100">
        <f>IF(SER_hh_fec_in!C6=0,0,1000000/0.086*SER_hh_fec_in!C6/SER_hh_num_in!C6)</f>
        <v>0</v>
      </c>
      <c r="D6" s="100">
        <f>IF(SER_hh_fec_in!D6=0,0,1000000/0.086*SER_hh_fec_in!D6/SER_hh_num_in!D6)</f>
        <v>0</v>
      </c>
      <c r="E6" s="100">
        <f>IF(SER_hh_fec_in!E6=0,0,1000000/0.086*SER_hh_fec_in!E6/SER_hh_num_in!E6)</f>
        <v>0</v>
      </c>
      <c r="F6" s="100">
        <f>IF(SER_hh_fec_in!F6=0,0,1000000/0.086*SER_hh_fec_in!F6/SER_hh_num_in!F6)</f>
        <v>0</v>
      </c>
      <c r="G6" s="100">
        <f>IF(SER_hh_fec_in!G6=0,0,1000000/0.086*SER_hh_fec_in!G6/SER_hh_num_in!G6)</f>
        <v>0</v>
      </c>
      <c r="H6" s="100">
        <f>IF(SER_hh_fec_in!H6=0,0,1000000/0.086*SER_hh_fec_in!H6/SER_hh_num_in!H6)</f>
        <v>0</v>
      </c>
      <c r="I6" s="100">
        <f>IF(SER_hh_fec_in!I6=0,0,1000000/0.086*SER_hh_fec_in!I6/SER_hh_num_in!I6)</f>
        <v>0</v>
      </c>
      <c r="J6" s="100">
        <f>IF(SER_hh_fec_in!J6=0,0,1000000/0.086*SER_hh_fec_in!J6/SER_hh_num_in!J6)</f>
        <v>0</v>
      </c>
      <c r="K6" s="100">
        <f>IF(SER_hh_fec_in!K6=0,0,1000000/0.086*SER_hh_fec_in!K6/SER_hh_num_in!K6)</f>
        <v>0</v>
      </c>
      <c r="L6" s="100">
        <f>IF(SER_hh_fec_in!L6=0,0,1000000/0.086*SER_hh_fec_in!L6/SER_hh_num_in!L6)</f>
        <v>0</v>
      </c>
      <c r="M6" s="100">
        <f>IF(SER_hh_fec_in!M6=0,0,1000000/0.086*SER_hh_fec_in!M6/SER_hh_num_in!M6)</f>
        <v>0</v>
      </c>
      <c r="N6" s="100">
        <f>IF(SER_hh_fec_in!N6=0,0,1000000/0.086*SER_hh_fec_in!N6/SER_hh_num_in!N6)</f>
        <v>0</v>
      </c>
      <c r="O6" s="100">
        <f>IF(SER_hh_fec_in!O6=0,0,1000000/0.086*SER_hh_fec_in!O6/SER_hh_num_in!O6)</f>
        <v>0</v>
      </c>
      <c r="P6" s="100">
        <f>IF(SER_hh_fec_in!P6=0,0,1000000/0.086*SER_hh_fec_in!P6/SER_hh_num_in!P6)</f>
        <v>0</v>
      </c>
      <c r="Q6" s="100">
        <f>IF(SER_hh_fec_in!Q6=0,0,1000000/0.086*SER_hh_fec_in!Q6/SER_hh_num_in!Q6)</f>
        <v>0</v>
      </c>
    </row>
    <row r="7" spans="1:17" ht="12" customHeight="1" x14ac:dyDescent="0.25">
      <c r="A7" s="88" t="s">
        <v>99</v>
      </c>
      <c r="B7" s="100"/>
      <c r="C7" s="100">
        <f>IF(SER_hh_fec_in!C7=0,0,1000000/0.086*SER_hh_fec_in!C7/SER_hh_num_in!C7)</f>
        <v>117279.8922631157</v>
      </c>
      <c r="D7" s="100">
        <f>IF(SER_hh_fec_in!D7=0,0,1000000/0.086*SER_hh_fec_in!D7/SER_hh_num_in!D7)</f>
        <v>0</v>
      </c>
      <c r="E7" s="100">
        <f>IF(SER_hh_fec_in!E7=0,0,1000000/0.086*SER_hh_fec_in!E7/SER_hh_num_in!E7)</f>
        <v>0</v>
      </c>
      <c r="F7" s="100">
        <f>IF(SER_hh_fec_in!F7=0,0,1000000/0.086*SER_hh_fec_in!F7/SER_hh_num_in!F7)</f>
        <v>0</v>
      </c>
      <c r="G7" s="100">
        <f>IF(SER_hh_fec_in!G7=0,0,1000000/0.086*SER_hh_fec_in!G7/SER_hh_num_in!G7)</f>
        <v>112193.53094976039</v>
      </c>
      <c r="H7" s="100">
        <f>IF(SER_hh_fec_in!H7=0,0,1000000/0.086*SER_hh_fec_in!H7/SER_hh_num_in!H7)</f>
        <v>96010.079230116651</v>
      </c>
      <c r="I7" s="100">
        <f>IF(SER_hh_fec_in!I7=0,0,1000000/0.086*SER_hh_fec_in!I7/SER_hh_num_in!I7)</f>
        <v>0</v>
      </c>
      <c r="J7" s="100">
        <f>IF(SER_hh_fec_in!J7=0,0,1000000/0.086*SER_hh_fec_in!J7/SER_hh_num_in!J7)</f>
        <v>0</v>
      </c>
      <c r="K7" s="100">
        <f>IF(SER_hh_fec_in!K7=0,0,1000000/0.086*SER_hh_fec_in!K7/SER_hh_num_in!K7)</f>
        <v>0</v>
      </c>
      <c r="L7" s="100">
        <f>IF(SER_hh_fec_in!L7=0,0,1000000/0.086*SER_hh_fec_in!L7/SER_hh_num_in!L7)</f>
        <v>0</v>
      </c>
      <c r="M7" s="100">
        <f>IF(SER_hh_fec_in!M7=0,0,1000000/0.086*SER_hh_fec_in!M7/SER_hh_num_in!M7)</f>
        <v>0</v>
      </c>
      <c r="N7" s="100">
        <f>IF(SER_hh_fec_in!N7=0,0,1000000/0.086*SER_hh_fec_in!N7/SER_hh_num_in!N7)</f>
        <v>66807.293371809865</v>
      </c>
      <c r="O7" s="100">
        <f>IF(SER_hh_fec_in!O7=0,0,1000000/0.086*SER_hh_fec_in!O7/SER_hh_num_in!O7)</f>
        <v>33793.039599341311</v>
      </c>
      <c r="P7" s="100">
        <f>IF(SER_hh_fec_in!P7=0,0,1000000/0.086*SER_hh_fec_in!P7/SER_hh_num_in!P7)</f>
        <v>38274.27106598769</v>
      </c>
      <c r="Q7" s="100">
        <f>IF(SER_hh_fec_in!Q7=0,0,1000000/0.086*SER_hh_fec_in!Q7/SER_hh_num_in!Q7)</f>
        <v>41927.619040973201</v>
      </c>
    </row>
    <row r="8" spans="1:17" ht="12" customHeight="1" x14ac:dyDescent="0.25">
      <c r="A8" s="88" t="s">
        <v>101</v>
      </c>
      <c r="B8" s="100"/>
      <c r="C8" s="100">
        <f>IF(SER_hh_fec_in!C8=0,0,1000000/0.086*SER_hh_fec_in!C8/SER_hh_num_in!C8)</f>
        <v>0</v>
      </c>
      <c r="D8" s="100">
        <f>IF(SER_hh_fec_in!D8=0,0,1000000/0.086*SER_hh_fec_in!D8/SER_hh_num_in!D8)</f>
        <v>0</v>
      </c>
      <c r="E8" s="100">
        <f>IF(SER_hh_fec_in!E8=0,0,1000000/0.086*SER_hh_fec_in!E8/SER_hh_num_in!E8)</f>
        <v>0</v>
      </c>
      <c r="F8" s="100">
        <f>IF(SER_hh_fec_in!F8=0,0,1000000/0.086*SER_hh_fec_in!F8/SER_hh_num_in!F8)</f>
        <v>0</v>
      </c>
      <c r="G8" s="100">
        <f>IF(SER_hh_fec_in!G8=0,0,1000000/0.086*SER_hh_fec_in!G8/SER_hh_num_in!G8)</f>
        <v>0</v>
      </c>
      <c r="H8" s="100">
        <f>IF(SER_hh_fec_in!H8=0,0,1000000/0.086*SER_hh_fec_in!H8/SER_hh_num_in!H8)</f>
        <v>0</v>
      </c>
      <c r="I8" s="100">
        <f>IF(SER_hh_fec_in!I8=0,0,1000000/0.086*SER_hh_fec_in!I8/SER_hh_num_in!I8)</f>
        <v>0</v>
      </c>
      <c r="J8" s="100">
        <f>IF(SER_hh_fec_in!J8=0,0,1000000/0.086*SER_hh_fec_in!J8/SER_hh_num_in!J8)</f>
        <v>0</v>
      </c>
      <c r="K8" s="100">
        <f>IF(SER_hh_fec_in!K8=0,0,1000000/0.086*SER_hh_fec_in!K8/SER_hh_num_in!K8)</f>
        <v>0</v>
      </c>
      <c r="L8" s="100">
        <f>IF(SER_hh_fec_in!L8=0,0,1000000/0.086*SER_hh_fec_in!L8/SER_hh_num_in!L8)</f>
        <v>0</v>
      </c>
      <c r="M8" s="100">
        <f>IF(SER_hh_fec_in!M8=0,0,1000000/0.086*SER_hh_fec_in!M8/SER_hh_num_in!M8)</f>
        <v>0</v>
      </c>
      <c r="N8" s="100">
        <f>IF(SER_hh_fec_in!N8=0,0,1000000/0.086*SER_hh_fec_in!N8/SER_hh_num_in!N8)</f>
        <v>0</v>
      </c>
      <c r="O8" s="100">
        <f>IF(SER_hh_fec_in!O8=0,0,1000000/0.086*SER_hh_fec_in!O8/SER_hh_num_in!O8)</f>
        <v>0</v>
      </c>
      <c r="P8" s="100">
        <f>IF(SER_hh_fec_in!P8=0,0,1000000/0.086*SER_hh_fec_in!P8/SER_hh_num_in!P8)</f>
        <v>0</v>
      </c>
      <c r="Q8" s="100">
        <f>IF(SER_hh_fec_in!Q8=0,0,1000000/0.086*SER_hh_fec_in!Q8/SER_hh_num_in!Q8)</f>
        <v>0</v>
      </c>
    </row>
    <row r="9" spans="1:17" ht="12" customHeight="1" x14ac:dyDescent="0.25">
      <c r="A9" s="88" t="s">
        <v>106</v>
      </c>
      <c r="B9" s="100"/>
      <c r="C9" s="100">
        <f>IF(SER_hh_fec_in!C9=0,0,1000000/0.086*SER_hh_fec_in!C9/SER_hh_num_in!C9)</f>
        <v>99605.406491744594</v>
      </c>
      <c r="D9" s="100">
        <f>IF(SER_hh_fec_in!D9=0,0,1000000/0.086*SER_hh_fec_in!D9/SER_hh_num_in!D9)</f>
        <v>86342.952749308533</v>
      </c>
      <c r="E9" s="100">
        <f>IF(SER_hh_fec_in!E9=0,0,1000000/0.086*SER_hh_fec_in!E9/SER_hh_num_in!E9)</f>
        <v>85846.09479647009</v>
      </c>
      <c r="F9" s="100">
        <f>IF(SER_hh_fec_in!F9=0,0,1000000/0.086*SER_hh_fec_in!F9/SER_hh_num_in!F9)</f>
        <v>88269.591179841489</v>
      </c>
      <c r="G9" s="100">
        <f>IF(SER_hh_fec_in!G9=0,0,1000000/0.086*SER_hh_fec_in!G9/SER_hh_num_in!G9)</f>
        <v>99807.942341162809</v>
      </c>
      <c r="H9" s="100">
        <f>IF(SER_hh_fec_in!H9=0,0,1000000/0.086*SER_hh_fec_in!H9/SER_hh_num_in!H9)</f>
        <v>84576.114447396118</v>
      </c>
      <c r="I9" s="100">
        <f>IF(SER_hh_fec_in!I9=0,0,1000000/0.086*SER_hh_fec_in!I9/SER_hh_num_in!I9)</f>
        <v>0</v>
      </c>
      <c r="J9" s="100">
        <f>IF(SER_hh_fec_in!J9=0,0,1000000/0.086*SER_hh_fec_in!J9/SER_hh_num_in!J9)</f>
        <v>66206.651883560684</v>
      </c>
      <c r="K9" s="100">
        <f>IF(SER_hh_fec_in!K9=0,0,1000000/0.086*SER_hh_fec_in!K9/SER_hh_num_in!K9)</f>
        <v>74326.484770457711</v>
      </c>
      <c r="L9" s="100">
        <f>IF(SER_hh_fec_in!L9=0,0,1000000/0.086*SER_hh_fec_in!L9/SER_hh_num_in!L9)</f>
        <v>78117.914972693499</v>
      </c>
      <c r="M9" s="100">
        <f>IF(SER_hh_fec_in!M9=0,0,1000000/0.086*SER_hh_fec_in!M9/SER_hh_num_in!M9)</f>
        <v>78952.725934639326</v>
      </c>
      <c r="N9" s="100">
        <f>IF(SER_hh_fec_in!N9=0,0,1000000/0.086*SER_hh_fec_in!N9/SER_hh_num_in!N9)</f>
        <v>50737.531052585844</v>
      </c>
      <c r="O9" s="100">
        <f>IF(SER_hh_fec_in!O9=0,0,1000000/0.086*SER_hh_fec_in!O9/SER_hh_num_in!O9)</f>
        <v>50369.611560121455</v>
      </c>
      <c r="P9" s="100">
        <f>IF(SER_hh_fec_in!P9=0,0,1000000/0.086*SER_hh_fec_in!P9/SER_hh_num_in!P9)</f>
        <v>39772.46174426427</v>
      </c>
      <c r="Q9" s="100">
        <f>IF(SER_hh_fec_in!Q9=0,0,1000000/0.086*SER_hh_fec_in!Q9/SER_hh_num_in!Q9)</f>
        <v>43738.967474871679</v>
      </c>
    </row>
    <row r="10" spans="1:17" ht="12" customHeight="1" x14ac:dyDescent="0.25">
      <c r="A10" s="88" t="s">
        <v>34</v>
      </c>
      <c r="B10" s="100"/>
      <c r="C10" s="100">
        <f>IF(SER_hh_fec_in!C10=0,0,1000000/0.086*SER_hh_fec_in!C10/SER_hh_num_in!C10)</f>
        <v>113920.5062895408</v>
      </c>
      <c r="D10" s="100">
        <f>IF(SER_hh_fec_in!D10=0,0,1000000/0.086*SER_hh_fec_in!D10/SER_hh_num_in!D10)</f>
        <v>112157.52789574515</v>
      </c>
      <c r="E10" s="100">
        <f>IF(SER_hh_fec_in!E10=0,0,1000000/0.086*SER_hh_fec_in!E10/SER_hh_num_in!E10)</f>
        <v>119680.12670745986</v>
      </c>
      <c r="F10" s="100">
        <f>IF(SER_hh_fec_in!F10=0,0,1000000/0.086*SER_hh_fec_in!F10/SER_hh_num_in!F10)</f>
        <v>108536.34127591926</v>
      </c>
      <c r="G10" s="100">
        <f>IF(SER_hh_fec_in!G10=0,0,1000000/0.086*SER_hh_fec_in!G10/SER_hh_num_in!G10)</f>
        <v>85627.198842985163</v>
      </c>
      <c r="H10" s="100">
        <f>IF(SER_hh_fec_in!H10=0,0,1000000/0.086*SER_hh_fec_in!H10/SER_hh_num_in!H10)</f>
        <v>111650.75390750398</v>
      </c>
      <c r="I10" s="100">
        <f>IF(SER_hh_fec_in!I10=0,0,1000000/0.086*SER_hh_fec_in!I10/SER_hh_num_in!I10)</f>
        <v>91985.716776759029</v>
      </c>
      <c r="J10" s="100">
        <f>IF(SER_hh_fec_in!J10=0,0,1000000/0.086*SER_hh_fec_in!J10/SER_hh_num_in!J10)</f>
        <v>89819.759857875892</v>
      </c>
      <c r="K10" s="100">
        <f>IF(SER_hh_fec_in!K10=0,0,1000000/0.086*SER_hh_fec_in!K10/SER_hh_num_in!K10)</f>
        <v>101812.20605328743</v>
      </c>
      <c r="L10" s="100">
        <f>IF(SER_hh_fec_in!L10=0,0,1000000/0.086*SER_hh_fec_in!L10/SER_hh_num_in!L10)</f>
        <v>0</v>
      </c>
      <c r="M10" s="100">
        <f>IF(SER_hh_fec_in!M10=0,0,1000000/0.086*SER_hh_fec_in!M10/SER_hh_num_in!M10)</f>
        <v>0</v>
      </c>
      <c r="N10" s="100">
        <f>IF(SER_hh_fec_in!N10=0,0,1000000/0.086*SER_hh_fec_in!N10/SER_hh_num_in!N10)</f>
        <v>72436.90883440584</v>
      </c>
      <c r="O10" s="100">
        <f>IF(SER_hh_fec_in!O10=0,0,1000000/0.086*SER_hh_fec_in!O10/SER_hh_num_in!O10)</f>
        <v>67270.326626347334</v>
      </c>
      <c r="P10" s="100">
        <f>IF(SER_hh_fec_in!P10=0,0,1000000/0.086*SER_hh_fec_in!P10/SER_hh_num_in!P10)</f>
        <v>52417.709469514644</v>
      </c>
      <c r="Q10" s="100">
        <f>IF(SER_hh_fec_in!Q10=0,0,1000000/0.086*SER_hh_fec_in!Q10/SER_hh_num_in!Q10)</f>
        <v>56763.998958571319</v>
      </c>
    </row>
    <row r="11" spans="1:17" ht="12" customHeight="1" x14ac:dyDescent="0.25">
      <c r="A11" s="88" t="s">
        <v>61</v>
      </c>
      <c r="B11" s="100"/>
      <c r="C11" s="100">
        <f>IF(SER_hh_fec_in!C11=0,0,1000000/0.086*SER_hh_fec_in!C11/SER_hh_num_in!C11)</f>
        <v>91588.570222261173</v>
      </c>
      <c r="D11" s="100">
        <f>IF(SER_hh_fec_in!D11=0,0,1000000/0.086*SER_hh_fec_in!D11/SER_hh_num_in!D11)</f>
        <v>81654.136355617797</v>
      </c>
      <c r="E11" s="100">
        <f>IF(SER_hh_fec_in!E11=0,0,1000000/0.086*SER_hh_fec_in!E11/SER_hh_num_in!E11)</f>
        <v>81216.905403119337</v>
      </c>
      <c r="F11" s="100">
        <f>IF(SER_hh_fec_in!F11=0,0,1000000/0.086*SER_hh_fec_in!F11/SER_hh_num_in!F11)</f>
        <v>0</v>
      </c>
      <c r="G11" s="100">
        <f>IF(SER_hh_fec_in!G11=0,0,1000000/0.086*SER_hh_fec_in!G11/SER_hh_num_in!G11)</f>
        <v>0</v>
      </c>
      <c r="H11" s="100">
        <f>IF(SER_hh_fec_in!H11=0,0,1000000/0.086*SER_hh_fec_in!H11/SER_hh_num_in!H11)</f>
        <v>79010.059072575779</v>
      </c>
      <c r="I11" s="100">
        <f>IF(SER_hh_fec_in!I11=0,0,1000000/0.086*SER_hh_fec_in!I11/SER_hh_num_in!I11)</f>
        <v>64084.80503713619</v>
      </c>
      <c r="J11" s="100">
        <f>IF(SER_hh_fec_in!J11=0,0,1000000/0.086*SER_hh_fec_in!J11/SER_hh_num_in!J11)</f>
        <v>62917.019524131749</v>
      </c>
      <c r="K11" s="100">
        <f>IF(SER_hh_fec_in!K11=0,0,1000000/0.086*SER_hh_fec_in!K11/SER_hh_num_in!K11)</f>
        <v>0</v>
      </c>
      <c r="L11" s="100">
        <f>IF(SER_hh_fec_in!L11=0,0,1000000/0.086*SER_hh_fec_in!L11/SER_hh_num_in!L11)</f>
        <v>73214.557470805637</v>
      </c>
      <c r="M11" s="100">
        <f>IF(SER_hh_fec_in!M11=0,0,1000000/0.086*SER_hh_fec_in!M11/SER_hh_num_in!M11)</f>
        <v>73453.902186186329</v>
      </c>
      <c r="N11" s="100">
        <f>IF(SER_hh_fec_in!N11=0,0,1000000/0.086*SER_hh_fec_in!N11/SER_hh_num_in!N11)</f>
        <v>47787.335158437796</v>
      </c>
      <c r="O11" s="100">
        <f>IF(SER_hh_fec_in!O11=0,0,1000000/0.086*SER_hh_fec_in!O11/SER_hh_num_in!O11)</f>
        <v>46708.643357314941</v>
      </c>
      <c r="P11" s="100">
        <f>IF(SER_hh_fec_in!P11=0,0,1000000/0.086*SER_hh_fec_in!P11/SER_hh_num_in!P11)</f>
        <v>0</v>
      </c>
      <c r="Q11" s="100">
        <f>IF(SER_hh_fec_in!Q11=0,0,1000000/0.086*SER_hh_fec_in!Q11/SER_hh_num_in!Q11)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IF(SER_hh_fec_in!C12=0,0,1000000/0.086*SER_hh_fec_in!C12/SER_hh_num_in!C12)</f>
        <v>92154.890297989754</v>
      </c>
      <c r="D12" s="100">
        <f>IF(SER_hh_fec_in!D12=0,0,1000000/0.086*SER_hh_fec_in!D12/SER_hh_num_in!D12)</f>
        <v>76446.491736859243</v>
      </c>
      <c r="E12" s="100">
        <f>IF(SER_hh_fec_in!E12=0,0,1000000/0.086*SER_hh_fec_in!E12/SER_hh_num_in!E12)</f>
        <v>80786.299480945454</v>
      </c>
      <c r="F12" s="100">
        <f>IF(SER_hh_fec_in!F12=0,0,1000000/0.086*SER_hh_fec_in!F12/SER_hh_num_in!F12)</f>
        <v>0</v>
      </c>
      <c r="G12" s="100">
        <f>IF(SER_hh_fec_in!G12=0,0,1000000/0.086*SER_hh_fec_in!G12/SER_hh_num_in!G12)</f>
        <v>89280.398105784087</v>
      </c>
      <c r="H12" s="100">
        <f>IF(SER_hh_fec_in!H12=0,0,1000000/0.086*SER_hh_fec_in!H12/SER_hh_num_in!H12)</f>
        <v>75607.402381385924</v>
      </c>
      <c r="I12" s="100">
        <f>IF(SER_hh_fec_in!I12=0,0,1000000/0.086*SER_hh_fec_in!I12/SER_hh_num_in!I12)</f>
        <v>61318.993011415267</v>
      </c>
      <c r="J12" s="100">
        <f>IF(SER_hh_fec_in!J12=0,0,1000000/0.086*SER_hh_fec_in!J12/SER_hh_num_in!J12)</f>
        <v>60106.020413317921</v>
      </c>
      <c r="K12" s="100">
        <f>IF(SER_hh_fec_in!K12=0,0,1000000/0.086*SER_hh_fec_in!K12/SER_hh_num_in!K12)</f>
        <v>0</v>
      </c>
      <c r="L12" s="100">
        <f>IF(SER_hh_fec_in!L12=0,0,1000000/0.086*SER_hh_fec_in!L12/SER_hh_num_in!L12)</f>
        <v>70238.566104538826</v>
      </c>
      <c r="M12" s="100">
        <f>IF(SER_hh_fec_in!M12=0,0,1000000/0.086*SER_hh_fec_in!M12/SER_hh_num_in!M12)</f>
        <v>68579.957081584362</v>
      </c>
      <c r="N12" s="100">
        <f>IF(SER_hh_fec_in!N12=0,0,1000000/0.086*SER_hh_fec_in!N12/SER_hh_num_in!N12)</f>
        <v>0</v>
      </c>
      <c r="O12" s="100">
        <f>IF(SER_hh_fec_in!O12=0,0,1000000/0.086*SER_hh_fec_in!O12/SER_hh_num_in!O12)</f>
        <v>0</v>
      </c>
      <c r="P12" s="100">
        <f>IF(SER_hh_fec_in!P12=0,0,1000000/0.086*SER_hh_fec_in!P12/SER_hh_num_in!P12)</f>
        <v>35183.695615874611</v>
      </c>
      <c r="Q12" s="100">
        <f>IF(SER_hh_fec_in!Q12=0,0,1000000/0.086*SER_hh_fec_in!Q12/SER_hh_num_in!Q12)</f>
        <v>38591.675014673863</v>
      </c>
    </row>
    <row r="13" spans="1:17" ht="12" customHeight="1" x14ac:dyDescent="0.25">
      <c r="A13" s="88" t="s">
        <v>105</v>
      </c>
      <c r="B13" s="100"/>
      <c r="C13" s="100">
        <f>IF(SER_hh_fec_in!C13=0,0,1000000/0.086*SER_hh_fec_in!C13/SER_hh_num_in!C13)</f>
        <v>58020.03224468806</v>
      </c>
      <c r="D13" s="100">
        <f>IF(SER_hh_fec_in!D13=0,0,1000000/0.086*SER_hh_fec_in!D13/SER_hh_num_in!D13)</f>
        <v>50162.779118745479</v>
      </c>
      <c r="E13" s="100">
        <f>IF(SER_hh_fec_in!E13=0,0,1000000/0.086*SER_hh_fec_in!E13/SER_hh_num_in!E13)</f>
        <v>50264.25380756041</v>
      </c>
      <c r="F13" s="100">
        <f>IF(SER_hh_fec_in!F13=0,0,1000000/0.086*SER_hh_fec_in!F13/SER_hh_num_in!F13)</f>
        <v>51777.35516426275</v>
      </c>
      <c r="G13" s="100">
        <f>IF(SER_hh_fec_in!G13=0,0,1000000/0.086*SER_hh_fec_in!G13/SER_hh_num_in!G13)</f>
        <v>58481.892678033946</v>
      </c>
      <c r="H13" s="100">
        <f>IF(SER_hh_fec_in!H13=0,0,1000000/0.086*SER_hh_fec_in!H13/SER_hh_num_in!H13)</f>
        <v>50164.771342869608</v>
      </c>
      <c r="I13" s="100">
        <f>IF(SER_hh_fec_in!I13=0,0,1000000/0.086*SER_hh_fec_in!I13/SER_hh_num_in!I13)</f>
        <v>40335.104997326962</v>
      </c>
      <c r="J13" s="100">
        <f>IF(SER_hh_fec_in!J13=0,0,1000000/0.086*SER_hh_fec_in!J13/SER_hh_num_in!J13)</f>
        <v>39370.529320950343</v>
      </c>
      <c r="K13" s="100">
        <f>IF(SER_hh_fec_in!K13=0,0,1000000/0.086*SER_hh_fec_in!K13/SER_hh_num_in!K13)</f>
        <v>44016.101069508215</v>
      </c>
      <c r="L13" s="100">
        <f>IF(SER_hh_fec_in!L13=0,0,1000000/0.086*SER_hh_fec_in!L13/SER_hh_num_in!L13)</f>
        <v>32824.073808883899</v>
      </c>
      <c r="M13" s="100">
        <f>IF(SER_hh_fec_in!M13=0,0,1000000/0.086*SER_hh_fec_in!M13/SER_hh_num_in!M13)</f>
        <v>27496.471800242954</v>
      </c>
      <c r="N13" s="100">
        <f>IF(SER_hh_fec_in!N13=0,0,1000000/0.086*SER_hh_fec_in!N13/SER_hh_num_in!N13)</f>
        <v>15653.438497262965</v>
      </c>
      <c r="O13" s="100">
        <f>IF(SER_hh_fec_in!O13=0,0,1000000/0.086*SER_hh_fec_in!O13/SER_hh_num_in!O13)</f>
        <v>14282.540826033135</v>
      </c>
      <c r="P13" s="100">
        <f>IF(SER_hh_fec_in!P13=0,0,1000000/0.086*SER_hh_fec_in!P13/SER_hh_num_in!P13)</f>
        <v>10965.097557466155</v>
      </c>
      <c r="Q13" s="100">
        <f>IF(SER_hh_fec_in!Q13=0,0,1000000/0.086*SER_hh_fec_in!Q13/SER_hh_num_in!Q13)</f>
        <v>0</v>
      </c>
    </row>
    <row r="14" spans="1:17" ht="12" customHeight="1" x14ac:dyDescent="0.25">
      <c r="A14" s="51" t="s">
        <v>104</v>
      </c>
      <c r="B14" s="22"/>
      <c r="C14" s="22">
        <f>IF(SER_hh_fec_in!C14=0,0,1000000/0.086*SER_hh_fec_in!C14/SER_hh_num_in!C14)</f>
        <v>0</v>
      </c>
      <c r="D14" s="22">
        <f>IF(SER_hh_fec_in!D14=0,0,1000000/0.086*SER_hh_fec_in!D14/SER_hh_num_in!D14)</f>
        <v>0</v>
      </c>
      <c r="E14" s="22">
        <f>IF(SER_hh_fec_in!E14=0,0,1000000/0.086*SER_hh_fec_in!E14/SER_hh_num_in!E14)</f>
        <v>0</v>
      </c>
      <c r="F14" s="22">
        <f>IF(SER_hh_fec_in!F14=0,0,1000000/0.086*SER_hh_fec_in!F14/SER_hh_num_in!F14)</f>
        <v>85275.014592436884</v>
      </c>
      <c r="G14" s="22">
        <f>IF(SER_hh_fec_in!G14=0,0,1000000/0.086*SER_hh_fec_in!G14/SER_hh_num_in!G14)</f>
        <v>96627.419733718387</v>
      </c>
      <c r="H14" s="22">
        <f>IF(SER_hh_fec_in!H14=0,0,1000000/0.086*SER_hh_fec_in!H14/SER_hh_num_in!H14)</f>
        <v>82820.229651021218</v>
      </c>
      <c r="I14" s="22">
        <f>IF(SER_hh_fec_in!I14=0,0,1000000/0.086*SER_hh_fec_in!I14/SER_hh_num_in!I14)</f>
        <v>66611.930494103959</v>
      </c>
      <c r="J14" s="22">
        <f>IF(SER_hh_fec_in!J14=0,0,1000000/0.086*SER_hh_fec_in!J14/SER_hh_num_in!J14)</f>
        <v>64682.780049703615</v>
      </c>
      <c r="K14" s="22">
        <f>IF(SER_hh_fec_in!K14=0,0,1000000/0.086*SER_hh_fec_in!K14/SER_hh_num_in!K14)</f>
        <v>72149.948056320936</v>
      </c>
      <c r="L14" s="22">
        <f>IF(SER_hh_fec_in!L14=0,0,1000000/0.086*SER_hh_fec_in!L14/SER_hh_num_in!L14)</f>
        <v>74792.123455094988</v>
      </c>
      <c r="M14" s="22">
        <f>IF(SER_hh_fec_in!M14=0,0,1000000/0.086*SER_hh_fec_in!M14/SER_hh_num_in!M14)</f>
        <v>74794.996386024155</v>
      </c>
      <c r="N14" s="22">
        <f>IF(SER_hh_fec_in!N14=0,0,1000000/0.086*SER_hh_fec_in!N14/SER_hh_num_in!N14)</f>
        <v>0</v>
      </c>
      <c r="O14" s="22">
        <f>IF(SER_hh_fec_in!O14=0,0,1000000/0.086*SER_hh_fec_in!O14/SER_hh_num_in!O14)</f>
        <v>47146.520453280515</v>
      </c>
      <c r="P14" s="22">
        <f>IF(SER_hh_fec_in!P14=0,0,1000000/0.086*SER_hh_fec_in!P14/SER_hh_num_in!P14)</f>
        <v>37503.645131842328</v>
      </c>
      <c r="Q14" s="22">
        <f>IF(SER_hh_fec_in!Q14=0,0,1000000/0.086*SER_hh_fec_in!Q14/SER_hh_num_in!Q14)</f>
        <v>41180.097694466021</v>
      </c>
    </row>
    <row r="15" spans="1:17" ht="12" customHeight="1" x14ac:dyDescent="0.25">
      <c r="A15" s="105" t="s">
        <v>108</v>
      </c>
      <c r="B15" s="104"/>
      <c r="C15" s="104">
        <f>IF(SER_hh_fec_in!C15=0,0,1000000/0.086*SER_hh_fec_in!C15/SER_hh_num_in!C15)</f>
        <v>1064.7800396995713</v>
      </c>
      <c r="D15" s="104">
        <f>IF(SER_hh_fec_in!D15=0,0,1000000/0.086*SER_hh_fec_in!D15/SER_hh_num_in!D15)</f>
        <v>1023.5341113494511</v>
      </c>
      <c r="E15" s="104">
        <f>IF(SER_hh_fec_in!E15=0,0,1000000/0.086*SER_hh_fec_in!E15/SER_hh_num_in!E15)</f>
        <v>1049.360340926964</v>
      </c>
      <c r="F15" s="104">
        <f>IF(SER_hh_fec_in!F15=0,0,1000000/0.086*SER_hh_fec_in!F15/SER_hh_num_in!F15)</f>
        <v>1166.8827646339657</v>
      </c>
      <c r="G15" s="104">
        <f>IF(SER_hh_fec_in!G15=0,0,1000000/0.086*SER_hh_fec_in!G15/SER_hh_num_in!G15)</f>
        <v>1137.9920721753197</v>
      </c>
      <c r="H15" s="104">
        <f>IF(SER_hh_fec_in!H15=0,0,1000000/0.086*SER_hh_fec_in!H15/SER_hh_num_in!H15)</f>
        <v>858.32622837330791</v>
      </c>
      <c r="I15" s="104">
        <f>IF(SER_hh_fec_in!I15=0,0,1000000/0.086*SER_hh_fec_in!I15/SER_hh_num_in!I15)</f>
        <v>291.89580533958429</v>
      </c>
      <c r="J15" s="104">
        <f>IF(SER_hh_fec_in!J15=0,0,1000000/0.086*SER_hh_fec_in!J15/SER_hh_num_in!J15)</f>
        <v>286.256893546909</v>
      </c>
      <c r="K15" s="104">
        <f>IF(SER_hh_fec_in!K15=0,0,1000000/0.086*SER_hh_fec_in!K15/SER_hh_num_in!K15)</f>
        <v>898.71683660925646</v>
      </c>
      <c r="L15" s="104">
        <f>IF(SER_hh_fec_in!L15=0,0,1000000/0.086*SER_hh_fec_in!L15/SER_hh_num_in!L15)</f>
        <v>1067.8779437003463</v>
      </c>
      <c r="M15" s="104">
        <f>IF(SER_hh_fec_in!M15=0,0,1000000/0.086*SER_hh_fec_in!M15/SER_hh_num_in!M15)</f>
        <v>983.76380981944635</v>
      </c>
      <c r="N15" s="104">
        <f>IF(SER_hh_fec_in!N15=0,0,1000000/0.086*SER_hh_fec_in!N15/SER_hh_num_in!N15)</f>
        <v>617.93371332810761</v>
      </c>
      <c r="O15" s="104">
        <f>IF(SER_hh_fec_in!O15=0,0,1000000/0.086*SER_hh_fec_in!O15/SER_hh_num_in!O15)</f>
        <v>629.50710398871786</v>
      </c>
      <c r="P15" s="104">
        <f>IF(SER_hh_fec_in!P15=0,0,1000000/0.086*SER_hh_fec_in!P15/SER_hh_num_in!P15)</f>
        <v>478.2385530069393</v>
      </c>
      <c r="Q15" s="104">
        <f>IF(SER_hh_fec_in!Q15=0,0,1000000/0.086*SER_hh_fec_in!Q15/SER_hh_num_in!Q15)</f>
        <v>577.28366450808721</v>
      </c>
    </row>
    <row r="16" spans="1:17" ht="12.95" customHeight="1" x14ac:dyDescent="0.25">
      <c r="A16" s="90" t="s">
        <v>102</v>
      </c>
      <c r="B16" s="101"/>
      <c r="C16" s="101">
        <f>IF(SER_hh_fec_in!C16=0,0,1000000/0.086*SER_hh_fec_in!C16/SER_hh_num_in!C16)</f>
        <v>7444.3444923545594</v>
      </c>
      <c r="D16" s="101">
        <f>IF(SER_hh_fec_in!D16=0,0,1000000/0.086*SER_hh_fec_in!D16/SER_hh_num_in!D16)</f>
        <v>6958.6620508661526</v>
      </c>
      <c r="E16" s="101">
        <f>IF(SER_hh_fec_in!E16=0,0,1000000/0.086*SER_hh_fec_in!E16/SER_hh_num_in!E16)</f>
        <v>6776.179963905739</v>
      </c>
      <c r="F16" s="101">
        <f>IF(SER_hh_fec_in!F16=0,0,1000000/0.086*SER_hh_fec_in!F16/SER_hh_num_in!F16)</f>
        <v>6564.7008206059345</v>
      </c>
      <c r="G16" s="101">
        <f>IF(SER_hh_fec_in!G16=0,0,1000000/0.086*SER_hh_fec_in!G16/SER_hh_num_in!G16)</f>
        <v>6387.0800879005728</v>
      </c>
      <c r="H16" s="101">
        <f>IF(SER_hh_fec_in!H16=0,0,1000000/0.086*SER_hh_fec_in!H16/SER_hh_num_in!H16)</f>
        <v>6086.1948713641095</v>
      </c>
      <c r="I16" s="101">
        <f>IF(SER_hh_fec_in!I16=0,0,1000000/0.086*SER_hh_fec_in!I16/SER_hh_num_in!I16)</f>
        <v>5843.2326012425938</v>
      </c>
      <c r="J16" s="101">
        <f>IF(SER_hh_fec_in!J16=0,0,1000000/0.086*SER_hh_fec_in!J16/SER_hh_num_in!J16)</f>
        <v>5775.1420305320207</v>
      </c>
      <c r="K16" s="101">
        <f>IF(SER_hh_fec_in!K16=0,0,1000000/0.086*SER_hh_fec_in!K16/SER_hh_num_in!K16)</f>
        <v>5670.5648834329586</v>
      </c>
      <c r="L16" s="101">
        <f>IF(SER_hh_fec_in!L16=0,0,1000000/0.086*SER_hh_fec_in!L16/SER_hh_num_in!L16)</f>
        <v>5522.5357746445015</v>
      </c>
      <c r="M16" s="101">
        <f>IF(SER_hh_fec_in!M16=0,0,1000000/0.086*SER_hh_fec_in!M16/SER_hh_num_in!M16)</f>
        <v>4983.3251186516372</v>
      </c>
      <c r="N16" s="101">
        <f>IF(SER_hh_fec_in!N16=0,0,1000000/0.086*SER_hh_fec_in!N16/SER_hh_num_in!N16)</f>
        <v>1808.4843841942045</v>
      </c>
      <c r="O16" s="101">
        <f>IF(SER_hh_fec_in!O16=0,0,1000000/0.086*SER_hh_fec_in!O16/SER_hh_num_in!O16)</f>
        <v>1777.7611914014467</v>
      </c>
      <c r="P16" s="101">
        <f>IF(SER_hh_fec_in!P16=0,0,1000000/0.086*SER_hh_fec_in!P16/SER_hh_num_in!P16)</f>
        <v>3799.8731687892896</v>
      </c>
      <c r="Q16" s="101">
        <f>IF(SER_hh_fec_in!Q16=0,0,1000000/0.086*SER_hh_fec_in!Q16/SER_hh_num_in!Q16)</f>
        <v>1642.2203888847678</v>
      </c>
    </row>
    <row r="17" spans="1:17" ht="12.95" customHeight="1" x14ac:dyDescent="0.25">
      <c r="A17" s="88" t="s">
        <v>101</v>
      </c>
      <c r="B17" s="103"/>
      <c r="C17" s="103">
        <f>IF(SER_hh_fec_in!C17=0,0,1000000/0.086*SER_hh_fec_in!C17/SER_hh_num_in!C17)</f>
        <v>1302.0631210848844</v>
      </c>
      <c r="D17" s="103">
        <f>IF(SER_hh_fec_in!D17=0,0,1000000/0.086*SER_hh_fec_in!D17/SER_hh_num_in!D17)</f>
        <v>1388.6356001899233</v>
      </c>
      <c r="E17" s="103">
        <f>IF(SER_hh_fec_in!E17=0,0,1000000/0.086*SER_hh_fec_in!E17/SER_hh_num_in!E17)</f>
        <v>1420.4580218611488</v>
      </c>
      <c r="F17" s="103">
        <f>IF(SER_hh_fec_in!F17=0,0,1000000/0.086*SER_hh_fec_in!F17/SER_hh_num_in!F17)</f>
        <v>1496.1991935308915</v>
      </c>
      <c r="G17" s="103">
        <f>IF(SER_hh_fec_in!G17=0,0,1000000/0.086*SER_hh_fec_in!G17/SER_hh_num_in!G17)</f>
        <v>0</v>
      </c>
      <c r="H17" s="103">
        <f>IF(SER_hh_fec_in!H17=0,0,1000000/0.086*SER_hh_fec_in!H17/SER_hh_num_in!H17)</f>
        <v>1630.6339668101675</v>
      </c>
      <c r="I17" s="103">
        <f>IF(SER_hh_fec_in!I17=0,0,1000000/0.086*SER_hh_fec_in!I17/SER_hh_num_in!I17)</f>
        <v>1722.2111051437028</v>
      </c>
      <c r="J17" s="103">
        <f>IF(SER_hh_fec_in!J17=0,0,1000000/0.086*SER_hh_fec_in!J17/SER_hh_num_in!J17)</f>
        <v>1779.5769371935007</v>
      </c>
      <c r="K17" s="103">
        <f>IF(SER_hh_fec_in!K17=0,0,1000000/0.086*SER_hh_fec_in!K17/SER_hh_num_in!K17)</f>
        <v>0</v>
      </c>
      <c r="L17" s="103">
        <f>IF(SER_hh_fec_in!L17=0,0,1000000/0.086*SER_hh_fec_in!L17/SER_hh_num_in!L17)</f>
        <v>0</v>
      </c>
      <c r="M17" s="103">
        <f>IF(SER_hh_fec_in!M17=0,0,1000000/0.086*SER_hh_fec_in!M17/SER_hh_num_in!M17)</f>
        <v>1779.5297683452093</v>
      </c>
      <c r="N17" s="103">
        <f>IF(SER_hh_fec_in!N17=0,0,1000000/0.086*SER_hh_fec_in!N17/SER_hh_num_in!N17)</f>
        <v>1808.4843841942045</v>
      </c>
      <c r="O17" s="103">
        <f>IF(SER_hh_fec_in!O17=0,0,1000000/0.086*SER_hh_fec_in!O17/SER_hh_num_in!O17)</f>
        <v>1777.7611914014467</v>
      </c>
      <c r="P17" s="103">
        <f>IF(SER_hh_fec_in!P17=0,0,1000000/0.086*SER_hh_fec_in!P17/SER_hh_num_in!P17)</f>
        <v>1731.4901014786992</v>
      </c>
      <c r="Q17" s="103">
        <f>IF(SER_hh_fec_in!Q17=0,0,1000000/0.086*SER_hh_fec_in!Q17/SER_hh_num_in!Q17)</f>
        <v>1642.2203888847678</v>
      </c>
    </row>
    <row r="18" spans="1:17" ht="12" customHeight="1" x14ac:dyDescent="0.25">
      <c r="A18" s="88" t="s">
        <v>100</v>
      </c>
      <c r="B18" s="103"/>
      <c r="C18" s="103">
        <f>IF(SER_hh_fec_in!C18=0,0,1000000/0.086*SER_hh_fec_in!C18/SER_hh_num_in!C18)</f>
        <v>7452.3681253841232</v>
      </c>
      <c r="D18" s="103">
        <f>IF(SER_hh_fec_in!D18=0,0,1000000/0.086*SER_hh_fec_in!D18/SER_hh_num_in!D18)</f>
        <v>7100.7058186425356</v>
      </c>
      <c r="E18" s="103">
        <f>IF(SER_hh_fec_in!E18=0,0,1000000/0.086*SER_hh_fec_in!E18/SER_hh_num_in!E18)</f>
        <v>6826.0200856585107</v>
      </c>
      <c r="F18" s="103">
        <f>IF(SER_hh_fec_in!F18=0,0,1000000/0.086*SER_hh_fec_in!F18/SER_hh_num_in!F18)</f>
        <v>6585.8826970691516</v>
      </c>
      <c r="G18" s="103">
        <f>IF(SER_hh_fec_in!G18=0,0,1000000/0.086*SER_hh_fec_in!G18/SER_hh_num_in!G18)</f>
        <v>6387.0800879005728</v>
      </c>
      <c r="H18" s="103">
        <f>IF(SER_hh_fec_in!H18=0,0,1000000/0.086*SER_hh_fec_in!H18/SER_hh_num_in!H18)</f>
        <v>6206.1272709665</v>
      </c>
      <c r="I18" s="103">
        <f>IF(SER_hh_fec_in!I18=0,0,1000000/0.086*SER_hh_fec_in!I18/SER_hh_num_in!I18)</f>
        <v>6037.1894878293688</v>
      </c>
      <c r="J18" s="103">
        <f>IF(SER_hh_fec_in!J18=0,0,1000000/0.086*SER_hh_fec_in!J18/SER_hh_num_in!J18)</f>
        <v>5880.8300318188567</v>
      </c>
      <c r="K18" s="103">
        <f>IF(SER_hh_fec_in!K18=0,0,1000000/0.086*SER_hh_fec_in!K18/SER_hh_num_in!K18)</f>
        <v>5670.5648834329586</v>
      </c>
      <c r="L18" s="103">
        <f>IF(SER_hh_fec_in!L18=0,0,1000000/0.086*SER_hh_fec_in!L18/SER_hh_num_in!L18)</f>
        <v>5522.5357746445015</v>
      </c>
      <c r="M18" s="103">
        <f>IF(SER_hh_fec_in!M18=0,0,1000000/0.086*SER_hh_fec_in!M18/SER_hh_num_in!M18)</f>
        <v>5376.8972011206379</v>
      </c>
      <c r="N18" s="103">
        <f>IF(SER_hh_fec_in!N18=0,0,1000000/0.086*SER_hh_fec_in!N18/SER_hh_num_in!N18)</f>
        <v>0</v>
      </c>
      <c r="O18" s="103">
        <f>IF(SER_hh_fec_in!O18=0,0,1000000/0.086*SER_hh_fec_in!O18/SER_hh_num_in!O18)</f>
        <v>0</v>
      </c>
      <c r="P18" s="103">
        <f>IF(SER_hh_fec_in!P18=0,0,1000000/0.086*SER_hh_fec_in!P18/SER_hh_num_in!P18)</f>
        <v>4799.3912246686286</v>
      </c>
      <c r="Q18" s="103">
        <f>IF(SER_hh_fec_in!Q18=0,0,1000000/0.086*SER_hh_fec_in!Q18/SER_hh_num_in!Q18)</f>
        <v>0</v>
      </c>
    </row>
    <row r="19" spans="1:17" ht="12.95" customHeight="1" x14ac:dyDescent="0.25">
      <c r="A19" s="90" t="s">
        <v>47</v>
      </c>
      <c r="B19" s="101"/>
      <c r="C19" s="101">
        <f>IF(SER_hh_fec_in!C19=0,0,1000000/0.086*SER_hh_fec_in!C19/SER_hh_num_in!C19)</f>
        <v>9076.5268946281594</v>
      </c>
      <c r="D19" s="101">
        <f>IF(SER_hh_fec_in!D19=0,0,1000000/0.086*SER_hh_fec_in!D19/SER_hh_num_in!D19)</f>
        <v>9440.4607206927794</v>
      </c>
      <c r="E19" s="101">
        <f>IF(SER_hh_fec_in!E19=0,0,1000000/0.086*SER_hh_fec_in!E19/SER_hh_num_in!E19)</f>
        <v>9307.038986333775</v>
      </c>
      <c r="F19" s="101">
        <f>IF(SER_hh_fec_in!F19=0,0,1000000/0.086*SER_hh_fec_in!F19/SER_hh_num_in!F19)</f>
        <v>9979.8542901439232</v>
      </c>
      <c r="G19" s="101">
        <f>IF(SER_hh_fec_in!G19=0,0,1000000/0.086*SER_hh_fec_in!G19/SER_hh_num_in!G19)</f>
        <v>9249.4057282588255</v>
      </c>
      <c r="H19" s="101">
        <f>IF(SER_hh_fec_in!H19=0,0,1000000/0.086*SER_hh_fec_in!H19/SER_hh_num_in!H19)</f>
        <v>9270.7413064991797</v>
      </c>
      <c r="I19" s="101">
        <f>IF(SER_hh_fec_in!I19=0,0,1000000/0.086*SER_hh_fec_in!I19/SER_hh_num_in!I19)</f>
        <v>9162.9363410618535</v>
      </c>
      <c r="J19" s="101">
        <f>IF(SER_hh_fec_in!J19=0,0,1000000/0.086*SER_hh_fec_in!J19/SER_hh_num_in!J19)</f>
        <v>9245.9180643858199</v>
      </c>
      <c r="K19" s="101">
        <f>IF(SER_hh_fec_in!K19=0,0,1000000/0.086*SER_hh_fec_in!K19/SER_hh_num_in!K19)</f>
        <v>9686.3192691969853</v>
      </c>
      <c r="L19" s="101">
        <f>IF(SER_hh_fec_in!L19=0,0,1000000/0.086*SER_hh_fec_in!L19/SER_hh_num_in!L19)</f>
        <v>9855.7079614864488</v>
      </c>
      <c r="M19" s="101">
        <f>IF(SER_hh_fec_in!M19=0,0,1000000/0.086*SER_hh_fec_in!M19/SER_hh_num_in!M19)</f>
        <v>9367.838414501226</v>
      </c>
      <c r="N19" s="101">
        <f>IF(SER_hh_fec_in!N19=0,0,1000000/0.086*SER_hh_fec_in!N19/SER_hh_num_in!N19)</f>
        <v>9560.8550218124528</v>
      </c>
      <c r="O19" s="101">
        <f>IF(SER_hh_fec_in!O19=0,0,1000000/0.086*SER_hh_fec_in!O19/SER_hh_num_in!O19)</f>
        <v>9587.4757274429503</v>
      </c>
      <c r="P19" s="101">
        <f>IF(SER_hh_fec_in!P19=0,0,1000000/0.086*SER_hh_fec_in!P19/SER_hh_num_in!P19)</f>
        <v>9333.1016580794476</v>
      </c>
      <c r="Q19" s="101">
        <f>IF(SER_hh_fec_in!Q19=0,0,1000000/0.086*SER_hh_fec_in!Q19/SER_hh_num_in!Q19)</f>
        <v>8771.3023472414698</v>
      </c>
    </row>
    <row r="20" spans="1:17" ht="12" customHeight="1" x14ac:dyDescent="0.25">
      <c r="A20" s="88" t="s">
        <v>38</v>
      </c>
      <c r="B20" s="100"/>
      <c r="C20" s="100">
        <f>IF(SER_hh_fec_in!C20=0,0,1000000/0.086*SER_hh_fec_in!C20/SER_hh_num_in!C20)</f>
        <v>0</v>
      </c>
      <c r="D20" s="100">
        <f>IF(SER_hh_fec_in!D20=0,0,1000000/0.086*SER_hh_fec_in!D20/SER_hh_num_in!D20)</f>
        <v>0</v>
      </c>
      <c r="E20" s="100">
        <f>IF(SER_hh_fec_in!E20=0,0,1000000/0.086*SER_hh_fec_in!E20/SER_hh_num_in!E20)</f>
        <v>0</v>
      </c>
      <c r="F20" s="100">
        <f>IF(SER_hh_fec_in!F20=0,0,1000000/0.086*SER_hh_fec_in!F20/SER_hh_num_in!F20)</f>
        <v>0</v>
      </c>
      <c r="G20" s="100">
        <f>IF(SER_hh_fec_in!G20=0,0,1000000/0.086*SER_hh_fec_in!G20/SER_hh_num_in!G20)</f>
        <v>0</v>
      </c>
      <c r="H20" s="100">
        <f>IF(SER_hh_fec_in!H20=0,0,1000000/0.086*SER_hh_fec_in!H20/SER_hh_num_in!H20)</f>
        <v>0</v>
      </c>
      <c r="I20" s="100">
        <f>IF(SER_hh_fec_in!I20=0,0,1000000/0.086*SER_hh_fec_in!I20/SER_hh_num_in!I20)</f>
        <v>0</v>
      </c>
      <c r="J20" s="100">
        <f>IF(SER_hh_fec_in!J20=0,0,1000000/0.086*SER_hh_fec_in!J20/SER_hh_num_in!J20)</f>
        <v>0</v>
      </c>
      <c r="K20" s="100">
        <f>IF(SER_hh_fec_in!K20=0,0,1000000/0.086*SER_hh_fec_in!K20/SER_hh_num_in!K20)</f>
        <v>0</v>
      </c>
      <c r="L20" s="100">
        <f>IF(SER_hh_fec_in!L20=0,0,1000000/0.086*SER_hh_fec_in!L20/SER_hh_num_in!L20)</f>
        <v>0</v>
      </c>
      <c r="M20" s="100">
        <f>IF(SER_hh_fec_in!M20=0,0,1000000/0.086*SER_hh_fec_in!M20/SER_hh_num_in!M20)</f>
        <v>0</v>
      </c>
      <c r="N20" s="100">
        <f>IF(SER_hh_fec_in!N20=0,0,1000000/0.086*SER_hh_fec_in!N20/SER_hh_num_in!N20)</f>
        <v>0</v>
      </c>
      <c r="O20" s="100">
        <f>IF(SER_hh_fec_in!O20=0,0,1000000/0.086*SER_hh_fec_in!O20/SER_hh_num_in!O20)</f>
        <v>0</v>
      </c>
      <c r="P20" s="100">
        <f>IF(SER_hh_fec_in!P20=0,0,1000000/0.086*SER_hh_fec_in!P20/SER_hh_num_in!P20)</f>
        <v>0</v>
      </c>
      <c r="Q20" s="100">
        <f>IF(SER_hh_fec_in!Q20=0,0,1000000/0.086*SER_hh_fec_in!Q20/SER_hh_num_in!Q20)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IF(SER_hh_fec_in!C21=0,0,1000000/0.086*SER_hh_fec_in!C21/SER_hh_num_in!C21)</f>
        <v>0</v>
      </c>
      <c r="D21" s="100">
        <f>IF(SER_hh_fec_in!D21=0,0,1000000/0.086*SER_hh_fec_in!D21/SER_hh_num_in!D21)</f>
        <v>0</v>
      </c>
      <c r="E21" s="100">
        <f>IF(SER_hh_fec_in!E21=0,0,1000000/0.086*SER_hh_fec_in!E21/SER_hh_num_in!E21)</f>
        <v>0</v>
      </c>
      <c r="F21" s="100">
        <f>IF(SER_hh_fec_in!F21=0,0,1000000/0.086*SER_hh_fec_in!F21/SER_hh_num_in!F21)</f>
        <v>0</v>
      </c>
      <c r="G21" s="100">
        <f>IF(SER_hh_fec_in!G21=0,0,1000000/0.086*SER_hh_fec_in!G21/SER_hh_num_in!G21)</f>
        <v>0</v>
      </c>
      <c r="H21" s="100">
        <f>IF(SER_hh_fec_in!H21=0,0,1000000/0.086*SER_hh_fec_in!H21/SER_hh_num_in!H21)</f>
        <v>0</v>
      </c>
      <c r="I21" s="100">
        <f>IF(SER_hh_fec_in!I21=0,0,1000000/0.086*SER_hh_fec_in!I21/SER_hh_num_in!I21)</f>
        <v>0</v>
      </c>
      <c r="J21" s="100">
        <f>IF(SER_hh_fec_in!J21=0,0,1000000/0.086*SER_hh_fec_in!J21/SER_hh_num_in!J21)</f>
        <v>0</v>
      </c>
      <c r="K21" s="100">
        <f>IF(SER_hh_fec_in!K21=0,0,1000000/0.086*SER_hh_fec_in!K21/SER_hh_num_in!K21)</f>
        <v>0</v>
      </c>
      <c r="L21" s="100">
        <f>IF(SER_hh_fec_in!L21=0,0,1000000/0.086*SER_hh_fec_in!L21/SER_hh_num_in!L21)</f>
        <v>0</v>
      </c>
      <c r="M21" s="100">
        <f>IF(SER_hh_fec_in!M21=0,0,1000000/0.086*SER_hh_fec_in!M21/SER_hh_num_in!M21)</f>
        <v>0</v>
      </c>
      <c r="N21" s="100">
        <f>IF(SER_hh_fec_in!N21=0,0,1000000/0.086*SER_hh_fec_in!N21/SER_hh_num_in!N21)</f>
        <v>0</v>
      </c>
      <c r="O21" s="100">
        <f>IF(SER_hh_fec_in!O21=0,0,1000000/0.086*SER_hh_fec_in!O21/SER_hh_num_in!O21)</f>
        <v>0</v>
      </c>
      <c r="P21" s="100">
        <f>IF(SER_hh_fec_in!P21=0,0,1000000/0.086*SER_hh_fec_in!P21/SER_hh_num_in!P21)</f>
        <v>0</v>
      </c>
      <c r="Q21" s="100">
        <f>IF(SER_hh_fec_in!Q21=0,0,1000000/0.086*SER_hh_fec_in!Q21/SER_hh_num_in!Q21)</f>
        <v>0</v>
      </c>
    </row>
    <row r="22" spans="1:17" ht="12" customHeight="1" x14ac:dyDescent="0.25">
      <c r="A22" s="88" t="s">
        <v>99</v>
      </c>
      <c r="B22" s="100"/>
      <c r="C22" s="100">
        <f>IF(SER_hh_fec_in!C22=0,0,1000000/0.086*SER_hh_fec_in!C22/SER_hh_num_in!C22)</f>
        <v>0</v>
      </c>
      <c r="D22" s="100">
        <f>IF(SER_hh_fec_in!D22=0,0,1000000/0.086*SER_hh_fec_in!D22/SER_hh_num_in!D22)</f>
        <v>0</v>
      </c>
      <c r="E22" s="100">
        <f>IF(SER_hh_fec_in!E22=0,0,1000000/0.086*SER_hh_fec_in!E22/SER_hh_num_in!E22)</f>
        <v>0</v>
      </c>
      <c r="F22" s="100">
        <f>IF(SER_hh_fec_in!F22=0,0,1000000/0.086*SER_hh_fec_in!F22/SER_hh_num_in!F22)</f>
        <v>0</v>
      </c>
      <c r="G22" s="100">
        <f>IF(SER_hh_fec_in!G22=0,0,1000000/0.086*SER_hh_fec_in!G22/SER_hh_num_in!G22)</f>
        <v>0</v>
      </c>
      <c r="H22" s="100">
        <f>IF(SER_hh_fec_in!H22=0,0,1000000/0.086*SER_hh_fec_in!H22/SER_hh_num_in!H22)</f>
        <v>0</v>
      </c>
      <c r="I22" s="100">
        <f>IF(SER_hh_fec_in!I22=0,0,1000000/0.086*SER_hh_fec_in!I22/SER_hh_num_in!I22)</f>
        <v>0</v>
      </c>
      <c r="J22" s="100">
        <f>IF(SER_hh_fec_in!J22=0,0,1000000/0.086*SER_hh_fec_in!J22/SER_hh_num_in!J22)</f>
        <v>0</v>
      </c>
      <c r="K22" s="100">
        <f>IF(SER_hh_fec_in!K22=0,0,1000000/0.086*SER_hh_fec_in!K22/SER_hh_num_in!K22)</f>
        <v>0</v>
      </c>
      <c r="L22" s="100">
        <f>IF(SER_hh_fec_in!L22=0,0,1000000/0.086*SER_hh_fec_in!L22/SER_hh_num_in!L22)</f>
        <v>0</v>
      </c>
      <c r="M22" s="100">
        <f>IF(SER_hh_fec_in!M22=0,0,1000000/0.086*SER_hh_fec_in!M22/SER_hh_num_in!M22)</f>
        <v>0</v>
      </c>
      <c r="N22" s="100">
        <f>IF(SER_hh_fec_in!N22=0,0,1000000/0.086*SER_hh_fec_in!N22/SER_hh_num_in!N22)</f>
        <v>0</v>
      </c>
      <c r="O22" s="100">
        <f>IF(SER_hh_fec_in!O22=0,0,1000000/0.086*SER_hh_fec_in!O22/SER_hh_num_in!O22)</f>
        <v>0</v>
      </c>
      <c r="P22" s="100">
        <f>IF(SER_hh_fec_in!P22=0,0,1000000/0.086*SER_hh_fec_in!P22/SER_hh_num_in!P22)</f>
        <v>0</v>
      </c>
      <c r="Q22" s="100">
        <f>IF(SER_hh_fec_in!Q22=0,0,1000000/0.086*SER_hh_fec_in!Q22/SER_hh_num_in!Q22)</f>
        <v>0</v>
      </c>
    </row>
    <row r="23" spans="1:17" ht="12" customHeight="1" x14ac:dyDescent="0.25">
      <c r="A23" s="88" t="s">
        <v>98</v>
      </c>
      <c r="B23" s="100"/>
      <c r="C23" s="100">
        <f>IF(SER_hh_fec_in!C23=0,0,1000000/0.086*SER_hh_fec_in!C23/SER_hh_num_in!C23)</f>
        <v>10072.890409617388</v>
      </c>
      <c r="D23" s="100">
        <f>IF(SER_hh_fec_in!D23=0,0,1000000/0.086*SER_hh_fec_in!D23/SER_hh_num_in!D23)</f>
        <v>10070.693971493558</v>
      </c>
      <c r="E23" s="100">
        <f>IF(SER_hh_fec_in!E23=0,0,1000000/0.086*SER_hh_fec_in!E23/SER_hh_num_in!E23)</f>
        <v>10096.98236679175</v>
      </c>
      <c r="F23" s="100">
        <f>IF(SER_hh_fec_in!F23=0,0,1000000/0.086*SER_hh_fec_in!F23/SER_hh_num_in!F23)</f>
        <v>10139.076930412712</v>
      </c>
      <c r="G23" s="100">
        <f>IF(SER_hh_fec_in!G23=0,0,1000000/0.086*SER_hh_fec_in!G23/SER_hh_num_in!G23)</f>
        <v>9984.0513808260839</v>
      </c>
      <c r="H23" s="100">
        <f>IF(SER_hh_fec_in!H23=0,0,1000000/0.086*SER_hh_fec_in!H23/SER_hh_num_in!H23)</f>
        <v>9849.6689408945003</v>
      </c>
      <c r="I23" s="100">
        <f>IF(SER_hh_fec_in!I23=0,0,1000000/0.086*SER_hh_fec_in!I23/SER_hh_num_in!I23)</f>
        <v>9637.621770573629</v>
      </c>
      <c r="J23" s="100">
        <f>IF(SER_hh_fec_in!J23=0,0,1000000/0.086*SER_hh_fec_in!J23/SER_hh_num_in!J23)</f>
        <v>9917.5820354938842</v>
      </c>
      <c r="K23" s="100">
        <f>IF(SER_hh_fec_in!K23=0,0,1000000/0.086*SER_hh_fec_in!K23/SER_hh_num_in!K23)</f>
        <v>10086.550194695239</v>
      </c>
      <c r="L23" s="100">
        <f>IF(SER_hh_fec_in!L23=0,0,1000000/0.086*SER_hh_fec_in!L23/SER_hh_num_in!L23)</f>
        <v>10087.526410917089</v>
      </c>
      <c r="M23" s="100">
        <f>IF(SER_hh_fec_in!M23=0,0,1000000/0.086*SER_hh_fec_in!M23/SER_hh_num_in!M23)</f>
        <v>10146.617278525666</v>
      </c>
      <c r="N23" s="100">
        <f>IF(SER_hh_fec_in!N23=0,0,1000000/0.086*SER_hh_fec_in!N23/SER_hh_num_in!N23)</f>
        <v>9440.5305603016368</v>
      </c>
      <c r="O23" s="100">
        <f>IF(SER_hh_fec_in!O23=0,0,1000000/0.086*SER_hh_fec_in!O23/SER_hh_num_in!O23)</f>
        <v>9636.7945593315853</v>
      </c>
      <c r="P23" s="100">
        <f>IF(SER_hh_fec_in!P23=0,0,1000000/0.086*SER_hh_fec_in!P23/SER_hh_num_in!P23)</f>
        <v>9961.2425993614452</v>
      </c>
      <c r="Q23" s="100">
        <f>IF(SER_hh_fec_in!Q23=0,0,1000000/0.086*SER_hh_fec_in!Q23/SER_hh_num_in!Q23)</f>
        <v>0</v>
      </c>
    </row>
    <row r="24" spans="1:17" ht="12" customHeight="1" x14ac:dyDescent="0.25">
      <c r="A24" s="88" t="s">
        <v>34</v>
      </c>
      <c r="B24" s="100"/>
      <c r="C24" s="100">
        <f>IF(SER_hh_fec_in!C24=0,0,1000000/0.086*SER_hh_fec_in!C24/SER_hh_num_in!C24)</f>
        <v>0</v>
      </c>
      <c r="D24" s="100">
        <f>IF(SER_hh_fec_in!D24=0,0,1000000/0.086*SER_hh_fec_in!D24/SER_hh_num_in!D24)</f>
        <v>0</v>
      </c>
      <c r="E24" s="100">
        <f>IF(SER_hh_fec_in!E24=0,0,1000000/0.086*SER_hh_fec_in!E24/SER_hh_num_in!E24)</f>
        <v>0</v>
      </c>
      <c r="F24" s="100">
        <f>IF(SER_hh_fec_in!F24=0,0,1000000/0.086*SER_hh_fec_in!F24/SER_hh_num_in!F24)</f>
        <v>0</v>
      </c>
      <c r="G24" s="100">
        <f>IF(SER_hh_fec_in!G24=0,0,1000000/0.086*SER_hh_fec_in!G24/SER_hh_num_in!G24)</f>
        <v>0</v>
      </c>
      <c r="H24" s="100">
        <f>IF(SER_hh_fec_in!H24=0,0,1000000/0.086*SER_hh_fec_in!H24/SER_hh_num_in!H24)</f>
        <v>0</v>
      </c>
      <c r="I24" s="100">
        <f>IF(SER_hh_fec_in!I24=0,0,1000000/0.086*SER_hh_fec_in!I24/SER_hh_num_in!I24)</f>
        <v>0</v>
      </c>
      <c r="J24" s="100">
        <f>IF(SER_hh_fec_in!J24=0,0,1000000/0.086*SER_hh_fec_in!J24/SER_hh_num_in!J24)</f>
        <v>0</v>
      </c>
      <c r="K24" s="100">
        <f>IF(SER_hh_fec_in!K24=0,0,1000000/0.086*SER_hh_fec_in!K24/SER_hh_num_in!K24)</f>
        <v>0</v>
      </c>
      <c r="L24" s="100">
        <f>IF(SER_hh_fec_in!L24=0,0,1000000/0.086*SER_hh_fec_in!L24/SER_hh_num_in!L24)</f>
        <v>0</v>
      </c>
      <c r="M24" s="100">
        <f>IF(SER_hh_fec_in!M24=0,0,1000000/0.086*SER_hh_fec_in!M24/SER_hh_num_in!M24)</f>
        <v>0</v>
      </c>
      <c r="N24" s="100">
        <f>IF(SER_hh_fec_in!N24=0,0,1000000/0.086*SER_hh_fec_in!N24/SER_hh_num_in!N24)</f>
        <v>12213.535530683415</v>
      </c>
      <c r="O24" s="100">
        <f>IF(SER_hh_fec_in!O24=0,0,1000000/0.086*SER_hh_fec_in!O24/SER_hh_num_in!O24)</f>
        <v>12265.568589225089</v>
      </c>
      <c r="P24" s="100">
        <f>IF(SER_hh_fec_in!P24=0,0,1000000/0.086*SER_hh_fec_in!P24/SER_hh_num_in!P24)</f>
        <v>0</v>
      </c>
      <c r="Q24" s="100">
        <f>IF(SER_hh_fec_in!Q24=0,0,1000000/0.086*SER_hh_fec_in!Q24/SER_hh_num_in!Q24)</f>
        <v>12666.31007873825</v>
      </c>
    </row>
    <row r="25" spans="1:17" ht="12" customHeight="1" x14ac:dyDescent="0.25">
      <c r="A25" s="88" t="s">
        <v>42</v>
      </c>
      <c r="B25" s="100"/>
      <c r="C25" s="100">
        <f>IF(SER_hh_fec_in!C25=0,0,1000000/0.086*SER_hh_fec_in!C25/SER_hh_num_in!C25)</f>
        <v>8225.913458664596</v>
      </c>
      <c r="D25" s="100">
        <f>IF(SER_hh_fec_in!D25=0,0,1000000/0.086*SER_hh_fec_in!D25/SER_hh_num_in!D25)</f>
        <v>8185.3738050250649</v>
      </c>
      <c r="E25" s="100">
        <f>IF(SER_hh_fec_in!E25=0,0,1000000/0.086*SER_hh_fec_in!E25/SER_hh_num_in!E25)</f>
        <v>8167.9925968946018</v>
      </c>
      <c r="F25" s="100">
        <f>IF(SER_hh_fec_in!F25=0,0,1000000/0.086*SER_hh_fec_in!F25/SER_hh_num_in!F25)</f>
        <v>8153.9888781290938</v>
      </c>
      <c r="G25" s="100">
        <f>IF(SER_hh_fec_in!G25=0,0,1000000/0.086*SER_hh_fec_in!G25/SER_hh_num_in!G25)</f>
        <v>8037.9282279291265</v>
      </c>
      <c r="H25" s="100">
        <f>IF(SER_hh_fec_in!H25=0,0,1000000/0.086*SER_hh_fec_in!H25/SER_hh_num_in!H25)</f>
        <v>8003.1698691582569</v>
      </c>
      <c r="I25" s="100">
        <f>IF(SER_hh_fec_in!I25=0,0,1000000/0.086*SER_hh_fec_in!I25/SER_hh_num_in!I25)</f>
        <v>7872.3512736408429</v>
      </c>
      <c r="J25" s="100">
        <f>IF(SER_hh_fec_in!J25=0,0,1000000/0.086*SER_hh_fec_in!J25/SER_hh_num_in!J25)</f>
        <v>7963.0313894681694</v>
      </c>
      <c r="K25" s="100">
        <f>IF(SER_hh_fec_in!K25=0,0,1000000/0.086*SER_hh_fec_in!K25/SER_hh_num_in!K25)</f>
        <v>8075.1827142291459</v>
      </c>
      <c r="L25" s="100">
        <f>IF(SER_hh_fec_in!L25=0,0,1000000/0.086*SER_hh_fec_in!L25/SER_hh_num_in!L25)</f>
        <v>8051.1728830951324</v>
      </c>
      <c r="M25" s="100">
        <f>IF(SER_hh_fec_in!M25=0,0,1000000/0.086*SER_hh_fec_in!M25/SER_hh_num_in!M25)</f>
        <v>8118.6226807491448</v>
      </c>
      <c r="N25" s="100">
        <f>IF(SER_hh_fec_in!N25=0,0,1000000/0.086*SER_hh_fec_in!N25/SER_hh_num_in!N25)</f>
        <v>7664.3112248700781</v>
      </c>
      <c r="O25" s="100">
        <f>IF(SER_hh_fec_in!O25=0,0,1000000/0.086*SER_hh_fec_in!O25/SER_hh_num_in!O25)</f>
        <v>7651.5433235057508</v>
      </c>
      <c r="P25" s="100">
        <f>IF(SER_hh_fec_in!P25=0,0,1000000/0.086*SER_hh_fec_in!P25/SER_hh_num_in!P25)</f>
        <v>7915.92501247164</v>
      </c>
      <c r="Q25" s="100">
        <f>IF(SER_hh_fec_in!Q25=0,0,1000000/0.086*SER_hh_fec_in!Q25/SER_hh_num_in!Q25)</f>
        <v>8090.4889125011841</v>
      </c>
    </row>
    <row r="26" spans="1:17" ht="12" customHeight="1" x14ac:dyDescent="0.25">
      <c r="A26" s="88" t="s">
        <v>30</v>
      </c>
      <c r="B26" s="22"/>
      <c r="C26" s="22">
        <f>IF(SER_hh_fec_in!C26=0,0,1000000/0.086*SER_hh_fec_in!C26/SER_hh_num_in!C26)</f>
        <v>8116.1855457283373</v>
      </c>
      <c r="D26" s="22">
        <f>IF(SER_hh_fec_in!D26=0,0,1000000/0.086*SER_hh_fec_in!D26/SER_hh_num_in!D26)</f>
        <v>8099.2750766273712</v>
      </c>
      <c r="E26" s="22">
        <f>IF(SER_hh_fec_in!E26=0,0,1000000/0.086*SER_hh_fec_in!E26/SER_hh_num_in!E26)</f>
        <v>8124.1823891386539</v>
      </c>
      <c r="F26" s="22">
        <f>IF(SER_hh_fec_in!F26=0,0,1000000/0.086*SER_hh_fec_in!F26/SER_hh_num_in!F26)</f>
        <v>0</v>
      </c>
      <c r="G26" s="22">
        <f>IF(SER_hh_fec_in!G26=0,0,1000000/0.086*SER_hh_fec_in!G26/SER_hh_num_in!G26)</f>
        <v>7962.4095377019848</v>
      </c>
      <c r="H26" s="22">
        <f>IF(SER_hh_fec_in!H26=0,0,1000000/0.086*SER_hh_fec_in!H26/SER_hh_num_in!H26)</f>
        <v>8166.7145509820402</v>
      </c>
      <c r="I26" s="22">
        <f>IF(SER_hh_fec_in!I26=0,0,1000000/0.086*SER_hh_fec_in!I26/SER_hh_num_in!I26)</f>
        <v>8113.1652489660682</v>
      </c>
      <c r="J26" s="22">
        <f>IF(SER_hh_fec_in!J26=0,0,1000000/0.086*SER_hh_fec_in!J26/SER_hh_num_in!J26)</f>
        <v>7897.0635703388334</v>
      </c>
      <c r="K26" s="22">
        <f>IF(SER_hh_fec_in!K26=0,0,1000000/0.086*SER_hh_fec_in!K26/SER_hh_num_in!K26)</f>
        <v>8030.9359757478869</v>
      </c>
      <c r="L26" s="22">
        <f>IF(SER_hh_fec_in!L26=0,0,1000000/0.086*SER_hh_fec_in!L26/SER_hh_num_in!L26)</f>
        <v>5757.5134974359462</v>
      </c>
      <c r="M26" s="22">
        <f>IF(SER_hh_fec_in!M26=0,0,1000000/0.086*SER_hh_fec_in!M26/SER_hh_num_in!M26)</f>
        <v>8152.6660073153334</v>
      </c>
      <c r="N26" s="22">
        <f>IF(SER_hh_fec_in!N26=0,0,1000000/0.086*SER_hh_fec_in!N26/SER_hh_num_in!N26)</f>
        <v>0</v>
      </c>
      <c r="O26" s="22">
        <f>IF(SER_hh_fec_in!O26=0,0,1000000/0.086*SER_hh_fec_in!O26/SER_hh_num_in!O26)</f>
        <v>0</v>
      </c>
      <c r="P26" s="22">
        <f>IF(SER_hh_fec_in!P26=0,0,1000000/0.086*SER_hh_fec_in!P26/SER_hh_num_in!P26)</f>
        <v>8918.1495532178269</v>
      </c>
      <c r="Q26" s="22">
        <f>IF(SER_hh_fec_in!Q26=0,0,1000000/0.086*SER_hh_fec_in!Q26/SER_hh_num_in!Q26)</f>
        <v>8749.1062306203348</v>
      </c>
    </row>
    <row r="27" spans="1:17" ht="12" customHeight="1" x14ac:dyDescent="0.25">
      <c r="A27" s="93" t="s">
        <v>114</v>
      </c>
      <c r="B27" s="121"/>
      <c r="C27" s="116">
        <f>IF(SER_hh_fec_in!C27=0,0,1000000/0.086*SER_hh_fec_in!C27/SER_hh_num_in!C19)</f>
        <v>0</v>
      </c>
      <c r="D27" s="116">
        <f>IF(SER_hh_fec_in!D27=0,0,1000000/0.086*SER_hh_fec_in!D27/SER_hh_num_in!D19)</f>
        <v>0</v>
      </c>
      <c r="E27" s="116">
        <f>IF(SER_hh_fec_in!E27=0,0,1000000/0.086*SER_hh_fec_in!E27/SER_hh_num_in!E19)</f>
        <v>0</v>
      </c>
      <c r="F27" s="116">
        <f>IF(SER_hh_fec_in!F27=0,0,1000000/0.086*SER_hh_fec_in!F27/SER_hh_num_in!F19)</f>
        <v>0</v>
      </c>
      <c r="G27" s="116">
        <f>IF(SER_hh_fec_in!G27=0,0,1000000/0.086*SER_hh_fec_in!G27/SER_hh_num_in!G19)</f>
        <v>13.48358127926134</v>
      </c>
      <c r="H27" s="116">
        <f>IF(SER_hh_fec_in!H27=0,0,1000000/0.086*SER_hh_fec_in!H27/SER_hh_num_in!H19)</f>
        <v>0</v>
      </c>
      <c r="I27" s="116">
        <f>IF(SER_hh_fec_in!I27=0,0,1000000/0.086*SER_hh_fec_in!I27/SER_hh_num_in!I19)</f>
        <v>58.876451202484851</v>
      </c>
      <c r="J27" s="116">
        <f>IF(SER_hh_fec_in!J27=0,0,1000000/0.086*SER_hh_fec_in!J27/SER_hh_num_in!J19)</f>
        <v>11.438706580294715</v>
      </c>
      <c r="K27" s="116">
        <f>IF(SER_hh_fec_in!K27=0,0,1000000/0.086*SER_hh_fec_in!K27/SER_hh_num_in!K19)</f>
        <v>5.2243380852778021</v>
      </c>
      <c r="L27" s="116">
        <f>IF(SER_hh_fec_in!L27=0,0,1000000/0.086*SER_hh_fec_in!L27/SER_hh_num_in!L19)</f>
        <v>36.355705081580183</v>
      </c>
      <c r="M27" s="116">
        <f>IF(SER_hh_fec_in!M27=0,0,1000000/0.086*SER_hh_fec_in!M27/SER_hh_num_in!M19)</f>
        <v>11.630655009375845</v>
      </c>
      <c r="N27" s="116">
        <f>IF(SER_hh_fec_in!N27=0,0,1000000/0.086*SER_hh_fec_in!N27/SER_hh_num_in!N19)</f>
        <v>9.6461931103473741</v>
      </c>
      <c r="O27" s="116">
        <f>IF(SER_hh_fec_in!O27=0,0,1000000/0.086*SER_hh_fec_in!O27/SER_hh_num_in!O19)</f>
        <v>5.7871683719063842</v>
      </c>
      <c r="P27" s="116">
        <f>IF(SER_hh_fec_in!P27=0,0,1000000/0.086*SER_hh_fec_in!P27/SER_hh_num_in!P19)</f>
        <v>4.7875707661365938</v>
      </c>
      <c r="Q27" s="116">
        <f>IF(SER_hh_fec_in!Q27=0,0,1000000/0.086*SER_hh_fec_in!Q27/SER_hh_num_in!Q19)</f>
        <v>7.2432486165411092</v>
      </c>
    </row>
    <row r="28" spans="1:17" ht="12" customHeight="1" x14ac:dyDescent="0.25">
      <c r="A28" s="91" t="s">
        <v>113</v>
      </c>
      <c r="B28" s="18"/>
      <c r="C28" s="117">
        <f>IF(SER_hh_fec_in!C27=0,0,1000000/0.086*SER_hh_fec_in!C27/SER_hh_num_in!C27)</f>
        <v>0</v>
      </c>
      <c r="D28" s="117">
        <f>IF(SER_hh_fec_in!D27=0,0,1000000/0.086*SER_hh_fec_in!D27/SER_hh_num_in!D27)</f>
        <v>0</v>
      </c>
      <c r="E28" s="117">
        <f>IF(SER_hh_fec_in!E27=0,0,1000000/0.086*SER_hh_fec_in!E27/SER_hh_num_in!E27)</f>
        <v>0</v>
      </c>
      <c r="F28" s="117">
        <f>IF(SER_hh_fec_in!F27=0,0,1000000/0.086*SER_hh_fec_in!F27/SER_hh_num_in!F27)</f>
        <v>0</v>
      </c>
      <c r="G28" s="117">
        <f>IF(SER_hh_fec_in!G27=0,0,1000000/0.086*SER_hh_fec_in!G27/SER_hh_num_in!G27)</f>
        <v>2255.4833243880885</v>
      </c>
      <c r="H28" s="117">
        <f>IF(SER_hh_fec_in!H27=0,0,1000000/0.086*SER_hh_fec_in!H27/SER_hh_num_in!H27)</f>
        <v>0</v>
      </c>
      <c r="I28" s="117">
        <f>IF(SER_hh_fec_in!I27=0,0,1000000/0.086*SER_hh_fec_in!I27/SER_hh_num_in!I27)</f>
        <v>2261.9484230184066</v>
      </c>
      <c r="J28" s="117">
        <f>IF(SER_hh_fec_in!J27=0,0,1000000/0.086*SER_hh_fec_in!J27/SER_hh_num_in!J27)</f>
        <v>1962.854767508529</v>
      </c>
      <c r="K28" s="117">
        <f>IF(SER_hh_fec_in!K27=0,0,1000000/0.086*SER_hh_fec_in!K27/SER_hh_num_in!K27)</f>
        <v>1840.5954916036255</v>
      </c>
      <c r="L28" s="117">
        <f>IF(SER_hh_fec_in!L27=0,0,1000000/0.086*SER_hh_fec_in!L27/SER_hh_num_in!L27)</f>
        <v>2224.3580757484701</v>
      </c>
      <c r="M28" s="117">
        <f>IF(SER_hh_fec_in!M27=0,0,1000000/0.086*SER_hh_fec_in!M27/SER_hh_num_in!M27)</f>
        <v>2326.0527664313572</v>
      </c>
      <c r="N28" s="117">
        <f>IF(SER_hh_fec_in!N27=0,0,1000000/0.086*SER_hh_fec_in!N27/SER_hh_num_in!N27)</f>
        <v>2094.7533556178591</v>
      </c>
      <c r="O28" s="117">
        <f>IF(SER_hh_fec_in!O27=0,0,1000000/0.086*SER_hh_fec_in!O27/SER_hh_num_in!O27)</f>
        <v>2058.3474447241074</v>
      </c>
      <c r="P28" s="117">
        <f>IF(SER_hh_fec_in!P27=0,0,1000000/0.086*SER_hh_fec_in!P27/SER_hh_num_in!P27)</f>
        <v>2507.5101850299911</v>
      </c>
      <c r="Q28" s="117">
        <f>IF(SER_hh_fec_in!Q27=0,0,1000000/0.086*SER_hh_fec_in!Q27/SER_hh_num_in!Q27)</f>
        <v>2312.3077612553716</v>
      </c>
    </row>
    <row r="29" spans="1:17" ht="12.95" customHeight="1" x14ac:dyDescent="0.25">
      <c r="A29" s="90" t="s">
        <v>46</v>
      </c>
      <c r="B29" s="101"/>
      <c r="C29" s="101">
        <f>IF(SER_hh_fec_in!C29=0,0,1000000/0.086*SER_hh_fec_in!C29/SER_hh_num_in!C29)</f>
        <v>11941.099957479308</v>
      </c>
      <c r="D29" s="101">
        <f>IF(SER_hh_fec_in!D29=0,0,1000000/0.086*SER_hh_fec_in!D29/SER_hh_num_in!D29)</f>
        <v>12234.482257303547</v>
      </c>
      <c r="E29" s="101">
        <f>IF(SER_hh_fec_in!E29=0,0,1000000/0.086*SER_hh_fec_in!E29/SER_hh_num_in!E29)</f>
        <v>11794.650515813593</v>
      </c>
      <c r="F29" s="101">
        <f>IF(SER_hh_fec_in!F29=0,0,1000000/0.086*SER_hh_fec_in!F29/SER_hh_num_in!F29)</f>
        <v>11380.369897130042</v>
      </c>
      <c r="G29" s="101">
        <f>IF(SER_hh_fec_in!G29=0,0,1000000/0.086*SER_hh_fec_in!G29/SER_hh_num_in!G29)</f>
        <v>12029.488100485385</v>
      </c>
      <c r="H29" s="101">
        <f>IF(SER_hh_fec_in!H29=0,0,1000000/0.086*SER_hh_fec_in!H29/SER_hh_num_in!H29)</f>
        <v>11713.049199077845</v>
      </c>
      <c r="I29" s="101">
        <f>IF(SER_hh_fec_in!I29=0,0,1000000/0.086*SER_hh_fec_in!I29/SER_hh_num_in!I29)</f>
        <v>11481.554819574714</v>
      </c>
      <c r="J29" s="101">
        <f>IF(SER_hh_fec_in!J29=0,0,1000000/0.086*SER_hh_fec_in!J29/SER_hh_num_in!J29)</f>
        <v>11501.337567391332</v>
      </c>
      <c r="K29" s="101">
        <f>IF(SER_hh_fec_in!K29=0,0,1000000/0.086*SER_hh_fec_in!K29/SER_hh_num_in!K29)</f>
        <v>12262.467757364078</v>
      </c>
      <c r="L29" s="101">
        <f>IF(SER_hh_fec_in!L29=0,0,1000000/0.086*SER_hh_fec_in!L29/SER_hh_num_in!L29)</f>
        <v>13260.033668196245</v>
      </c>
      <c r="M29" s="101">
        <f>IF(SER_hh_fec_in!M29=0,0,1000000/0.086*SER_hh_fec_in!M29/SER_hh_num_in!M29)</f>
        <v>12769.680996511563</v>
      </c>
      <c r="N29" s="101">
        <f>IF(SER_hh_fec_in!N29=0,0,1000000/0.086*SER_hh_fec_in!N29/SER_hh_num_in!N29)</f>
        <v>11366.682463010295</v>
      </c>
      <c r="O29" s="101">
        <f>IF(SER_hh_fec_in!O29=0,0,1000000/0.086*SER_hh_fec_in!O29/SER_hh_num_in!O29)</f>
        <v>11443.175584306022</v>
      </c>
      <c r="P29" s="101">
        <f>IF(SER_hh_fec_in!P29=0,0,1000000/0.086*SER_hh_fec_in!P29/SER_hh_num_in!P29)</f>
        <v>10686.410562054294</v>
      </c>
      <c r="Q29" s="101">
        <f>IF(SER_hh_fec_in!Q29=0,0,1000000/0.086*SER_hh_fec_in!Q29/SER_hh_num_in!Q29)</f>
        <v>9453.1069145267502</v>
      </c>
    </row>
    <row r="30" spans="1:17" s="28" customFormat="1" ht="12" customHeight="1" x14ac:dyDescent="0.25">
      <c r="A30" s="88" t="s">
        <v>66</v>
      </c>
      <c r="B30" s="100"/>
      <c r="C30" s="100">
        <f>IF(SER_hh_fec_in!C30=0,0,1000000/0.086*SER_hh_fec_in!C30/SER_hh_num_in!C30)</f>
        <v>0</v>
      </c>
      <c r="D30" s="100">
        <f>IF(SER_hh_fec_in!D30=0,0,1000000/0.086*SER_hh_fec_in!D30/SER_hh_num_in!D30)</f>
        <v>15513.441719472245</v>
      </c>
      <c r="E30" s="100">
        <f>IF(SER_hh_fec_in!E30=0,0,1000000/0.086*SER_hh_fec_in!E30/SER_hh_num_in!E30)</f>
        <v>14441.981405077751</v>
      </c>
      <c r="F30" s="100">
        <f>IF(SER_hh_fec_in!F30=0,0,1000000/0.086*SER_hh_fec_in!F30/SER_hh_num_in!F30)</f>
        <v>0</v>
      </c>
      <c r="G30" s="100">
        <f>IF(SER_hh_fec_in!G30=0,0,1000000/0.086*SER_hh_fec_in!G30/SER_hh_num_in!G30)</f>
        <v>15110.992757085349</v>
      </c>
      <c r="H30" s="100">
        <f>IF(SER_hh_fec_in!H30=0,0,1000000/0.086*SER_hh_fec_in!H30/SER_hh_num_in!H30)</f>
        <v>14282.30020620826</v>
      </c>
      <c r="I30" s="100">
        <f>IF(SER_hh_fec_in!I30=0,0,1000000/0.086*SER_hh_fec_in!I30/SER_hh_num_in!I30)</f>
        <v>14518.311417741472</v>
      </c>
      <c r="J30" s="100">
        <f>IF(SER_hh_fec_in!J30=0,0,1000000/0.086*SER_hh_fec_in!J30/SER_hh_num_in!J30)</f>
        <v>0</v>
      </c>
      <c r="K30" s="100">
        <f>IF(SER_hh_fec_in!K30=0,0,1000000/0.086*SER_hh_fec_in!K30/SER_hh_num_in!K30)</f>
        <v>14575.133804926876</v>
      </c>
      <c r="L30" s="100">
        <f>IF(SER_hh_fec_in!L30=0,0,1000000/0.086*SER_hh_fec_in!L30/SER_hh_num_in!L30)</f>
        <v>16309.098471778989</v>
      </c>
      <c r="M30" s="100">
        <f>IF(SER_hh_fec_in!M30=0,0,1000000/0.086*SER_hh_fec_in!M30/SER_hh_num_in!M30)</f>
        <v>13755.865423666084</v>
      </c>
      <c r="N30" s="100">
        <f>IF(SER_hh_fec_in!N30=0,0,1000000/0.086*SER_hh_fec_in!N30/SER_hh_num_in!N30)</f>
        <v>12336.417345327611</v>
      </c>
      <c r="O30" s="100">
        <f>IF(SER_hh_fec_in!O30=0,0,1000000/0.086*SER_hh_fec_in!O30/SER_hh_num_in!O30)</f>
        <v>0</v>
      </c>
      <c r="P30" s="100">
        <f>IF(SER_hh_fec_in!P30=0,0,1000000/0.086*SER_hh_fec_in!P30/SER_hh_num_in!P30)</f>
        <v>0</v>
      </c>
      <c r="Q30" s="100">
        <f>IF(SER_hh_fec_in!Q30=0,0,1000000/0.086*SER_hh_fec_in!Q30/SER_hh_num_in!Q30)</f>
        <v>12401.106043166828</v>
      </c>
    </row>
    <row r="31" spans="1:17" ht="12" customHeight="1" x14ac:dyDescent="0.25">
      <c r="A31" s="88" t="s">
        <v>98</v>
      </c>
      <c r="B31" s="100"/>
      <c r="C31" s="100">
        <f>IF(SER_hh_fec_in!C31=0,0,1000000/0.086*SER_hh_fec_in!C31/SER_hh_num_in!C31)</f>
        <v>13899.082664704019</v>
      </c>
      <c r="D31" s="100">
        <f>IF(SER_hh_fec_in!D31=0,0,1000000/0.086*SER_hh_fec_in!D31/SER_hh_num_in!D31)</f>
        <v>13297.741789637159</v>
      </c>
      <c r="E31" s="100">
        <f>IF(SER_hh_fec_in!E31=0,0,1000000/0.086*SER_hh_fec_in!E31/SER_hh_num_in!E31)</f>
        <v>13432.962512711389</v>
      </c>
      <c r="F31" s="100">
        <f>IF(SER_hh_fec_in!F31=0,0,1000000/0.086*SER_hh_fec_in!F31/SER_hh_num_in!F31)</f>
        <v>13519.398518267744</v>
      </c>
      <c r="G31" s="100">
        <f>IF(SER_hh_fec_in!G31=0,0,1000000/0.086*SER_hh_fec_in!G31/SER_hh_num_in!G31)</f>
        <v>13215.694889099523</v>
      </c>
      <c r="H31" s="100">
        <f>IF(SER_hh_fec_in!H31=0,0,1000000/0.086*SER_hh_fec_in!H31/SER_hh_num_in!H31)</f>
        <v>13179.722887809918</v>
      </c>
      <c r="I31" s="100">
        <f>IF(SER_hh_fec_in!I31=0,0,1000000/0.086*SER_hh_fec_in!I31/SER_hh_num_in!I31)</f>
        <v>13120.602987528646</v>
      </c>
      <c r="J31" s="100">
        <f>IF(SER_hh_fec_in!J31=0,0,1000000/0.086*SER_hh_fec_in!J31/SER_hh_num_in!J31)</f>
        <v>13155.811976016039</v>
      </c>
      <c r="K31" s="100">
        <f>IF(SER_hh_fec_in!K31=0,0,1000000/0.086*SER_hh_fec_in!K31/SER_hh_num_in!K31)</f>
        <v>13173.344316955312</v>
      </c>
      <c r="L31" s="100">
        <f>IF(SER_hh_fec_in!L31=0,0,1000000/0.086*SER_hh_fec_in!L31/SER_hh_num_in!L31)</f>
        <v>12871.904753392495</v>
      </c>
      <c r="M31" s="100">
        <f>IF(SER_hh_fec_in!M31=0,0,1000000/0.086*SER_hh_fec_in!M31/SER_hh_num_in!M31)</f>
        <v>12666.616587088249</v>
      </c>
      <c r="N31" s="100">
        <f>IF(SER_hh_fec_in!N31=0,0,1000000/0.086*SER_hh_fec_in!N31/SER_hh_num_in!N31)</f>
        <v>11313.915050719201</v>
      </c>
      <c r="O31" s="100">
        <f>IF(SER_hh_fec_in!O31=0,0,1000000/0.086*SER_hh_fec_in!O31/SER_hh_num_in!O31)</f>
        <v>11443.175584306022</v>
      </c>
      <c r="P31" s="100">
        <f>IF(SER_hh_fec_in!P31=0,0,1000000/0.086*SER_hh_fec_in!P31/SER_hh_num_in!P31)</f>
        <v>11396.048249979984</v>
      </c>
      <c r="Q31" s="100">
        <f>IF(SER_hh_fec_in!Q31=0,0,1000000/0.086*SER_hh_fec_in!Q31/SER_hh_num_in!Q31)</f>
        <v>11442.2194119831</v>
      </c>
    </row>
    <row r="32" spans="1:17" ht="12" customHeight="1" x14ac:dyDescent="0.25">
      <c r="A32" s="88" t="s">
        <v>34</v>
      </c>
      <c r="B32" s="100"/>
      <c r="C32" s="100">
        <f>IF(SER_hh_fec_in!C32=0,0,1000000/0.086*SER_hh_fec_in!C32/SER_hh_num_in!C32)</f>
        <v>0</v>
      </c>
      <c r="D32" s="100">
        <f>IF(SER_hh_fec_in!D32=0,0,1000000/0.086*SER_hh_fec_in!D32/SER_hh_num_in!D32)</f>
        <v>0</v>
      </c>
      <c r="E32" s="100">
        <f>IF(SER_hh_fec_in!E32=0,0,1000000/0.086*SER_hh_fec_in!E32/SER_hh_num_in!E32)</f>
        <v>0</v>
      </c>
      <c r="F32" s="100">
        <f>IF(SER_hh_fec_in!F32=0,0,1000000/0.086*SER_hh_fec_in!F32/SER_hh_num_in!F32)</f>
        <v>0</v>
      </c>
      <c r="G32" s="100">
        <f>IF(SER_hh_fec_in!G32=0,0,1000000/0.086*SER_hh_fec_in!G32/SER_hh_num_in!G32)</f>
        <v>0</v>
      </c>
      <c r="H32" s="100">
        <f>IF(SER_hh_fec_in!H32=0,0,1000000/0.086*SER_hh_fec_in!H32/SER_hh_num_in!H32)</f>
        <v>0</v>
      </c>
      <c r="I32" s="100">
        <f>IF(SER_hh_fec_in!I32=0,0,1000000/0.086*SER_hh_fec_in!I32/SER_hh_num_in!I32)</f>
        <v>0</v>
      </c>
      <c r="J32" s="100">
        <f>IF(SER_hh_fec_in!J32=0,0,1000000/0.086*SER_hh_fec_in!J32/SER_hh_num_in!J32)</f>
        <v>0</v>
      </c>
      <c r="K32" s="100">
        <f>IF(SER_hh_fec_in!K32=0,0,1000000/0.086*SER_hh_fec_in!K32/SER_hh_num_in!K32)</f>
        <v>0</v>
      </c>
      <c r="L32" s="100">
        <f>IF(SER_hh_fec_in!L32=0,0,1000000/0.086*SER_hh_fec_in!L32/SER_hh_num_in!L32)</f>
        <v>0</v>
      </c>
      <c r="M32" s="100">
        <f>IF(SER_hh_fec_in!M32=0,0,1000000/0.086*SER_hh_fec_in!M32/SER_hh_num_in!M32)</f>
        <v>0</v>
      </c>
      <c r="N32" s="100">
        <f>IF(SER_hh_fec_in!N32=0,0,1000000/0.086*SER_hh_fec_in!N32/SER_hh_num_in!N32)</f>
        <v>0</v>
      </c>
      <c r="O32" s="100">
        <f>IF(SER_hh_fec_in!O32=0,0,1000000/0.086*SER_hh_fec_in!O32/SER_hh_num_in!O32)</f>
        <v>0</v>
      </c>
      <c r="P32" s="100">
        <f>IF(SER_hh_fec_in!P32=0,0,1000000/0.086*SER_hh_fec_in!P32/SER_hh_num_in!P32)</f>
        <v>0</v>
      </c>
      <c r="Q32" s="100">
        <f>IF(SER_hh_fec_in!Q32=0,0,1000000/0.086*SER_hh_fec_in!Q32/SER_hh_num_in!Q32)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IF(SER_hh_fec_in!C33=0,0,1000000/0.086*SER_hh_fec_in!C33/SER_hh_num_in!C33)</f>
        <v>9791.2472715278473</v>
      </c>
      <c r="D33" s="18">
        <f>IF(SER_hh_fec_in!D33=0,0,1000000/0.086*SER_hh_fec_in!D33/SER_hh_num_in!D33)</f>
        <v>9683.8283613015901</v>
      </c>
      <c r="E33" s="18">
        <f>IF(SER_hh_fec_in!E33=0,0,1000000/0.086*SER_hh_fec_in!E33/SER_hh_num_in!E33)</f>
        <v>9601.9336721992822</v>
      </c>
      <c r="F33" s="18">
        <f>IF(SER_hh_fec_in!F33=0,0,1000000/0.086*SER_hh_fec_in!F33/SER_hh_num_in!F33)</f>
        <v>9632.9389742870371</v>
      </c>
      <c r="G33" s="18">
        <f>IF(SER_hh_fec_in!G33=0,0,1000000/0.086*SER_hh_fec_in!G33/SER_hh_num_in!G33)</f>
        <v>9688.0931334448687</v>
      </c>
      <c r="H33" s="18">
        <f>IF(SER_hh_fec_in!H33=0,0,1000000/0.086*SER_hh_fec_in!H33/SER_hh_num_in!H33)</f>
        <v>9609.7438741429305</v>
      </c>
      <c r="I33" s="18">
        <f>IF(SER_hh_fec_in!I33=0,0,1000000/0.086*SER_hh_fec_in!I33/SER_hh_num_in!I33)</f>
        <v>9618.5829362200329</v>
      </c>
      <c r="J33" s="18">
        <f>IF(SER_hh_fec_in!J33=0,0,1000000/0.086*SER_hh_fec_in!J33/SER_hh_num_in!J33)</f>
        <v>9635.9869856001296</v>
      </c>
      <c r="K33" s="18">
        <f>IF(SER_hh_fec_in!K33=0,0,1000000/0.086*SER_hh_fec_in!K33/SER_hh_num_in!K33)</f>
        <v>9644.3220126006418</v>
      </c>
      <c r="L33" s="18">
        <f>IF(SER_hh_fec_in!L33=0,0,1000000/0.086*SER_hh_fec_in!L33/SER_hh_num_in!L33)</f>
        <v>0</v>
      </c>
      <c r="M33" s="18">
        <f>IF(SER_hh_fec_in!M33=0,0,1000000/0.086*SER_hh_fec_in!M33/SER_hh_num_in!M33)</f>
        <v>0</v>
      </c>
      <c r="N33" s="18">
        <f>IF(SER_hh_fec_in!N33=0,0,1000000/0.086*SER_hh_fec_in!N33/SER_hh_num_in!N33)</f>
        <v>0</v>
      </c>
      <c r="O33" s="18">
        <f>IF(SER_hh_fec_in!O33=0,0,1000000/0.086*SER_hh_fec_in!O33/SER_hh_num_in!O33)</f>
        <v>0</v>
      </c>
      <c r="P33" s="18">
        <f>IF(SER_hh_fec_in!P33=0,0,1000000/0.086*SER_hh_fec_in!P33/SER_hh_num_in!P33)</f>
        <v>9594.4749855019472</v>
      </c>
      <c r="Q33" s="18">
        <f>IF(SER_hh_fec_in!Q33=0,0,1000000/0.086*SER_hh_fec_in!Q33/SER_hh_num_in!Q33)</f>
        <v>9086.6424661178589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/>
      <c r="C3" s="106">
        <f>IF(SER_hh_tes_in!C3=0,0,1000000/0.086*SER_hh_tes_in!C3/SER_hh_num_in!C3)</f>
        <v>86926.34086408517</v>
      </c>
      <c r="D3" s="106">
        <f>IF(SER_hh_tes_in!D3=0,0,1000000/0.086*SER_hh_tes_in!D3/SER_hh_num_in!D3)</f>
        <v>79182.537573469832</v>
      </c>
      <c r="E3" s="106">
        <f>IF(SER_hh_tes_in!E3=0,0,1000000/0.086*SER_hh_tes_in!E3/SER_hh_num_in!E3)</f>
        <v>78521.730981872621</v>
      </c>
      <c r="F3" s="106">
        <f>IF(SER_hh_tes_in!F3=0,0,1000000/0.086*SER_hh_tes_in!F3/SER_hh_num_in!F3)</f>
        <v>81513.686752923822</v>
      </c>
      <c r="G3" s="106">
        <f>IF(SER_hh_tes_in!G3=0,0,1000000/0.086*SER_hh_tes_in!G3/SER_hh_num_in!G3)</f>
        <v>88777.485189180341</v>
      </c>
      <c r="H3" s="106">
        <f>IF(SER_hh_tes_in!H3=0,0,1000000/0.086*SER_hh_tes_in!H3/SER_hh_num_in!H3)</f>
        <v>80126.086061748807</v>
      </c>
      <c r="I3" s="106">
        <f>IF(SER_hh_tes_in!I3=0,0,1000000/0.086*SER_hh_tes_in!I3/SER_hh_num_in!I3)</f>
        <v>67733.576160118988</v>
      </c>
      <c r="J3" s="106">
        <f>IF(SER_hh_tes_in!J3=0,0,1000000/0.086*SER_hh_tes_in!J3/SER_hh_num_in!J3)</f>
        <v>65499.946977092215</v>
      </c>
      <c r="K3" s="106">
        <f>IF(SER_hh_tes_in!K3=0,0,1000000/0.086*SER_hh_tes_in!K3/SER_hh_num_in!K3)</f>
        <v>74402.381025921713</v>
      </c>
      <c r="L3" s="106">
        <f>IF(SER_hh_tes_in!L3=0,0,1000000/0.086*SER_hh_tes_in!L3/SER_hh_num_in!L3)</f>
        <v>77177.158194290678</v>
      </c>
      <c r="M3" s="106">
        <f>IF(SER_hh_tes_in!M3=0,0,1000000/0.086*SER_hh_tes_in!M3/SER_hh_num_in!M3)</f>
        <v>73181.946168038121</v>
      </c>
      <c r="N3" s="106">
        <f>IF(SER_hh_tes_in!N3=0,0,1000000/0.086*SER_hh_tes_in!N3/SER_hh_num_in!N3)</f>
        <v>51597.27922409973</v>
      </c>
      <c r="O3" s="106">
        <f>IF(SER_hh_tes_in!O3=0,0,1000000/0.086*SER_hh_tes_in!O3/SER_hh_num_in!O3)</f>
        <v>51000.362558152658</v>
      </c>
      <c r="P3" s="106">
        <f>IF(SER_hh_tes_in!P3=0,0,1000000/0.086*SER_hh_tes_in!P3/SER_hh_num_in!P3)</f>
        <v>43999.383134593896</v>
      </c>
      <c r="Q3" s="106">
        <f>IF(SER_hh_tes_in!Q3=0,0,1000000/0.086*SER_hh_tes_in!Q3/SER_hh_num_in!Q3)</f>
        <v>46112.763582576139</v>
      </c>
    </row>
    <row r="4" spans="1:17" ht="12.95" customHeight="1" x14ac:dyDescent="0.25">
      <c r="A4" s="90" t="s">
        <v>44</v>
      </c>
      <c r="B4" s="101"/>
      <c r="C4" s="101">
        <f>IF(SER_hh_tes_in!C4=0,0,1000000/0.086*SER_hh_tes_in!C4/SER_hh_num_in!C4)</f>
        <v>71511.213355744752</v>
      </c>
      <c r="D4" s="101">
        <f>IF(SER_hh_tes_in!D4=0,0,1000000/0.086*SER_hh_tes_in!D4/SER_hh_num_in!D4)</f>
        <v>62715.354747743833</v>
      </c>
      <c r="E4" s="101">
        <f>IF(SER_hh_tes_in!E4=0,0,1000000/0.086*SER_hh_tes_in!E4/SER_hh_num_in!E4)</f>
        <v>63221.351690640018</v>
      </c>
      <c r="F4" s="101">
        <f>IF(SER_hh_tes_in!F4=0,0,1000000/0.086*SER_hh_tes_in!F4/SER_hh_num_in!F4)</f>
        <v>65128.179122957408</v>
      </c>
      <c r="G4" s="101">
        <f>IF(SER_hh_tes_in!G4=0,0,1000000/0.086*SER_hh_tes_in!G4/SER_hh_num_in!G4)</f>
        <v>72977.330775843322</v>
      </c>
      <c r="H4" s="101">
        <f>IF(SER_hh_tes_in!H4=0,0,1000000/0.086*SER_hh_tes_in!H4/SER_hh_num_in!H4)</f>
        <v>62741.249607130238</v>
      </c>
      <c r="I4" s="101">
        <f>IF(SER_hh_tes_in!I4=0,0,1000000/0.086*SER_hh_tes_in!I4/SER_hh_num_in!I4)</f>
        <v>50247.676596492114</v>
      </c>
      <c r="J4" s="101">
        <f>IF(SER_hh_tes_in!J4=0,0,1000000/0.086*SER_hh_tes_in!J4/SER_hh_num_in!J4)</f>
        <v>48877.930117272386</v>
      </c>
      <c r="K4" s="101">
        <f>IF(SER_hh_tes_in!K4=0,0,1000000/0.086*SER_hh_tes_in!K4/SER_hh_num_in!K4)</f>
        <v>56874.417678827718</v>
      </c>
      <c r="L4" s="101">
        <f>IF(SER_hh_tes_in!L4=0,0,1000000/0.086*SER_hh_tes_in!L4/SER_hh_num_in!L4)</f>
        <v>59717.306711231664</v>
      </c>
      <c r="M4" s="101">
        <f>IF(SER_hh_tes_in!M4=0,0,1000000/0.086*SER_hh_tes_in!M4/SER_hh_num_in!M4)</f>
        <v>59484.090727113551</v>
      </c>
      <c r="N4" s="101">
        <f>IF(SER_hh_tes_in!N4=0,0,1000000/0.086*SER_hh_tes_in!N4/SER_hh_num_in!N4)</f>
        <v>39457.57082939845</v>
      </c>
      <c r="O4" s="101">
        <f>IF(SER_hh_tes_in!O4=0,0,1000000/0.086*SER_hh_tes_in!O4/SER_hh_num_in!O4)</f>
        <v>38708.507036675554</v>
      </c>
      <c r="P4" s="101">
        <f>IF(SER_hh_tes_in!P4=0,0,1000000/0.086*SER_hh_tes_in!P4/SER_hh_num_in!P4)</f>
        <v>30284.651733585833</v>
      </c>
      <c r="Q4" s="101">
        <f>IF(SER_hh_tes_in!Q4=0,0,1000000/0.086*SER_hh_tes_in!Q4/SER_hh_num_in!Q4)</f>
        <v>32659.760294286378</v>
      </c>
    </row>
    <row r="5" spans="1:17" ht="12" customHeight="1" x14ac:dyDescent="0.25">
      <c r="A5" s="88" t="s">
        <v>38</v>
      </c>
      <c r="B5" s="100"/>
      <c r="C5" s="100">
        <f>IF(SER_hh_tes_in!C5=0,0,1000000/0.086*SER_hh_tes_in!C5/SER_hh_num_in!C5)</f>
        <v>0</v>
      </c>
      <c r="D5" s="100">
        <f>IF(SER_hh_tes_in!D5=0,0,1000000/0.086*SER_hh_tes_in!D5/SER_hh_num_in!D5)</f>
        <v>60249.432753192326</v>
      </c>
      <c r="E5" s="100">
        <f>IF(SER_hh_tes_in!E5=0,0,1000000/0.086*SER_hh_tes_in!E5/SER_hh_num_in!E5)</f>
        <v>60347.890123553392</v>
      </c>
      <c r="F5" s="100">
        <f>IF(SER_hh_tes_in!F5=0,0,1000000/0.086*SER_hh_tes_in!F5/SER_hh_num_in!F5)</f>
        <v>0</v>
      </c>
      <c r="G5" s="100">
        <f>IF(SER_hh_tes_in!G5=0,0,1000000/0.086*SER_hh_tes_in!G5/SER_hh_num_in!G5)</f>
        <v>0</v>
      </c>
      <c r="H5" s="100">
        <f>IF(SER_hh_tes_in!H5=0,0,1000000/0.086*SER_hh_tes_in!H5/SER_hh_num_in!H5)</f>
        <v>60128.637394711295</v>
      </c>
      <c r="I5" s="100">
        <f>IF(SER_hh_tes_in!I5=0,0,1000000/0.086*SER_hh_tes_in!I5/SER_hh_num_in!I5)</f>
        <v>49287.422785596726</v>
      </c>
      <c r="J5" s="100">
        <f>IF(SER_hh_tes_in!J5=0,0,1000000/0.086*SER_hh_tes_in!J5/SER_hh_num_in!J5)</f>
        <v>48921.1517666008</v>
      </c>
      <c r="K5" s="100">
        <f>IF(SER_hh_tes_in!K5=0,0,1000000/0.086*SER_hh_tes_in!K5/SER_hh_num_in!K5)</f>
        <v>0</v>
      </c>
      <c r="L5" s="100">
        <f>IF(SER_hh_tes_in!L5=0,0,1000000/0.086*SER_hh_tes_in!L5/SER_hh_num_in!L5)</f>
        <v>0</v>
      </c>
      <c r="M5" s="100">
        <f>IF(SER_hh_tes_in!M5=0,0,1000000/0.086*SER_hh_tes_in!M5/SER_hh_num_in!M5)</f>
        <v>0</v>
      </c>
      <c r="N5" s="100">
        <f>IF(SER_hh_tes_in!N5=0,0,1000000/0.086*SER_hh_tes_in!N5/SER_hh_num_in!N5)</f>
        <v>0</v>
      </c>
      <c r="O5" s="100">
        <f>IF(SER_hh_tes_in!O5=0,0,1000000/0.086*SER_hh_tes_in!O5/SER_hh_num_in!O5)</f>
        <v>36563.561609941949</v>
      </c>
      <c r="P5" s="100">
        <f>IF(SER_hh_tes_in!P5=0,0,1000000/0.086*SER_hh_tes_in!P5/SER_hh_num_in!P5)</f>
        <v>28863.495742566345</v>
      </c>
      <c r="Q5" s="100">
        <f>IF(SER_hh_tes_in!Q5=0,0,1000000/0.086*SER_hh_tes_in!Q5/SER_hh_num_in!Q5)</f>
        <v>31637.737746745286</v>
      </c>
    </row>
    <row r="6" spans="1:17" ht="12" customHeight="1" x14ac:dyDescent="0.25">
      <c r="A6" s="88" t="s">
        <v>66</v>
      </c>
      <c r="B6" s="100"/>
      <c r="C6" s="100">
        <f>IF(SER_hh_tes_in!C6=0,0,1000000/0.086*SER_hh_tes_in!C6/SER_hh_num_in!C6)</f>
        <v>0</v>
      </c>
      <c r="D6" s="100">
        <f>IF(SER_hh_tes_in!D6=0,0,1000000/0.086*SER_hh_tes_in!D6/SER_hh_num_in!D6)</f>
        <v>0</v>
      </c>
      <c r="E6" s="100">
        <f>IF(SER_hh_tes_in!E6=0,0,1000000/0.086*SER_hh_tes_in!E6/SER_hh_num_in!E6)</f>
        <v>0</v>
      </c>
      <c r="F6" s="100">
        <f>IF(SER_hh_tes_in!F6=0,0,1000000/0.086*SER_hh_tes_in!F6/SER_hh_num_in!F6)</f>
        <v>0</v>
      </c>
      <c r="G6" s="100">
        <f>IF(SER_hh_tes_in!G6=0,0,1000000/0.086*SER_hh_tes_in!G6/SER_hh_num_in!G6)</f>
        <v>0</v>
      </c>
      <c r="H6" s="100">
        <f>IF(SER_hh_tes_in!H6=0,0,1000000/0.086*SER_hh_tes_in!H6/SER_hh_num_in!H6)</f>
        <v>0</v>
      </c>
      <c r="I6" s="100">
        <f>IF(SER_hh_tes_in!I6=0,0,1000000/0.086*SER_hh_tes_in!I6/SER_hh_num_in!I6)</f>
        <v>0</v>
      </c>
      <c r="J6" s="100">
        <f>IF(SER_hh_tes_in!J6=0,0,1000000/0.086*SER_hh_tes_in!J6/SER_hh_num_in!J6)</f>
        <v>0</v>
      </c>
      <c r="K6" s="100">
        <f>IF(SER_hh_tes_in!K6=0,0,1000000/0.086*SER_hh_tes_in!K6/SER_hh_num_in!K6)</f>
        <v>0</v>
      </c>
      <c r="L6" s="100">
        <f>IF(SER_hh_tes_in!L6=0,0,1000000/0.086*SER_hh_tes_in!L6/SER_hh_num_in!L6)</f>
        <v>0</v>
      </c>
      <c r="M6" s="100">
        <f>IF(SER_hh_tes_in!M6=0,0,1000000/0.086*SER_hh_tes_in!M6/SER_hh_num_in!M6)</f>
        <v>0</v>
      </c>
      <c r="N6" s="100">
        <f>IF(SER_hh_tes_in!N6=0,0,1000000/0.086*SER_hh_tes_in!N6/SER_hh_num_in!N6)</f>
        <v>0</v>
      </c>
      <c r="O6" s="100">
        <f>IF(SER_hh_tes_in!O6=0,0,1000000/0.086*SER_hh_tes_in!O6/SER_hh_num_in!O6)</f>
        <v>0</v>
      </c>
      <c r="P6" s="100">
        <f>IF(SER_hh_tes_in!P6=0,0,1000000/0.086*SER_hh_tes_in!P6/SER_hh_num_in!P6)</f>
        <v>0</v>
      </c>
      <c r="Q6" s="100">
        <f>IF(SER_hh_tes_in!Q6=0,0,1000000/0.086*SER_hh_tes_in!Q6/SER_hh_num_in!Q6)</f>
        <v>0</v>
      </c>
    </row>
    <row r="7" spans="1:17" ht="12" customHeight="1" x14ac:dyDescent="0.25">
      <c r="A7" s="88" t="s">
        <v>99</v>
      </c>
      <c r="B7" s="100"/>
      <c r="C7" s="100">
        <f>IF(SER_hh_tes_in!C7=0,0,1000000/0.086*SER_hh_tes_in!C7/SER_hh_num_in!C7)</f>
        <v>69376.723090996238</v>
      </c>
      <c r="D7" s="100">
        <f>IF(SER_hh_tes_in!D7=0,0,1000000/0.086*SER_hh_tes_in!D7/SER_hh_num_in!D7)</f>
        <v>0</v>
      </c>
      <c r="E7" s="100">
        <f>IF(SER_hh_tes_in!E7=0,0,1000000/0.086*SER_hh_tes_in!E7/SER_hh_num_in!E7)</f>
        <v>0</v>
      </c>
      <c r="F7" s="100">
        <f>IF(SER_hh_tes_in!F7=0,0,1000000/0.086*SER_hh_tes_in!F7/SER_hh_num_in!F7)</f>
        <v>0</v>
      </c>
      <c r="G7" s="100">
        <f>IF(SER_hh_tes_in!G7=0,0,1000000/0.086*SER_hh_tes_in!G7/SER_hh_num_in!G7)</f>
        <v>68415.675724041517</v>
      </c>
      <c r="H7" s="100">
        <f>IF(SER_hh_tes_in!H7=0,0,1000000/0.086*SER_hh_tes_in!H7/SER_hh_num_in!H7)</f>
        <v>59042.330919518266</v>
      </c>
      <c r="I7" s="100">
        <f>IF(SER_hh_tes_in!I7=0,0,1000000/0.086*SER_hh_tes_in!I7/SER_hh_num_in!I7)</f>
        <v>0</v>
      </c>
      <c r="J7" s="100">
        <f>IF(SER_hh_tes_in!J7=0,0,1000000/0.086*SER_hh_tes_in!J7/SER_hh_num_in!J7)</f>
        <v>0</v>
      </c>
      <c r="K7" s="100">
        <f>IF(SER_hh_tes_in!K7=0,0,1000000/0.086*SER_hh_tes_in!K7/SER_hh_num_in!K7)</f>
        <v>0</v>
      </c>
      <c r="L7" s="100">
        <f>IF(SER_hh_tes_in!L7=0,0,1000000/0.086*SER_hh_tes_in!L7/SER_hh_num_in!L7)</f>
        <v>0</v>
      </c>
      <c r="M7" s="100">
        <f>IF(SER_hh_tes_in!M7=0,0,1000000/0.086*SER_hh_tes_in!M7/SER_hh_num_in!M7)</f>
        <v>0</v>
      </c>
      <c r="N7" s="100">
        <f>IF(SER_hh_tes_in!N7=0,0,1000000/0.086*SER_hh_tes_in!N7/SER_hh_num_in!N7)</f>
        <v>43235.024875452465</v>
      </c>
      <c r="O7" s="100">
        <f>IF(SER_hh_tes_in!O7=0,0,1000000/0.086*SER_hh_tes_in!O7/SER_hh_num_in!O7)</f>
        <v>22051.129195244284</v>
      </c>
      <c r="P7" s="100">
        <f>IF(SER_hh_tes_in!P7=0,0,1000000/0.086*SER_hh_tes_in!P7/SER_hh_num_in!P7)</f>
        <v>25163.108860354503</v>
      </c>
      <c r="Q7" s="100">
        <f>IF(SER_hh_tes_in!Q7=0,0,1000000/0.086*SER_hh_tes_in!Q7/SER_hh_num_in!Q7)</f>
        <v>27750.867400633462</v>
      </c>
    </row>
    <row r="8" spans="1:17" ht="12" customHeight="1" x14ac:dyDescent="0.25">
      <c r="A8" s="88" t="s">
        <v>101</v>
      </c>
      <c r="B8" s="100"/>
      <c r="C8" s="100">
        <f>IF(SER_hh_tes_in!C8=0,0,1000000/0.086*SER_hh_tes_in!C8/SER_hh_num_in!C8)</f>
        <v>0</v>
      </c>
      <c r="D8" s="100">
        <f>IF(SER_hh_tes_in!D8=0,0,1000000/0.086*SER_hh_tes_in!D8/SER_hh_num_in!D8)</f>
        <v>0</v>
      </c>
      <c r="E8" s="100">
        <f>IF(SER_hh_tes_in!E8=0,0,1000000/0.086*SER_hh_tes_in!E8/SER_hh_num_in!E8)</f>
        <v>0</v>
      </c>
      <c r="F8" s="100">
        <f>IF(SER_hh_tes_in!F8=0,0,1000000/0.086*SER_hh_tes_in!F8/SER_hh_num_in!F8)</f>
        <v>0</v>
      </c>
      <c r="G8" s="100">
        <f>IF(SER_hh_tes_in!G8=0,0,1000000/0.086*SER_hh_tes_in!G8/SER_hh_num_in!G8)</f>
        <v>0</v>
      </c>
      <c r="H8" s="100">
        <f>IF(SER_hh_tes_in!H8=0,0,1000000/0.086*SER_hh_tes_in!H8/SER_hh_num_in!H8)</f>
        <v>0</v>
      </c>
      <c r="I8" s="100">
        <f>IF(SER_hh_tes_in!I8=0,0,1000000/0.086*SER_hh_tes_in!I8/SER_hh_num_in!I8)</f>
        <v>0</v>
      </c>
      <c r="J8" s="100">
        <f>IF(SER_hh_tes_in!J8=0,0,1000000/0.086*SER_hh_tes_in!J8/SER_hh_num_in!J8)</f>
        <v>0</v>
      </c>
      <c r="K8" s="100">
        <f>IF(SER_hh_tes_in!K8=0,0,1000000/0.086*SER_hh_tes_in!K8/SER_hh_num_in!K8)</f>
        <v>0</v>
      </c>
      <c r="L8" s="100">
        <f>IF(SER_hh_tes_in!L8=0,0,1000000/0.086*SER_hh_tes_in!L8/SER_hh_num_in!L8)</f>
        <v>0</v>
      </c>
      <c r="M8" s="100">
        <f>IF(SER_hh_tes_in!M8=0,0,1000000/0.086*SER_hh_tes_in!M8/SER_hh_num_in!M8)</f>
        <v>0</v>
      </c>
      <c r="N8" s="100">
        <f>IF(SER_hh_tes_in!N8=0,0,1000000/0.086*SER_hh_tes_in!N8/SER_hh_num_in!N8)</f>
        <v>0</v>
      </c>
      <c r="O8" s="100">
        <f>IF(SER_hh_tes_in!O8=0,0,1000000/0.086*SER_hh_tes_in!O8/SER_hh_num_in!O8)</f>
        <v>0</v>
      </c>
      <c r="P8" s="100">
        <f>IF(SER_hh_tes_in!P8=0,0,1000000/0.086*SER_hh_tes_in!P8/SER_hh_num_in!P8)</f>
        <v>0</v>
      </c>
      <c r="Q8" s="100">
        <f>IF(SER_hh_tes_in!Q8=0,0,1000000/0.086*SER_hh_tes_in!Q8/SER_hh_num_in!Q8)</f>
        <v>0</v>
      </c>
    </row>
    <row r="9" spans="1:17" ht="12" customHeight="1" x14ac:dyDescent="0.25">
      <c r="A9" s="88" t="s">
        <v>106</v>
      </c>
      <c r="B9" s="100"/>
      <c r="C9" s="100">
        <f>IF(SER_hh_tes_in!C9=0,0,1000000/0.086*SER_hh_tes_in!C9/SER_hh_num_in!C9)</f>
        <v>70507.36568752618</v>
      </c>
      <c r="D9" s="100">
        <f>IF(SER_hh_tes_in!D9=0,0,1000000/0.086*SER_hh_tes_in!D9/SER_hh_num_in!D9)</f>
        <v>61672.648010851022</v>
      </c>
      <c r="E9" s="100">
        <f>IF(SER_hh_tes_in!E9=0,0,1000000/0.086*SER_hh_tes_in!E9/SER_hh_num_in!E9)</f>
        <v>61868.320937625162</v>
      </c>
      <c r="F9" s="100">
        <f>IF(SER_hh_tes_in!F9=0,0,1000000/0.086*SER_hh_tes_in!F9/SER_hh_num_in!F9)</f>
        <v>64154.828229162595</v>
      </c>
      <c r="G9" s="100">
        <f>IF(SER_hh_tes_in!G9=0,0,1000000/0.086*SER_hh_tes_in!G9/SER_hh_num_in!G9)</f>
        <v>73087.232019398289</v>
      </c>
      <c r="H9" s="100">
        <f>IF(SER_hh_tes_in!H9=0,0,1000000/0.086*SER_hh_tes_in!H9/SER_hh_num_in!H9)</f>
        <v>62377.984022645236</v>
      </c>
      <c r="I9" s="100">
        <f>IF(SER_hh_tes_in!I9=0,0,1000000/0.086*SER_hh_tes_in!I9/SER_hh_num_in!I9)</f>
        <v>0</v>
      </c>
      <c r="J9" s="100">
        <f>IF(SER_hh_tes_in!J9=0,0,1000000/0.086*SER_hh_tes_in!J9/SER_hh_num_in!J9)</f>
        <v>49313.108941587641</v>
      </c>
      <c r="K9" s="100">
        <f>IF(SER_hh_tes_in!K9=0,0,1000000/0.086*SER_hh_tes_in!K9/SER_hh_num_in!K9)</f>
        <v>55629.351835720496</v>
      </c>
      <c r="L9" s="100">
        <f>IF(SER_hh_tes_in!L9=0,0,1000000/0.086*SER_hh_tes_in!L9/SER_hh_num_in!L9)</f>
        <v>58752.996661577163</v>
      </c>
      <c r="M9" s="100">
        <f>IF(SER_hh_tes_in!M9=0,0,1000000/0.086*SER_hh_tes_in!M9/SER_hh_num_in!M9)</f>
        <v>59648.334001089002</v>
      </c>
      <c r="N9" s="100">
        <f>IF(SER_hh_tes_in!N9=0,0,1000000/0.086*SER_hh_tes_in!N9/SER_hh_num_in!N9)</f>
        <v>38508.054470223789</v>
      </c>
      <c r="O9" s="100">
        <f>IF(SER_hh_tes_in!O9=0,0,1000000/0.086*SER_hh_tes_in!O9/SER_hh_num_in!O9)</f>
        <v>38392.349616299631</v>
      </c>
      <c r="P9" s="100">
        <f>IF(SER_hh_tes_in!P9=0,0,1000000/0.086*SER_hh_tes_in!P9/SER_hh_num_in!P9)</f>
        <v>30443.237466670598</v>
      </c>
      <c r="Q9" s="100">
        <f>IF(SER_hh_tes_in!Q9=0,0,1000000/0.086*SER_hh_tes_in!Q9/SER_hh_num_in!Q9)</f>
        <v>33606.625707452185</v>
      </c>
    </row>
    <row r="10" spans="1:17" ht="12" customHeight="1" x14ac:dyDescent="0.25">
      <c r="A10" s="88" t="s">
        <v>34</v>
      </c>
      <c r="B10" s="100"/>
      <c r="C10" s="100">
        <f>IF(SER_hh_tes_in!C10=0,0,1000000/0.086*SER_hh_tes_in!C10/SER_hh_num_in!C10)</f>
        <v>62513.26656713507</v>
      </c>
      <c r="D10" s="100">
        <f>IF(SER_hh_tes_in!D10=0,0,1000000/0.086*SER_hh_tes_in!D10/SER_hh_num_in!D10)</f>
        <v>62125.552152600299</v>
      </c>
      <c r="E10" s="100">
        <f>IF(SER_hh_tes_in!E10=0,0,1000000/0.086*SER_hh_tes_in!E10/SER_hh_num_in!E10)</f>
        <v>66886.311414477721</v>
      </c>
      <c r="F10" s="100">
        <f>IF(SER_hh_tes_in!F10=0,0,1000000/0.086*SER_hh_tes_in!F10/SER_hh_num_in!F10)</f>
        <v>61130.808824472515</v>
      </c>
      <c r="G10" s="100">
        <f>IF(SER_hh_tes_in!G10=0,0,1000000/0.086*SER_hh_tes_in!G10/SER_hh_num_in!G10)</f>
        <v>48588.7539181065</v>
      </c>
      <c r="H10" s="100">
        <f>IF(SER_hh_tes_in!H10=0,0,1000000/0.086*SER_hh_tes_in!H10/SER_hh_num_in!H10)</f>
        <v>63833.646177311821</v>
      </c>
      <c r="I10" s="100">
        <f>IF(SER_hh_tes_in!I10=0,0,1000000/0.086*SER_hh_tes_in!I10/SER_hh_num_in!I10)</f>
        <v>52858.526631276669</v>
      </c>
      <c r="J10" s="100">
        <f>IF(SER_hh_tes_in!J10=0,0,1000000/0.086*SER_hh_tes_in!J10/SER_hh_num_in!J10)</f>
        <v>51845.859163374611</v>
      </c>
      <c r="K10" s="100">
        <f>IF(SER_hh_tes_in!K10=0,0,1000000/0.086*SER_hh_tes_in!K10/SER_hh_num_in!K10)</f>
        <v>58994.906163051761</v>
      </c>
      <c r="L10" s="100">
        <f>IF(SER_hh_tes_in!L10=0,0,1000000/0.086*SER_hh_tes_in!L10/SER_hh_num_in!L10)</f>
        <v>0</v>
      </c>
      <c r="M10" s="100">
        <f>IF(SER_hh_tes_in!M10=0,0,1000000/0.086*SER_hh_tes_in!M10/SER_hh_num_in!M10)</f>
        <v>0</v>
      </c>
      <c r="N10" s="100">
        <f>IF(SER_hh_tes_in!N10=0,0,1000000/0.086*SER_hh_tes_in!N10/SER_hh_num_in!N10)</f>
        <v>42310.149669300052</v>
      </c>
      <c r="O10" s="100">
        <f>IF(SER_hh_tes_in!O10=0,0,1000000/0.086*SER_hh_tes_in!O10/SER_hh_num_in!O10)</f>
        <v>39380.866114037446</v>
      </c>
      <c r="P10" s="100">
        <f>IF(SER_hh_tes_in!P10=0,0,1000000/0.086*SER_hh_tes_in!P10/SER_hh_num_in!P10)</f>
        <v>30741.455819943516</v>
      </c>
      <c r="Q10" s="100">
        <f>IF(SER_hh_tes_in!Q10=0,0,1000000/0.086*SER_hh_tes_in!Q10/SER_hh_num_in!Q10)</f>
        <v>33338.68789386499</v>
      </c>
    </row>
    <row r="11" spans="1:17" ht="12" customHeight="1" x14ac:dyDescent="0.25">
      <c r="A11" s="88" t="s">
        <v>61</v>
      </c>
      <c r="B11" s="100"/>
      <c r="C11" s="100">
        <f>IF(SER_hh_tes_in!C11=0,0,1000000/0.086*SER_hh_tes_in!C11/SER_hh_num_in!C11)</f>
        <v>68319.591569852739</v>
      </c>
      <c r="D11" s="100">
        <f>IF(SER_hh_tes_in!D11=0,0,1000000/0.086*SER_hh_tes_in!D11/SER_hh_num_in!D11)</f>
        <v>61370.383112982396</v>
      </c>
      <c r="E11" s="100">
        <f>IF(SER_hh_tes_in!E11=0,0,1000000/0.086*SER_hh_tes_in!E11/SER_hh_num_in!E11)</f>
        <v>61479.72807474908</v>
      </c>
      <c r="F11" s="100">
        <f>IF(SER_hh_tes_in!F11=0,0,1000000/0.086*SER_hh_tes_in!F11/SER_hh_num_in!F11)</f>
        <v>0</v>
      </c>
      <c r="G11" s="100">
        <f>IF(SER_hh_tes_in!G11=0,0,1000000/0.086*SER_hh_tes_in!G11/SER_hh_num_in!G11)</f>
        <v>0</v>
      </c>
      <c r="H11" s="100">
        <f>IF(SER_hh_tes_in!H11=0,0,1000000/0.086*SER_hh_tes_in!H11/SER_hh_num_in!H11)</f>
        <v>61115.205480278899</v>
      </c>
      <c r="I11" s="100">
        <f>IF(SER_hh_tes_in!I11=0,0,1000000/0.086*SER_hh_tes_in!I11/SER_hh_num_in!I11)</f>
        <v>49824.168140357709</v>
      </c>
      <c r="J11" s="100">
        <f>IF(SER_hh_tes_in!J11=0,0,1000000/0.086*SER_hh_tes_in!J11/SER_hh_num_in!J11)</f>
        <v>49146.495285593854</v>
      </c>
      <c r="K11" s="100">
        <f>IF(SER_hh_tes_in!K11=0,0,1000000/0.086*SER_hh_tes_in!K11/SER_hh_num_in!K11)</f>
        <v>0</v>
      </c>
      <c r="L11" s="100">
        <f>IF(SER_hh_tes_in!L11=0,0,1000000/0.086*SER_hh_tes_in!L11/SER_hh_num_in!L11)</f>
        <v>57676.778414523862</v>
      </c>
      <c r="M11" s="100">
        <f>IF(SER_hh_tes_in!M11=0,0,1000000/0.086*SER_hh_tes_in!M11/SER_hh_num_in!M11)</f>
        <v>58034.157779835019</v>
      </c>
      <c r="N11" s="100">
        <f>IF(SER_hh_tes_in!N11=0,0,1000000/0.086*SER_hh_tes_in!N11/SER_hh_num_in!N11)</f>
        <v>37828.077958149173</v>
      </c>
      <c r="O11" s="100">
        <f>IF(SER_hh_tes_in!O11=0,0,1000000/0.086*SER_hh_tes_in!O11/SER_hh_num_in!O11)</f>
        <v>37023.432071379902</v>
      </c>
      <c r="P11" s="100">
        <f>IF(SER_hh_tes_in!P11=0,0,1000000/0.086*SER_hh_tes_in!P11/SER_hh_num_in!P11)</f>
        <v>0</v>
      </c>
      <c r="Q11" s="100">
        <f>IF(SER_hh_tes_in!Q11=0,0,1000000/0.086*SER_hh_tes_in!Q11/SER_hh_num_in!Q11)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IF(SER_hh_tes_in!C12=0,0,1000000/0.086*SER_hh_tes_in!C12/SER_hh_num_in!C12)</f>
        <v>70607.555223798656</v>
      </c>
      <c r="D12" s="100">
        <f>IF(SER_hh_tes_in!D12=0,0,1000000/0.086*SER_hh_tes_in!D12/SER_hh_num_in!D12)</f>
        <v>58978.681827827786</v>
      </c>
      <c r="E12" s="100">
        <f>IF(SER_hh_tes_in!E12=0,0,1000000/0.086*SER_hh_tes_in!E12/SER_hh_num_in!E12)</f>
        <v>62771.605380567315</v>
      </c>
      <c r="F12" s="100">
        <f>IF(SER_hh_tes_in!F12=0,0,1000000/0.086*SER_hh_tes_in!F12/SER_hh_num_in!F12)</f>
        <v>0</v>
      </c>
      <c r="G12" s="100">
        <f>IF(SER_hh_tes_in!G12=0,0,1000000/0.086*SER_hh_tes_in!G12/SER_hh_num_in!G12)</f>
        <v>70373.731863483743</v>
      </c>
      <c r="H12" s="100">
        <f>IF(SER_hh_tes_in!H12=0,0,1000000/0.086*SER_hh_tes_in!H12/SER_hh_num_in!H12)</f>
        <v>60007.266299704504</v>
      </c>
      <c r="I12" s="100">
        <f>IF(SER_hh_tes_in!I12=0,0,1000000/0.086*SER_hh_tes_in!I12/SER_hh_num_in!I12)</f>
        <v>48924.403231865719</v>
      </c>
      <c r="J12" s="100">
        <f>IF(SER_hh_tes_in!J12=0,0,1000000/0.086*SER_hh_tes_in!J12/SER_hh_num_in!J12)</f>
        <v>48187.060477351173</v>
      </c>
      <c r="K12" s="100">
        <f>IF(SER_hh_tes_in!K12=0,0,1000000/0.086*SER_hh_tes_in!K12/SER_hh_num_in!K12)</f>
        <v>0</v>
      </c>
      <c r="L12" s="100">
        <f>IF(SER_hh_tes_in!L12=0,0,1000000/0.086*SER_hh_tes_in!L12/SER_hh_num_in!L12)</f>
        <v>56792.440085531496</v>
      </c>
      <c r="M12" s="100">
        <f>IF(SER_hh_tes_in!M12=0,0,1000000/0.086*SER_hh_tes_in!M12/SER_hh_num_in!M12)</f>
        <v>55640.175817275362</v>
      </c>
      <c r="N12" s="100">
        <f>IF(SER_hh_tes_in!N12=0,0,1000000/0.086*SER_hh_tes_in!N12/SER_hh_num_in!N12)</f>
        <v>0</v>
      </c>
      <c r="O12" s="100">
        <f>IF(SER_hh_tes_in!O12=0,0,1000000/0.086*SER_hh_tes_in!O12/SER_hh_num_in!O12)</f>
        <v>0</v>
      </c>
      <c r="P12" s="100">
        <f>IF(SER_hh_tes_in!P12=0,0,1000000/0.086*SER_hh_tes_in!P12/SER_hh_num_in!P12)</f>
        <v>28744.4023026092</v>
      </c>
      <c r="Q12" s="100">
        <f>IF(SER_hh_tes_in!Q12=0,0,1000000/0.086*SER_hh_tes_in!Q12/SER_hh_num_in!Q12)</f>
        <v>31574.222559503396</v>
      </c>
    </row>
    <row r="13" spans="1:17" ht="12" customHeight="1" x14ac:dyDescent="0.25">
      <c r="A13" s="88" t="s">
        <v>105</v>
      </c>
      <c r="B13" s="100"/>
      <c r="C13" s="100">
        <f>IF(SER_hh_tes_in!C13=0,0,1000000/0.086*SER_hh_tes_in!C13/SER_hh_num_in!C13)</f>
        <v>71316.967524623222</v>
      </c>
      <c r="D13" s="100">
        <f>IF(SER_hh_tes_in!D13=0,0,1000000/0.086*SER_hh_tes_in!D13/SER_hh_num_in!D13)</f>
        <v>61665.463524820691</v>
      </c>
      <c r="E13" s="100">
        <f>IF(SER_hh_tes_in!E13=0,0,1000000/0.086*SER_hh_tes_in!E13/SER_hh_num_in!E13)</f>
        <v>61793.64467264471</v>
      </c>
      <c r="F13" s="100">
        <f>IF(SER_hh_tes_in!F13=0,0,1000000/0.086*SER_hh_tes_in!F13/SER_hh_num_in!F13)</f>
        <v>63649.714800616632</v>
      </c>
      <c r="G13" s="100">
        <f>IF(SER_hh_tes_in!G13=0,0,1000000/0.086*SER_hh_tes_in!G13/SER_hh_num_in!G13)</f>
        <v>71877.407373702459</v>
      </c>
      <c r="H13" s="100">
        <f>IF(SER_hh_tes_in!H13=0,0,1000000/0.086*SER_hh_tes_in!H13/SER_hh_num_in!H13)</f>
        <v>61648.707499803713</v>
      </c>
      <c r="I13" s="100">
        <f>IF(SER_hh_tes_in!I13=0,0,1000000/0.086*SER_hh_tes_in!I13/SER_hh_num_in!I13)</f>
        <v>49564.250151859982</v>
      </c>
      <c r="J13" s="100">
        <f>IF(SER_hh_tes_in!J13=0,0,1000000/0.086*SER_hh_tes_in!J13/SER_hh_num_in!J13)</f>
        <v>48377.941603414896</v>
      </c>
      <c r="K13" s="100">
        <f>IF(SER_hh_tes_in!K13=0,0,1000000/0.086*SER_hh_tes_in!K13/SER_hh_num_in!K13)</f>
        <v>54084.811063488683</v>
      </c>
      <c r="L13" s="100">
        <f>IF(SER_hh_tes_in!L13=0,0,1000000/0.086*SER_hh_tes_in!L13/SER_hh_num_in!L13)</f>
        <v>58150.237996920136</v>
      </c>
      <c r="M13" s="100">
        <f>IF(SER_hh_tes_in!M13=0,0,1000000/0.086*SER_hh_tes_in!M13/SER_hh_num_in!M13)</f>
        <v>62191.323450062642</v>
      </c>
      <c r="N13" s="100">
        <f>IF(SER_hh_tes_in!N13=0,0,1000000/0.086*SER_hh_tes_in!N13/SER_hh_num_in!N13)</f>
        <v>43248.993478169308</v>
      </c>
      <c r="O13" s="100">
        <f>IF(SER_hh_tes_in!O13=0,0,1000000/0.086*SER_hh_tes_in!O13/SER_hh_num_in!O13)</f>
        <v>42665.342822692808</v>
      </c>
      <c r="P13" s="100">
        <f>IF(SER_hh_tes_in!P13=0,0,1000000/0.086*SER_hh_tes_in!P13/SER_hh_num_in!P13)</f>
        <v>33939.989075359088</v>
      </c>
      <c r="Q13" s="100">
        <f>IF(SER_hh_tes_in!Q13=0,0,1000000/0.086*SER_hh_tes_in!Q13/SER_hh_num_in!Q13)</f>
        <v>0</v>
      </c>
    </row>
    <row r="14" spans="1:17" ht="12" customHeight="1" x14ac:dyDescent="0.25">
      <c r="A14" s="51" t="s">
        <v>104</v>
      </c>
      <c r="B14" s="22"/>
      <c r="C14" s="22">
        <f>IF(SER_hh_tes_in!C14=0,0,1000000/0.086*SER_hh_tes_in!C14/SER_hh_num_in!C14)</f>
        <v>0</v>
      </c>
      <c r="D14" s="22">
        <f>IF(SER_hh_tes_in!D14=0,0,1000000/0.086*SER_hh_tes_in!D14/SER_hh_num_in!D14)</f>
        <v>0</v>
      </c>
      <c r="E14" s="22">
        <f>IF(SER_hh_tes_in!E14=0,0,1000000/0.086*SER_hh_tes_in!E14/SER_hh_num_in!E14)</f>
        <v>0</v>
      </c>
      <c r="F14" s="22">
        <f>IF(SER_hh_tes_in!F14=0,0,1000000/0.086*SER_hh_tes_in!F14/SER_hh_num_in!F14)</f>
        <v>63491.425386917668</v>
      </c>
      <c r="G14" s="22">
        <f>IF(SER_hh_tes_in!G14=0,0,1000000/0.086*SER_hh_tes_in!G14/SER_hh_num_in!G14)</f>
        <v>72412.479309561182</v>
      </c>
      <c r="H14" s="22">
        <f>IF(SER_hh_tes_in!H14=0,0,1000000/0.086*SER_hh_tes_in!H14/SER_hh_num_in!H14)</f>
        <v>62463.019062883104</v>
      </c>
      <c r="I14" s="22">
        <f>IF(SER_hh_tes_in!I14=0,0,1000000/0.086*SER_hh_tes_in!I14/SER_hh_num_in!I14)</f>
        <v>50468.407033090632</v>
      </c>
      <c r="J14" s="22">
        <f>IF(SER_hh_tes_in!J14=0,0,1000000/0.086*SER_hh_tes_in!J14/SER_hh_num_in!J14)</f>
        <v>49235.817461684099</v>
      </c>
      <c r="K14" s="22">
        <f>IF(SER_hh_tes_in!K14=0,0,1000000/0.086*SER_hh_tes_in!K14/SER_hh_num_in!K14)</f>
        <v>55163.497548203479</v>
      </c>
      <c r="L14" s="22">
        <f>IF(SER_hh_tes_in!L14=0,0,1000000/0.086*SER_hh_tes_in!L14/SER_hh_num_in!L14)</f>
        <v>57435.774747583419</v>
      </c>
      <c r="M14" s="22">
        <f>IF(SER_hh_tes_in!M14=0,0,1000000/0.086*SER_hh_tes_in!M14/SER_hh_num_in!M14)</f>
        <v>57680.621388581792</v>
      </c>
      <c r="N14" s="22">
        <f>IF(SER_hh_tes_in!N14=0,0,1000000/0.086*SER_hh_tes_in!N14/SER_hh_num_in!N14)</f>
        <v>0</v>
      </c>
      <c r="O14" s="22">
        <f>IF(SER_hh_tes_in!O14=0,0,1000000/0.086*SER_hh_tes_in!O14/SER_hh_num_in!O14)</f>
        <v>36636.089081346669</v>
      </c>
      <c r="P14" s="22">
        <f>IF(SER_hh_tes_in!P14=0,0,1000000/0.086*SER_hh_tes_in!P14/SER_hh_num_in!P14)</f>
        <v>29247.963401582983</v>
      </c>
      <c r="Q14" s="22">
        <f>IF(SER_hh_tes_in!Q14=0,0,1000000/0.086*SER_hh_tes_in!Q14/SER_hh_num_in!Q14)</f>
        <v>32224.354146840691</v>
      </c>
    </row>
    <row r="15" spans="1:17" ht="12" customHeight="1" x14ac:dyDescent="0.25">
      <c r="A15" s="105" t="s">
        <v>108</v>
      </c>
      <c r="B15" s="104"/>
      <c r="C15" s="104">
        <f>IF(SER_hh_tes_in!C15=0,0,1000000/0.086*SER_hh_tes_in!C15/SER_hh_num_in!C15)</f>
        <v>1181.9153465129148</v>
      </c>
      <c r="D15" s="104">
        <f>IF(SER_hh_tes_in!D15=0,0,1000000/0.086*SER_hh_tes_in!D15/SER_hh_num_in!D15)</f>
        <v>1135.0938688476699</v>
      </c>
      <c r="E15" s="104">
        <f>IF(SER_hh_tes_in!E15=0,0,1000000/0.086*SER_hh_tes_in!E15/SER_hh_num_in!E15)</f>
        <v>1155.3099989224168</v>
      </c>
      <c r="F15" s="104">
        <f>IF(SER_hh_tes_in!F15=0,0,1000000/0.086*SER_hh_tes_in!F15/SER_hh_num_in!F15)</f>
        <v>1280.0936603021785</v>
      </c>
      <c r="G15" s="104">
        <f>IF(SER_hh_tes_in!G15=0,0,1000000/0.086*SER_hh_tes_in!G15/SER_hh_num_in!G15)</f>
        <v>1242.8759136350084</v>
      </c>
      <c r="H15" s="104">
        <f>IF(SER_hh_tes_in!H15=0,0,1000000/0.086*SER_hh_tes_in!H15/SER_hh_num_in!H15)</f>
        <v>934.63659969103958</v>
      </c>
      <c r="I15" s="104">
        <f>IF(SER_hh_tes_in!I15=0,0,1000000/0.086*SER_hh_tes_in!I15/SER_hh_num_in!I15)</f>
        <v>304.04059215585795</v>
      </c>
      <c r="J15" s="104">
        <f>IF(SER_hh_tes_in!J15=0,0,1000000/0.086*SER_hh_tes_in!J15/SER_hh_num_in!J15)</f>
        <v>298.67683053647846</v>
      </c>
      <c r="K15" s="104">
        <f>IF(SER_hh_tes_in!K15=0,0,1000000/0.086*SER_hh_tes_in!K15/SER_hh_num_in!K15)</f>
        <v>970.00205394057741</v>
      </c>
      <c r="L15" s="104">
        <f>IF(SER_hh_tes_in!L15=0,0,1000000/0.086*SER_hh_tes_in!L15/SER_hh_num_in!L15)</f>
        <v>1150.5351432350687</v>
      </c>
      <c r="M15" s="104">
        <f>IF(SER_hh_tes_in!M15=0,0,1000000/0.086*SER_hh_tes_in!M15/SER_hh_num_in!M15)</f>
        <v>1053.6487435325521</v>
      </c>
      <c r="N15" s="104">
        <f>IF(SER_hh_tes_in!N15=0,0,1000000/0.086*SER_hh_tes_in!N15/SER_hh_num_in!N15)</f>
        <v>650.32258087444666</v>
      </c>
      <c r="O15" s="104">
        <f>IF(SER_hh_tes_in!O15=0,0,1000000/0.086*SER_hh_tes_in!O15/SER_hh_num_in!O15)</f>
        <v>661.72747055270486</v>
      </c>
      <c r="P15" s="104">
        <f>IF(SER_hh_tes_in!P15=0,0,1000000/0.086*SER_hh_tes_in!P15/SER_hh_num_in!P15)</f>
        <v>498.2823519814512</v>
      </c>
      <c r="Q15" s="104">
        <f>IF(SER_hh_tes_in!Q15=0,0,1000000/0.086*SER_hh_tes_in!Q15/SER_hh_num_in!Q15)</f>
        <v>595.90931714667704</v>
      </c>
    </row>
    <row r="16" spans="1:17" ht="12.95" customHeight="1" x14ac:dyDescent="0.25">
      <c r="A16" s="90" t="s">
        <v>102</v>
      </c>
      <c r="B16" s="101"/>
      <c r="C16" s="101">
        <f>IF(SER_hh_tes_in!C16=0,0,1000000/0.086*SER_hh_tes_in!C16/SER_hh_num_in!C16)</f>
        <v>11014.707367300478</v>
      </c>
      <c r="D16" s="101">
        <f>IF(SER_hh_tes_in!D16=0,0,1000000/0.086*SER_hh_tes_in!D16/SER_hh_num_in!D16)</f>
        <v>10853.871692373459</v>
      </c>
      <c r="E16" s="101">
        <f>IF(SER_hh_tes_in!E16=0,0,1000000/0.086*SER_hh_tes_in!E16/SER_hh_num_in!E16)</f>
        <v>11032.390821230456</v>
      </c>
      <c r="F16" s="101">
        <f>IF(SER_hh_tes_in!F16=0,0,1000000/0.086*SER_hh_tes_in!F16/SER_hh_num_in!F16)</f>
        <v>11143.338588201419</v>
      </c>
      <c r="G16" s="101">
        <f>IF(SER_hh_tes_in!G16=0,0,1000000/0.086*SER_hh_tes_in!G16/SER_hh_num_in!G16)</f>
        <v>11242.565545369544</v>
      </c>
      <c r="H16" s="101">
        <f>IF(SER_hh_tes_in!H16=0,0,1000000/0.086*SER_hh_tes_in!H16/SER_hh_num_in!H16)</f>
        <v>11121.686503427669</v>
      </c>
      <c r="I16" s="101">
        <f>IF(SER_hh_tes_in!I16=0,0,1000000/0.086*SER_hh_tes_in!I16/SER_hh_num_in!I16)</f>
        <v>11059.280814099384</v>
      </c>
      <c r="J16" s="101">
        <f>IF(SER_hh_tes_in!J16=0,0,1000000/0.086*SER_hh_tes_in!J16/SER_hh_num_in!J16)</f>
        <v>11276.520875203876</v>
      </c>
      <c r="K16" s="101">
        <f>IF(SER_hh_tes_in!K16=0,0,1000000/0.086*SER_hh_tes_in!K16/SER_hh_num_in!K16)</f>
        <v>11433.432294407701</v>
      </c>
      <c r="L16" s="101">
        <f>IF(SER_hh_tes_in!L16=0,0,1000000/0.086*SER_hh_tes_in!L16/SER_hh_num_in!L16)</f>
        <v>11520.033058258796</v>
      </c>
      <c r="M16" s="101">
        <f>IF(SER_hh_tes_in!M16=0,0,1000000/0.086*SER_hh_tes_in!M16/SER_hh_num_in!M16)</f>
        <v>10749.344707598459</v>
      </c>
      <c r="N16" s="101">
        <f>IF(SER_hh_tes_in!N16=0,0,1000000/0.086*SER_hh_tes_in!N16/SER_hh_num_in!N16)</f>
        <v>4433.8930761913689</v>
      </c>
      <c r="O16" s="101">
        <f>IF(SER_hh_tes_in!O16=0,0,1000000/0.086*SER_hh_tes_in!O16/SER_hh_num_in!O16)</f>
        <v>4669.6779601494591</v>
      </c>
      <c r="P16" s="101">
        <f>IF(SER_hh_tes_in!P16=0,0,1000000/0.086*SER_hh_tes_in!P16/SER_hh_num_in!P16)</f>
        <v>9994.233568506439</v>
      </c>
      <c r="Q16" s="101">
        <f>IF(SER_hh_tes_in!Q16=0,0,1000000/0.086*SER_hh_tes_in!Q16/SER_hh_num_in!Q16)</f>
        <v>5328.2450649461443</v>
      </c>
    </row>
    <row r="17" spans="1:17" ht="12.95" customHeight="1" x14ac:dyDescent="0.25">
      <c r="A17" s="88" t="s">
        <v>101</v>
      </c>
      <c r="B17" s="103"/>
      <c r="C17" s="103">
        <f>IF(SER_hh_tes_in!C17=0,0,1000000/0.086*SER_hh_tes_in!C17/SER_hh_num_in!C17)</f>
        <v>2490.3827528425322</v>
      </c>
      <c r="D17" s="103">
        <f>IF(SER_hh_tes_in!D17=0,0,1000000/0.086*SER_hh_tes_in!D17/SER_hh_num_in!D17)</f>
        <v>2685.3193375286605</v>
      </c>
      <c r="E17" s="103">
        <f>IF(SER_hh_tes_in!E17=0,0,1000000/0.086*SER_hh_tes_in!E17/SER_hh_num_in!E17)</f>
        <v>2774.9286381187007</v>
      </c>
      <c r="F17" s="103">
        <f>IF(SER_hh_tes_in!F17=0,0,1000000/0.086*SER_hh_tes_in!F17/SER_hh_num_in!F17)</f>
        <v>2956.6361904615765</v>
      </c>
      <c r="G17" s="103">
        <f>IF(SER_hh_tes_in!G17=0,0,1000000/0.086*SER_hh_tes_in!G17/SER_hh_num_in!G17)</f>
        <v>0</v>
      </c>
      <c r="H17" s="103">
        <f>IF(SER_hh_tes_in!H17=0,0,1000000/0.086*SER_hh_tes_in!H17/SER_hh_num_in!H17)</f>
        <v>3316.8364305777968</v>
      </c>
      <c r="I17" s="103">
        <f>IF(SER_hh_tes_in!I17=0,0,1000000/0.086*SER_hh_tes_in!I17/SER_hh_num_in!I17)</f>
        <v>3565.575046205221</v>
      </c>
      <c r="J17" s="103">
        <f>IF(SER_hh_tes_in!J17=0,0,1000000/0.086*SER_hh_tes_in!J17/SER_hh_num_in!J17)</f>
        <v>3761.8508066254262</v>
      </c>
      <c r="K17" s="103">
        <f>IF(SER_hh_tes_in!K17=0,0,1000000/0.086*SER_hh_tes_in!K17/SER_hh_num_in!K17)</f>
        <v>0</v>
      </c>
      <c r="L17" s="103">
        <f>IF(SER_hh_tes_in!L17=0,0,1000000/0.086*SER_hh_tes_in!L17/SER_hh_num_in!L17)</f>
        <v>0</v>
      </c>
      <c r="M17" s="103">
        <f>IF(SER_hh_tes_in!M17=0,0,1000000/0.086*SER_hh_tes_in!M17/SER_hh_num_in!M17)</f>
        <v>4130.4374312040882</v>
      </c>
      <c r="N17" s="103">
        <f>IF(SER_hh_tes_in!N17=0,0,1000000/0.086*SER_hh_tes_in!N17/SER_hh_num_in!N17)</f>
        <v>4433.8930761913689</v>
      </c>
      <c r="O17" s="103">
        <f>IF(SER_hh_tes_in!O17=0,0,1000000/0.086*SER_hh_tes_in!O17/SER_hh_num_in!O17)</f>
        <v>4669.6779601494591</v>
      </c>
      <c r="P17" s="103">
        <f>IF(SER_hh_tes_in!P17=0,0,1000000/0.086*SER_hh_tes_in!P17/SER_hh_num_in!P17)</f>
        <v>4980.4536201733845</v>
      </c>
      <c r="Q17" s="103">
        <f>IF(SER_hh_tes_in!Q17=0,0,1000000/0.086*SER_hh_tes_in!Q17/SER_hh_num_in!Q17)</f>
        <v>5328.2450649461443</v>
      </c>
    </row>
    <row r="18" spans="1:17" ht="12" customHeight="1" x14ac:dyDescent="0.25">
      <c r="A18" s="88" t="s">
        <v>100</v>
      </c>
      <c r="B18" s="103"/>
      <c r="C18" s="103">
        <f>IF(SER_hh_tes_in!C18=0,0,1000000/0.086*SER_hh_tes_in!C18/SER_hh_num_in!C18)</f>
        <v>11025.842652123343</v>
      </c>
      <c r="D18" s="103">
        <f>IF(SER_hh_tes_in!D18=0,0,1000000/0.086*SER_hh_tes_in!D18/SER_hh_num_in!D18)</f>
        <v>11062.181646380939</v>
      </c>
      <c r="E18" s="103">
        <f>IF(SER_hh_tes_in!E18=0,0,1000000/0.086*SER_hh_tes_in!E18/SER_hh_num_in!E18)</f>
        <v>11109.234414872673</v>
      </c>
      <c r="F18" s="103">
        <f>IF(SER_hh_tes_in!F18=0,0,1000000/0.086*SER_hh_tes_in!F18/SER_hh_num_in!F18)</f>
        <v>11177.551799834562</v>
      </c>
      <c r="G18" s="103">
        <f>IF(SER_hh_tes_in!G18=0,0,1000000/0.086*SER_hh_tes_in!G18/SER_hh_num_in!G18)</f>
        <v>11242.565545369544</v>
      </c>
      <c r="H18" s="103">
        <f>IF(SER_hh_tes_in!H18=0,0,1000000/0.086*SER_hh_tes_in!H18/SER_hh_num_in!H18)</f>
        <v>11331.773273157844</v>
      </c>
      <c r="I18" s="103">
        <f>IF(SER_hh_tes_in!I18=0,0,1000000/0.086*SER_hh_tes_in!I18/SER_hh_num_in!I18)</f>
        <v>11411.973912428042</v>
      </c>
      <c r="J18" s="103">
        <f>IF(SER_hh_tes_in!J18=0,0,1000000/0.086*SER_hh_tes_in!J18/SER_hh_num_in!J18)</f>
        <v>11475.293875098734</v>
      </c>
      <c r="K18" s="103">
        <f>IF(SER_hh_tes_in!K18=0,0,1000000/0.086*SER_hh_tes_in!K18/SER_hh_num_in!K18)</f>
        <v>11433.432294407701</v>
      </c>
      <c r="L18" s="103">
        <f>IF(SER_hh_tes_in!L18=0,0,1000000/0.086*SER_hh_tes_in!L18/SER_hh_num_in!L18)</f>
        <v>11520.033058258796</v>
      </c>
      <c r="M18" s="103">
        <f>IF(SER_hh_tes_in!M18=0,0,1000000/0.086*SER_hh_tes_in!M18/SER_hh_num_in!M18)</f>
        <v>11562.44817882692</v>
      </c>
      <c r="N18" s="103">
        <f>IF(SER_hh_tes_in!N18=0,0,1000000/0.086*SER_hh_tes_in!N18/SER_hh_num_in!N18)</f>
        <v>0</v>
      </c>
      <c r="O18" s="103">
        <f>IF(SER_hh_tes_in!O18=0,0,1000000/0.086*SER_hh_tes_in!O18/SER_hh_num_in!O18)</f>
        <v>0</v>
      </c>
      <c r="P18" s="103">
        <f>IF(SER_hh_tes_in!P18=0,0,1000000/0.086*SER_hh_tes_in!P18/SER_hh_num_in!P18)</f>
        <v>12417.07470744531</v>
      </c>
      <c r="Q18" s="103">
        <f>IF(SER_hh_tes_in!Q18=0,0,1000000/0.086*SER_hh_tes_in!Q18/SER_hh_num_in!Q18)</f>
        <v>0</v>
      </c>
    </row>
    <row r="19" spans="1:17" ht="12.95" customHeight="1" x14ac:dyDescent="0.25">
      <c r="A19" s="90" t="s">
        <v>47</v>
      </c>
      <c r="B19" s="101"/>
      <c r="C19" s="101">
        <f>IF(SER_hh_tes_in!C19=0,0,1000000/0.086*SER_hh_tes_in!C19/SER_hh_num_in!C19)</f>
        <v>5921.8578768825755</v>
      </c>
      <c r="D19" s="101">
        <f>IF(SER_hh_tes_in!D19=0,0,1000000/0.086*SER_hh_tes_in!D19/SER_hh_num_in!D19)</f>
        <v>5956.8116967895412</v>
      </c>
      <c r="E19" s="101">
        <f>IF(SER_hh_tes_in!E19=0,0,1000000/0.086*SER_hh_tes_in!E19/SER_hh_num_in!E19)</f>
        <v>6016.5804789126687</v>
      </c>
      <c r="F19" s="101">
        <f>IF(SER_hh_tes_in!F19=0,0,1000000/0.086*SER_hh_tes_in!F19/SER_hh_num_in!F19)</f>
        <v>6081.5947775130835</v>
      </c>
      <c r="G19" s="101">
        <f>IF(SER_hh_tes_in!G19=0,0,1000000/0.086*SER_hh_tes_in!G19/SER_hh_num_in!G19)</f>
        <v>6025.2302010932808</v>
      </c>
      <c r="H19" s="101">
        <f>IF(SER_hh_tes_in!H19=0,0,1000000/0.086*SER_hh_tes_in!H19/SER_hh_num_in!H19)</f>
        <v>6036.7538612992839</v>
      </c>
      <c r="I19" s="101">
        <f>IF(SER_hh_tes_in!I19=0,0,1000000/0.086*SER_hh_tes_in!I19/SER_hh_num_in!I19)</f>
        <v>6014.0626734157177</v>
      </c>
      <c r="J19" s="101">
        <f>IF(SER_hh_tes_in!J19=0,0,1000000/0.086*SER_hh_tes_in!J19/SER_hh_num_in!J19)</f>
        <v>6073.2809368777798</v>
      </c>
      <c r="K19" s="101">
        <f>IF(SER_hh_tes_in!K19=0,0,1000000/0.086*SER_hh_tes_in!K19/SER_hh_num_in!K19)</f>
        <v>6212.320225397485</v>
      </c>
      <c r="L19" s="101">
        <f>IF(SER_hh_tes_in!L19=0,0,1000000/0.086*SER_hh_tes_in!L19/SER_hh_num_in!L19)</f>
        <v>6266.7883840476134</v>
      </c>
      <c r="M19" s="101">
        <f>IF(SER_hh_tes_in!M19=0,0,1000000/0.086*SER_hh_tes_in!M19/SER_hh_num_in!M19)</f>
        <v>6303.4338160404332</v>
      </c>
      <c r="N19" s="101">
        <f>IF(SER_hh_tes_in!N19=0,0,1000000/0.086*SER_hh_tes_in!N19/SER_hh_num_in!N19)</f>
        <v>5942.0111204582909</v>
      </c>
      <c r="O19" s="101">
        <f>IF(SER_hh_tes_in!O19=0,0,1000000/0.086*SER_hh_tes_in!O19/SER_hh_num_in!O19)</f>
        <v>5998.3949338146922</v>
      </c>
      <c r="P19" s="101">
        <f>IF(SER_hh_tes_in!P19=0,0,1000000/0.086*SER_hh_tes_in!P19/SER_hh_num_in!P19)</f>
        <v>6601.2224127055788</v>
      </c>
      <c r="Q19" s="101">
        <f>IF(SER_hh_tes_in!Q19=0,0,1000000/0.086*SER_hh_tes_in!Q19/SER_hh_num_in!Q19)</f>
        <v>6742.4432415534047</v>
      </c>
    </row>
    <row r="20" spans="1:17" ht="12" customHeight="1" x14ac:dyDescent="0.25">
      <c r="A20" s="88" t="s">
        <v>38</v>
      </c>
      <c r="B20" s="100"/>
      <c r="C20" s="100">
        <f>IF(SER_hh_tes_in!C20=0,0,1000000/0.086*SER_hh_tes_in!C20/SER_hh_num_in!C20)</f>
        <v>0</v>
      </c>
      <c r="D20" s="100">
        <f>IF(SER_hh_tes_in!D20=0,0,1000000/0.086*SER_hh_tes_in!D20/SER_hh_num_in!D20)</f>
        <v>0</v>
      </c>
      <c r="E20" s="100">
        <f>IF(SER_hh_tes_in!E20=0,0,1000000/0.086*SER_hh_tes_in!E20/SER_hh_num_in!E20)</f>
        <v>0</v>
      </c>
      <c r="F20" s="100">
        <f>IF(SER_hh_tes_in!F20=0,0,1000000/0.086*SER_hh_tes_in!F20/SER_hh_num_in!F20)</f>
        <v>0</v>
      </c>
      <c r="G20" s="100">
        <f>IF(SER_hh_tes_in!G20=0,0,1000000/0.086*SER_hh_tes_in!G20/SER_hh_num_in!G20)</f>
        <v>0</v>
      </c>
      <c r="H20" s="100">
        <f>IF(SER_hh_tes_in!H20=0,0,1000000/0.086*SER_hh_tes_in!H20/SER_hh_num_in!H20)</f>
        <v>0</v>
      </c>
      <c r="I20" s="100">
        <f>IF(SER_hh_tes_in!I20=0,0,1000000/0.086*SER_hh_tes_in!I20/SER_hh_num_in!I20)</f>
        <v>0</v>
      </c>
      <c r="J20" s="100">
        <f>IF(SER_hh_tes_in!J20=0,0,1000000/0.086*SER_hh_tes_in!J20/SER_hh_num_in!J20)</f>
        <v>0</v>
      </c>
      <c r="K20" s="100">
        <f>IF(SER_hh_tes_in!K20=0,0,1000000/0.086*SER_hh_tes_in!K20/SER_hh_num_in!K20)</f>
        <v>0</v>
      </c>
      <c r="L20" s="100">
        <f>IF(SER_hh_tes_in!L20=0,0,1000000/0.086*SER_hh_tes_in!L20/SER_hh_num_in!L20)</f>
        <v>0</v>
      </c>
      <c r="M20" s="100">
        <f>IF(SER_hh_tes_in!M20=0,0,1000000/0.086*SER_hh_tes_in!M20/SER_hh_num_in!M20)</f>
        <v>0</v>
      </c>
      <c r="N20" s="100">
        <f>IF(SER_hh_tes_in!N20=0,0,1000000/0.086*SER_hh_tes_in!N20/SER_hh_num_in!N20)</f>
        <v>0</v>
      </c>
      <c r="O20" s="100">
        <f>IF(SER_hh_tes_in!O20=0,0,1000000/0.086*SER_hh_tes_in!O20/SER_hh_num_in!O20)</f>
        <v>0</v>
      </c>
      <c r="P20" s="100">
        <f>IF(SER_hh_tes_in!P20=0,0,1000000/0.086*SER_hh_tes_in!P20/SER_hh_num_in!P20)</f>
        <v>0</v>
      </c>
      <c r="Q20" s="100">
        <f>IF(SER_hh_tes_in!Q20=0,0,1000000/0.086*SER_hh_tes_in!Q20/SER_hh_num_in!Q20)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IF(SER_hh_tes_in!C21=0,0,1000000/0.086*SER_hh_tes_in!C21/SER_hh_num_in!C21)</f>
        <v>0</v>
      </c>
      <c r="D21" s="100">
        <f>IF(SER_hh_tes_in!D21=0,0,1000000/0.086*SER_hh_tes_in!D21/SER_hh_num_in!D21)</f>
        <v>0</v>
      </c>
      <c r="E21" s="100">
        <f>IF(SER_hh_tes_in!E21=0,0,1000000/0.086*SER_hh_tes_in!E21/SER_hh_num_in!E21)</f>
        <v>0</v>
      </c>
      <c r="F21" s="100">
        <f>IF(SER_hh_tes_in!F21=0,0,1000000/0.086*SER_hh_tes_in!F21/SER_hh_num_in!F21)</f>
        <v>0</v>
      </c>
      <c r="G21" s="100">
        <f>IF(SER_hh_tes_in!G21=0,0,1000000/0.086*SER_hh_tes_in!G21/SER_hh_num_in!G21)</f>
        <v>0</v>
      </c>
      <c r="H21" s="100">
        <f>IF(SER_hh_tes_in!H21=0,0,1000000/0.086*SER_hh_tes_in!H21/SER_hh_num_in!H21)</f>
        <v>0</v>
      </c>
      <c r="I21" s="100">
        <f>IF(SER_hh_tes_in!I21=0,0,1000000/0.086*SER_hh_tes_in!I21/SER_hh_num_in!I21)</f>
        <v>0</v>
      </c>
      <c r="J21" s="100">
        <f>IF(SER_hh_tes_in!J21=0,0,1000000/0.086*SER_hh_tes_in!J21/SER_hh_num_in!J21)</f>
        <v>0</v>
      </c>
      <c r="K21" s="100">
        <f>IF(SER_hh_tes_in!K21=0,0,1000000/0.086*SER_hh_tes_in!K21/SER_hh_num_in!K21)</f>
        <v>0</v>
      </c>
      <c r="L21" s="100">
        <f>IF(SER_hh_tes_in!L21=0,0,1000000/0.086*SER_hh_tes_in!L21/SER_hh_num_in!L21)</f>
        <v>0</v>
      </c>
      <c r="M21" s="100">
        <f>IF(SER_hh_tes_in!M21=0,0,1000000/0.086*SER_hh_tes_in!M21/SER_hh_num_in!M21)</f>
        <v>0</v>
      </c>
      <c r="N21" s="100">
        <f>IF(SER_hh_tes_in!N21=0,0,1000000/0.086*SER_hh_tes_in!N21/SER_hh_num_in!N21)</f>
        <v>0</v>
      </c>
      <c r="O21" s="100">
        <f>IF(SER_hh_tes_in!O21=0,0,1000000/0.086*SER_hh_tes_in!O21/SER_hh_num_in!O21)</f>
        <v>0</v>
      </c>
      <c r="P21" s="100">
        <f>IF(SER_hh_tes_in!P21=0,0,1000000/0.086*SER_hh_tes_in!P21/SER_hh_num_in!P21)</f>
        <v>0</v>
      </c>
      <c r="Q21" s="100">
        <f>IF(SER_hh_tes_in!Q21=0,0,1000000/0.086*SER_hh_tes_in!Q21/SER_hh_num_in!Q21)</f>
        <v>0</v>
      </c>
    </row>
    <row r="22" spans="1:17" ht="12" customHeight="1" x14ac:dyDescent="0.25">
      <c r="A22" s="88" t="s">
        <v>99</v>
      </c>
      <c r="B22" s="100"/>
      <c r="C22" s="100">
        <f>IF(SER_hh_tes_in!C22=0,0,1000000/0.086*SER_hh_tes_in!C22/SER_hh_num_in!C22)</f>
        <v>0</v>
      </c>
      <c r="D22" s="100">
        <f>IF(SER_hh_tes_in!D22=0,0,1000000/0.086*SER_hh_tes_in!D22/SER_hh_num_in!D22)</f>
        <v>0</v>
      </c>
      <c r="E22" s="100">
        <f>IF(SER_hh_tes_in!E22=0,0,1000000/0.086*SER_hh_tes_in!E22/SER_hh_num_in!E22)</f>
        <v>0</v>
      </c>
      <c r="F22" s="100">
        <f>IF(SER_hh_tes_in!F22=0,0,1000000/0.086*SER_hh_tes_in!F22/SER_hh_num_in!F22)</f>
        <v>0</v>
      </c>
      <c r="G22" s="100">
        <f>IF(SER_hh_tes_in!G22=0,0,1000000/0.086*SER_hh_tes_in!G22/SER_hh_num_in!G22)</f>
        <v>0</v>
      </c>
      <c r="H22" s="100">
        <f>IF(SER_hh_tes_in!H22=0,0,1000000/0.086*SER_hh_tes_in!H22/SER_hh_num_in!H22)</f>
        <v>0</v>
      </c>
      <c r="I22" s="100">
        <f>IF(SER_hh_tes_in!I22=0,0,1000000/0.086*SER_hh_tes_in!I22/SER_hh_num_in!I22)</f>
        <v>0</v>
      </c>
      <c r="J22" s="100">
        <f>IF(SER_hh_tes_in!J22=0,0,1000000/0.086*SER_hh_tes_in!J22/SER_hh_num_in!J22)</f>
        <v>0</v>
      </c>
      <c r="K22" s="100">
        <f>IF(SER_hh_tes_in!K22=0,0,1000000/0.086*SER_hh_tes_in!K22/SER_hh_num_in!K22)</f>
        <v>0</v>
      </c>
      <c r="L22" s="100">
        <f>IF(SER_hh_tes_in!L22=0,0,1000000/0.086*SER_hh_tes_in!L22/SER_hh_num_in!L22)</f>
        <v>0</v>
      </c>
      <c r="M22" s="100">
        <f>IF(SER_hh_tes_in!M22=0,0,1000000/0.086*SER_hh_tes_in!M22/SER_hh_num_in!M22)</f>
        <v>0</v>
      </c>
      <c r="N22" s="100">
        <f>IF(SER_hh_tes_in!N22=0,0,1000000/0.086*SER_hh_tes_in!N22/SER_hh_num_in!N22)</f>
        <v>0</v>
      </c>
      <c r="O22" s="100">
        <f>IF(SER_hh_tes_in!O22=0,0,1000000/0.086*SER_hh_tes_in!O22/SER_hh_num_in!O22)</f>
        <v>0</v>
      </c>
      <c r="P22" s="100">
        <f>IF(SER_hh_tes_in!P22=0,0,1000000/0.086*SER_hh_tes_in!P22/SER_hh_num_in!P22)</f>
        <v>0</v>
      </c>
      <c r="Q22" s="100">
        <f>IF(SER_hh_tes_in!Q22=0,0,1000000/0.086*SER_hh_tes_in!Q22/SER_hh_num_in!Q22)</f>
        <v>0</v>
      </c>
    </row>
    <row r="23" spans="1:17" ht="12" customHeight="1" x14ac:dyDescent="0.25">
      <c r="A23" s="88" t="s">
        <v>98</v>
      </c>
      <c r="B23" s="100"/>
      <c r="C23" s="100">
        <f>IF(SER_hh_tes_in!C23=0,0,1000000/0.086*SER_hh_tes_in!C23/SER_hh_num_in!C23)</f>
        <v>5918.0064714649916</v>
      </c>
      <c r="D23" s="100">
        <f>IF(SER_hh_tes_in!D23=0,0,1000000/0.086*SER_hh_tes_in!D23/SER_hh_num_in!D23)</f>
        <v>5960.1187547145282</v>
      </c>
      <c r="E23" s="100">
        <f>IF(SER_hh_tes_in!E23=0,0,1000000/0.086*SER_hh_tes_in!E23/SER_hh_num_in!E23)</f>
        <v>6019.9643215350789</v>
      </c>
      <c r="F23" s="100">
        <f>IF(SER_hh_tes_in!F23=0,0,1000000/0.086*SER_hh_tes_in!F23/SER_hh_num_in!F23)</f>
        <v>6090.9652114817654</v>
      </c>
      <c r="G23" s="100">
        <f>IF(SER_hh_tes_in!G23=0,0,1000000/0.086*SER_hh_tes_in!G23/SER_hh_num_in!G23)</f>
        <v>6039.9735486424597</v>
      </c>
      <c r="H23" s="100">
        <f>IF(SER_hh_tes_in!H23=0,0,1000000/0.086*SER_hh_tes_in!H23/SER_hh_num_in!H23)</f>
        <v>5999.4952331337236</v>
      </c>
      <c r="I23" s="100">
        <f>IF(SER_hh_tes_in!I23=0,0,1000000/0.086*SER_hh_tes_in!I23/SER_hh_num_in!I23)</f>
        <v>5898.5924220119623</v>
      </c>
      <c r="J23" s="100">
        <f>IF(SER_hh_tes_in!J23=0,0,1000000/0.086*SER_hh_tes_in!J23/SER_hh_num_in!J23)</f>
        <v>6098.7240621043466</v>
      </c>
      <c r="K23" s="100">
        <f>IF(SER_hh_tes_in!K23=0,0,1000000/0.086*SER_hh_tes_in!K23/SER_hh_num_in!K23)</f>
        <v>6230.0790283026581</v>
      </c>
      <c r="L23" s="100">
        <f>IF(SER_hh_tes_in!L23=0,0,1000000/0.086*SER_hh_tes_in!L23/SER_hh_num_in!L23)</f>
        <v>6257.7457269017723</v>
      </c>
      <c r="M23" s="100">
        <f>IF(SER_hh_tes_in!M23=0,0,1000000/0.086*SER_hh_tes_in!M23/SER_hh_num_in!M23)</f>
        <v>6307.4721523173421</v>
      </c>
      <c r="N23" s="100">
        <f>IF(SER_hh_tes_in!N23=0,0,1000000/0.086*SER_hh_tes_in!N23/SER_hh_num_in!N23)</f>
        <v>5873.4678700162876</v>
      </c>
      <c r="O23" s="100">
        <f>IF(SER_hh_tes_in!O23=0,0,1000000/0.086*SER_hh_tes_in!O23/SER_hh_num_in!O23)</f>
        <v>5996.7529082468172</v>
      </c>
      <c r="P23" s="100">
        <f>IF(SER_hh_tes_in!P23=0,0,1000000/0.086*SER_hh_tes_in!P23/SER_hh_num_in!P23)</f>
        <v>6198.2401540285791</v>
      </c>
      <c r="Q23" s="100">
        <f>IF(SER_hh_tes_in!Q23=0,0,1000000/0.086*SER_hh_tes_in!Q23/SER_hh_num_in!Q23)</f>
        <v>0</v>
      </c>
    </row>
    <row r="24" spans="1:17" ht="12" customHeight="1" x14ac:dyDescent="0.25">
      <c r="A24" s="88" t="s">
        <v>34</v>
      </c>
      <c r="B24" s="100"/>
      <c r="C24" s="100">
        <f>IF(SER_hh_tes_in!C24=0,0,1000000/0.086*SER_hh_tes_in!C24/SER_hh_num_in!C24)</f>
        <v>0</v>
      </c>
      <c r="D24" s="100">
        <f>IF(SER_hh_tes_in!D24=0,0,1000000/0.086*SER_hh_tes_in!D24/SER_hh_num_in!D24)</f>
        <v>0</v>
      </c>
      <c r="E24" s="100">
        <f>IF(SER_hh_tes_in!E24=0,0,1000000/0.086*SER_hh_tes_in!E24/SER_hh_num_in!E24)</f>
        <v>0</v>
      </c>
      <c r="F24" s="100">
        <f>IF(SER_hh_tes_in!F24=0,0,1000000/0.086*SER_hh_tes_in!F24/SER_hh_num_in!F24)</f>
        <v>0</v>
      </c>
      <c r="G24" s="100">
        <f>IF(SER_hh_tes_in!G24=0,0,1000000/0.086*SER_hh_tes_in!G24/SER_hh_num_in!G24)</f>
        <v>0</v>
      </c>
      <c r="H24" s="100">
        <f>IF(SER_hh_tes_in!H24=0,0,1000000/0.086*SER_hh_tes_in!H24/SER_hh_num_in!H24)</f>
        <v>0</v>
      </c>
      <c r="I24" s="100">
        <f>IF(SER_hh_tes_in!I24=0,0,1000000/0.086*SER_hh_tes_in!I24/SER_hh_num_in!I24)</f>
        <v>0</v>
      </c>
      <c r="J24" s="100">
        <f>IF(SER_hh_tes_in!J24=0,0,1000000/0.086*SER_hh_tes_in!J24/SER_hh_num_in!J24)</f>
        <v>0</v>
      </c>
      <c r="K24" s="100">
        <f>IF(SER_hh_tes_in!K24=0,0,1000000/0.086*SER_hh_tes_in!K24/SER_hh_num_in!K24)</f>
        <v>0</v>
      </c>
      <c r="L24" s="100">
        <f>IF(SER_hh_tes_in!L24=0,0,1000000/0.086*SER_hh_tes_in!L24/SER_hh_num_in!L24)</f>
        <v>0</v>
      </c>
      <c r="M24" s="100">
        <f>IF(SER_hh_tes_in!M24=0,0,1000000/0.086*SER_hh_tes_in!M24/SER_hh_num_in!M24)</f>
        <v>0</v>
      </c>
      <c r="N24" s="100">
        <f>IF(SER_hh_tes_in!N24=0,0,1000000/0.086*SER_hh_tes_in!N24/SER_hh_num_in!N24)</f>
        <v>6621.642895551593</v>
      </c>
      <c r="O24" s="100">
        <f>IF(SER_hh_tes_in!O24=0,0,1000000/0.086*SER_hh_tes_in!O24/SER_hh_num_in!O24)</f>
        <v>6651.7423257285891</v>
      </c>
      <c r="P24" s="100">
        <f>IF(SER_hh_tes_in!P24=0,0,1000000/0.086*SER_hh_tes_in!P24/SER_hh_num_in!P24)</f>
        <v>0</v>
      </c>
      <c r="Q24" s="100">
        <f>IF(SER_hh_tes_in!Q24=0,0,1000000/0.086*SER_hh_tes_in!Q24/SER_hh_num_in!Q24)</f>
        <v>6870.5323665287497</v>
      </c>
    </row>
    <row r="25" spans="1:17" ht="12" customHeight="1" x14ac:dyDescent="0.25">
      <c r="A25" s="88" t="s">
        <v>42</v>
      </c>
      <c r="B25" s="100"/>
      <c r="C25" s="100">
        <f>IF(SER_hh_tes_in!C25=0,0,1000000/0.086*SER_hh_tes_in!C25/SER_hh_num_in!C25)</f>
        <v>5900.0606548500864</v>
      </c>
      <c r="D25" s="100">
        <f>IF(SER_hh_tes_in!D25=0,0,1000000/0.086*SER_hh_tes_in!D25/SER_hh_num_in!D25)</f>
        <v>5911.8545307694167</v>
      </c>
      <c r="E25" s="100">
        <f>IF(SER_hh_tes_in!E25=0,0,1000000/0.086*SER_hh_tes_in!E25/SER_hh_num_in!E25)</f>
        <v>5941.1140648577848</v>
      </c>
      <c r="F25" s="100">
        <f>IF(SER_hh_tes_in!F25=0,0,1000000/0.086*SER_hh_tes_in!F25/SER_hh_num_in!F25)</f>
        <v>5974.1405156687615</v>
      </c>
      <c r="G25" s="100">
        <f>IF(SER_hh_tes_in!G25=0,0,1000000/0.086*SER_hh_tes_in!G25/SER_hh_num_in!G25)</f>
        <v>5930.4580827903537</v>
      </c>
      <c r="H25" s="100">
        <f>IF(SER_hh_tes_in!H25=0,0,1000000/0.086*SER_hh_tes_in!H25/SER_hh_num_in!H25)</f>
        <v>5944.8352949723539</v>
      </c>
      <c r="I25" s="100">
        <f>IF(SER_hh_tes_in!I25=0,0,1000000/0.086*SER_hh_tes_in!I25/SER_hh_num_in!I25)</f>
        <v>5875.8627152920553</v>
      </c>
      <c r="J25" s="100">
        <f>IF(SER_hh_tes_in!J25=0,0,1000000/0.086*SER_hh_tes_in!J25/SER_hh_num_in!J25)</f>
        <v>5972.0799046859811</v>
      </c>
      <c r="K25" s="100">
        <f>IF(SER_hh_tes_in!K25=0,0,1000000/0.086*SER_hh_tes_in!K25/SER_hh_num_in!K25)</f>
        <v>6083.0626309193285</v>
      </c>
      <c r="L25" s="100">
        <f>IF(SER_hh_tes_in!L25=0,0,1000000/0.086*SER_hh_tes_in!L25/SER_hh_num_in!L25)</f>
        <v>6091.6655921765869</v>
      </c>
      <c r="M25" s="100">
        <f>IF(SER_hh_tes_in!M25=0,0,1000000/0.086*SER_hh_tes_in!M25/SER_hh_num_in!M25)</f>
        <v>6156.0485158852098</v>
      </c>
      <c r="N25" s="100">
        <f>IF(SER_hh_tes_in!N25=0,0,1000000/0.086*SER_hh_tes_in!N25/SER_hh_num_in!N25)</f>
        <v>5817.6301672152858</v>
      </c>
      <c r="O25" s="100">
        <f>IF(SER_hh_tes_in!O25=0,0,1000000/0.086*SER_hh_tes_in!O25/SER_hh_num_in!O25)</f>
        <v>5810.4731639892534</v>
      </c>
      <c r="P25" s="100">
        <f>IF(SER_hh_tes_in!P25=0,0,1000000/0.086*SER_hh_tes_in!P25/SER_hh_num_in!P25)</f>
        <v>6012.022139169283</v>
      </c>
      <c r="Q25" s="100">
        <f>IF(SER_hh_tes_in!Q25=0,0,1000000/0.086*SER_hh_tes_in!Q25/SER_hh_num_in!Q25)</f>
        <v>6144.3481696295494</v>
      </c>
    </row>
    <row r="26" spans="1:17" ht="12" customHeight="1" x14ac:dyDescent="0.25">
      <c r="A26" s="88" t="s">
        <v>30</v>
      </c>
      <c r="B26" s="22"/>
      <c r="C26" s="22">
        <f>IF(SER_hh_tes_in!C26=0,0,1000000/0.086*SER_hh_tes_in!C26/SER_hh_num_in!C26)</f>
        <v>5929.6281167661627</v>
      </c>
      <c r="D26" s="22">
        <f>IF(SER_hh_tes_in!D26=0,0,1000000/0.086*SER_hh_tes_in!D26/SER_hh_num_in!D26)</f>
        <v>5960.2882057364095</v>
      </c>
      <c r="E26" s="22">
        <f>IF(SER_hh_tes_in!E26=0,0,1000000/0.086*SER_hh_tes_in!E26/SER_hh_num_in!E26)</f>
        <v>6023.7090616585037</v>
      </c>
      <c r="F26" s="22">
        <f>IF(SER_hh_tes_in!F26=0,0,1000000/0.086*SER_hh_tes_in!F26/SER_hh_num_in!F26)</f>
        <v>0</v>
      </c>
      <c r="G26" s="22">
        <f>IF(SER_hh_tes_in!G26=0,0,1000000/0.086*SER_hh_tes_in!G26/SER_hh_num_in!G26)</f>
        <v>5988.9799442481035</v>
      </c>
      <c r="H26" s="22">
        <f>IF(SER_hh_tes_in!H26=0,0,1000000/0.086*SER_hh_tes_in!H26/SER_hh_num_in!H26)</f>
        <v>6185.584164250592</v>
      </c>
      <c r="I26" s="22">
        <f>IF(SER_hh_tes_in!I26=0,0,1000000/0.086*SER_hh_tes_in!I26/SER_hh_num_in!I26)</f>
        <v>6175.285465039402</v>
      </c>
      <c r="J26" s="22">
        <f>IF(SER_hh_tes_in!J26=0,0,1000000/0.086*SER_hh_tes_in!J26/SER_hh_num_in!J26)</f>
        <v>6039.6873394858521</v>
      </c>
      <c r="K26" s="22">
        <f>IF(SER_hh_tes_in!K26=0,0,1000000/0.086*SER_hh_tes_in!K26/SER_hh_num_in!K26)</f>
        <v>6169.5746422425791</v>
      </c>
      <c r="L26" s="22">
        <f>IF(SER_hh_tes_in!L26=0,0,1000000/0.086*SER_hh_tes_in!L26/SER_hh_num_in!L26)</f>
        <v>4433.5529718343842</v>
      </c>
      <c r="M26" s="22">
        <f>IF(SER_hh_tes_in!M26=0,0,1000000/0.086*SER_hh_tes_in!M26/SER_hh_num_in!M26)</f>
        <v>6304.8810463091177</v>
      </c>
      <c r="N26" s="22">
        <f>IF(SER_hh_tes_in!N26=0,0,1000000/0.086*SER_hh_tes_in!N26/SER_hh_num_in!N26)</f>
        <v>0</v>
      </c>
      <c r="O26" s="22">
        <f>IF(SER_hh_tes_in!O26=0,0,1000000/0.086*SER_hh_tes_in!O26/SER_hh_num_in!O26)</f>
        <v>0</v>
      </c>
      <c r="P26" s="22">
        <f>IF(SER_hh_tes_in!P26=0,0,1000000/0.086*SER_hh_tes_in!P26/SER_hh_num_in!P26)</f>
        <v>6890.1863314374095</v>
      </c>
      <c r="Q26" s="22">
        <f>IF(SER_hh_tes_in!Q26=0,0,1000000/0.086*SER_hh_tes_in!Q26/SER_hh_num_in!Q26)</f>
        <v>6760.5102756604265</v>
      </c>
    </row>
    <row r="27" spans="1:17" ht="12" customHeight="1" x14ac:dyDescent="0.25">
      <c r="A27" s="93" t="s">
        <v>114</v>
      </c>
      <c r="B27" s="121"/>
      <c r="C27" s="116">
        <f>IF(SER_hh_tes_in!C27=0,0,1000000/0.086*SER_hh_tes_in!C27/SER_hh_num_in!C19)</f>
        <v>0</v>
      </c>
      <c r="D27" s="116">
        <f>IF(SER_hh_tes_in!D27=0,0,1000000/0.086*SER_hh_tes_in!D27/SER_hh_num_in!D19)</f>
        <v>0</v>
      </c>
      <c r="E27" s="116">
        <f>IF(SER_hh_tes_in!E27=0,0,1000000/0.086*SER_hh_tes_in!E27/SER_hh_num_in!E19)</f>
        <v>0</v>
      </c>
      <c r="F27" s="116">
        <f>IF(SER_hh_tes_in!F27=0,0,1000000/0.086*SER_hh_tes_in!F27/SER_hh_num_in!F19)</f>
        <v>0</v>
      </c>
      <c r="G27" s="116">
        <f>IF(SER_hh_tes_in!G27=0,0,1000000/0.086*SER_hh_tes_in!G27/SER_hh_num_in!G19)</f>
        <v>13.48358127926134</v>
      </c>
      <c r="H27" s="116">
        <f>IF(SER_hh_tes_in!H27=0,0,1000000/0.086*SER_hh_tes_in!H27/SER_hh_num_in!H19)</f>
        <v>0</v>
      </c>
      <c r="I27" s="116">
        <f>IF(SER_hh_tes_in!I27=0,0,1000000/0.086*SER_hh_tes_in!I27/SER_hh_num_in!I19)</f>
        <v>58.876451202484837</v>
      </c>
      <c r="J27" s="116">
        <f>IF(SER_hh_tes_in!J27=0,0,1000000/0.086*SER_hh_tes_in!J27/SER_hh_num_in!J19)</f>
        <v>11.484966643837335</v>
      </c>
      <c r="K27" s="116">
        <f>IF(SER_hh_tes_in!K27=0,0,1000000/0.086*SER_hh_tes_in!K27/SER_hh_num_in!K19)</f>
        <v>5.2652046767911358</v>
      </c>
      <c r="L27" s="116">
        <f>IF(SER_hh_tes_in!L27=0,0,1000000/0.086*SER_hh_tes_in!L27/SER_hh_num_in!L19)</f>
        <v>36.679966761751992</v>
      </c>
      <c r="M27" s="116">
        <f>IF(SER_hh_tes_in!M27=0,0,1000000/0.086*SER_hh_tes_in!M27/SER_hh_num_in!M19)</f>
        <v>11.749818494335091</v>
      </c>
      <c r="N27" s="116">
        <f>IF(SER_hh_tes_in!N27=0,0,1000000/0.086*SER_hh_tes_in!N27/SER_hh_num_in!N19)</f>
        <v>9.7191047465133682</v>
      </c>
      <c r="O27" s="116">
        <f>IF(SER_hh_tes_in!O27=0,0,1000000/0.086*SER_hh_tes_in!O27/SER_hh_num_in!O19)</f>
        <v>5.8327673617271332</v>
      </c>
      <c r="P27" s="116">
        <f>IF(SER_hh_tes_in!P27=0,0,1000000/0.086*SER_hh_tes_in!P27/SER_hh_num_in!P19)</f>
        <v>4.789011879196674</v>
      </c>
      <c r="Q27" s="116">
        <f>IF(SER_hh_tes_in!Q27=0,0,1000000/0.086*SER_hh_tes_in!Q27/SER_hh_num_in!Q19)</f>
        <v>7.2467696801672661</v>
      </c>
    </row>
    <row r="28" spans="1:17" ht="12" customHeight="1" x14ac:dyDescent="0.25">
      <c r="A28" s="91" t="s">
        <v>113</v>
      </c>
      <c r="B28" s="18"/>
      <c r="C28" s="117">
        <f>IF(SER_hh_tes_in!C27=0,0,1000000/0.086*SER_hh_tes_in!C27/SER_hh_num_in!C27)</f>
        <v>0</v>
      </c>
      <c r="D28" s="117">
        <f>IF(SER_hh_tes_in!D27=0,0,1000000/0.086*SER_hh_tes_in!D27/SER_hh_num_in!D27)</f>
        <v>0</v>
      </c>
      <c r="E28" s="117">
        <f>IF(SER_hh_tes_in!E27=0,0,1000000/0.086*SER_hh_tes_in!E27/SER_hh_num_in!E27)</f>
        <v>0</v>
      </c>
      <c r="F28" s="117">
        <f>IF(SER_hh_tes_in!F27=0,0,1000000/0.086*SER_hh_tes_in!F27/SER_hh_num_in!F27)</f>
        <v>0</v>
      </c>
      <c r="G28" s="117">
        <f>IF(SER_hh_tes_in!G27=0,0,1000000/0.086*SER_hh_tes_in!G27/SER_hh_num_in!G27)</f>
        <v>2255.4833243880885</v>
      </c>
      <c r="H28" s="117">
        <f>IF(SER_hh_tes_in!H27=0,0,1000000/0.086*SER_hh_tes_in!H27/SER_hh_num_in!H27)</f>
        <v>0</v>
      </c>
      <c r="I28" s="117">
        <f>IF(SER_hh_tes_in!I27=0,0,1000000/0.086*SER_hh_tes_in!I27/SER_hh_num_in!I27)</f>
        <v>2261.9484230184062</v>
      </c>
      <c r="J28" s="117">
        <f>IF(SER_hh_tes_in!J27=0,0,1000000/0.086*SER_hh_tes_in!J27/SER_hh_num_in!J27)</f>
        <v>1970.7928840807558</v>
      </c>
      <c r="K28" s="117">
        <f>IF(SER_hh_tes_in!K27=0,0,1000000/0.086*SER_hh_tes_in!K27/SER_hh_num_in!K27)</f>
        <v>1854.9932703975778</v>
      </c>
      <c r="L28" s="117">
        <f>IF(SER_hh_tes_in!L27=0,0,1000000/0.086*SER_hh_tes_in!L27/SER_hh_num_in!L27)</f>
        <v>2244.1974403083773</v>
      </c>
      <c r="M28" s="117">
        <f>IF(SER_hh_tes_in!M27=0,0,1000000/0.086*SER_hh_tes_in!M27/SER_hh_num_in!M27)</f>
        <v>2349.8846618511434</v>
      </c>
      <c r="N28" s="117">
        <f>IF(SER_hh_tes_in!N27=0,0,1000000/0.086*SER_hh_tes_in!N27/SER_hh_num_in!N27)</f>
        <v>2110.5867411591948</v>
      </c>
      <c r="O28" s="117">
        <f>IF(SER_hh_tes_in!O27=0,0,1000000/0.086*SER_hh_tes_in!O27/SER_hh_num_in!O27)</f>
        <v>2074.5658365433555</v>
      </c>
      <c r="P28" s="117">
        <f>IF(SER_hh_tes_in!P27=0,0,1000000/0.086*SER_hh_tes_in!P27/SER_hh_num_in!P27)</f>
        <v>2508.2649740143111</v>
      </c>
      <c r="Q28" s="117">
        <f>IF(SER_hh_tes_in!Q27=0,0,1000000/0.086*SER_hh_tes_in!Q27/SER_hh_num_in!Q27)</f>
        <v>2313.4318125176801</v>
      </c>
    </row>
    <row r="29" spans="1:17" ht="12.95" customHeight="1" x14ac:dyDescent="0.25">
      <c r="A29" s="90" t="s">
        <v>46</v>
      </c>
      <c r="B29" s="101"/>
      <c r="C29" s="101">
        <f>IF(SER_hh_tes_in!C29=0,0,1000000/0.086*SER_hh_tes_in!C29/SER_hh_num_in!C29)</f>
        <v>6921.8236883566387</v>
      </c>
      <c r="D29" s="101">
        <f>IF(SER_hh_tes_in!D29=0,0,1000000/0.086*SER_hh_tes_in!D29/SER_hh_num_in!D29)</f>
        <v>6848.6162649159378</v>
      </c>
      <c r="E29" s="101">
        <f>IF(SER_hh_tes_in!E29=0,0,1000000/0.086*SER_hh_tes_in!E29/SER_hh_num_in!E29)</f>
        <v>6834.5696997937212</v>
      </c>
      <c r="F29" s="101">
        <f>IF(SER_hh_tes_in!F29=0,0,1000000/0.086*SER_hh_tes_in!F29/SER_hh_num_in!F29)</f>
        <v>6889.8056559222987</v>
      </c>
      <c r="G29" s="101">
        <f>IF(SER_hh_tes_in!G29=0,0,1000000/0.086*SER_hh_tes_in!G29/SER_hh_num_in!G29)</f>
        <v>6952.1941377262829</v>
      </c>
      <c r="H29" s="101">
        <f>IF(SER_hh_tes_in!H29=0,0,1000000/0.086*SER_hh_tes_in!H29/SER_hh_num_in!H29)</f>
        <v>6909.8754011573219</v>
      </c>
      <c r="I29" s="101">
        <f>IF(SER_hh_tes_in!I29=0,0,1000000/0.086*SER_hh_tes_in!I29/SER_hh_num_in!I29)</f>
        <v>6934.8209791507516</v>
      </c>
      <c r="J29" s="101">
        <f>IF(SER_hh_tes_in!J29=0,0,1000000/0.086*SER_hh_tes_in!J29/SER_hh_num_in!J29)</f>
        <v>6976.5321827853513</v>
      </c>
      <c r="K29" s="101">
        <f>IF(SER_hh_tes_in!K29=0,0,1000000/0.086*SER_hh_tes_in!K29/SER_hh_num_in!K29)</f>
        <v>7057.013323457043</v>
      </c>
      <c r="L29" s="101">
        <f>IF(SER_hh_tes_in!L29=0,0,1000000/0.086*SER_hh_tes_in!L29/SER_hh_num_in!L29)</f>
        <v>7087.7042666661127</v>
      </c>
      <c r="M29" s="101">
        <f>IF(SER_hh_tes_in!M29=0,0,1000000/0.086*SER_hh_tes_in!M29/SER_hh_num_in!M29)</f>
        <v>6859.8855441979422</v>
      </c>
      <c r="N29" s="101">
        <f>IF(SER_hh_tes_in!N29=0,0,1000000/0.086*SER_hh_tes_in!N29/SER_hh_num_in!N29)</f>
        <v>6133.996254134654</v>
      </c>
      <c r="O29" s="101">
        <f>IF(SER_hh_tes_in!O29=0,0,1000000/0.086*SER_hh_tes_in!O29/SER_hh_num_in!O29)</f>
        <v>6206.2443953492839</v>
      </c>
      <c r="P29" s="101">
        <f>IF(SER_hh_tes_in!P29=0,0,1000000/0.086*SER_hh_tes_in!P29/SER_hh_num_in!P29)</f>
        <v>6482.1696306880958</v>
      </c>
      <c r="Q29" s="101">
        <f>IF(SER_hh_tes_in!Q29=0,0,1000000/0.086*SER_hh_tes_in!Q29/SER_hh_num_in!Q29)</f>
        <v>6533.3242841890196</v>
      </c>
    </row>
    <row r="30" spans="1:17" s="28" customFormat="1" ht="12" customHeight="1" x14ac:dyDescent="0.25">
      <c r="A30" s="88" t="s">
        <v>66</v>
      </c>
      <c r="B30" s="100"/>
      <c r="C30" s="100">
        <f>IF(SER_hh_tes_in!C30=0,0,1000000/0.086*SER_hh_tes_in!C30/SER_hh_num_in!C30)</f>
        <v>0</v>
      </c>
      <c r="D30" s="100">
        <f>IF(SER_hh_tes_in!D30=0,0,1000000/0.086*SER_hh_tes_in!D30/SER_hh_num_in!D30)</f>
        <v>7353.7440086309098</v>
      </c>
      <c r="E30" s="100">
        <f>IF(SER_hh_tes_in!E30=0,0,1000000/0.086*SER_hh_tes_in!E30/SER_hh_num_in!E30)</f>
        <v>6894.8592391001312</v>
      </c>
      <c r="F30" s="100">
        <f>IF(SER_hh_tes_in!F30=0,0,1000000/0.086*SER_hh_tes_in!F30/SER_hh_num_in!F30)</f>
        <v>0</v>
      </c>
      <c r="G30" s="100">
        <f>IF(SER_hh_tes_in!G30=0,0,1000000/0.086*SER_hh_tes_in!G30/SER_hh_num_in!G30)</f>
        <v>7319.2150781631817</v>
      </c>
      <c r="H30" s="100">
        <f>IF(SER_hh_tes_in!H30=0,0,1000000/0.086*SER_hh_tes_in!H30/SER_hh_num_in!H30)</f>
        <v>6965.1217812695568</v>
      </c>
      <c r="I30" s="100">
        <f>IF(SER_hh_tes_in!I30=0,0,1000000/0.086*SER_hh_tes_in!I30/SER_hh_num_in!I30)</f>
        <v>7113.0307673745983</v>
      </c>
      <c r="J30" s="100">
        <f>IF(SER_hh_tes_in!J30=0,0,1000000/0.086*SER_hh_tes_in!J30/SER_hh_num_in!J30)</f>
        <v>0</v>
      </c>
      <c r="K30" s="100">
        <f>IF(SER_hh_tes_in!K30=0,0,1000000/0.086*SER_hh_tes_in!K30/SER_hh_num_in!K30)</f>
        <v>7199.5489631511446</v>
      </c>
      <c r="L30" s="100">
        <f>IF(SER_hh_tes_in!L30=0,0,1000000/0.086*SER_hh_tes_in!L30/SER_hh_num_in!L30)</f>
        <v>8090.7676008697199</v>
      </c>
      <c r="M30" s="100">
        <f>IF(SER_hh_tes_in!M30=0,0,1000000/0.086*SER_hh_tes_in!M30/SER_hh_num_in!M30)</f>
        <v>6838.950960780975</v>
      </c>
      <c r="N30" s="100">
        <f>IF(SER_hh_tes_in!N30=0,0,1000000/0.086*SER_hh_tes_in!N30/SER_hh_num_in!N30)</f>
        <v>6139.8419448538416</v>
      </c>
      <c r="O30" s="100">
        <f>IF(SER_hh_tes_in!O30=0,0,1000000/0.086*SER_hh_tes_in!O30/SER_hh_num_in!O30)</f>
        <v>0</v>
      </c>
      <c r="P30" s="100">
        <f>IF(SER_hh_tes_in!P30=0,0,1000000/0.086*SER_hh_tes_in!P30/SER_hh_num_in!P30)</f>
        <v>0</v>
      </c>
      <c r="Q30" s="100">
        <f>IF(SER_hh_tes_in!Q30=0,0,1000000/0.086*SER_hh_tes_in!Q30/SER_hh_num_in!Q30)</f>
        <v>6177.8508594892728</v>
      </c>
    </row>
    <row r="31" spans="1:17" ht="12" customHeight="1" x14ac:dyDescent="0.25">
      <c r="A31" s="88" t="s">
        <v>98</v>
      </c>
      <c r="B31" s="100"/>
      <c r="C31" s="100">
        <f>IF(SER_hh_tes_in!C31=0,0,1000000/0.086*SER_hh_tes_in!C31/SER_hh_num_in!C31)</f>
        <v>7126.0504172830051</v>
      </c>
      <c r="D31" s="100">
        <f>IF(SER_hh_tes_in!D31=0,0,1000000/0.086*SER_hh_tes_in!D31/SER_hh_num_in!D31)</f>
        <v>6866.493380992225</v>
      </c>
      <c r="E31" s="100">
        <f>IF(SER_hh_tes_in!E31=0,0,1000000/0.086*SER_hh_tes_in!E31/SER_hh_num_in!E31)</f>
        <v>6986.5563098839621</v>
      </c>
      <c r="F31" s="100">
        <f>IF(SER_hh_tes_in!F31=0,0,1000000/0.086*SER_hh_tes_in!F31/SER_hh_num_in!F31)</f>
        <v>7083.3494246560131</v>
      </c>
      <c r="G31" s="100">
        <f>IF(SER_hh_tes_in!G31=0,0,1000000/0.086*SER_hh_tes_in!G31/SER_hh_num_in!G31)</f>
        <v>6972.2200790332336</v>
      </c>
      <c r="H31" s="100">
        <f>IF(SER_hh_tes_in!H31=0,0,1000000/0.086*SER_hh_tes_in!H31/SER_hh_num_in!H31)</f>
        <v>7000.0608428203886</v>
      </c>
      <c r="I31" s="100">
        <f>IF(SER_hh_tes_in!I31=0,0,1000000/0.086*SER_hh_tes_in!I31/SER_hh_num_in!I31)</f>
        <v>7001.6447914802375</v>
      </c>
      <c r="J31" s="100">
        <f>IF(SER_hh_tes_in!J31=0,0,1000000/0.086*SER_hh_tes_in!J31/SER_hh_num_in!J31)</f>
        <v>7053.0485126075373</v>
      </c>
      <c r="K31" s="100">
        <f>IF(SER_hh_tes_in!K31=0,0,1000000/0.086*SER_hh_tes_in!K31/SER_hh_num_in!K31)</f>
        <v>7092.8763989288846</v>
      </c>
      <c r="L31" s="100">
        <f>IF(SER_hh_tes_in!L31=0,0,1000000/0.086*SER_hh_tes_in!L31/SER_hh_num_in!L31)</f>
        <v>6960.0199081944866</v>
      </c>
      <c r="M31" s="100">
        <f>IF(SER_hh_tes_in!M31=0,0,1000000/0.086*SER_hh_tes_in!M31/SER_hh_num_in!M31)</f>
        <v>6862.0733808915502</v>
      </c>
      <c r="N31" s="100">
        <f>IF(SER_hh_tes_in!N31=0,0,1000000/0.086*SER_hh_tes_in!N31/SER_hh_num_in!N31)</f>
        <v>6133.6781651621613</v>
      </c>
      <c r="O31" s="100">
        <f>IF(SER_hh_tes_in!O31=0,0,1000000/0.086*SER_hh_tes_in!O31/SER_hh_num_in!O31)</f>
        <v>6206.2443953492839</v>
      </c>
      <c r="P31" s="100">
        <f>IF(SER_hh_tes_in!P31=0,0,1000000/0.086*SER_hh_tes_in!P31/SER_hh_num_in!P31)</f>
        <v>6181.7766702204044</v>
      </c>
      <c r="Q31" s="100">
        <f>IF(SER_hh_tes_in!Q31=0,0,1000000/0.086*SER_hh_tes_in!Q31/SER_hh_num_in!Q31)</f>
        <v>6207.2391246675352</v>
      </c>
    </row>
    <row r="32" spans="1:17" ht="12" customHeight="1" x14ac:dyDescent="0.25">
      <c r="A32" s="88" t="s">
        <v>34</v>
      </c>
      <c r="B32" s="100"/>
      <c r="C32" s="100">
        <f>IF(SER_hh_tes_in!C32=0,0,1000000/0.086*SER_hh_tes_in!C32/SER_hh_num_in!C32)</f>
        <v>0</v>
      </c>
      <c r="D32" s="100">
        <f>IF(SER_hh_tes_in!D32=0,0,1000000/0.086*SER_hh_tes_in!D32/SER_hh_num_in!D32)</f>
        <v>0</v>
      </c>
      <c r="E32" s="100">
        <f>IF(SER_hh_tes_in!E32=0,0,1000000/0.086*SER_hh_tes_in!E32/SER_hh_num_in!E32)</f>
        <v>0</v>
      </c>
      <c r="F32" s="100">
        <f>IF(SER_hh_tes_in!F32=0,0,1000000/0.086*SER_hh_tes_in!F32/SER_hh_num_in!F32)</f>
        <v>0</v>
      </c>
      <c r="G32" s="100">
        <f>IF(SER_hh_tes_in!G32=0,0,1000000/0.086*SER_hh_tes_in!G32/SER_hh_num_in!G32)</f>
        <v>0</v>
      </c>
      <c r="H32" s="100">
        <f>IF(SER_hh_tes_in!H32=0,0,1000000/0.086*SER_hh_tes_in!H32/SER_hh_num_in!H32)</f>
        <v>0</v>
      </c>
      <c r="I32" s="100">
        <f>IF(SER_hh_tes_in!I32=0,0,1000000/0.086*SER_hh_tes_in!I32/SER_hh_num_in!I32)</f>
        <v>0</v>
      </c>
      <c r="J32" s="100">
        <f>IF(SER_hh_tes_in!J32=0,0,1000000/0.086*SER_hh_tes_in!J32/SER_hh_num_in!J32)</f>
        <v>0</v>
      </c>
      <c r="K32" s="100">
        <f>IF(SER_hh_tes_in!K32=0,0,1000000/0.086*SER_hh_tes_in!K32/SER_hh_num_in!K32)</f>
        <v>0</v>
      </c>
      <c r="L32" s="100">
        <f>IF(SER_hh_tes_in!L32=0,0,1000000/0.086*SER_hh_tes_in!L32/SER_hh_num_in!L32)</f>
        <v>0</v>
      </c>
      <c r="M32" s="100">
        <f>IF(SER_hh_tes_in!M32=0,0,1000000/0.086*SER_hh_tes_in!M32/SER_hh_num_in!M32)</f>
        <v>0</v>
      </c>
      <c r="N32" s="100">
        <f>IF(SER_hh_tes_in!N32=0,0,1000000/0.086*SER_hh_tes_in!N32/SER_hh_num_in!N32)</f>
        <v>0</v>
      </c>
      <c r="O32" s="100">
        <f>IF(SER_hh_tes_in!O32=0,0,1000000/0.086*SER_hh_tes_in!O32/SER_hh_num_in!O32)</f>
        <v>0</v>
      </c>
      <c r="P32" s="100">
        <f>IF(SER_hh_tes_in!P32=0,0,1000000/0.086*SER_hh_tes_in!P32/SER_hh_num_in!P32)</f>
        <v>0</v>
      </c>
      <c r="Q32" s="100">
        <f>IF(SER_hh_tes_in!Q32=0,0,1000000/0.086*SER_hh_tes_in!Q32/SER_hh_num_in!Q32)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IF(SER_hh_tes_in!C33=0,0,1000000/0.086*SER_hh_tes_in!C33/SER_hh_num_in!C33)</f>
        <v>6697.5840257154123</v>
      </c>
      <c r="D33" s="18">
        <f>IF(SER_hh_tes_in!D33=0,0,1000000/0.086*SER_hh_tes_in!D33/SER_hh_num_in!D33)</f>
        <v>6670.3613323017544</v>
      </c>
      <c r="E33" s="18">
        <f>IF(SER_hh_tes_in!E33=0,0,1000000/0.086*SER_hh_tes_in!E33/SER_hh_num_in!E33)</f>
        <v>6661.1958461706927</v>
      </c>
      <c r="F33" s="18">
        <f>IF(SER_hh_tes_in!F33=0,0,1000000/0.086*SER_hh_tes_in!F33/SER_hh_num_in!F33)</f>
        <v>6731.6944632684181</v>
      </c>
      <c r="G33" s="18">
        <f>IF(SER_hh_tes_in!G33=0,0,1000000/0.086*SER_hh_tes_in!G33/SER_hh_num_in!G33)</f>
        <v>6816.7728311104938</v>
      </c>
      <c r="H33" s="18">
        <f>IF(SER_hh_tes_in!H33=0,0,1000000/0.086*SER_hh_tes_in!H33/SER_hh_num_in!H33)</f>
        <v>6807.1175107179915</v>
      </c>
      <c r="I33" s="18">
        <f>IF(SER_hh_tes_in!I33=0,0,1000000/0.086*SER_hh_tes_in!I33/SER_hh_num_in!I33)</f>
        <v>6845.8644494077989</v>
      </c>
      <c r="J33" s="18">
        <f>IF(SER_hh_tes_in!J33=0,0,1000000/0.086*SER_hh_tes_in!J33/SER_hh_num_in!J33)</f>
        <v>6890.263226549886</v>
      </c>
      <c r="K33" s="18">
        <f>IF(SER_hh_tes_in!K33=0,0,1000000/0.086*SER_hh_tes_in!K33/SER_hh_num_in!K33)</f>
        <v>6926.2798625651649</v>
      </c>
      <c r="L33" s="18">
        <f>IF(SER_hh_tes_in!L33=0,0,1000000/0.086*SER_hh_tes_in!L33/SER_hh_num_in!L33)</f>
        <v>0</v>
      </c>
      <c r="M33" s="18">
        <f>IF(SER_hh_tes_in!M33=0,0,1000000/0.086*SER_hh_tes_in!M33/SER_hh_num_in!M33)</f>
        <v>0</v>
      </c>
      <c r="N33" s="18">
        <f>IF(SER_hh_tes_in!N33=0,0,1000000/0.086*SER_hh_tes_in!N33/SER_hh_num_in!N33)</f>
        <v>0</v>
      </c>
      <c r="O33" s="18">
        <f>IF(SER_hh_tes_in!O33=0,0,1000000/0.086*SER_hh_tes_in!O33/SER_hh_num_in!O33)</f>
        <v>0</v>
      </c>
      <c r="P33" s="18">
        <f>IF(SER_hh_tes_in!P33=0,0,1000000/0.086*SER_hh_tes_in!P33/SER_hh_num_in!P33)</f>
        <v>6944.3910798325815</v>
      </c>
      <c r="Q33" s="18">
        <f>IF(SER_hh_tes_in!Q33=0,0,1000000/0.086*SER_hh_tes_in!Q33/SER_hh_num_in!Q33)</f>
        <v>6577.698788799722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/>
      <c r="C3" s="106">
        <f>IF(SER_hh_emi_in!C3=0,0,1000000*SER_hh_emi_in!C3/SER_hh_num_in!C3)</f>
        <v>17862.152380016159</v>
      </c>
      <c r="D3" s="106">
        <f>IF(SER_hh_emi_in!D3=0,0,1000000*SER_hh_emi_in!D3/SER_hh_num_in!D3)</f>
        <v>18313.56911351941</v>
      </c>
      <c r="E3" s="106">
        <f>IF(SER_hh_emi_in!E3=0,0,1000000*SER_hh_emi_in!E3/SER_hh_num_in!E3)</f>
        <v>18267.759720244565</v>
      </c>
      <c r="F3" s="106">
        <f>IF(SER_hh_emi_in!F3=0,0,1000000*SER_hh_emi_in!F3/SER_hh_num_in!F3)</f>
        <v>18232.115050447104</v>
      </c>
      <c r="G3" s="106">
        <f>IF(SER_hh_emi_in!G3=0,0,1000000*SER_hh_emi_in!G3/SER_hh_num_in!G3)</f>
        <v>14950.184722031508</v>
      </c>
      <c r="H3" s="106">
        <f>IF(SER_hh_emi_in!H3=0,0,1000000*SER_hh_emi_in!H3/SER_hh_num_in!H3)</f>
        <v>11477.194761465236</v>
      </c>
      <c r="I3" s="106">
        <f>IF(SER_hh_emi_in!I3=0,0,1000000*SER_hh_emi_in!I3/SER_hh_num_in!I3)</f>
        <v>2825.1637035759859</v>
      </c>
      <c r="J3" s="106">
        <f>IF(SER_hh_emi_in!J3=0,0,1000000*SER_hh_emi_in!J3/SER_hh_num_in!J3)</f>
        <v>3731.152023837677</v>
      </c>
      <c r="K3" s="106">
        <f>IF(SER_hh_emi_in!K3=0,0,1000000*SER_hh_emi_in!K3/SER_hh_num_in!K3)</f>
        <v>11302.991412709403</v>
      </c>
      <c r="L3" s="106">
        <f>IF(SER_hh_emi_in!L3=0,0,1000000*SER_hh_emi_in!L3/SER_hh_num_in!L3)</f>
        <v>18927.332392787393</v>
      </c>
      <c r="M3" s="106">
        <f>IF(SER_hh_emi_in!M3=0,0,1000000*SER_hh_emi_in!M3/SER_hh_num_in!M3)</f>
        <v>12563.559707328579</v>
      </c>
      <c r="N3" s="106">
        <f>IF(SER_hh_emi_in!N3=0,0,1000000*SER_hh_emi_in!N3/SER_hh_num_in!N3)</f>
        <v>12422.815343147848</v>
      </c>
      <c r="O3" s="106">
        <f>IF(SER_hh_emi_in!O3=0,0,1000000*SER_hh_emi_in!O3/SER_hh_num_in!O3)</f>
        <v>12410.521673519361</v>
      </c>
      <c r="P3" s="106">
        <f>IF(SER_hh_emi_in!P3=0,0,1000000*SER_hh_emi_in!P3/SER_hh_num_in!P3)</f>
        <v>8044.8086674871192</v>
      </c>
      <c r="Q3" s="106">
        <f>IF(SER_hh_emi_in!Q3=0,0,1000000*SER_hh_emi_in!Q3/SER_hh_num_in!Q3)</f>
        <v>5911.0459166574528</v>
      </c>
    </row>
    <row r="4" spans="1:17" ht="12.95" customHeight="1" x14ac:dyDescent="0.25">
      <c r="A4" s="90" t="s">
        <v>44</v>
      </c>
      <c r="B4" s="101"/>
      <c r="C4" s="101">
        <f>IF(SER_hh_emi_in!C4=0,0,1000000*SER_hh_emi_in!C4/SER_hh_num_in!C4)</f>
        <v>15402.26128974968</v>
      </c>
      <c r="D4" s="101">
        <f>IF(SER_hh_emi_in!D4=0,0,1000000*SER_hh_emi_in!D4/SER_hh_num_in!D4)</f>
        <v>15126.776972013526</v>
      </c>
      <c r="E4" s="101">
        <f>IF(SER_hh_emi_in!E4=0,0,1000000*SER_hh_emi_in!E4/SER_hh_num_in!E4)</f>
        <v>15505.102535997108</v>
      </c>
      <c r="F4" s="101">
        <f>IF(SER_hh_emi_in!F4=0,0,1000000*SER_hh_emi_in!F4/SER_hh_num_in!F4)</f>
        <v>15121.926529391658</v>
      </c>
      <c r="G4" s="101">
        <f>IF(SER_hh_emi_in!G4=0,0,1000000*SER_hh_emi_in!G4/SER_hh_num_in!G4)</f>
        <v>12002.744319049403</v>
      </c>
      <c r="H4" s="101">
        <f>IF(SER_hh_emi_in!H4=0,0,1000000*SER_hh_emi_in!H4/SER_hh_num_in!H4)</f>
        <v>8610.5239048911008</v>
      </c>
      <c r="I4" s="101">
        <f>IF(SER_hh_emi_in!I4=0,0,1000000*SER_hh_emi_in!I4/SER_hh_num_in!I4)</f>
        <v>162.75862789360988</v>
      </c>
      <c r="J4" s="101">
        <f>IF(SER_hh_emi_in!J4=0,0,1000000*SER_hh_emi_in!J4/SER_hh_num_in!J4)</f>
        <v>1013.9776095806078</v>
      </c>
      <c r="K4" s="101">
        <f>IF(SER_hh_emi_in!K4=0,0,1000000*SER_hh_emi_in!K4/SER_hh_num_in!K4)</f>
        <v>7776.3699615531677</v>
      </c>
      <c r="L4" s="101">
        <f>IF(SER_hh_emi_in!L4=0,0,1000000*SER_hh_emi_in!L4/SER_hh_num_in!L4)</f>
        <v>14430.445814195804</v>
      </c>
      <c r="M4" s="101">
        <f>IF(SER_hh_emi_in!M4=0,0,1000000*SER_hh_emi_in!M4/SER_hh_num_in!M4)</f>
        <v>8713.6977410255149</v>
      </c>
      <c r="N4" s="101">
        <f>IF(SER_hh_emi_in!N4=0,0,1000000*SER_hh_emi_in!N4/SER_hh_num_in!N4)</f>
        <v>8444.1529273288652</v>
      </c>
      <c r="O4" s="101">
        <f>IF(SER_hh_emi_in!O4=0,0,1000000*SER_hh_emi_in!O4/SER_hh_num_in!O4)</f>
        <v>8223.5998064592095</v>
      </c>
      <c r="P4" s="101">
        <f>IF(SER_hh_emi_in!P4=0,0,1000000*SER_hh_emi_in!P4/SER_hh_num_in!P4)</f>
        <v>5826.2915786365938</v>
      </c>
      <c r="Q4" s="101">
        <f>IF(SER_hh_emi_in!Q4=0,0,1000000*SER_hh_emi_in!Q4/SER_hh_num_in!Q4)</f>
        <v>5578.7800259963442</v>
      </c>
    </row>
    <row r="5" spans="1:17" ht="12" customHeight="1" x14ac:dyDescent="0.25">
      <c r="A5" s="88" t="s">
        <v>38</v>
      </c>
      <c r="B5" s="100"/>
      <c r="C5" s="100">
        <f>IF(SER_hh_emi_in!C5=0,0,1000000*SER_hh_emi_in!C5/SER_hh_num_in!C5)</f>
        <v>0</v>
      </c>
      <c r="D5" s="100">
        <f>IF(SER_hh_emi_in!D5=0,0,1000000*SER_hh_emi_in!D5/SER_hh_num_in!D5)</f>
        <v>41846.895769813964</v>
      </c>
      <c r="E5" s="100">
        <f>IF(SER_hh_emi_in!E5=0,0,1000000*SER_hh_emi_in!E5/SER_hh_num_in!E5)</f>
        <v>41672.889819002245</v>
      </c>
      <c r="F5" s="100">
        <f>IF(SER_hh_emi_in!F5=0,0,1000000*SER_hh_emi_in!F5/SER_hh_num_in!F5)</f>
        <v>0</v>
      </c>
      <c r="G5" s="100">
        <f>IF(SER_hh_emi_in!G5=0,0,1000000*SER_hh_emi_in!G5/SER_hh_num_in!G5)</f>
        <v>0</v>
      </c>
      <c r="H5" s="100">
        <f>IF(SER_hh_emi_in!H5=0,0,1000000*SER_hh_emi_in!H5/SER_hh_num_in!H5)</f>
        <v>38977.756603494352</v>
      </c>
      <c r="I5" s="100">
        <f>IF(SER_hh_emi_in!I5=0,0,1000000*SER_hh_emi_in!I5/SER_hh_num_in!I5)</f>
        <v>31794.852511308709</v>
      </c>
      <c r="J5" s="100">
        <f>IF(SER_hh_emi_in!J5=0,0,1000000*SER_hh_emi_in!J5/SER_hh_num_in!J5)</f>
        <v>31194.158812320886</v>
      </c>
      <c r="K5" s="100">
        <f>IF(SER_hh_emi_in!K5=0,0,1000000*SER_hh_emi_in!K5/SER_hh_num_in!K5)</f>
        <v>0</v>
      </c>
      <c r="L5" s="100">
        <f>IF(SER_hh_emi_in!L5=0,0,1000000*SER_hh_emi_in!L5/SER_hh_num_in!L5)</f>
        <v>0</v>
      </c>
      <c r="M5" s="100">
        <f>IF(SER_hh_emi_in!M5=0,0,1000000*SER_hh_emi_in!M5/SER_hh_num_in!M5)</f>
        <v>0</v>
      </c>
      <c r="N5" s="100">
        <f>IF(SER_hh_emi_in!N5=0,0,1000000*SER_hh_emi_in!N5/SER_hh_num_in!N5)</f>
        <v>0</v>
      </c>
      <c r="O5" s="100">
        <f>IF(SER_hh_emi_in!O5=0,0,1000000*SER_hh_emi_in!O5/SER_hh_num_in!O5)</f>
        <v>22845.021083173178</v>
      </c>
      <c r="P5" s="100">
        <f>IF(SER_hh_emi_in!P5=0,0,1000000*SER_hh_emi_in!P5/SER_hh_num_in!P5)</f>
        <v>17958.720049976666</v>
      </c>
      <c r="Q5" s="100">
        <f>IF(SER_hh_emi_in!Q5=0,0,1000000*SER_hh_emi_in!Q5/SER_hh_num_in!Q5)</f>
        <v>19639.156679826956</v>
      </c>
    </row>
    <row r="6" spans="1:17" ht="12" customHeight="1" x14ac:dyDescent="0.25">
      <c r="A6" s="88" t="s">
        <v>66</v>
      </c>
      <c r="B6" s="100"/>
      <c r="C6" s="100">
        <f>IF(SER_hh_emi_in!C6=0,0,1000000*SER_hh_emi_in!C6/SER_hh_num_in!C6)</f>
        <v>0</v>
      </c>
      <c r="D6" s="100">
        <f>IF(SER_hh_emi_in!D6=0,0,1000000*SER_hh_emi_in!D6/SER_hh_num_in!D6)</f>
        <v>0</v>
      </c>
      <c r="E6" s="100">
        <f>IF(SER_hh_emi_in!E6=0,0,1000000*SER_hh_emi_in!E6/SER_hh_num_in!E6)</f>
        <v>0</v>
      </c>
      <c r="F6" s="100">
        <f>IF(SER_hh_emi_in!F6=0,0,1000000*SER_hh_emi_in!F6/SER_hh_num_in!F6)</f>
        <v>0</v>
      </c>
      <c r="G6" s="100">
        <f>IF(SER_hh_emi_in!G6=0,0,1000000*SER_hh_emi_in!G6/SER_hh_num_in!G6)</f>
        <v>0</v>
      </c>
      <c r="H6" s="100">
        <f>IF(SER_hh_emi_in!H6=0,0,1000000*SER_hh_emi_in!H6/SER_hh_num_in!H6)</f>
        <v>0</v>
      </c>
      <c r="I6" s="100">
        <f>IF(SER_hh_emi_in!I6=0,0,1000000*SER_hh_emi_in!I6/SER_hh_num_in!I6)</f>
        <v>0</v>
      </c>
      <c r="J6" s="100">
        <f>IF(SER_hh_emi_in!J6=0,0,1000000*SER_hh_emi_in!J6/SER_hh_num_in!J6)</f>
        <v>0</v>
      </c>
      <c r="K6" s="100">
        <f>IF(SER_hh_emi_in!K6=0,0,1000000*SER_hh_emi_in!K6/SER_hh_num_in!K6)</f>
        <v>0</v>
      </c>
      <c r="L6" s="100">
        <f>IF(SER_hh_emi_in!L6=0,0,1000000*SER_hh_emi_in!L6/SER_hh_num_in!L6)</f>
        <v>0</v>
      </c>
      <c r="M6" s="100">
        <f>IF(SER_hh_emi_in!M6=0,0,1000000*SER_hh_emi_in!M6/SER_hh_num_in!M6)</f>
        <v>0</v>
      </c>
      <c r="N6" s="100">
        <f>IF(SER_hh_emi_in!N6=0,0,1000000*SER_hh_emi_in!N6/SER_hh_num_in!N6)</f>
        <v>0</v>
      </c>
      <c r="O6" s="100">
        <f>IF(SER_hh_emi_in!O6=0,0,1000000*SER_hh_emi_in!O6/SER_hh_num_in!O6)</f>
        <v>0</v>
      </c>
      <c r="P6" s="100">
        <f>IF(SER_hh_emi_in!P6=0,0,1000000*SER_hh_emi_in!P6/SER_hh_num_in!P6)</f>
        <v>0</v>
      </c>
      <c r="Q6" s="100">
        <f>IF(SER_hh_emi_in!Q6=0,0,1000000*SER_hh_emi_in!Q6/SER_hh_num_in!Q6)</f>
        <v>0</v>
      </c>
    </row>
    <row r="7" spans="1:17" ht="12" customHeight="1" x14ac:dyDescent="0.25">
      <c r="A7" s="88" t="s">
        <v>99</v>
      </c>
      <c r="B7" s="100"/>
      <c r="C7" s="100">
        <f>IF(SER_hh_emi_in!C7=0,0,1000000*SER_hh_emi_in!C7/SER_hh_num_in!C7)</f>
        <v>32543.551455335182</v>
      </c>
      <c r="D7" s="100">
        <f>IF(SER_hh_emi_in!D7=0,0,1000000*SER_hh_emi_in!D7/SER_hh_num_in!D7)</f>
        <v>0</v>
      </c>
      <c r="E7" s="100">
        <f>IF(SER_hh_emi_in!E7=0,0,1000000*SER_hh_emi_in!E7/SER_hh_num_in!E7)</f>
        <v>0</v>
      </c>
      <c r="F7" s="100">
        <f>IF(SER_hh_emi_in!F7=0,0,1000000*SER_hh_emi_in!F7/SER_hh_num_in!F7)</f>
        <v>0</v>
      </c>
      <c r="G7" s="100">
        <f>IF(SER_hh_emi_in!G7=0,0,1000000*SER_hh_emi_in!G7/SER_hh_num_in!G7)</f>
        <v>30358.492939853502</v>
      </c>
      <c r="H7" s="100">
        <f>IF(SER_hh_emi_in!H7=0,0,1000000*SER_hh_emi_in!H7/SER_hh_num_in!H7)</f>
        <v>25925.504168401345</v>
      </c>
      <c r="I7" s="100">
        <f>IF(SER_hh_emi_in!I7=0,0,1000000*SER_hh_emi_in!I7/SER_hh_num_in!I7)</f>
        <v>0</v>
      </c>
      <c r="J7" s="100">
        <f>IF(SER_hh_emi_in!J7=0,0,1000000*SER_hh_emi_in!J7/SER_hh_num_in!J7)</f>
        <v>0</v>
      </c>
      <c r="K7" s="100">
        <f>IF(SER_hh_emi_in!K7=0,0,1000000*SER_hh_emi_in!K7/SER_hh_num_in!K7)</f>
        <v>0</v>
      </c>
      <c r="L7" s="100">
        <f>IF(SER_hh_emi_in!L7=0,0,1000000*SER_hh_emi_in!L7/SER_hh_num_in!L7)</f>
        <v>0</v>
      </c>
      <c r="M7" s="100">
        <f>IF(SER_hh_emi_in!M7=0,0,1000000*SER_hh_emi_in!M7/SER_hh_num_in!M7)</f>
        <v>0</v>
      </c>
      <c r="N7" s="100">
        <f>IF(SER_hh_emi_in!N7=0,0,1000000*SER_hh_emi_in!N7/SER_hh_num_in!N7)</f>
        <v>18211.954264906009</v>
      </c>
      <c r="O7" s="100">
        <f>IF(SER_hh_emi_in!O7=0,0,1000000*SER_hh_emi_in!O7/SER_hh_num_in!O7)</f>
        <v>9299.0207413046883</v>
      </c>
      <c r="P7" s="100">
        <f>IF(SER_hh_emi_in!P7=0,0,1000000*SER_hh_emi_in!P7/SER_hh_num_in!P7)</f>
        <v>10358.586372005124</v>
      </c>
      <c r="Q7" s="100">
        <f>IF(SER_hh_emi_in!Q7=0,0,1000000*SER_hh_emi_in!Q7/SER_hh_num_in!Q7)</f>
        <v>11286.464227769055</v>
      </c>
    </row>
    <row r="8" spans="1:17" ht="12" customHeight="1" x14ac:dyDescent="0.25">
      <c r="A8" s="88" t="s">
        <v>101</v>
      </c>
      <c r="B8" s="100"/>
      <c r="C8" s="100">
        <f>IF(SER_hh_emi_in!C8=0,0,1000000*SER_hh_emi_in!C8/SER_hh_num_in!C8)</f>
        <v>0</v>
      </c>
      <c r="D8" s="100">
        <f>IF(SER_hh_emi_in!D8=0,0,1000000*SER_hh_emi_in!D8/SER_hh_num_in!D8)</f>
        <v>0</v>
      </c>
      <c r="E8" s="100">
        <f>IF(SER_hh_emi_in!E8=0,0,1000000*SER_hh_emi_in!E8/SER_hh_num_in!E8)</f>
        <v>0</v>
      </c>
      <c r="F8" s="100">
        <f>IF(SER_hh_emi_in!F8=0,0,1000000*SER_hh_emi_in!F8/SER_hh_num_in!F8)</f>
        <v>0</v>
      </c>
      <c r="G8" s="100">
        <f>IF(SER_hh_emi_in!G8=0,0,1000000*SER_hh_emi_in!G8/SER_hh_num_in!G8)</f>
        <v>0</v>
      </c>
      <c r="H8" s="100">
        <f>IF(SER_hh_emi_in!H8=0,0,1000000*SER_hh_emi_in!H8/SER_hh_num_in!H8)</f>
        <v>0</v>
      </c>
      <c r="I8" s="100">
        <f>IF(SER_hh_emi_in!I8=0,0,1000000*SER_hh_emi_in!I8/SER_hh_num_in!I8)</f>
        <v>0</v>
      </c>
      <c r="J8" s="100">
        <f>IF(SER_hh_emi_in!J8=0,0,1000000*SER_hh_emi_in!J8/SER_hh_num_in!J8)</f>
        <v>0</v>
      </c>
      <c r="K8" s="100">
        <f>IF(SER_hh_emi_in!K8=0,0,1000000*SER_hh_emi_in!K8/SER_hh_num_in!K8)</f>
        <v>0</v>
      </c>
      <c r="L8" s="100">
        <f>IF(SER_hh_emi_in!L8=0,0,1000000*SER_hh_emi_in!L8/SER_hh_num_in!L8)</f>
        <v>0</v>
      </c>
      <c r="M8" s="100">
        <f>IF(SER_hh_emi_in!M8=0,0,1000000*SER_hh_emi_in!M8/SER_hh_num_in!M8)</f>
        <v>0</v>
      </c>
      <c r="N8" s="100">
        <f>IF(SER_hh_emi_in!N8=0,0,1000000*SER_hh_emi_in!N8/SER_hh_num_in!N8)</f>
        <v>0</v>
      </c>
      <c r="O8" s="100">
        <f>IF(SER_hh_emi_in!O8=0,0,1000000*SER_hh_emi_in!O8/SER_hh_num_in!O8)</f>
        <v>0</v>
      </c>
      <c r="P8" s="100">
        <f>IF(SER_hh_emi_in!P8=0,0,1000000*SER_hh_emi_in!P8/SER_hh_num_in!P8)</f>
        <v>0</v>
      </c>
      <c r="Q8" s="100">
        <f>IF(SER_hh_emi_in!Q8=0,0,1000000*SER_hh_emi_in!Q8/SER_hh_num_in!Q8)</f>
        <v>0</v>
      </c>
    </row>
    <row r="9" spans="1:17" ht="12" customHeight="1" x14ac:dyDescent="0.25">
      <c r="A9" s="88" t="s">
        <v>106</v>
      </c>
      <c r="B9" s="100"/>
      <c r="C9" s="100">
        <f>IF(SER_hh_emi_in!C9=0,0,1000000*SER_hh_emi_in!C9/SER_hh_num_in!C9)</f>
        <v>20119.928830493853</v>
      </c>
      <c r="D9" s="100">
        <f>IF(SER_hh_emi_in!D9=0,0,1000000*SER_hh_emi_in!D9/SER_hh_num_in!D9)</f>
        <v>17432.153068078256</v>
      </c>
      <c r="E9" s="100">
        <f>IF(SER_hh_emi_in!E9=0,0,1000000*SER_hh_emi_in!E9/SER_hh_num_in!E9)</f>
        <v>17336.92972004203</v>
      </c>
      <c r="F9" s="100">
        <f>IF(SER_hh_emi_in!F9=0,0,1000000*SER_hh_emi_in!F9/SER_hh_num_in!F9)</f>
        <v>17819.626582901219</v>
      </c>
      <c r="G9" s="100">
        <f>IF(SER_hh_emi_in!G9=0,0,1000000*SER_hh_emi_in!G9/SER_hh_num_in!G9)</f>
        <v>20151.977383827842</v>
      </c>
      <c r="H9" s="100">
        <f>IF(SER_hh_emi_in!H9=0,0,1000000*SER_hh_emi_in!H9/SER_hh_num_in!H9)</f>
        <v>17064.971283101298</v>
      </c>
      <c r="I9" s="100">
        <f>IF(SER_hh_emi_in!I9=0,0,1000000*SER_hh_emi_in!I9/SER_hh_num_in!I9)</f>
        <v>0</v>
      </c>
      <c r="J9" s="100">
        <f>IF(SER_hh_emi_in!J9=0,0,1000000*SER_hh_emi_in!J9/SER_hh_num_in!J9)</f>
        <v>13353.131604358492</v>
      </c>
      <c r="K9" s="100">
        <f>IF(SER_hh_emi_in!K9=0,0,1000000*SER_hh_emi_in!K9/SER_hh_num_in!K9)</f>
        <v>14983.51562786966</v>
      </c>
      <c r="L9" s="100">
        <f>IF(SER_hh_emi_in!L9=0,0,1000000*SER_hh_emi_in!L9/SER_hh_num_in!L9)</f>
        <v>15755.180396051237</v>
      </c>
      <c r="M9" s="100">
        <f>IF(SER_hh_emi_in!M9=0,0,1000000*SER_hh_emi_in!M9/SER_hh_num_in!M9)</f>
        <v>15926.121889093278</v>
      </c>
      <c r="N9" s="100">
        <f>IF(SER_hh_emi_in!N9=0,0,1000000*SER_hh_emi_in!N9/SER_hh_num_in!N9)</f>
        <v>10233.106280071073</v>
      </c>
      <c r="O9" s="100">
        <f>IF(SER_hh_emi_in!O9=0,0,1000000*SER_hh_emi_in!O9/SER_hh_num_in!O9)</f>
        <v>10139.729944960003</v>
      </c>
      <c r="P9" s="100">
        <f>IF(SER_hh_emi_in!P9=0,0,1000000*SER_hh_emi_in!P9/SER_hh_num_in!P9)</f>
        <v>8025.7199466658039</v>
      </c>
      <c r="Q9" s="100">
        <f>IF(SER_hh_emi_in!Q9=0,0,1000000*SER_hh_emi_in!Q9/SER_hh_num_in!Q9)</f>
        <v>8818.9103346833035</v>
      </c>
    </row>
    <row r="10" spans="1:17" ht="12" customHeight="1" x14ac:dyDescent="0.25">
      <c r="A10" s="88" t="s">
        <v>34</v>
      </c>
      <c r="B10" s="100"/>
      <c r="C10" s="100">
        <f>IF(SER_hh_emi_in!C10=0,0,1000000*SER_hh_emi_in!C10/SER_hh_num_in!C10)</f>
        <v>0</v>
      </c>
      <c r="D10" s="100">
        <f>IF(SER_hh_emi_in!D10=0,0,1000000*SER_hh_emi_in!D10/SER_hh_num_in!D10)</f>
        <v>0</v>
      </c>
      <c r="E10" s="100">
        <f>IF(SER_hh_emi_in!E10=0,0,1000000*SER_hh_emi_in!E10/SER_hh_num_in!E10)</f>
        <v>0</v>
      </c>
      <c r="F10" s="100">
        <f>IF(SER_hh_emi_in!F10=0,0,1000000*SER_hh_emi_in!F10/SER_hh_num_in!F10)</f>
        <v>0</v>
      </c>
      <c r="G10" s="100">
        <f>IF(SER_hh_emi_in!G10=0,0,1000000*SER_hh_emi_in!G10/SER_hh_num_in!G10)</f>
        <v>0</v>
      </c>
      <c r="H10" s="100">
        <f>IF(SER_hh_emi_in!H10=0,0,1000000*SER_hh_emi_in!H10/SER_hh_num_in!H10)</f>
        <v>0</v>
      </c>
      <c r="I10" s="100">
        <f>IF(SER_hh_emi_in!I10=0,0,1000000*SER_hh_emi_in!I10/SER_hh_num_in!I10)</f>
        <v>0</v>
      </c>
      <c r="J10" s="100">
        <f>IF(SER_hh_emi_in!J10=0,0,1000000*SER_hh_emi_in!J10/SER_hh_num_in!J10)</f>
        <v>0</v>
      </c>
      <c r="K10" s="100">
        <f>IF(SER_hh_emi_in!K10=0,0,1000000*SER_hh_emi_in!K10/SER_hh_num_in!K10)</f>
        <v>0</v>
      </c>
      <c r="L10" s="100">
        <f>IF(SER_hh_emi_in!L10=0,0,1000000*SER_hh_emi_in!L10/SER_hh_num_in!L10)</f>
        <v>0</v>
      </c>
      <c r="M10" s="100">
        <f>IF(SER_hh_emi_in!M10=0,0,1000000*SER_hh_emi_in!M10/SER_hh_num_in!M10)</f>
        <v>0</v>
      </c>
      <c r="N10" s="100">
        <f>IF(SER_hh_emi_in!N10=0,0,1000000*SER_hh_emi_in!N10/SER_hh_num_in!N10)</f>
        <v>3562.9330754923049</v>
      </c>
      <c r="O10" s="100">
        <f>IF(SER_hh_emi_in!O10=0,0,1000000*SER_hh_emi_in!O10/SER_hh_num_in!O10)</f>
        <v>3135.5243916512218</v>
      </c>
      <c r="P10" s="100">
        <f>IF(SER_hh_emi_in!P10=0,0,1000000*SER_hh_emi_in!P10/SER_hh_num_in!P10)</f>
        <v>2030.7730090384616</v>
      </c>
      <c r="Q10" s="100">
        <f>IF(SER_hh_emi_in!Q10=0,0,1000000*SER_hh_emi_in!Q10/SER_hh_num_in!Q10)</f>
        <v>3707.2141704487858</v>
      </c>
    </row>
    <row r="11" spans="1:17" ht="12" customHeight="1" x14ac:dyDescent="0.25">
      <c r="A11" s="88" t="s">
        <v>61</v>
      </c>
      <c r="B11" s="100"/>
      <c r="C11" s="100">
        <f>IF(SER_hh_emi_in!C11=0,0,1000000*SER_hh_emi_in!C11/SER_hh_num_in!C11)</f>
        <v>0</v>
      </c>
      <c r="D11" s="100">
        <f>IF(SER_hh_emi_in!D11=0,0,1000000*SER_hh_emi_in!D11/SER_hh_num_in!D11)</f>
        <v>0</v>
      </c>
      <c r="E11" s="100">
        <f>IF(SER_hh_emi_in!E11=0,0,1000000*SER_hh_emi_in!E11/SER_hh_num_in!E11)</f>
        <v>0</v>
      </c>
      <c r="F11" s="100">
        <f>IF(SER_hh_emi_in!F11=0,0,1000000*SER_hh_emi_in!F11/SER_hh_num_in!F11)</f>
        <v>0</v>
      </c>
      <c r="G11" s="100">
        <f>IF(SER_hh_emi_in!G11=0,0,1000000*SER_hh_emi_in!G11/SER_hh_num_in!G11)</f>
        <v>0</v>
      </c>
      <c r="H11" s="100">
        <f>IF(SER_hh_emi_in!H11=0,0,1000000*SER_hh_emi_in!H11/SER_hh_num_in!H11)</f>
        <v>0</v>
      </c>
      <c r="I11" s="100">
        <f>IF(SER_hh_emi_in!I11=0,0,1000000*SER_hh_emi_in!I11/SER_hh_num_in!I11)</f>
        <v>0</v>
      </c>
      <c r="J11" s="100">
        <f>IF(SER_hh_emi_in!J11=0,0,1000000*SER_hh_emi_in!J11/SER_hh_num_in!J11)</f>
        <v>0</v>
      </c>
      <c r="K11" s="100">
        <f>IF(SER_hh_emi_in!K11=0,0,1000000*SER_hh_emi_in!K11/SER_hh_num_in!K11)</f>
        <v>0</v>
      </c>
      <c r="L11" s="100">
        <f>IF(SER_hh_emi_in!L11=0,0,1000000*SER_hh_emi_in!L11/SER_hh_num_in!L11)</f>
        <v>0</v>
      </c>
      <c r="M11" s="100">
        <f>IF(SER_hh_emi_in!M11=0,0,1000000*SER_hh_emi_in!M11/SER_hh_num_in!M11)</f>
        <v>0</v>
      </c>
      <c r="N11" s="100">
        <f>IF(SER_hh_emi_in!N11=0,0,1000000*SER_hh_emi_in!N11/SER_hh_num_in!N11)</f>
        <v>0</v>
      </c>
      <c r="O11" s="100">
        <f>IF(SER_hh_emi_in!O11=0,0,1000000*SER_hh_emi_in!O11/SER_hh_num_in!O11)</f>
        <v>0</v>
      </c>
      <c r="P11" s="100">
        <f>IF(SER_hh_emi_in!P11=0,0,1000000*SER_hh_emi_in!P11/SER_hh_num_in!P11)</f>
        <v>0</v>
      </c>
      <c r="Q11" s="100">
        <f>IF(SER_hh_emi_in!Q11=0,0,1000000*SER_hh_emi_in!Q11/SER_hh_num_in!Q11)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IF(SER_hh_emi_in!C12=0,0,1000000*SER_hh_emi_in!C12/SER_hh_num_in!C12)</f>
        <v>0</v>
      </c>
      <c r="D12" s="100">
        <f>IF(SER_hh_emi_in!D12=0,0,1000000*SER_hh_emi_in!D12/SER_hh_num_in!D12)</f>
        <v>0</v>
      </c>
      <c r="E12" s="100">
        <f>IF(SER_hh_emi_in!E12=0,0,1000000*SER_hh_emi_in!E12/SER_hh_num_in!E12)</f>
        <v>0</v>
      </c>
      <c r="F12" s="100">
        <f>IF(SER_hh_emi_in!F12=0,0,1000000*SER_hh_emi_in!F12/SER_hh_num_in!F12)</f>
        <v>0</v>
      </c>
      <c r="G12" s="100">
        <f>IF(SER_hh_emi_in!G12=0,0,1000000*SER_hh_emi_in!G12/SER_hh_num_in!G12)</f>
        <v>0</v>
      </c>
      <c r="H12" s="100">
        <f>IF(SER_hh_emi_in!H12=0,0,1000000*SER_hh_emi_in!H12/SER_hh_num_in!H12)</f>
        <v>0</v>
      </c>
      <c r="I12" s="100">
        <f>IF(SER_hh_emi_in!I12=0,0,1000000*SER_hh_emi_in!I12/SER_hh_num_in!I12)</f>
        <v>0</v>
      </c>
      <c r="J12" s="100">
        <f>IF(SER_hh_emi_in!J12=0,0,1000000*SER_hh_emi_in!J12/SER_hh_num_in!J12)</f>
        <v>0</v>
      </c>
      <c r="K12" s="100">
        <f>IF(SER_hh_emi_in!K12=0,0,1000000*SER_hh_emi_in!K12/SER_hh_num_in!K12)</f>
        <v>0</v>
      </c>
      <c r="L12" s="100">
        <f>IF(SER_hh_emi_in!L12=0,0,1000000*SER_hh_emi_in!L12/SER_hh_num_in!L12)</f>
        <v>0</v>
      </c>
      <c r="M12" s="100">
        <f>IF(SER_hh_emi_in!M12=0,0,1000000*SER_hh_emi_in!M12/SER_hh_num_in!M12)</f>
        <v>0</v>
      </c>
      <c r="N12" s="100">
        <f>IF(SER_hh_emi_in!N12=0,0,1000000*SER_hh_emi_in!N12/SER_hh_num_in!N12)</f>
        <v>0</v>
      </c>
      <c r="O12" s="100">
        <f>IF(SER_hh_emi_in!O12=0,0,1000000*SER_hh_emi_in!O12/SER_hh_num_in!O12)</f>
        <v>0</v>
      </c>
      <c r="P12" s="100">
        <f>IF(SER_hh_emi_in!P12=0,0,1000000*SER_hh_emi_in!P12/SER_hh_num_in!P12)</f>
        <v>0</v>
      </c>
      <c r="Q12" s="100">
        <f>IF(SER_hh_emi_in!Q12=0,0,1000000*SER_hh_emi_in!Q12/SER_hh_num_in!Q12)</f>
        <v>0</v>
      </c>
    </row>
    <row r="13" spans="1:17" ht="12" customHeight="1" x14ac:dyDescent="0.25">
      <c r="A13" s="88" t="s">
        <v>105</v>
      </c>
      <c r="B13" s="100"/>
      <c r="C13" s="100">
        <f>IF(SER_hh_emi_in!C13=0,0,1000000*SER_hh_emi_in!C13/SER_hh_num_in!C13)</f>
        <v>0</v>
      </c>
      <c r="D13" s="100">
        <f>IF(SER_hh_emi_in!D13=0,0,1000000*SER_hh_emi_in!D13/SER_hh_num_in!D13)</f>
        <v>0</v>
      </c>
      <c r="E13" s="100">
        <f>IF(SER_hh_emi_in!E13=0,0,1000000*SER_hh_emi_in!E13/SER_hh_num_in!E13)</f>
        <v>0</v>
      </c>
      <c r="F13" s="100">
        <f>IF(SER_hh_emi_in!F13=0,0,1000000*SER_hh_emi_in!F13/SER_hh_num_in!F13)</f>
        <v>0</v>
      </c>
      <c r="G13" s="100">
        <f>IF(SER_hh_emi_in!G13=0,0,1000000*SER_hh_emi_in!G13/SER_hh_num_in!G13)</f>
        <v>0</v>
      </c>
      <c r="H13" s="100">
        <f>IF(SER_hh_emi_in!H13=0,0,1000000*SER_hh_emi_in!H13/SER_hh_num_in!H13)</f>
        <v>0</v>
      </c>
      <c r="I13" s="100">
        <f>IF(SER_hh_emi_in!I13=0,0,1000000*SER_hh_emi_in!I13/SER_hh_num_in!I13)</f>
        <v>0</v>
      </c>
      <c r="J13" s="100">
        <f>IF(SER_hh_emi_in!J13=0,0,1000000*SER_hh_emi_in!J13/SER_hh_num_in!J13)</f>
        <v>0</v>
      </c>
      <c r="K13" s="100">
        <f>IF(SER_hh_emi_in!K13=0,0,1000000*SER_hh_emi_in!K13/SER_hh_num_in!K13)</f>
        <v>0</v>
      </c>
      <c r="L13" s="100">
        <f>IF(SER_hh_emi_in!L13=0,0,1000000*SER_hh_emi_in!L13/SER_hh_num_in!L13)</f>
        <v>0</v>
      </c>
      <c r="M13" s="100">
        <f>IF(SER_hh_emi_in!M13=0,0,1000000*SER_hh_emi_in!M13/SER_hh_num_in!M13)</f>
        <v>0</v>
      </c>
      <c r="N13" s="100">
        <f>IF(SER_hh_emi_in!N13=0,0,1000000*SER_hh_emi_in!N13/SER_hh_num_in!N13)</f>
        <v>0</v>
      </c>
      <c r="O13" s="100">
        <f>IF(SER_hh_emi_in!O13=0,0,1000000*SER_hh_emi_in!O13/SER_hh_num_in!O13)</f>
        <v>0</v>
      </c>
      <c r="P13" s="100">
        <f>IF(SER_hh_emi_in!P13=0,0,1000000*SER_hh_emi_in!P13/SER_hh_num_in!P13)</f>
        <v>0</v>
      </c>
      <c r="Q13" s="100">
        <f>IF(SER_hh_emi_in!Q13=0,0,1000000*SER_hh_emi_in!Q13/SER_hh_num_in!Q13)</f>
        <v>0</v>
      </c>
    </row>
    <row r="14" spans="1:17" ht="12" customHeight="1" x14ac:dyDescent="0.25">
      <c r="A14" s="51" t="s">
        <v>104</v>
      </c>
      <c r="B14" s="22"/>
      <c r="C14" s="22">
        <f>IF(SER_hh_emi_in!C14=0,0,1000000*SER_hh_emi_in!C14/SER_hh_num_in!C14)</f>
        <v>0</v>
      </c>
      <c r="D14" s="22">
        <f>IF(SER_hh_emi_in!D14=0,0,1000000*SER_hh_emi_in!D14/SER_hh_num_in!D14)</f>
        <v>0</v>
      </c>
      <c r="E14" s="22">
        <f>IF(SER_hh_emi_in!E14=0,0,1000000*SER_hh_emi_in!E14/SER_hh_num_in!E14)</f>
        <v>0</v>
      </c>
      <c r="F14" s="22">
        <f>IF(SER_hh_emi_in!F14=0,0,1000000*SER_hh_emi_in!F14/SER_hh_num_in!F14)</f>
        <v>0</v>
      </c>
      <c r="G14" s="22">
        <f>IF(SER_hh_emi_in!G14=0,0,1000000*SER_hh_emi_in!G14/SER_hh_num_in!G14)</f>
        <v>0</v>
      </c>
      <c r="H14" s="22">
        <f>IF(SER_hh_emi_in!H14=0,0,1000000*SER_hh_emi_in!H14/SER_hh_num_in!H14)</f>
        <v>0</v>
      </c>
      <c r="I14" s="22">
        <f>IF(SER_hh_emi_in!I14=0,0,1000000*SER_hh_emi_in!I14/SER_hh_num_in!I14)</f>
        <v>0</v>
      </c>
      <c r="J14" s="22">
        <f>IF(SER_hh_emi_in!J14=0,0,1000000*SER_hh_emi_in!J14/SER_hh_num_in!J14)</f>
        <v>0</v>
      </c>
      <c r="K14" s="22">
        <f>IF(SER_hh_emi_in!K14=0,0,1000000*SER_hh_emi_in!K14/SER_hh_num_in!K14)</f>
        <v>0</v>
      </c>
      <c r="L14" s="22">
        <f>IF(SER_hh_emi_in!L14=0,0,1000000*SER_hh_emi_in!L14/SER_hh_num_in!L14)</f>
        <v>0</v>
      </c>
      <c r="M14" s="22">
        <f>IF(SER_hh_emi_in!M14=0,0,1000000*SER_hh_emi_in!M14/SER_hh_num_in!M14)</f>
        <v>0</v>
      </c>
      <c r="N14" s="22">
        <f>IF(SER_hh_emi_in!N14=0,0,1000000*SER_hh_emi_in!N14/SER_hh_num_in!N14)</f>
        <v>0</v>
      </c>
      <c r="O14" s="22">
        <f>IF(SER_hh_emi_in!O14=0,0,1000000*SER_hh_emi_in!O14/SER_hh_num_in!O14)</f>
        <v>0</v>
      </c>
      <c r="P14" s="22">
        <f>IF(SER_hh_emi_in!P14=0,0,1000000*SER_hh_emi_in!P14/SER_hh_num_in!P14)</f>
        <v>0</v>
      </c>
      <c r="Q14" s="22">
        <f>IF(SER_hh_emi_in!Q14=0,0,1000000*SER_hh_emi_in!Q14/SER_hh_num_in!Q14)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IF(SER_hh_emi_in!C15=0,0,1000000*SER_hh_emi_in!C15/SER_hh_num_in!C15)</f>
        <v>0</v>
      </c>
      <c r="D15" s="104">
        <f>IF(SER_hh_emi_in!D15=0,0,1000000*SER_hh_emi_in!D15/SER_hh_num_in!D15)</f>
        <v>0</v>
      </c>
      <c r="E15" s="104">
        <f>IF(SER_hh_emi_in!E15=0,0,1000000*SER_hh_emi_in!E15/SER_hh_num_in!E15)</f>
        <v>0</v>
      </c>
      <c r="F15" s="104">
        <f>IF(SER_hh_emi_in!F15=0,0,1000000*SER_hh_emi_in!F15/SER_hh_num_in!F15)</f>
        <v>0</v>
      </c>
      <c r="G15" s="104">
        <f>IF(SER_hh_emi_in!G15=0,0,1000000*SER_hh_emi_in!G15/SER_hh_num_in!G15)</f>
        <v>0</v>
      </c>
      <c r="H15" s="104">
        <f>IF(SER_hh_emi_in!H15=0,0,1000000*SER_hh_emi_in!H15/SER_hh_num_in!H15)</f>
        <v>0</v>
      </c>
      <c r="I15" s="104">
        <f>IF(SER_hh_emi_in!I15=0,0,1000000*SER_hh_emi_in!I15/SER_hh_num_in!I15)</f>
        <v>0</v>
      </c>
      <c r="J15" s="104">
        <f>IF(SER_hh_emi_in!J15=0,0,1000000*SER_hh_emi_in!J15/SER_hh_num_in!J15)</f>
        <v>0</v>
      </c>
      <c r="K15" s="104">
        <f>IF(SER_hh_emi_in!K15=0,0,1000000*SER_hh_emi_in!K15/SER_hh_num_in!K15)</f>
        <v>0</v>
      </c>
      <c r="L15" s="104">
        <f>IF(SER_hh_emi_in!L15=0,0,1000000*SER_hh_emi_in!L15/SER_hh_num_in!L15)</f>
        <v>0</v>
      </c>
      <c r="M15" s="104">
        <f>IF(SER_hh_emi_in!M15=0,0,1000000*SER_hh_emi_in!M15/SER_hh_num_in!M15)</f>
        <v>0</v>
      </c>
      <c r="N15" s="104">
        <f>IF(SER_hh_emi_in!N15=0,0,1000000*SER_hh_emi_in!N15/SER_hh_num_in!N15)</f>
        <v>0</v>
      </c>
      <c r="O15" s="104">
        <f>IF(SER_hh_emi_in!O15=0,0,1000000*SER_hh_emi_in!O15/SER_hh_num_in!O15)</f>
        <v>0</v>
      </c>
      <c r="P15" s="104">
        <f>IF(SER_hh_emi_in!P15=0,0,1000000*SER_hh_emi_in!P15/SER_hh_num_in!P15)</f>
        <v>0</v>
      </c>
      <c r="Q15" s="104">
        <f>IF(SER_hh_emi_in!Q15=0,0,1000000*SER_hh_emi_in!Q15/SER_hh_num_in!Q15)</f>
        <v>0</v>
      </c>
    </row>
    <row r="16" spans="1:17" ht="12.95" customHeight="1" x14ac:dyDescent="0.25">
      <c r="A16" s="90" t="s">
        <v>102</v>
      </c>
      <c r="B16" s="101"/>
      <c r="C16" s="101">
        <f>IF(SER_hh_emi_in!C16=0,0,1000000*SER_hh_emi_in!C16/SER_hh_num_in!C16)</f>
        <v>0.34312311040342081</v>
      </c>
      <c r="D16" s="101">
        <f>IF(SER_hh_emi_in!D16=0,0,1000000*SER_hh_emi_in!D16/SER_hh_num_in!D16)</f>
        <v>6.9717382790937794</v>
      </c>
      <c r="E16" s="101">
        <f>IF(SER_hh_emi_in!E16=0,0,1000000*SER_hh_emi_in!E16/SER_hh_num_in!E16)</f>
        <v>2.6449549866592812</v>
      </c>
      <c r="F16" s="101">
        <f>IF(SER_hh_emi_in!F16=0,0,1000000*SER_hh_emi_in!F16/SER_hh_num_in!F16)</f>
        <v>1.2570442155462729</v>
      </c>
      <c r="G16" s="101">
        <f>IF(SER_hh_emi_in!G16=0,0,1000000*SER_hh_emi_in!G16/SER_hh_num_in!G16)</f>
        <v>0</v>
      </c>
      <c r="H16" s="101">
        <f>IF(SER_hh_emi_in!H16=0,0,1000000*SER_hh_emi_in!H16/SER_hh_num_in!H16)</f>
        <v>8.6240827746024777</v>
      </c>
      <c r="I16" s="101">
        <f>IF(SER_hh_emi_in!I16=0,0,1000000*SER_hh_emi_in!I16/SER_hh_num_in!I16)</f>
        <v>15.604433562854551</v>
      </c>
      <c r="J16" s="101">
        <f>IF(SER_hh_emi_in!J16=0,0,1000000*SER_hh_emi_in!J16/SER_hh_num_in!J16)</f>
        <v>9.2492684799277534</v>
      </c>
      <c r="K16" s="101">
        <f>IF(SER_hh_emi_in!K16=0,0,1000000*SER_hh_emi_in!K16/SER_hh_num_in!K16)</f>
        <v>0</v>
      </c>
      <c r="L16" s="101">
        <f>IF(SER_hh_emi_in!L16=0,0,1000000*SER_hh_emi_in!L16/SER_hh_num_in!L16)</f>
        <v>0</v>
      </c>
      <c r="M16" s="101">
        <f>IF(SER_hh_emi_in!M16=0,0,1000000*SER_hh_emi_in!M16/SER_hh_num_in!M16)</f>
        <v>39.272418722935292</v>
      </c>
      <c r="N16" s="101">
        <f>IF(SER_hh_emi_in!N16=0,0,1000000*SER_hh_emi_in!N16/SER_hh_num_in!N16)</f>
        <v>364.74799867828807</v>
      </c>
      <c r="O16" s="101">
        <f>IF(SER_hh_emi_in!O16=0,0,1000000*SER_hh_emi_in!O16/SER_hh_num_in!O16)</f>
        <v>357.87487393912221</v>
      </c>
      <c r="P16" s="101">
        <f>IF(SER_hh_emi_in!P16=0,0,1000000*SER_hh_emi_in!P16/SER_hh_num_in!P16)</f>
        <v>113.83369339305636</v>
      </c>
      <c r="Q16" s="101">
        <f>IF(SER_hh_emi_in!Q16=0,0,1000000*SER_hh_emi_in!Q16/SER_hh_num_in!Q16)</f>
        <v>331.11422595158098</v>
      </c>
    </row>
    <row r="17" spans="1:17" ht="12.95" customHeight="1" x14ac:dyDescent="0.25">
      <c r="A17" s="88" t="s">
        <v>101</v>
      </c>
      <c r="B17" s="103"/>
      <c r="C17" s="103">
        <f>IF(SER_hh_emi_in!C17=0,0,1000000*SER_hh_emi_in!C17/SER_hh_num_in!C17)</f>
        <v>263.01200157453144</v>
      </c>
      <c r="D17" s="103">
        <f>IF(SER_hh_emi_in!D17=0,0,1000000*SER_hh_emi_in!D17/SER_hh_num_in!D17)</f>
        <v>280.35766171417299</v>
      </c>
      <c r="E17" s="103">
        <f>IF(SER_hh_emi_in!E17=0,0,1000000*SER_hh_emi_in!E17/SER_hh_num_in!E17)</f>
        <v>286.86664144318507</v>
      </c>
      <c r="F17" s="103">
        <f>IF(SER_hh_emi_in!F17=0,0,1000000*SER_hh_emi_in!F17/SER_hh_num_in!F17)</f>
        <v>302.04865079795781</v>
      </c>
      <c r="G17" s="103">
        <f>IF(SER_hh_emi_in!G17=0,0,1000000*SER_hh_emi_in!G17/SER_hh_num_in!G17)</f>
        <v>0</v>
      </c>
      <c r="H17" s="103">
        <f>IF(SER_hh_emi_in!H17=0,0,1000000*SER_hh_emi_in!H17/SER_hh_num_in!H17)</f>
        <v>329.01395386486428</v>
      </c>
      <c r="I17" s="103">
        <f>IF(SER_hh_emi_in!I17=0,0,1000000*SER_hh_emi_in!I17/SER_hh_num_in!I17)</f>
        <v>347.15340446366565</v>
      </c>
      <c r="J17" s="103">
        <f>IF(SER_hh_emi_in!J17=0,0,1000000*SER_hh_emi_in!J17/SER_hh_num_in!J17)</f>
        <v>358.92050672217169</v>
      </c>
      <c r="K17" s="103">
        <f>IF(SER_hh_emi_in!K17=0,0,1000000*SER_hh_emi_in!K17/SER_hh_num_in!K17)</f>
        <v>0</v>
      </c>
      <c r="L17" s="103">
        <f>IF(SER_hh_emi_in!L17=0,0,1000000*SER_hh_emi_in!L17/SER_hh_num_in!L17)</f>
        <v>0</v>
      </c>
      <c r="M17" s="103">
        <f>IF(SER_hh_emi_in!M17=0,0,1000000*SER_hh_emi_in!M17/SER_hh_num_in!M17)</f>
        <v>358.96174147802964</v>
      </c>
      <c r="N17" s="103">
        <f>IF(SER_hh_emi_in!N17=0,0,1000000*SER_hh_emi_in!N17/SER_hh_num_in!N17)</f>
        <v>364.74799867828807</v>
      </c>
      <c r="O17" s="103">
        <f>IF(SER_hh_emi_in!O17=0,0,1000000*SER_hh_emi_in!O17/SER_hh_num_in!O17)</f>
        <v>357.87487393912221</v>
      </c>
      <c r="P17" s="103">
        <f>IF(SER_hh_emi_in!P17=0,0,1000000*SER_hh_emi_in!P17/SER_hh_num_in!P17)</f>
        <v>349.39890656620088</v>
      </c>
      <c r="Q17" s="103">
        <f>IF(SER_hh_emi_in!Q17=0,0,1000000*SER_hh_emi_in!Q17/SER_hh_num_in!Q17)</f>
        <v>331.11422595158098</v>
      </c>
    </row>
    <row r="18" spans="1:17" ht="12" customHeight="1" x14ac:dyDescent="0.25">
      <c r="A18" s="88" t="s">
        <v>100</v>
      </c>
      <c r="B18" s="103"/>
      <c r="C18" s="103">
        <f>IF(SER_hh_emi_in!C18=0,0,1000000*SER_hh_emi_in!C18/SER_hh_num_in!C18)</f>
        <v>0</v>
      </c>
      <c r="D18" s="103">
        <f>IF(SER_hh_emi_in!D18=0,0,1000000*SER_hh_emi_in!D18/SER_hh_num_in!D18)</f>
        <v>0</v>
      </c>
      <c r="E18" s="103">
        <f>IF(SER_hh_emi_in!E18=0,0,1000000*SER_hh_emi_in!E18/SER_hh_num_in!E18)</f>
        <v>0</v>
      </c>
      <c r="F18" s="103">
        <f>IF(SER_hh_emi_in!F18=0,0,1000000*SER_hh_emi_in!F18/SER_hh_num_in!F18)</f>
        <v>0</v>
      </c>
      <c r="G18" s="103">
        <f>IF(SER_hh_emi_in!G18=0,0,1000000*SER_hh_emi_in!G18/SER_hh_num_in!G18)</f>
        <v>0</v>
      </c>
      <c r="H18" s="103">
        <f>IF(SER_hh_emi_in!H18=0,0,1000000*SER_hh_emi_in!H18/SER_hh_num_in!H18)</f>
        <v>0</v>
      </c>
      <c r="I18" s="103">
        <f>IF(SER_hh_emi_in!I18=0,0,1000000*SER_hh_emi_in!I18/SER_hh_num_in!I18)</f>
        <v>0</v>
      </c>
      <c r="J18" s="103">
        <f>IF(SER_hh_emi_in!J18=0,0,1000000*SER_hh_emi_in!J18/SER_hh_num_in!J18)</f>
        <v>0</v>
      </c>
      <c r="K18" s="103">
        <f>IF(SER_hh_emi_in!K18=0,0,1000000*SER_hh_emi_in!K18/SER_hh_num_in!K18)</f>
        <v>0</v>
      </c>
      <c r="L18" s="103">
        <f>IF(SER_hh_emi_in!L18=0,0,1000000*SER_hh_emi_in!L18/SER_hh_num_in!L18)</f>
        <v>0</v>
      </c>
      <c r="M18" s="103">
        <f>IF(SER_hh_emi_in!M18=0,0,1000000*SER_hh_emi_in!M18/SER_hh_num_in!M18)</f>
        <v>0</v>
      </c>
      <c r="N18" s="103">
        <f>IF(SER_hh_emi_in!N18=0,0,1000000*SER_hh_emi_in!N18/SER_hh_num_in!N18)</f>
        <v>0</v>
      </c>
      <c r="O18" s="103">
        <f>IF(SER_hh_emi_in!O18=0,0,1000000*SER_hh_emi_in!O18/SER_hh_num_in!O18)</f>
        <v>0</v>
      </c>
      <c r="P18" s="103">
        <f>IF(SER_hh_emi_in!P18=0,0,1000000*SER_hh_emi_in!P18/SER_hh_num_in!P18)</f>
        <v>0</v>
      </c>
      <c r="Q18" s="103">
        <f>IF(SER_hh_emi_in!Q18=0,0,1000000*SER_hh_emi_in!Q18/SER_hh_num_in!Q18)</f>
        <v>0</v>
      </c>
    </row>
    <row r="19" spans="1:17" ht="12.95" customHeight="1" x14ac:dyDescent="0.25">
      <c r="A19" s="90" t="s">
        <v>47</v>
      </c>
      <c r="B19" s="101"/>
      <c r="C19" s="101">
        <f>IF(SER_hh_emi_in!C19=0,0,1000000*SER_hh_emi_in!C19/SER_hh_num_in!C19)</f>
        <v>990.46072250907537</v>
      </c>
      <c r="D19" s="101">
        <f>IF(SER_hh_emi_in!D19=0,0,1000000*SER_hh_emi_in!D19/SER_hh_num_in!D19)</f>
        <v>1377.0638089468346</v>
      </c>
      <c r="E19" s="101">
        <f>IF(SER_hh_emi_in!E19=0,0,1000000*SER_hh_emi_in!E19/SER_hh_num_in!E19)</f>
        <v>1219.9422339963585</v>
      </c>
      <c r="F19" s="101">
        <f>IF(SER_hh_emi_in!F19=0,0,1000000*SER_hh_emi_in!F19/SER_hh_num_in!F19)</f>
        <v>1882.6729742468206</v>
      </c>
      <c r="G19" s="101">
        <f>IF(SER_hh_emi_in!G19=0,0,1000000*SER_hh_emi_in!G19/SER_hh_num_in!G19)</f>
        <v>1258.2079550951546</v>
      </c>
      <c r="H19" s="101">
        <f>IF(SER_hh_emi_in!H19=0,0,1000000*SER_hh_emi_in!H19/SER_hh_num_in!H19)</f>
        <v>1323.690361566835</v>
      </c>
      <c r="I19" s="101">
        <f>IF(SER_hh_emi_in!I19=0,0,1000000*SER_hh_emi_in!I19/SER_hh_num_in!I19)</f>
        <v>1298.7470941598401</v>
      </c>
      <c r="J19" s="101">
        <f>IF(SER_hh_emi_in!J19=0,0,1000000*SER_hh_emi_in!J19/SER_hh_num_in!J19)</f>
        <v>1308.0720460938639</v>
      </c>
      <c r="K19" s="101">
        <f>IF(SER_hh_emi_in!K19=0,0,1000000*SER_hh_emi_in!K19/SER_hh_num_in!K19)</f>
        <v>1626.7612783087925</v>
      </c>
      <c r="L19" s="101">
        <f>IF(SER_hh_emi_in!L19=0,0,1000000*SER_hh_emi_in!L19/SER_hh_num_in!L19)</f>
        <v>1775.5504821890313</v>
      </c>
      <c r="M19" s="101">
        <f>IF(SER_hh_emi_in!M19=0,0,1000000*SER_hh_emi_in!M19/SER_hh_num_in!M19)</f>
        <v>1238.8759344187392</v>
      </c>
      <c r="N19" s="101">
        <f>IF(SER_hh_emi_in!N19=0,0,1000000*SER_hh_emi_in!N19/SER_hh_num_in!N19)</f>
        <v>1664.6657802311111</v>
      </c>
      <c r="O19" s="101">
        <f>IF(SER_hh_emi_in!O19=0,0,1000000*SER_hh_emi_in!O19/SER_hh_num_in!O19)</f>
        <v>1876.6522250934445</v>
      </c>
      <c r="P19" s="101">
        <f>IF(SER_hh_emi_in!P19=0,0,1000000*SER_hh_emi_in!P19/SER_hh_num_in!P19)</f>
        <v>817.52477594444747</v>
      </c>
      <c r="Q19" s="101">
        <f>IF(SER_hh_emi_in!Q19=0,0,1000000*SER_hh_emi_in!Q19/SER_hh_num_in!Q19)</f>
        <v>9.1463622477292379</v>
      </c>
    </row>
    <row r="20" spans="1:17" ht="12" customHeight="1" x14ac:dyDescent="0.25">
      <c r="A20" s="88" t="s">
        <v>38</v>
      </c>
      <c r="B20" s="100"/>
      <c r="C20" s="100">
        <f>IF(SER_hh_emi_in!C20=0,0,1000000*SER_hh_emi_in!C20/SER_hh_num_in!C20)</f>
        <v>0</v>
      </c>
      <c r="D20" s="100">
        <f>IF(SER_hh_emi_in!D20=0,0,1000000*SER_hh_emi_in!D20/SER_hh_num_in!D20)</f>
        <v>0</v>
      </c>
      <c r="E20" s="100">
        <f>IF(SER_hh_emi_in!E20=0,0,1000000*SER_hh_emi_in!E20/SER_hh_num_in!E20)</f>
        <v>0</v>
      </c>
      <c r="F20" s="100">
        <f>IF(SER_hh_emi_in!F20=0,0,1000000*SER_hh_emi_in!F20/SER_hh_num_in!F20)</f>
        <v>0</v>
      </c>
      <c r="G20" s="100">
        <f>IF(SER_hh_emi_in!G20=0,0,1000000*SER_hh_emi_in!G20/SER_hh_num_in!G20)</f>
        <v>0</v>
      </c>
      <c r="H20" s="100">
        <f>IF(SER_hh_emi_in!H20=0,0,1000000*SER_hh_emi_in!H20/SER_hh_num_in!H20)</f>
        <v>0</v>
      </c>
      <c r="I20" s="100">
        <f>IF(SER_hh_emi_in!I20=0,0,1000000*SER_hh_emi_in!I20/SER_hh_num_in!I20)</f>
        <v>0</v>
      </c>
      <c r="J20" s="100">
        <f>IF(SER_hh_emi_in!J20=0,0,1000000*SER_hh_emi_in!J20/SER_hh_num_in!J20)</f>
        <v>0</v>
      </c>
      <c r="K20" s="100">
        <f>IF(SER_hh_emi_in!K20=0,0,1000000*SER_hh_emi_in!K20/SER_hh_num_in!K20)</f>
        <v>0</v>
      </c>
      <c r="L20" s="100">
        <f>IF(SER_hh_emi_in!L20=0,0,1000000*SER_hh_emi_in!L20/SER_hh_num_in!L20)</f>
        <v>0</v>
      </c>
      <c r="M20" s="100">
        <f>IF(SER_hh_emi_in!M20=0,0,1000000*SER_hh_emi_in!M20/SER_hh_num_in!M20)</f>
        <v>0</v>
      </c>
      <c r="N20" s="100">
        <f>IF(SER_hh_emi_in!N20=0,0,1000000*SER_hh_emi_in!N20/SER_hh_num_in!N20)</f>
        <v>0</v>
      </c>
      <c r="O20" s="100">
        <f>IF(SER_hh_emi_in!O20=0,0,1000000*SER_hh_emi_in!O20/SER_hh_num_in!O20)</f>
        <v>0</v>
      </c>
      <c r="P20" s="100">
        <f>IF(SER_hh_emi_in!P20=0,0,1000000*SER_hh_emi_in!P20/SER_hh_num_in!P20)</f>
        <v>0</v>
      </c>
      <c r="Q20" s="100">
        <f>IF(SER_hh_emi_in!Q20=0,0,1000000*SER_hh_emi_in!Q20/SER_hh_num_in!Q20)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IF(SER_hh_emi_in!C21=0,0,1000000*SER_hh_emi_in!C21/SER_hh_num_in!C21)</f>
        <v>0</v>
      </c>
      <c r="D21" s="100">
        <f>IF(SER_hh_emi_in!D21=0,0,1000000*SER_hh_emi_in!D21/SER_hh_num_in!D21)</f>
        <v>0</v>
      </c>
      <c r="E21" s="100">
        <f>IF(SER_hh_emi_in!E21=0,0,1000000*SER_hh_emi_in!E21/SER_hh_num_in!E21)</f>
        <v>0</v>
      </c>
      <c r="F21" s="100">
        <f>IF(SER_hh_emi_in!F21=0,0,1000000*SER_hh_emi_in!F21/SER_hh_num_in!F21)</f>
        <v>0</v>
      </c>
      <c r="G21" s="100">
        <f>IF(SER_hh_emi_in!G21=0,0,1000000*SER_hh_emi_in!G21/SER_hh_num_in!G21)</f>
        <v>0</v>
      </c>
      <c r="H21" s="100">
        <f>IF(SER_hh_emi_in!H21=0,0,1000000*SER_hh_emi_in!H21/SER_hh_num_in!H21)</f>
        <v>0</v>
      </c>
      <c r="I21" s="100">
        <f>IF(SER_hh_emi_in!I21=0,0,1000000*SER_hh_emi_in!I21/SER_hh_num_in!I21)</f>
        <v>0</v>
      </c>
      <c r="J21" s="100">
        <f>IF(SER_hh_emi_in!J21=0,0,1000000*SER_hh_emi_in!J21/SER_hh_num_in!J21)</f>
        <v>0</v>
      </c>
      <c r="K21" s="100">
        <f>IF(SER_hh_emi_in!K21=0,0,1000000*SER_hh_emi_in!K21/SER_hh_num_in!K21)</f>
        <v>0</v>
      </c>
      <c r="L21" s="100">
        <f>IF(SER_hh_emi_in!L21=0,0,1000000*SER_hh_emi_in!L21/SER_hh_num_in!L21)</f>
        <v>0</v>
      </c>
      <c r="M21" s="100">
        <f>IF(SER_hh_emi_in!M21=0,0,1000000*SER_hh_emi_in!M21/SER_hh_num_in!M21)</f>
        <v>0</v>
      </c>
      <c r="N21" s="100">
        <f>IF(SER_hh_emi_in!N21=0,0,1000000*SER_hh_emi_in!N21/SER_hh_num_in!N21)</f>
        <v>0</v>
      </c>
      <c r="O21" s="100">
        <f>IF(SER_hh_emi_in!O21=0,0,1000000*SER_hh_emi_in!O21/SER_hh_num_in!O21)</f>
        <v>0</v>
      </c>
      <c r="P21" s="100">
        <f>IF(SER_hh_emi_in!P21=0,0,1000000*SER_hh_emi_in!P21/SER_hh_num_in!P21)</f>
        <v>0</v>
      </c>
      <c r="Q21" s="100">
        <f>IF(SER_hh_emi_in!Q21=0,0,1000000*SER_hh_emi_in!Q21/SER_hh_num_in!Q21)</f>
        <v>0</v>
      </c>
    </row>
    <row r="22" spans="1:17" ht="12" customHeight="1" x14ac:dyDescent="0.25">
      <c r="A22" s="88" t="s">
        <v>99</v>
      </c>
      <c r="B22" s="100"/>
      <c r="C22" s="100">
        <f>IF(SER_hh_emi_in!C22=0,0,1000000*SER_hh_emi_in!C22/SER_hh_num_in!C22)</f>
        <v>0</v>
      </c>
      <c r="D22" s="100">
        <f>IF(SER_hh_emi_in!D22=0,0,1000000*SER_hh_emi_in!D22/SER_hh_num_in!D22)</f>
        <v>0</v>
      </c>
      <c r="E22" s="100">
        <f>IF(SER_hh_emi_in!E22=0,0,1000000*SER_hh_emi_in!E22/SER_hh_num_in!E22)</f>
        <v>0</v>
      </c>
      <c r="F22" s="100">
        <f>IF(SER_hh_emi_in!F22=0,0,1000000*SER_hh_emi_in!F22/SER_hh_num_in!F22)</f>
        <v>0</v>
      </c>
      <c r="G22" s="100">
        <f>IF(SER_hh_emi_in!G22=0,0,1000000*SER_hh_emi_in!G22/SER_hh_num_in!G22)</f>
        <v>0</v>
      </c>
      <c r="H22" s="100">
        <f>IF(SER_hh_emi_in!H22=0,0,1000000*SER_hh_emi_in!H22/SER_hh_num_in!H22)</f>
        <v>0</v>
      </c>
      <c r="I22" s="100">
        <f>IF(SER_hh_emi_in!I22=0,0,1000000*SER_hh_emi_in!I22/SER_hh_num_in!I22)</f>
        <v>0</v>
      </c>
      <c r="J22" s="100">
        <f>IF(SER_hh_emi_in!J22=0,0,1000000*SER_hh_emi_in!J22/SER_hh_num_in!J22)</f>
        <v>0</v>
      </c>
      <c r="K22" s="100">
        <f>IF(SER_hh_emi_in!K22=0,0,1000000*SER_hh_emi_in!K22/SER_hh_num_in!K22)</f>
        <v>0</v>
      </c>
      <c r="L22" s="100">
        <f>IF(SER_hh_emi_in!L22=0,0,1000000*SER_hh_emi_in!L22/SER_hh_num_in!L22)</f>
        <v>0</v>
      </c>
      <c r="M22" s="100">
        <f>IF(SER_hh_emi_in!M22=0,0,1000000*SER_hh_emi_in!M22/SER_hh_num_in!M22)</f>
        <v>0</v>
      </c>
      <c r="N22" s="100">
        <f>IF(SER_hh_emi_in!N22=0,0,1000000*SER_hh_emi_in!N22/SER_hh_num_in!N22)</f>
        <v>0</v>
      </c>
      <c r="O22" s="100">
        <f>IF(SER_hh_emi_in!O22=0,0,1000000*SER_hh_emi_in!O22/SER_hh_num_in!O22)</f>
        <v>0</v>
      </c>
      <c r="P22" s="100">
        <f>IF(SER_hh_emi_in!P22=0,0,1000000*SER_hh_emi_in!P22/SER_hh_num_in!P22)</f>
        <v>0</v>
      </c>
      <c r="Q22" s="100">
        <f>IF(SER_hh_emi_in!Q22=0,0,1000000*SER_hh_emi_in!Q22/SER_hh_num_in!Q22)</f>
        <v>0</v>
      </c>
    </row>
    <row r="23" spans="1:17" ht="12" customHeight="1" x14ac:dyDescent="0.25">
      <c r="A23" s="88" t="s">
        <v>98</v>
      </c>
      <c r="B23" s="100"/>
      <c r="C23" s="100">
        <f>IF(SER_hh_emi_in!C23=0,0,1000000*SER_hh_emi_in!C23/SER_hh_num_in!C23)</f>
        <v>2034.6871248968112</v>
      </c>
      <c r="D23" s="100">
        <f>IF(SER_hh_emi_in!D23=0,0,1000000*SER_hh_emi_in!D23/SER_hh_num_in!D23)</f>
        <v>2033.2160671243032</v>
      </c>
      <c r="E23" s="100">
        <f>IF(SER_hh_emi_in!E23=0,0,1000000*SER_hh_emi_in!E23/SER_hh_num_in!E23)</f>
        <v>2039.122153344244</v>
      </c>
      <c r="F23" s="100">
        <f>IF(SER_hh_emi_in!F23=0,0,1000000*SER_hh_emi_in!F23/SER_hh_num_in!F23)</f>
        <v>2046.8494572174279</v>
      </c>
      <c r="G23" s="100">
        <f>IF(SER_hh_emi_in!G23=0,0,1000000*SER_hh_emi_in!G23/SER_hh_num_in!G23)</f>
        <v>2015.8553809039315</v>
      </c>
      <c r="H23" s="100">
        <f>IF(SER_hh_emi_in!H23=0,0,1000000*SER_hh_emi_in!H23/SER_hh_num_in!H23)</f>
        <v>1987.3733703971827</v>
      </c>
      <c r="I23" s="100">
        <f>IF(SER_hh_emi_in!I23=0,0,1000000*SER_hh_emi_in!I23/SER_hh_num_in!I23)</f>
        <v>1942.6963387909436</v>
      </c>
      <c r="J23" s="100">
        <f>IF(SER_hh_emi_in!J23=0,0,1000000*SER_hh_emi_in!J23/SER_hh_num_in!J23)</f>
        <v>2000.2639364679064</v>
      </c>
      <c r="K23" s="100">
        <f>IF(SER_hh_emi_in!K23=0,0,1000000*SER_hh_emi_in!K23/SER_hh_num_in!K23)</f>
        <v>2033.353022684287</v>
      </c>
      <c r="L23" s="100">
        <f>IF(SER_hh_emi_in!L23=0,0,1000000*SER_hh_emi_in!L23/SER_hh_num_in!L23)</f>
        <v>2034.4987242617142</v>
      </c>
      <c r="M23" s="100">
        <f>IF(SER_hh_emi_in!M23=0,0,1000000*SER_hh_emi_in!M23/SER_hh_num_in!M23)</f>
        <v>2046.7471088149182</v>
      </c>
      <c r="N23" s="100">
        <f>IF(SER_hh_emi_in!N23=0,0,1000000*SER_hh_emi_in!N23/SER_hh_num_in!N23)</f>
        <v>1904.0333764703751</v>
      </c>
      <c r="O23" s="100">
        <f>IF(SER_hh_emi_in!O23=0,0,1000000*SER_hh_emi_in!O23/SER_hh_num_in!O23)</f>
        <v>1939.9493333405899</v>
      </c>
      <c r="P23" s="100">
        <f>IF(SER_hh_emi_in!P23=0,0,1000000*SER_hh_emi_in!P23/SER_hh_num_in!P23)</f>
        <v>2010.0878828502887</v>
      </c>
      <c r="Q23" s="100">
        <f>IF(SER_hh_emi_in!Q23=0,0,1000000*SER_hh_emi_in!Q23/SER_hh_num_in!Q23)</f>
        <v>0</v>
      </c>
    </row>
    <row r="24" spans="1:17" ht="12" customHeight="1" x14ac:dyDescent="0.25">
      <c r="A24" s="88" t="s">
        <v>34</v>
      </c>
      <c r="B24" s="100"/>
      <c r="C24" s="100">
        <f>IF(SER_hh_emi_in!C24=0,0,1000000*SER_hh_emi_in!C24/SER_hh_num_in!C24)</f>
        <v>0</v>
      </c>
      <c r="D24" s="100">
        <f>IF(SER_hh_emi_in!D24=0,0,1000000*SER_hh_emi_in!D24/SER_hh_num_in!D24)</f>
        <v>0</v>
      </c>
      <c r="E24" s="100">
        <f>IF(SER_hh_emi_in!E24=0,0,1000000*SER_hh_emi_in!E24/SER_hh_num_in!E24)</f>
        <v>0</v>
      </c>
      <c r="F24" s="100">
        <f>IF(SER_hh_emi_in!F24=0,0,1000000*SER_hh_emi_in!F24/SER_hh_num_in!F24)</f>
        <v>0</v>
      </c>
      <c r="G24" s="100">
        <f>IF(SER_hh_emi_in!G24=0,0,1000000*SER_hh_emi_in!G24/SER_hh_num_in!G24)</f>
        <v>0</v>
      </c>
      <c r="H24" s="100">
        <f>IF(SER_hh_emi_in!H24=0,0,1000000*SER_hh_emi_in!H24/SER_hh_num_in!H24)</f>
        <v>0</v>
      </c>
      <c r="I24" s="100">
        <f>IF(SER_hh_emi_in!I24=0,0,1000000*SER_hh_emi_in!I24/SER_hh_num_in!I24)</f>
        <v>0</v>
      </c>
      <c r="J24" s="100">
        <f>IF(SER_hh_emi_in!J24=0,0,1000000*SER_hh_emi_in!J24/SER_hh_num_in!J24)</f>
        <v>0</v>
      </c>
      <c r="K24" s="100">
        <f>IF(SER_hh_emi_in!K24=0,0,1000000*SER_hh_emi_in!K24/SER_hh_num_in!K24)</f>
        <v>0</v>
      </c>
      <c r="L24" s="100">
        <f>IF(SER_hh_emi_in!L24=0,0,1000000*SER_hh_emi_in!L24/SER_hh_num_in!L24)</f>
        <v>0</v>
      </c>
      <c r="M24" s="100">
        <f>IF(SER_hh_emi_in!M24=0,0,1000000*SER_hh_emi_in!M24/SER_hh_num_in!M24)</f>
        <v>0</v>
      </c>
      <c r="N24" s="100">
        <f>IF(SER_hh_emi_in!N24=0,0,1000000*SER_hh_emi_in!N24/SER_hh_num_in!N24)</f>
        <v>600.74360448555376</v>
      </c>
      <c r="O24" s="100">
        <f>IF(SER_hh_emi_in!O24=0,0,1000000*SER_hh_emi_in!O24/SER_hh_num_in!O24)</f>
        <v>571.70808315836769</v>
      </c>
      <c r="P24" s="100">
        <f>IF(SER_hh_emi_in!P24=0,0,1000000*SER_hh_emi_in!P24/SER_hh_num_in!P24)</f>
        <v>0</v>
      </c>
      <c r="Q24" s="100">
        <f>IF(SER_hh_emi_in!Q24=0,0,1000000*SER_hh_emi_in!Q24/SER_hh_num_in!Q24)</f>
        <v>827.22720514225296</v>
      </c>
    </row>
    <row r="25" spans="1:17" ht="12" customHeight="1" x14ac:dyDescent="0.25">
      <c r="A25" s="88" t="s">
        <v>42</v>
      </c>
      <c r="B25" s="100"/>
      <c r="C25" s="100">
        <f>IF(SER_hh_emi_in!C25=0,0,1000000*SER_hh_emi_in!C25/SER_hh_num_in!C25)</f>
        <v>0</v>
      </c>
      <c r="D25" s="100">
        <f>IF(SER_hh_emi_in!D25=0,0,1000000*SER_hh_emi_in!D25/SER_hh_num_in!D25)</f>
        <v>0</v>
      </c>
      <c r="E25" s="100">
        <f>IF(SER_hh_emi_in!E25=0,0,1000000*SER_hh_emi_in!E25/SER_hh_num_in!E25)</f>
        <v>0</v>
      </c>
      <c r="F25" s="100">
        <f>IF(SER_hh_emi_in!F25=0,0,1000000*SER_hh_emi_in!F25/SER_hh_num_in!F25)</f>
        <v>0</v>
      </c>
      <c r="G25" s="100">
        <f>IF(SER_hh_emi_in!G25=0,0,1000000*SER_hh_emi_in!G25/SER_hh_num_in!G25)</f>
        <v>0</v>
      </c>
      <c r="H25" s="100">
        <f>IF(SER_hh_emi_in!H25=0,0,1000000*SER_hh_emi_in!H25/SER_hh_num_in!H25)</f>
        <v>0</v>
      </c>
      <c r="I25" s="100">
        <f>IF(SER_hh_emi_in!I25=0,0,1000000*SER_hh_emi_in!I25/SER_hh_num_in!I25)</f>
        <v>0</v>
      </c>
      <c r="J25" s="100">
        <f>IF(SER_hh_emi_in!J25=0,0,1000000*SER_hh_emi_in!J25/SER_hh_num_in!J25)</f>
        <v>0</v>
      </c>
      <c r="K25" s="100">
        <f>IF(SER_hh_emi_in!K25=0,0,1000000*SER_hh_emi_in!K25/SER_hh_num_in!K25)</f>
        <v>0</v>
      </c>
      <c r="L25" s="100">
        <f>IF(SER_hh_emi_in!L25=0,0,1000000*SER_hh_emi_in!L25/SER_hh_num_in!L25)</f>
        <v>0</v>
      </c>
      <c r="M25" s="100">
        <f>IF(SER_hh_emi_in!M25=0,0,1000000*SER_hh_emi_in!M25/SER_hh_num_in!M25)</f>
        <v>0</v>
      </c>
      <c r="N25" s="100">
        <f>IF(SER_hh_emi_in!N25=0,0,1000000*SER_hh_emi_in!N25/SER_hh_num_in!N25)</f>
        <v>0</v>
      </c>
      <c r="O25" s="100">
        <f>IF(SER_hh_emi_in!O25=0,0,1000000*SER_hh_emi_in!O25/SER_hh_num_in!O25)</f>
        <v>0</v>
      </c>
      <c r="P25" s="100">
        <f>IF(SER_hh_emi_in!P25=0,0,1000000*SER_hh_emi_in!P25/SER_hh_num_in!P25)</f>
        <v>0</v>
      </c>
      <c r="Q25" s="100">
        <f>IF(SER_hh_emi_in!Q25=0,0,1000000*SER_hh_emi_in!Q25/SER_hh_num_in!Q25)</f>
        <v>0</v>
      </c>
    </row>
    <row r="26" spans="1:17" ht="12" customHeight="1" x14ac:dyDescent="0.25">
      <c r="A26" s="88" t="s">
        <v>30</v>
      </c>
      <c r="B26" s="22"/>
      <c r="C26" s="22">
        <f>IF(SER_hh_emi_in!C26=0,0,1000000*SER_hh_emi_in!C26/SER_hh_num_in!C26)</f>
        <v>0</v>
      </c>
      <c r="D26" s="22">
        <f>IF(SER_hh_emi_in!D26=0,0,1000000*SER_hh_emi_in!D26/SER_hh_num_in!D26)</f>
        <v>0</v>
      </c>
      <c r="E26" s="22">
        <f>IF(SER_hh_emi_in!E26=0,0,1000000*SER_hh_emi_in!E26/SER_hh_num_in!E26)</f>
        <v>0</v>
      </c>
      <c r="F26" s="22">
        <f>IF(SER_hh_emi_in!F26=0,0,1000000*SER_hh_emi_in!F26/SER_hh_num_in!F26)</f>
        <v>0</v>
      </c>
      <c r="G26" s="22">
        <f>IF(SER_hh_emi_in!G26=0,0,1000000*SER_hh_emi_in!G26/SER_hh_num_in!G26)</f>
        <v>0</v>
      </c>
      <c r="H26" s="22">
        <f>IF(SER_hh_emi_in!H26=0,0,1000000*SER_hh_emi_in!H26/SER_hh_num_in!H26)</f>
        <v>0</v>
      </c>
      <c r="I26" s="22">
        <f>IF(SER_hh_emi_in!I26=0,0,1000000*SER_hh_emi_in!I26/SER_hh_num_in!I26)</f>
        <v>0</v>
      </c>
      <c r="J26" s="22">
        <f>IF(SER_hh_emi_in!J26=0,0,1000000*SER_hh_emi_in!J26/SER_hh_num_in!J26)</f>
        <v>0</v>
      </c>
      <c r="K26" s="22">
        <f>IF(SER_hh_emi_in!K26=0,0,1000000*SER_hh_emi_in!K26/SER_hh_num_in!K26)</f>
        <v>0</v>
      </c>
      <c r="L26" s="22">
        <f>IF(SER_hh_emi_in!L26=0,0,1000000*SER_hh_emi_in!L26/SER_hh_num_in!L26)</f>
        <v>0</v>
      </c>
      <c r="M26" s="22">
        <f>IF(SER_hh_emi_in!M26=0,0,1000000*SER_hh_emi_in!M26/SER_hh_num_in!M26)</f>
        <v>0</v>
      </c>
      <c r="N26" s="22">
        <f>IF(SER_hh_emi_in!N26=0,0,1000000*SER_hh_emi_in!N26/SER_hh_num_in!N26)</f>
        <v>0</v>
      </c>
      <c r="O26" s="22">
        <f>IF(SER_hh_emi_in!O26=0,0,1000000*SER_hh_emi_in!O26/SER_hh_num_in!O26)</f>
        <v>0</v>
      </c>
      <c r="P26" s="22">
        <f>IF(SER_hh_emi_in!P26=0,0,1000000*SER_hh_emi_in!P26/SER_hh_num_in!P26)</f>
        <v>0</v>
      </c>
      <c r="Q26" s="22">
        <f>IF(SER_hh_emi_in!Q26=0,0,1000000*SER_hh_emi_in!Q26/SER_hh_num_in!Q26)</f>
        <v>0</v>
      </c>
    </row>
    <row r="27" spans="1:17" ht="12" customHeight="1" x14ac:dyDescent="0.25">
      <c r="A27" s="93" t="s">
        <v>114</v>
      </c>
      <c r="B27" s="121"/>
      <c r="C27" s="116">
        <f>IF(SER_hh_emi_in!C27=0,0,1000000*SER_hh_emi_in!C27/SER_hh_num_in!C19)</f>
        <v>0</v>
      </c>
      <c r="D27" s="116">
        <f>IF(SER_hh_emi_in!D27=0,0,1000000*SER_hh_emi_in!D27/SER_hh_num_in!D19)</f>
        <v>0</v>
      </c>
      <c r="E27" s="116">
        <f>IF(SER_hh_emi_in!E27=0,0,1000000*SER_hh_emi_in!E27/SER_hh_num_in!E19)</f>
        <v>0</v>
      </c>
      <c r="F27" s="116">
        <f>IF(SER_hh_emi_in!F27=0,0,1000000*SER_hh_emi_in!F27/SER_hh_num_in!F19)</f>
        <v>0</v>
      </c>
      <c r="G27" s="116">
        <f>IF(SER_hh_emi_in!G27=0,0,1000000*SER_hh_emi_in!G27/SER_hh_num_in!G19)</f>
        <v>0</v>
      </c>
      <c r="H27" s="116">
        <f>IF(SER_hh_emi_in!H27=0,0,1000000*SER_hh_emi_in!H27/SER_hh_num_in!H19)</f>
        <v>0</v>
      </c>
      <c r="I27" s="116">
        <f>IF(SER_hh_emi_in!I27=0,0,1000000*SER_hh_emi_in!I27/SER_hh_num_in!I19)</f>
        <v>0</v>
      </c>
      <c r="J27" s="116">
        <f>IF(SER_hh_emi_in!J27=0,0,1000000*SER_hh_emi_in!J27/SER_hh_num_in!J19)</f>
        <v>0</v>
      </c>
      <c r="K27" s="116">
        <f>IF(SER_hh_emi_in!K27=0,0,1000000*SER_hh_emi_in!K27/SER_hh_num_in!K19)</f>
        <v>0</v>
      </c>
      <c r="L27" s="116">
        <f>IF(SER_hh_emi_in!L27=0,0,1000000*SER_hh_emi_in!L27/SER_hh_num_in!L19)</f>
        <v>0</v>
      </c>
      <c r="M27" s="116">
        <f>IF(SER_hh_emi_in!M27=0,0,1000000*SER_hh_emi_in!M27/SER_hh_num_in!M19)</f>
        <v>0</v>
      </c>
      <c r="N27" s="116">
        <f>IF(SER_hh_emi_in!N27=0,0,1000000*SER_hh_emi_in!N27/SER_hh_num_in!N19)</f>
        <v>0</v>
      </c>
      <c r="O27" s="116">
        <f>IF(SER_hh_emi_in!O27=0,0,1000000*SER_hh_emi_in!O27/SER_hh_num_in!O19)</f>
        <v>0</v>
      </c>
      <c r="P27" s="116">
        <f>IF(SER_hh_emi_in!P27=0,0,1000000*SER_hh_emi_in!P27/SER_hh_num_in!P19)</f>
        <v>0</v>
      </c>
      <c r="Q27" s="116">
        <f>IF(SER_hh_emi_in!Q27=0,0,1000000*SER_hh_emi_in!Q27/SER_hh_num_in!Q19)</f>
        <v>0</v>
      </c>
    </row>
    <row r="28" spans="1:17" ht="12" customHeight="1" x14ac:dyDescent="0.25">
      <c r="A28" s="91" t="s">
        <v>113</v>
      </c>
      <c r="B28" s="18"/>
      <c r="C28" s="117">
        <f>IF(SER_hh_emi_in!C27=0,0,1000000*SER_hh_emi_in!C27/SER_hh_num_in!C27)</f>
        <v>0</v>
      </c>
      <c r="D28" s="117">
        <f>IF(SER_hh_emi_in!D27=0,0,1000000*SER_hh_emi_in!D27/SER_hh_num_in!D27)</f>
        <v>0</v>
      </c>
      <c r="E28" s="117">
        <f>IF(SER_hh_emi_in!E27=0,0,1000000*SER_hh_emi_in!E27/SER_hh_num_in!E27)</f>
        <v>0</v>
      </c>
      <c r="F28" s="117">
        <f>IF(SER_hh_emi_in!F27=0,0,1000000*SER_hh_emi_in!F27/SER_hh_num_in!F27)</f>
        <v>0</v>
      </c>
      <c r="G28" s="117">
        <f>IF(SER_hh_emi_in!G27=0,0,1000000*SER_hh_emi_in!G27/SER_hh_num_in!G27)</f>
        <v>0</v>
      </c>
      <c r="H28" s="117">
        <f>IF(SER_hh_emi_in!H27=0,0,1000000*SER_hh_emi_in!H27/SER_hh_num_in!H27)</f>
        <v>0</v>
      </c>
      <c r="I28" s="117">
        <f>IF(SER_hh_emi_in!I27=0,0,1000000*SER_hh_emi_in!I27/SER_hh_num_in!I27)</f>
        <v>0</v>
      </c>
      <c r="J28" s="117">
        <f>IF(SER_hh_emi_in!J27=0,0,1000000*SER_hh_emi_in!J27/SER_hh_num_in!J27)</f>
        <v>0</v>
      </c>
      <c r="K28" s="117">
        <f>IF(SER_hh_emi_in!K27=0,0,1000000*SER_hh_emi_in!K27/SER_hh_num_in!K27)</f>
        <v>0</v>
      </c>
      <c r="L28" s="117">
        <f>IF(SER_hh_emi_in!L27=0,0,1000000*SER_hh_emi_in!L27/SER_hh_num_in!L27)</f>
        <v>0</v>
      </c>
      <c r="M28" s="117">
        <f>IF(SER_hh_emi_in!M27=0,0,1000000*SER_hh_emi_in!M27/SER_hh_num_in!M27)</f>
        <v>0</v>
      </c>
      <c r="N28" s="117">
        <f>IF(SER_hh_emi_in!N27=0,0,1000000*SER_hh_emi_in!N27/SER_hh_num_in!N27)</f>
        <v>0</v>
      </c>
      <c r="O28" s="117">
        <f>IF(SER_hh_emi_in!O27=0,0,1000000*SER_hh_emi_in!O27/SER_hh_num_in!O27)</f>
        <v>0</v>
      </c>
      <c r="P28" s="117">
        <f>IF(SER_hh_emi_in!P27=0,0,1000000*SER_hh_emi_in!P27/SER_hh_num_in!P27)</f>
        <v>0</v>
      </c>
      <c r="Q28" s="117">
        <f>IF(SER_hh_emi_in!Q27=0,0,1000000*SER_hh_emi_in!Q27/SER_hh_num_in!Q27)</f>
        <v>0</v>
      </c>
    </row>
    <row r="29" spans="1:17" ht="12.95" customHeight="1" x14ac:dyDescent="0.25">
      <c r="A29" s="90" t="s">
        <v>46</v>
      </c>
      <c r="B29" s="101"/>
      <c r="C29" s="101">
        <f>IF(SER_hh_emi_in!C29=0,0,1000000*SER_hh_emi_in!C29/SER_hh_num_in!C29)</f>
        <v>1469.3502637200672</v>
      </c>
      <c r="D29" s="101">
        <f>IF(SER_hh_emi_in!D29=0,0,1000000*SER_hh_emi_in!D29/SER_hh_num_in!D29)</f>
        <v>1807.376287383129</v>
      </c>
      <c r="E29" s="101">
        <f>IF(SER_hh_emi_in!E29=0,0,1000000*SER_hh_emi_in!E29/SER_hh_num_in!E29)</f>
        <v>1542.1277610498064</v>
      </c>
      <c r="F29" s="101">
        <f>IF(SER_hh_emi_in!F29=0,0,1000000*SER_hh_emi_in!F29/SER_hh_num_in!F29)</f>
        <v>1227.1304123474749</v>
      </c>
      <c r="G29" s="101">
        <f>IF(SER_hh_emi_in!G29=0,0,1000000*SER_hh_emi_in!G29/SER_hh_num_in!G29)</f>
        <v>1689.2324478869518</v>
      </c>
      <c r="H29" s="101">
        <f>IF(SER_hh_emi_in!H29=0,0,1000000*SER_hh_emi_in!H29/SER_hh_num_in!H29)</f>
        <v>1539.5389786343806</v>
      </c>
      <c r="I29" s="101">
        <f>IF(SER_hh_emi_in!I29=0,0,1000000*SER_hh_emi_in!I29/SER_hh_num_in!I29)</f>
        <v>1357.2563389069064</v>
      </c>
      <c r="J29" s="101">
        <f>IF(SER_hh_emi_in!J29=0,0,1000000*SER_hh_emi_in!J29/SER_hh_num_in!J29)</f>
        <v>1406.1723623730011</v>
      </c>
      <c r="K29" s="101">
        <f>IF(SER_hh_emi_in!K29=0,0,1000000*SER_hh_emi_in!K29/SER_hh_num_in!K29)</f>
        <v>1899.8601728474428</v>
      </c>
      <c r="L29" s="101">
        <f>IF(SER_hh_emi_in!L29=0,0,1000000*SER_hh_emi_in!L29/SER_hh_num_in!L29)</f>
        <v>2721.3360964025628</v>
      </c>
      <c r="M29" s="101">
        <f>IF(SER_hh_emi_in!M29=0,0,1000000*SER_hh_emi_in!M29/SER_hh_num_in!M29)</f>
        <v>2609.033119836728</v>
      </c>
      <c r="N29" s="101">
        <f>IF(SER_hh_emi_in!N29=0,0,1000000*SER_hh_emi_in!N29/SER_hh_num_in!N29)</f>
        <v>2308.7563604619254</v>
      </c>
      <c r="O29" s="101">
        <f>IF(SER_hh_emi_in!O29=0,0,1000000*SER_hh_emi_in!O29/SER_hh_num_in!O29)</f>
        <v>2303.5855656565468</v>
      </c>
      <c r="P29" s="101">
        <f>IF(SER_hh_emi_in!P29=0,0,1000000*SER_hh_emi_in!P29/SER_hh_num_in!P29)</f>
        <v>1393.8013972276506</v>
      </c>
      <c r="Q29" s="101">
        <f>IF(SER_hh_emi_in!Q29=0,0,1000000*SER_hh_emi_in!Q29/SER_hh_num_in!Q29)</f>
        <v>312.10553006842963</v>
      </c>
    </row>
    <row r="30" spans="1:17" s="28" customFormat="1" ht="12" customHeight="1" x14ac:dyDescent="0.25">
      <c r="A30" s="88" t="s">
        <v>66</v>
      </c>
      <c r="B30" s="100"/>
      <c r="C30" s="100">
        <f>IF(SER_hh_emi_in!C30=0,0,1000000*SER_hh_emi_in!C30/SER_hh_num_in!C30)</f>
        <v>0</v>
      </c>
      <c r="D30" s="100">
        <f>IF(SER_hh_emi_in!D30=0,0,1000000*SER_hh_emi_in!D30/SER_hh_num_in!D30)</f>
        <v>3524.6677470110958</v>
      </c>
      <c r="E30" s="100">
        <f>IF(SER_hh_emi_in!E30=0,0,1000000*SER_hh_emi_in!E30/SER_hh_num_in!E30)</f>
        <v>3281.2310112667383</v>
      </c>
      <c r="F30" s="100">
        <f>IF(SER_hh_emi_in!F30=0,0,1000000*SER_hh_emi_in!F30/SER_hh_num_in!F30)</f>
        <v>0</v>
      </c>
      <c r="G30" s="100">
        <f>IF(SER_hh_emi_in!G30=0,0,1000000*SER_hh_emi_in!G30/SER_hh_num_in!G30)</f>
        <v>3433.2309850601546</v>
      </c>
      <c r="H30" s="100">
        <f>IF(SER_hh_emi_in!H30=0,0,1000000*SER_hh_emi_in!H30/SER_hh_num_in!H30)</f>
        <v>3244.9513009589409</v>
      </c>
      <c r="I30" s="100">
        <f>IF(SER_hh_emi_in!I30=0,0,1000000*SER_hh_emi_in!I30/SER_hh_num_in!I30)</f>
        <v>3298.5732579860514</v>
      </c>
      <c r="J30" s="100">
        <f>IF(SER_hh_emi_in!J30=0,0,1000000*SER_hh_emi_in!J30/SER_hh_num_in!J30)</f>
        <v>0</v>
      </c>
      <c r="K30" s="100">
        <f>IF(SER_hh_emi_in!K30=0,0,1000000*SER_hh_emi_in!K30/SER_hh_num_in!K30)</f>
        <v>3311.4833548583129</v>
      </c>
      <c r="L30" s="100">
        <f>IF(SER_hh_emi_in!L30=0,0,1000000*SER_hh_emi_in!L30/SER_hh_num_in!L30)</f>
        <v>3705.4416683149093</v>
      </c>
      <c r="M30" s="100">
        <f>IF(SER_hh_emi_in!M30=0,0,1000000*SER_hh_emi_in!M30/SER_hh_num_in!M30)</f>
        <v>3125.3448504701237</v>
      </c>
      <c r="N30" s="100">
        <f>IF(SER_hh_emi_in!N30=0,0,1000000*SER_hh_emi_in!N30/SER_hh_num_in!N30)</f>
        <v>2802.8449854661699</v>
      </c>
      <c r="O30" s="100">
        <f>IF(SER_hh_emi_in!O30=0,0,1000000*SER_hh_emi_in!O30/SER_hh_num_in!O30)</f>
        <v>0</v>
      </c>
      <c r="P30" s="100">
        <f>IF(SER_hh_emi_in!P30=0,0,1000000*SER_hh_emi_in!P30/SER_hh_num_in!P30)</f>
        <v>0</v>
      </c>
      <c r="Q30" s="100">
        <f>IF(SER_hh_emi_in!Q30=0,0,1000000*SER_hh_emi_in!Q30/SER_hh_num_in!Q30)</f>
        <v>2817.5423151105556</v>
      </c>
    </row>
    <row r="31" spans="1:17" ht="12" customHeight="1" x14ac:dyDescent="0.25">
      <c r="A31" s="88" t="s">
        <v>98</v>
      </c>
      <c r="B31" s="100"/>
      <c r="C31" s="100">
        <f>IF(SER_hh_emi_in!C31=0,0,1000000*SER_hh_emi_in!C31/SER_hh_num_in!C31)</f>
        <v>2807.5640055359177</v>
      </c>
      <c r="D31" s="100">
        <f>IF(SER_hh_emi_in!D31=0,0,1000000*SER_hh_emi_in!D31/SER_hh_num_in!D31)</f>
        <v>2684.7387419072516</v>
      </c>
      <c r="E31" s="100">
        <f>IF(SER_hh_emi_in!E31=0,0,1000000*SER_hh_emi_in!E31/SER_hh_num_in!E31)</f>
        <v>2712.835424453257</v>
      </c>
      <c r="F31" s="100">
        <f>IF(SER_hh_emi_in!F31=0,0,1000000*SER_hh_emi_in!F31/SER_hh_num_in!F31)</f>
        <v>2729.2596465086717</v>
      </c>
      <c r="G31" s="100">
        <f>IF(SER_hh_emi_in!G31=0,0,1000000*SER_hh_emi_in!G31/SER_hh_num_in!G31)</f>
        <v>2668.3486130428523</v>
      </c>
      <c r="H31" s="100">
        <f>IF(SER_hh_emi_in!H31=0,0,1000000*SER_hh_emi_in!H31/SER_hh_num_in!H31)</f>
        <v>2659.2802716137735</v>
      </c>
      <c r="I31" s="100">
        <f>IF(SER_hh_emi_in!I31=0,0,1000000*SER_hh_emi_in!I31/SER_hh_num_in!I31)</f>
        <v>2644.7756504024219</v>
      </c>
      <c r="J31" s="100">
        <f>IF(SER_hh_emi_in!J31=0,0,1000000*SER_hh_emi_in!J31/SER_hh_num_in!J31)</f>
        <v>2653.3782283220617</v>
      </c>
      <c r="K31" s="100">
        <f>IF(SER_hh_emi_in!K31=0,0,1000000*SER_hh_emi_in!K31/SER_hh_num_in!K31)</f>
        <v>2655.6214928498944</v>
      </c>
      <c r="L31" s="100">
        <f>IF(SER_hh_emi_in!L31=0,0,1000000*SER_hh_emi_in!L31/SER_hh_num_in!L31)</f>
        <v>2596.0649551562865</v>
      </c>
      <c r="M31" s="100">
        <f>IF(SER_hh_emi_in!M31=0,0,1000000*SER_hh_emi_in!M31/SER_hh_num_in!M31)</f>
        <v>2555.0742840136959</v>
      </c>
      <c r="N31" s="100">
        <f>IF(SER_hh_emi_in!N31=0,0,1000000*SER_hh_emi_in!N31/SER_hh_num_in!N31)</f>
        <v>2281.8708903614397</v>
      </c>
      <c r="O31" s="100">
        <f>IF(SER_hh_emi_in!O31=0,0,1000000*SER_hh_emi_in!O31/SER_hh_num_in!O31)</f>
        <v>2303.5855656565468</v>
      </c>
      <c r="P31" s="100">
        <f>IF(SER_hh_emi_in!P31=0,0,1000000*SER_hh_emi_in!P31/SER_hh_num_in!P31)</f>
        <v>2299.61857380428</v>
      </c>
      <c r="Q31" s="100">
        <f>IF(SER_hh_emi_in!Q31=0,0,1000000*SER_hh_emi_in!Q31/SER_hh_num_in!Q31)</f>
        <v>2307.0482192343447</v>
      </c>
    </row>
    <row r="32" spans="1:17" ht="12" customHeight="1" x14ac:dyDescent="0.25">
      <c r="A32" s="88" t="s">
        <v>34</v>
      </c>
      <c r="B32" s="100"/>
      <c r="C32" s="100">
        <f>IF(SER_hh_emi_in!C32=0,0,1000000*SER_hh_emi_in!C32/SER_hh_num_in!C32)</f>
        <v>0</v>
      </c>
      <c r="D32" s="100">
        <f>IF(SER_hh_emi_in!D32=0,0,1000000*SER_hh_emi_in!D32/SER_hh_num_in!D32)</f>
        <v>0</v>
      </c>
      <c r="E32" s="100">
        <f>IF(SER_hh_emi_in!E32=0,0,1000000*SER_hh_emi_in!E32/SER_hh_num_in!E32)</f>
        <v>0</v>
      </c>
      <c r="F32" s="100">
        <f>IF(SER_hh_emi_in!F32=0,0,1000000*SER_hh_emi_in!F32/SER_hh_num_in!F32)</f>
        <v>0</v>
      </c>
      <c r="G32" s="100">
        <f>IF(SER_hh_emi_in!G32=0,0,1000000*SER_hh_emi_in!G32/SER_hh_num_in!G32)</f>
        <v>0</v>
      </c>
      <c r="H32" s="100">
        <f>IF(SER_hh_emi_in!H32=0,0,1000000*SER_hh_emi_in!H32/SER_hh_num_in!H32)</f>
        <v>0</v>
      </c>
      <c r="I32" s="100">
        <f>IF(SER_hh_emi_in!I32=0,0,1000000*SER_hh_emi_in!I32/SER_hh_num_in!I32)</f>
        <v>0</v>
      </c>
      <c r="J32" s="100">
        <f>IF(SER_hh_emi_in!J32=0,0,1000000*SER_hh_emi_in!J32/SER_hh_num_in!J32)</f>
        <v>0</v>
      </c>
      <c r="K32" s="100">
        <f>IF(SER_hh_emi_in!K32=0,0,1000000*SER_hh_emi_in!K32/SER_hh_num_in!K32)</f>
        <v>0</v>
      </c>
      <c r="L32" s="100">
        <f>IF(SER_hh_emi_in!L32=0,0,1000000*SER_hh_emi_in!L32/SER_hh_num_in!L32)</f>
        <v>0</v>
      </c>
      <c r="M32" s="100">
        <f>IF(SER_hh_emi_in!M32=0,0,1000000*SER_hh_emi_in!M32/SER_hh_num_in!M32)</f>
        <v>0</v>
      </c>
      <c r="N32" s="100">
        <f>IF(SER_hh_emi_in!N32=0,0,1000000*SER_hh_emi_in!N32/SER_hh_num_in!N32)</f>
        <v>0</v>
      </c>
      <c r="O32" s="100">
        <f>IF(SER_hh_emi_in!O32=0,0,1000000*SER_hh_emi_in!O32/SER_hh_num_in!O32)</f>
        <v>0</v>
      </c>
      <c r="P32" s="100">
        <f>IF(SER_hh_emi_in!P32=0,0,1000000*SER_hh_emi_in!P32/SER_hh_num_in!P32)</f>
        <v>0</v>
      </c>
      <c r="Q32" s="100">
        <f>IF(SER_hh_emi_in!Q32=0,0,1000000*SER_hh_emi_in!Q32/SER_hh_num_in!Q32)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IF(SER_hh_emi_in!C33=0,0,1000000*SER_hh_emi_in!C33/SER_hh_num_in!C33)</f>
        <v>0</v>
      </c>
      <c r="D33" s="18">
        <f>IF(SER_hh_emi_in!D33=0,0,1000000*SER_hh_emi_in!D33/SER_hh_num_in!D33)</f>
        <v>0</v>
      </c>
      <c r="E33" s="18">
        <f>IF(SER_hh_emi_in!E33=0,0,1000000*SER_hh_emi_in!E33/SER_hh_num_in!E33)</f>
        <v>0</v>
      </c>
      <c r="F33" s="18">
        <f>IF(SER_hh_emi_in!F33=0,0,1000000*SER_hh_emi_in!F33/SER_hh_num_in!F33)</f>
        <v>0</v>
      </c>
      <c r="G33" s="18">
        <f>IF(SER_hh_emi_in!G33=0,0,1000000*SER_hh_emi_in!G33/SER_hh_num_in!G33)</f>
        <v>0</v>
      </c>
      <c r="H33" s="18">
        <f>IF(SER_hh_emi_in!H33=0,0,1000000*SER_hh_emi_in!H33/SER_hh_num_in!H33)</f>
        <v>0</v>
      </c>
      <c r="I33" s="18">
        <f>IF(SER_hh_emi_in!I33=0,0,1000000*SER_hh_emi_in!I33/SER_hh_num_in!I33)</f>
        <v>0</v>
      </c>
      <c r="J33" s="18">
        <f>IF(SER_hh_emi_in!J33=0,0,1000000*SER_hh_emi_in!J33/SER_hh_num_in!J33)</f>
        <v>0</v>
      </c>
      <c r="K33" s="18">
        <f>IF(SER_hh_emi_in!K33=0,0,1000000*SER_hh_emi_in!K33/SER_hh_num_in!K33)</f>
        <v>0</v>
      </c>
      <c r="L33" s="18">
        <f>IF(SER_hh_emi_in!L33=0,0,1000000*SER_hh_emi_in!L33/SER_hh_num_in!L33)</f>
        <v>0</v>
      </c>
      <c r="M33" s="18">
        <f>IF(SER_hh_emi_in!M33=0,0,1000000*SER_hh_emi_in!M33/SER_hh_num_in!M33)</f>
        <v>0</v>
      </c>
      <c r="N33" s="18">
        <f>IF(SER_hh_emi_in!N33=0,0,1000000*SER_hh_emi_in!N33/SER_hh_num_in!N33)</f>
        <v>0</v>
      </c>
      <c r="O33" s="18">
        <f>IF(SER_hh_emi_in!O33=0,0,1000000*SER_hh_emi_in!O33/SER_hh_num_in!O33)</f>
        <v>0</v>
      </c>
      <c r="P33" s="18">
        <f>IF(SER_hh_emi_in!P33=0,0,1000000*SER_hh_emi_in!P33/SER_hh_num_in!P33)</f>
        <v>0</v>
      </c>
      <c r="Q33" s="18">
        <f>IF(SER_hh_emi_in!Q33=0,0,1000000*SER_hh_emi_in!Q33/SER_hh_num_in!Q33)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/>
      <c r="C3" s="106">
        <f>IF(SER_hh_fech_in!C3=0,0,SER_hh_fech_in!C3/SER_summary!C$27)</f>
        <v>271.38429910121056</v>
      </c>
      <c r="D3" s="106">
        <f>IF(SER_hh_fech_in!D3=0,0,SER_hh_fech_in!D3/SER_summary!D$27)</f>
        <v>247.78587476717806</v>
      </c>
      <c r="E3" s="106">
        <f>IF(SER_hh_fech_in!E3=0,0,SER_hh_fech_in!E3/SER_summary!E$27)</f>
        <v>244.86241253290859</v>
      </c>
      <c r="F3" s="106">
        <f>IF(SER_hh_fech_in!F3=0,0,SER_hh_fech_in!F3/SER_summary!F$27)</f>
        <v>249.73924934881984</v>
      </c>
      <c r="G3" s="106">
        <f>IF(SER_hh_fech_in!G3=0,0,SER_hh_fech_in!G3/SER_summary!G$27)</f>
        <v>268.64892470437667</v>
      </c>
      <c r="H3" s="106">
        <f>IF(SER_hh_fech_in!H3=0,0,SER_hh_fech_in!H3/SER_summary!H$27)</f>
        <v>240.16378346038391</v>
      </c>
      <c r="I3" s="106">
        <f>IF(SER_hh_fech_in!I3=0,0,SER_hh_fech_in!I3/SER_summary!I$27)</f>
        <v>200.94003941648191</v>
      </c>
      <c r="J3" s="106">
        <f>IF(SER_hh_fech_in!J3=0,0,SER_hh_fech_in!J3/SER_summary!J$27)</f>
        <v>188.84768393050047</v>
      </c>
      <c r="K3" s="106">
        <f>IF(SER_hh_fech_in!K3=0,0,SER_hh_fech_in!K3/SER_summary!K$27)</f>
        <v>230.50994373809445</v>
      </c>
      <c r="L3" s="106">
        <f>IF(SER_hh_fech_in!L3=0,0,SER_hh_fech_in!L3/SER_summary!L$27)</f>
        <v>230.45737548299138</v>
      </c>
      <c r="M3" s="106">
        <f>IF(SER_hh_fech_in!M3=0,0,SER_hh_fech_in!M3/SER_summary!M$27)</f>
        <v>221.09945693174083</v>
      </c>
      <c r="N3" s="106">
        <f>IF(SER_hh_fech_in!N3=0,0,SER_hh_fech_in!N3/SER_summary!N$27)</f>
        <v>161.08700054777381</v>
      </c>
      <c r="O3" s="106">
        <f>IF(SER_hh_fech_in!O3=0,0,SER_hh_fech_in!O3/SER_summary!O$27)</f>
        <v>154.11705954535822</v>
      </c>
      <c r="P3" s="106">
        <f>IF(SER_hh_fech_in!P3=0,0,SER_hh_fech_in!P3/SER_summary!P$27)</f>
        <v>130.01805784703816</v>
      </c>
      <c r="Q3" s="106">
        <f>IF(SER_hh_fech_in!Q3=0,0,SER_hh_fech_in!Q3/SER_summary!Q$27)</f>
        <v>136.69188903072487</v>
      </c>
    </row>
    <row r="4" spans="1:17" ht="12.95" customHeight="1" x14ac:dyDescent="0.25">
      <c r="A4" s="90" t="s">
        <v>44</v>
      </c>
      <c r="B4" s="101"/>
      <c r="C4" s="101">
        <f>IF(SER_hh_fech_in!C4=0,0,SER_hh_fech_in!C4/SER_summary!C$27)</f>
        <v>220.81640727826093</v>
      </c>
      <c r="D4" s="101">
        <f>IF(SER_hh_fech_in!D4=0,0,SER_hh_fech_in!D4/SER_summary!D$27)</f>
        <v>194.40237110968158</v>
      </c>
      <c r="E4" s="101">
        <f>IF(SER_hh_fech_in!E4=0,0,SER_hh_fech_in!E4/SER_summary!E$27)</f>
        <v>194.62680140150283</v>
      </c>
      <c r="F4" s="101">
        <f>IF(SER_hh_fech_in!F4=0,0,SER_hh_fech_in!F4/SER_summary!F$27)</f>
        <v>197.80252984755094</v>
      </c>
      <c r="G4" s="101">
        <f>IF(SER_hh_fech_in!G4=0,0,SER_hh_fech_in!G4/SER_summary!G$27)</f>
        <v>217.79885442323254</v>
      </c>
      <c r="H4" s="101">
        <f>IF(SER_hh_fech_in!H4=0,0,SER_hh_fech_in!H4/SER_summary!H$27)</f>
        <v>188.13591611862844</v>
      </c>
      <c r="I4" s="101">
        <f>IF(SER_hh_fech_in!I4=0,0,SER_hh_fech_in!I4/SER_summary!I$27)</f>
        <v>149.73637545777839</v>
      </c>
      <c r="J4" s="101">
        <f>IF(SER_hh_fech_in!J4=0,0,SER_hh_fech_in!J4/SER_summary!J$27)</f>
        <v>138.67719685014887</v>
      </c>
      <c r="K4" s="101">
        <f>IF(SER_hh_fech_in!K4=0,0,SER_hh_fech_in!K4/SER_summary!K$27)</f>
        <v>177.04125065659642</v>
      </c>
      <c r="L4" s="101">
        <f>IF(SER_hh_fech_in!L4=0,0,SER_hh_fech_in!L4/SER_summary!L$27)</f>
        <v>174.71561824282031</v>
      </c>
      <c r="M4" s="101">
        <f>IF(SER_hh_fech_in!M4=0,0,SER_hh_fech_in!M4/SER_summary!M$27)</f>
        <v>171.35428625837699</v>
      </c>
      <c r="N4" s="101">
        <f>IF(SER_hh_fech_in!N4=0,0,SER_hh_fech_in!N4/SER_summary!N$27)</f>
        <v>114.52362346866639</v>
      </c>
      <c r="O4" s="101">
        <f>IF(SER_hh_fech_in!O4=0,0,SER_hh_fech_in!O4/SER_summary!O$27)</f>
        <v>107.30849333994882</v>
      </c>
      <c r="P4" s="101">
        <f>IF(SER_hh_fech_in!P4=0,0,SER_hh_fech_in!P4/SER_summary!P$27)</f>
        <v>84.996832100972782</v>
      </c>
      <c r="Q4" s="101">
        <f>IF(SER_hh_fech_in!Q4=0,0,SER_hh_fech_in!Q4/SER_summary!Q$27)</f>
        <v>96.071810893127861</v>
      </c>
    </row>
    <row r="5" spans="1:17" ht="12" customHeight="1" x14ac:dyDescent="0.25">
      <c r="A5" s="88" t="s">
        <v>38</v>
      </c>
      <c r="B5" s="100"/>
      <c r="C5" s="100">
        <f>IF(SER_hh_fech_in!C5=0,0,SER_hh_fech_in!C5/SER_summary!C$27)</f>
        <v>0</v>
      </c>
      <c r="D5" s="100">
        <f>IF(SER_hh_fech_in!D5=0,0,SER_hh_fech_in!D5/SER_summary!D$27)</f>
        <v>255.28236387541165</v>
      </c>
      <c r="E5" s="100">
        <f>IF(SER_hh_fech_in!E5=0,0,SER_hh_fech_in!E5/SER_summary!E$27)</f>
        <v>253.81429901349185</v>
      </c>
      <c r="F5" s="100">
        <f>IF(SER_hh_fech_in!F5=0,0,SER_hh_fech_in!F5/SER_summary!F$27)</f>
        <v>0</v>
      </c>
      <c r="G5" s="100">
        <f>IF(SER_hh_fech_in!G5=0,0,SER_hh_fech_in!G5/SER_summary!G$27)</f>
        <v>0</v>
      </c>
      <c r="H5" s="100">
        <f>IF(SER_hh_fech_in!H5=0,0,SER_hh_fech_in!H5/SER_summary!H$27)</f>
        <v>247.09374735709125</v>
      </c>
      <c r="I5" s="100">
        <f>IF(SER_hh_fech_in!I5=0,0,SER_hh_fech_in!I5/SER_summary!I$27)</f>
        <v>201.30362634987955</v>
      </c>
      <c r="J5" s="100">
        <f>IF(SER_hh_fech_in!J5=0,0,SER_hh_fech_in!J5/SER_summary!J$27)</f>
        <v>198.78840254658476</v>
      </c>
      <c r="K5" s="100">
        <f>IF(SER_hh_fech_in!K5=0,0,SER_hh_fech_in!K5/SER_summary!K$27)</f>
        <v>0</v>
      </c>
      <c r="L5" s="100">
        <f>IF(SER_hh_fech_in!L5=0,0,SER_hh_fech_in!L5/SER_summary!L$27)</f>
        <v>0</v>
      </c>
      <c r="M5" s="100">
        <f>IF(SER_hh_fech_in!M5=0,0,SER_hh_fech_in!M5/SER_summary!M$27)</f>
        <v>0</v>
      </c>
      <c r="N5" s="100">
        <f>IF(SER_hh_fech_in!N5=0,0,SER_hh_fech_in!N5/SER_summary!N$27)</f>
        <v>0</v>
      </c>
      <c r="O5" s="100">
        <f>IF(SER_hh_fech_in!O5=0,0,SER_hh_fech_in!O5/SER_summary!O$27)</f>
        <v>146.71516115815365</v>
      </c>
      <c r="P5" s="100">
        <f>IF(SER_hh_fech_in!P5=0,0,SER_hh_fech_in!P5/SER_summary!P$27)</f>
        <v>115.78652988935173</v>
      </c>
      <c r="Q5" s="100">
        <f>IF(SER_hh_fech_in!Q5=0,0,SER_hh_fech_in!Q5/SER_summary!Q$27)</f>
        <v>126.89856894303134</v>
      </c>
    </row>
    <row r="6" spans="1:17" ht="12" customHeight="1" x14ac:dyDescent="0.25">
      <c r="A6" s="88" t="s">
        <v>66</v>
      </c>
      <c r="B6" s="100"/>
      <c r="C6" s="100">
        <f>IF(SER_hh_fech_in!C6=0,0,SER_hh_fech_in!C6/SER_summary!C$27)</f>
        <v>0</v>
      </c>
      <c r="D6" s="100">
        <f>IF(SER_hh_fech_in!D6=0,0,SER_hh_fech_in!D6/SER_summary!D$27)</f>
        <v>0</v>
      </c>
      <c r="E6" s="100">
        <f>IF(SER_hh_fech_in!E6=0,0,SER_hh_fech_in!E6/SER_summary!E$27)</f>
        <v>0</v>
      </c>
      <c r="F6" s="100">
        <f>IF(SER_hh_fech_in!F6=0,0,SER_hh_fech_in!F6/SER_summary!F$27)</f>
        <v>0</v>
      </c>
      <c r="G6" s="100">
        <f>IF(SER_hh_fech_in!G6=0,0,SER_hh_fech_in!G6/SER_summary!G$27)</f>
        <v>0</v>
      </c>
      <c r="H6" s="100">
        <f>IF(SER_hh_fech_in!H6=0,0,SER_hh_fech_in!H6/SER_summary!H$27)</f>
        <v>0</v>
      </c>
      <c r="I6" s="100">
        <f>IF(SER_hh_fech_in!I6=0,0,SER_hh_fech_in!I6/SER_summary!I$27)</f>
        <v>0</v>
      </c>
      <c r="J6" s="100">
        <f>IF(SER_hh_fech_in!J6=0,0,SER_hh_fech_in!J6/SER_summary!J$27)</f>
        <v>0</v>
      </c>
      <c r="K6" s="100">
        <f>IF(SER_hh_fech_in!K6=0,0,SER_hh_fech_in!K6/SER_summary!K$27)</f>
        <v>0</v>
      </c>
      <c r="L6" s="100">
        <f>IF(SER_hh_fech_in!L6=0,0,SER_hh_fech_in!L6/SER_summary!L$27)</f>
        <v>0</v>
      </c>
      <c r="M6" s="100">
        <f>IF(SER_hh_fech_in!M6=0,0,SER_hh_fech_in!M6/SER_summary!M$27)</f>
        <v>0</v>
      </c>
      <c r="N6" s="100">
        <f>IF(SER_hh_fech_in!N6=0,0,SER_hh_fech_in!N6/SER_summary!N$27)</f>
        <v>0</v>
      </c>
      <c r="O6" s="100">
        <f>IF(SER_hh_fech_in!O6=0,0,SER_hh_fech_in!O6/SER_summary!O$27)</f>
        <v>0</v>
      </c>
      <c r="P6" s="100">
        <f>IF(SER_hh_fech_in!P6=0,0,SER_hh_fech_in!P6/SER_summary!P$27)</f>
        <v>0</v>
      </c>
      <c r="Q6" s="100">
        <f>IF(SER_hh_fech_in!Q6=0,0,SER_hh_fech_in!Q6/SER_summary!Q$27)</f>
        <v>0</v>
      </c>
    </row>
    <row r="7" spans="1:17" ht="12" customHeight="1" x14ac:dyDescent="0.25">
      <c r="A7" s="88" t="s">
        <v>99</v>
      </c>
      <c r="B7" s="100"/>
      <c r="C7" s="100">
        <f>IF(SER_hh_fech_in!C7=0,0,SER_hh_fech_in!C7/SER_summary!C$27)</f>
        <v>260.62198280692377</v>
      </c>
      <c r="D7" s="100">
        <f>IF(SER_hh_fech_in!D7=0,0,SER_hh_fech_in!D7/SER_summary!D$27)</f>
        <v>0</v>
      </c>
      <c r="E7" s="100">
        <f>IF(SER_hh_fech_in!E7=0,0,SER_hh_fech_in!E7/SER_summary!E$27)</f>
        <v>0</v>
      </c>
      <c r="F7" s="100">
        <f>IF(SER_hh_fech_in!F7=0,0,SER_hh_fech_in!F7/SER_summary!F$27)</f>
        <v>0</v>
      </c>
      <c r="G7" s="100">
        <f>IF(SER_hh_fech_in!G7=0,0,SER_hh_fech_in!G7/SER_summary!G$27)</f>
        <v>249.31895766613422</v>
      </c>
      <c r="H7" s="100">
        <f>IF(SER_hh_fech_in!H7=0,0,SER_hh_fech_in!H7/SER_summary!H$27)</f>
        <v>213.35573162248144</v>
      </c>
      <c r="I7" s="100">
        <f>IF(SER_hh_fech_in!I7=0,0,SER_hh_fech_in!I7/SER_summary!I$27)</f>
        <v>0</v>
      </c>
      <c r="J7" s="100">
        <f>IF(SER_hh_fech_in!J7=0,0,SER_hh_fech_in!J7/SER_summary!J$27)</f>
        <v>0</v>
      </c>
      <c r="K7" s="100">
        <f>IF(SER_hh_fech_in!K7=0,0,SER_hh_fech_in!K7/SER_summary!K$27)</f>
        <v>0</v>
      </c>
      <c r="L7" s="100">
        <f>IF(SER_hh_fech_in!L7=0,0,SER_hh_fech_in!L7/SER_summary!L$27)</f>
        <v>0</v>
      </c>
      <c r="M7" s="100">
        <f>IF(SER_hh_fech_in!M7=0,0,SER_hh_fech_in!M7/SER_summary!M$27)</f>
        <v>0</v>
      </c>
      <c r="N7" s="100">
        <f>IF(SER_hh_fech_in!N7=0,0,SER_hh_fech_in!N7/SER_summary!N$27)</f>
        <v>148.46065193735527</v>
      </c>
      <c r="O7" s="100">
        <f>IF(SER_hh_fech_in!O7=0,0,SER_hh_fech_in!O7/SER_summary!O$27)</f>
        <v>75.095643554091794</v>
      </c>
      <c r="P7" s="100">
        <f>IF(SER_hh_fech_in!P7=0,0,SER_hh_fech_in!P7/SER_summary!P$27)</f>
        <v>85.053935702194863</v>
      </c>
      <c r="Q7" s="100">
        <f>IF(SER_hh_fech_in!Q7=0,0,SER_hh_fech_in!Q7/SER_summary!Q$27)</f>
        <v>93.172486757718218</v>
      </c>
    </row>
    <row r="8" spans="1:17" ht="12" customHeight="1" x14ac:dyDescent="0.25">
      <c r="A8" s="88" t="s">
        <v>101</v>
      </c>
      <c r="B8" s="100"/>
      <c r="C8" s="100">
        <f>IF(SER_hh_fech_in!C8=0,0,SER_hh_fech_in!C8/SER_summary!C$27)</f>
        <v>0</v>
      </c>
      <c r="D8" s="100">
        <f>IF(SER_hh_fech_in!D8=0,0,SER_hh_fech_in!D8/SER_summary!D$27)</f>
        <v>0</v>
      </c>
      <c r="E8" s="100">
        <f>IF(SER_hh_fech_in!E8=0,0,SER_hh_fech_in!E8/SER_summary!E$27)</f>
        <v>0</v>
      </c>
      <c r="F8" s="100">
        <f>IF(SER_hh_fech_in!F8=0,0,SER_hh_fech_in!F8/SER_summary!F$27)</f>
        <v>0</v>
      </c>
      <c r="G8" s="100">
        <f>IF(SER_hh_fech_in!G8=0,0,SER_hh_fech_in!G8/SER_summary!G$27)</f>
        <v>0</v>
      </c>
      <c r="H8" s="100">
        <f>IF(SER_hh_fech_in!H8=0,0,SER_hh_fech_in!H8/SER_summary!H$27)</f>
        <v>0</v>
      </c>
      <c r="I8" s="100">
        <f>IF(SER_hh_fech_in!I8=0,0,SER_hh_fech_in!I8/SER_summary!I$27)</f>
        <v>0</v>
      </c>
      <c r="J8" s="100">
        <f>IF(SER_hh_fech_in!J8=0,0,SER_hh_fech_in!J8/SER_summary!J$27)</f>
        <v>0</v>
      </c>
      <c r="K8" s="100">
        <f>IF(SER_hh_fech_in!K8=0,0,SER_hh_fech_in!K8/SER_summary!K$27)</f>
        <v>0</v>
      </c>
      <c r="L8" s="100">
        <f>IF(SER_hh_fech_in!L8=0,0,SER_hh_fech_in!L8/SER_summary!L$27)</f>
        <v>0</v>
      </c>
      <c r="M8" s="100">
        <f>IF(SER_hh_fech_in!M8=0,0,SER_hh_fech_in!M8/SER_summary!M$27)</f>
        <v>0</v>
      </c>
      <c r="N8" s="100">
        <f>IF(SER_hh_fech_in!N8=0,0,SER_hh_fech_in!N8/SER_summary!N$27)</f>
        <v>0</v>
      </c>
      <c r="O8" s="100">
        <f>IF(SER_hh_fech_in!O8=0,0,SER_hh_fech_in!O8/SER_summary!O$27)</f>
        <v>0</v>
      </c>
      <c r="P8" s="100">
        <f>IF(SER_hh_fech_in!P8=0,0,SER_hh_fech_in!P8/SER_summary!P$27)</f>
        <v>0</v>
      </c>
      <c r="Q8" s="100">
        <f>IF(SER_hh_fech_in!Q8=0,0,SER_hh_fech_in!Q8/SER_summary!Q$27)</f>
        <v>0</v>
      </c>
    </row>
    <row r="9" spans="1:17" ht="12" customHeight="1" x14ac:dyDescent="0.25">
      <c r="A9" s="88" t="s">
        <v>106</v>
      </c>
      <c r="B9" s="100"/>
      <c r="C9" s="100">
        <f>IF(SER_hh_fech_in!C9=0,0,SER_hh_fech_in!C9/SER_summary!C$27)</f>
        <v>221.34534775943243</v>
      </c>
      <c r="D9" s="100">
        <f>IF(SER_hh_fech_in!D9=0,0,SER_hh_fech_in!D9/SER_summary!D$27)</f>
        <v>191.87322833179672</v>
      </c>
      <c r="E9" s="100">
        <f>IF(SER_hh_fech_in!E9=0,0,SER_hh_fech_in!E9/SER_summary!E$27)</f>
        <v>190.76909954771131</v>
      </c>
      <c r="F9" s="100">
        <f>IF(SER_hh_fech_in!F9=0,0,SER_hh_fech_in!F9/SER_summary!F$27)</f>
        <v>196.15464706631442</v>
      </c>
      <c r="G9" s="100">
        <f>IF(SER_hh_fech_in!G9=0,0,SER_hh_fech_in!G9/SER_summary!G$27)</f>
        <v>221.79542742480626</v>
      </c>
      <c r="H9" s="100">
        <f>IF(SER_hh_fech_in!H9=0,0,SER_hh_fech_in!H9/SER_summary!H$27)</f>
        <v>187.9469209942136</v>
      </c>
      <c r="I9" s="100">
        <f>IF(SER_hh_fech_in!I9=0,0,SER_hh_fech_in!I9/SER_summary!I$27)</f>
        <v>0</v>
      </c>
      <c r="J9" s="100">
        <f>IF(SER_hh_fech_in!J9=0,0,SER_hh_fech_in!J9/SER_summary!J$27)</f>
        <v>147.12589307457932</v>
      </c>
      <c r="K9" s="100">
        <f>IF(SER_hh_fech_in!K9=0,0,SER_hh_fech_in!K9/SER_summary!K$27)</f>
        <v>165.16996615657268</v>
      </c>
      <c r="L9" s="100">
        <f>IF(SER_hh_fech_in!L9=0,0,SER_hh_fech_in!L9/SER_summary!L$27)</f>
        <v>173.59536660598553</v>
      </c>
      <c r="M9" s="100">
        <f>IF(SER_hh_fech_in!M9=0,0,SER_hh_fech_in!M9/SER_summary!M$27)</f>
        <v>175.45050207697631</v>
      </c>
      <c r="N9" s="100">
        <f>IF(SER_hh_fech_in!N9=0,0,SER_hh_fech_in!N9/SER_summary!N$27)</f>
        <v>112.75006900574634</v>
      </c>
      <c r="O9" s="100">
        <f>IF(SER_hh_fech_in!O9=0,0,SER_hh_fech_in!O9/SER_summary!O$27)</f>
        <v>111.93247013360322</v>
      </c>
      <c r="P9" s="100">
        <f>IF(SER_hh_fech_in!P9=0,0,SER_hh_fech_in!P9/SER_summary!P$27)</f>
        <v>88.383248320587256</v>
      </c>
      <c r="Q9" s="100">
        <f>IF(SER_hh_fech_in!Q9=0,0,SER_hh_fech_in!Q9/SER_summary!Q$27)</f>
        <v>97.197705499714843</v>
      </c>
    </row>
    <row r="10" spans="1:17" ht="12" customHeight="1" x14ac:dyDescent="0.25">
      <c r="A10" s="88" t="s">
        <v>34</v>
      </c>
      <c r="B10" s="100"/>
      <c r="C10" s="100">
        <f>IF(SER_hh_fech_in!C10=0,0,SER_hh_fech_in!C10/SER_summary!C$27)</f>
        <v>253.15668064342401</v>
      </c>
      <c r="D10" s="100">
        <f>IF(SER_hh_fech_in!D10=0,0,SER_hh_fech_in!D10/SER_summary!D$27)</f>
        <v>249.23895087943365</v>
      </c>
      <c r="E10" s="100">
        <f>IF(SER_hh_fech_in!E10=0,0,SER_hh_fech_in!E10/SER_summary!E$27)</f>
        <v>265.9558371276886</v>
      </c>
      <c r="F10" s="100">
        <f>IF(SER_hh_fech_in!F10=0,0,SER_hh_fech_in!F10/SER_summary!F$27)</f>
        <v>241.19186950204281</v>
      </c>
      <c r="G10" s="100">
        <f>IF(SER_hh_fech_in!G10=0,0,SER_hh_fech_in!G10/SER_summary!G$27)</f>
        <v>190.28266409552262</v>
      </c>
      <c r="H10" s="100">
        <f>IF(SER_hh_fech_in!H10=0,0,SER_hh_fech_in!H10/SER_summary!H$27)</f>
        <v>248.11278646111995</v>
      </c>
      <c r="I10" s="100">
        <f>IF(SER_hh_fech_in!I10=0,0,SER_hh_fech_in!I10/SER_summary!I$27)</f>
        <v>204.41270394835337</v>
      </c>
      <c r="J10" s="100">
        <f>IF(SER_hh_fech_in!J10=0,0,SER_hh_fech_in!J10/SER_summary!J$27)</f>
        <v>199.59946635083534</v>
      </c>
      <c r="K10" s="100">
        <f>IF(SER_hh_fech_in!K10=0,0,SER_hh_fech_in!K10/SER_summary!K$27)</f>
        <v>226.24934678508319</v>
      </c>
      <c r="L10" s="100">
        <f>IF(SER_hh_fech_in!L10=0,0,SER_hh_fech_in!L10/SER_summary!L$27)</f>
        <v>0</v>
      </c>
      <c r="M10" s="100">
        <f>IF(SER_hh_fech_in!M10=0,0,SER_hh_fech_in!M10/SER_summary!M$27)</f>
        <v>0</v>
      </c>
      <c r="N10" s="100">
        <f>IF(SER_hh_fech_in!N10=0,0,SER_hh_fech_in!N10/SER_summary!N$27)</f>
        <v>160.9709085209019</v>
      </c>
      <c r="O10" s="100">
        <f>IF(SER_hh_fech_in!O10=0,0,SER_hh_fech_in!O10/SER_summary!O$27)</f>
        <v>149.48961472521628</v>
      </c>
      <c r="P10" s="100">
        <f>IF(SER_hh_fech_in!P10=0,0,SER_hh_fech_in!P10/SER_summary!P$27)</f>
        <v>116.48379882114364</v>
      </c>
      <c r="Q10" s="100">
        <f>IF(SER_hh_fech_in!Q10=0,0,SER_hh_fech_in!Q10/SER_summary!Q$27)</f>
        <v>126.14221990793627</v>
      </c>
    </row>
    <row r="11" spans="1:17" ht="12" customHeight="1" x14ac:dyDescent="0.25">
      <c r="A11" s="88" t="s">
        <v>61</v>
      </c>
      <c r="B11" s="100"/>
      <c r="C11" s="100">
        <f>IF(SER_hh_fech_in!C11=0,0,SER_hh_fech_in!C11/SER_summary!C$27)</f>
        <v>203.53015604946927</v>
      </c>
      <c r="D11" s="100">
        <f>IF(SER_hh_fech_in!D11=0,0,SER_hh_fech_in!D11/SER_summary!D$27)</f>
        <v>181.4536363458173</v>
      </c>
      <c r="E11" s="100">
        <f>IF(SER_hh_fech_in!E11=0,0,SER_hh_fech_in!E11/SER_summary!E$27)</f>
        <v>180.48201200693185</v>
      </c>
      <c r="F11" s="100">
        <f>IF(SER_hh_fech_in!F11=0,0,SER_hh_fech_in!F11/SER_summary!F$27)</f>
        <v>0</v>
      </c>
      <c r="G11" s="100">
        <f>IF(SER_hh_fech_in!G11=0,0,SER_hh_fech_in!G11/SER_summary!G$27)</f>
        <v>0</v>
      </c>
      <c r="H11" s="100">
        <f>IF(SER_hh_fech_in!H11=0,0,SER_hh_fech_in!H11/SER_summary!H$27)</f>
        <v>175.57790905016839</v>
      </c>
      <c r="I11" s="100">
        <f>IF(SER_hh_fech_in!I11=0,0,SER_hh_fech_in!I11/SER_summary!I$27)</f>
        <v>142.41067786030263</v>
      </c>
      <c r="J11" s="100">
        <f>IF(SER_hh_fech_in!J11=0,0,SER_hh_fech_in!J11/SER_summary!J$27)</f>
        <v>139.81559894251501</v>
      </c>
      <c r="K11" s="100">
        <f>IF(SER_hh_fech_in!K11=0,0,SER_hh_fech_in!K11/SER_summary!K$27)</f>
        <v>0</v>
      </c>
      <c r="L11" s="100">
        <f>IF(SER_hh_fech_in!L11=0,0,SER_hh_fech_in!L11/SER_summary!L$27)</f>
        <v>162.69901660179028</v>
      </c>
      <c r="M11" s="100">
        <f>IF(SER_hh_fech_in!M11=0,0,SER_hh_fech_in!M11/SER_summary!M$27)</f>
        <v>163.23089374708076</v>
      </c>
      <c r="N11" s="100">
        <f>IF(SER_hh_fech_in!N11=0,0,SER_hh_fech_in!N11/SER_summary!N$27)</f>
        <v>106.19407812986178</v>
      </c>
      <c r="O11" s="100">
        <f>IF(SER_hh_fech_in!O11=0,0,SER_hh_fech_in!O11/SER_summary!O$27)</f>
        <v>103.79698523847763</v>
      </c>
      <c r="P11" s="100">
        <f>IF(SER_hh_fech_in!P11=0,0,SER_hh_fech_in!P11/SER_summary!P$27)</f>
        <v>0</v>
      </c>
      <c r="Q11" s="100">
        <f>IF(SER_hh_fech_in!Q11=0,0,SER_hh_fech_in!Q11/SER_summary!Q$27)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IF(SER_hh_fech_in!C12=0,0,SER_hh_fech_in!C12/SER_summary!C$27)</f>
        <v>204.78864510664388</v>
      </c>
      <c r="D12" s="100">
        <f>IF(SER_hh_fech_in!D12=0,0,SER_hh_fech_in!D12/SER_summary!D$27)</f>
        <v>169.88109274857607</v>
      </c>
      <c r="E12" s="100">
        <f>IF(SER_hh_fech_in!E12=0,0,SER_hh_fech_in!E12/SER_summary!E$27)</f>
        <v>179.52510995765655</v>
      </c>
      <c r="F12" s="100">
        <f>IF(SER_hh_fech_in!F12=0,0,SER_hh_fech_in!F12/SER_summary!F$27)</f>
        <v>0</v>
      </c>
      <c r="G12" s="100">
        <f>IF(SER_hh_fech_in!G12=0,0,SER_hh_fech_in!G12/SER_summary!G$27)</f>
        <v>198.4008846795202</v>
      </c>
      <c r="H12" s="100">
        <f>IF(SER_hh_fech_in!H12=0,0,SER_hh_fech_in!H12/SER_summary!H$27)</f>
        <v>168.01644973641316</v>
      </c>
      <c r="I12" s="100">
        <f>IF(SER_hh_fech_in!I12=0,0,SER_hh_fech_in!I12/SER_summary!I$27)</f>
        <v>136.26442891425614</v>
      </c>
      <c r="J12" s="100">
        <f>IF(SER_hh_fech_in!J12=0,0,SER_hh_fech_in!J12/SER_summary!J$27)</f>
        <v>133.56893425181761</v>
      </c>
      <c r="K12" s="100">
        <f>IF(SER_hh_fech_in!K12=0,0,SER_hh_fech_in!K12/SER_summary!K$27)</f>
        <v>0</v>
      </c>
      <c r="L12" s="100">
        <f>IF(SER_hh_fech_in!L12=0,0,SER_hh_fech_in!L12/SER_summary!L$27)</f>
        <v>156.08570245453072</v>
      </c>
      <c r="M12" s="100">
        <f>IF(SER_hh_fech_in!M12=0,0,SER_hh_fech_in!M12/SER_summary!M$27)</f>
        <v>152.39990462574303</v>
      </c>
      <c r="N12" s="100">
        <f>IF(SER_hh_fech_in!N12=0,0,SER_hh_fech_in!N12/SER_summary!N$27)</f>
        <v>0</v>
      </c>
      <c r="O12" s="100">
        <f>IF(SER_hh_fech_in!O12=0,0,SER_hh_fech_in!O12/SER_summary!O$27)</f>
        <v>0</v>
      </c>
      <c r="P12" s="100">
        <f>IF(SER_hh_fech_in!P12=0,0,SER_hh_fech_in!P12/SER_summary!P$27)</f>
        <v>78.185990257499128</v>
      </c>
      <c r="Q12" s="100">
        <f>IF(SER_hh_fech_in!Q12=0,0,SER_hh_fech_in!Q12/SER_summary!Q$27)</f>
        <v>85.759277810386365</v>
      </c>
    </row>
    <row r="13" spans="1:17" ht="12" customHeight="1" x14ac:dyDescent="0.25">
      <c r="A13" s="88" t="s">
        <v>105</v>
      </c>
      <c r="B13" s="100"/>
      <c r="C13" s="100">
        <f>IF(SER_hh_fech_in!C13=0,0,SER_hh_fech_in!C13/SER_summary!C$27)</f>
        <v>128.93340498819569</v>
      </c>
      <c r="D13" s="100">
        <f>IF(SER_hh_fech_in!D13=0,0,SER_hh_fech_in!D13/SER_summary!D$27)</f>
        <v>111.47284248610104</v>
      </c>
      <c r="E13" s="100">
        <f>IF(SER_hh_fech_in!E13=0,0,SER_hh_fech_in!E13/SER_summary!E$27)</f>
        <v>111.6983417945787</v>
      </c>
      <c r="F13" s="100">
        <f>IF(SER_hh_fech_in!F13=0,0,SER_hh_fech_in!F13/SER_summary!F$27)</f>
        <v>115.06078925391722</v>
      </c>
      <c r="G13" s="100">
        <f>IF(SER_hh_fech_in!G13=0,0,SER_hh_fech_in!G13/SER_summary!G$27)</f>
        <v>129.95976150674213</v>
      </c>
      <c r="H13" s="100">
        <f>IF(SER_hh_fech_in!H13=0,0,SER_hh_fech_in!H13/SER_summary!H$27)</f>
        <v>111.47726965082136</v>
      </c>
      <c r="I13" s="100">
        <f>IF(SER_hh_fech_in!I13=0,0,SER_hh_fech_in!I13/SER_summary!I$27)</f>
        <v>89.633566660726572</v>
      </c>
      <c r="J13" s="100">
        <f>IF(SER_hh_fech_in!J13=0,0,SER_hh_fech_in!J13/SER_summary!J$27)</f>
        <v>87.490065157667445</v>
      </c>
      <c r="K13" s="100">
        <f>IF(SER_hh_fech_in!K13=0,0,SER_hh_fech_in!K13/SER_summary!K$27)</f>
        <v>97.813557932240471</v>
      </c>
      <c r="L13" s="100">
        <f>IF(SER_hh_fech_in!L13=0,0,SER_hh_fech_in!L13/SER_summary!L$27)</f>
        <v>72.942386241964215</v>
      </c>
      <c r="M13" s="100">
        <f>IF(SER_hh_fech_in!M13=0,0,SER_hh_fech_in!M13/SER_summary!M$27)</f>
        <v>61.103270667206573</v>
      </c>
      <c r="N13" s="100">
        <f>IF(SER_hh_fech_in!N13=0,0,SER_hh_fech_in!N13/SER_summary!N$27)</f>
        <v>34.785418882806596</v>
      </c>
      <c r="O13" s="100">
        <f>IF(SER_hh_fech_in!O13=0,0,SER_hh_fech_in!O13/SER_summary!O$27)</f>
        <v>31.738979613406961</v>
      </c>
      <c r="P13" s="100">
        <f>IF(SER_hh_fech_in!P13=0,0,SER_hh_fech_in!P13/SER_summary!P$27)</f>
        <v>24.366883461035897</v>
      </c>
      <c r="Q13" s="100">
        <f>IF(SER_hh_fech_in!Q13=0,0,SER_hh_fech_in!Q13/SER_summary!Q$27)</f>
        <v>0</v>
      </c>
    </row>
    <row r="14" spans="1:17" ht="12" customHeight="1" x14ac:dyDescent="0.25">
      <c r="A14" s="51" t="s">
        <v>104</v>
      </c>
      <c r="B14" s="22"/>
      <c r="C14" s="22">
        <f>IF(SER_hh_fech_in!C14=0,0,SER_hh_fech_in!C14/SER_summary!C$27)</f>
        <v>0</v>
      </c>
      <c r="D14" s="22">
        <f>IF(SER_hh_fech_in!D14=0,0,SER_hh_fech_in!D14/SER_summary!D$27)</f>
        <v>0</v>
      </c>
      <c r="E14" s="22">
        <f>IF(SER_hh_fech_in!E14=0,0,SER_hh_fech_in!E14/SER_summary!E$27)</f>
        <v>0</v>
      </c>
      <c r="F14" s="22">
        <f>IF(SER_hh_fech_in!F14=0,0,SER_hh_fech_in!F14/SER_summary!F$27)</f>
        <v>189.50003242763751</v>
      </c>
      <c r="G14" s="22">
        <f>IF(SER_hh_fech_in!G14=0,0,SER_hh_fech_in!G14/SER_summary!G$27)</f>
        <v>214.7275994082631</v>
      </c>
      <c r="H14" s="22">
        <f>IF(SER_hh_fech_in!H14=0,0,SER_hh_fech_in!H14/SER_summary!H$27)</f>
        <v>184.04495478004716</v>
      </c>
      <c r="I14" s="22">
        <f>IF(SER_hh_fech_in!I14=0,0,SER_hh_fech_in!I14/SER_summary!I$27)</f>
        <v>148.02651220911989</v>
      </c>
      <c r="J14" s="22">
        <f>IF(SER_hh_fech_in!J14=0,0,SER_hh_fech_in!J14/SER_summary!J$27)</f>
        <v>143.73951122156362</v>
      </c>
      <c r="K14" s="22">
        <f>IF(SER_hh_fech_in!K14=0,0,SER_hh_fech_in!K14/SER_summary!K$27)</f>
        <v>160.33321790293542</v>
      </c>
      <c r="L14" s="22">
        <f>IF(SER_hh_fech_in!L14=0,0,SER_hh_fech_in!L14/SER_summary!L$27)</f>
        <v>166.20471878909996</v>
      </c>
      <c r="M14" s="22">
        <f>IF(SER_hh_fech_in!M14=0,0,SER_hh_fech_in!M14/SER_summary!M$27)</f>
        <v>166.2111030800537</v>
      </c>
      <c r="N14" s="22">
        <f>IF(SER_hh_fech_in!N14=0,0,SER_hh_fech_in!N14/SER_summary!N$27)</f>
        <v>0</v>
      </c>
      <c r="O14" s="22">
        <f>IF(SER_hh_fech_in!O14=0,0,SER_hh_fech_in!O14/SER_summary!O$27)</f>
        <v>104.77004545173446</v>
      </c>
      <c r="P14" s="22">
        <f>IF(SER_hh_fech_in!P14=0,0,SER_hh_fech_in!P14/SER_summary!P$27)</f>
        <v>83.341433626316274</v>
      </c>
      <c r="Q14" s="22">
        <f>IF(SER_hh_fech_in!Q14=0,0,SER_hh_fech_in!Q14/SER_summary!Q$27)</f>
        <v>91.511328209924486</v>
      </c>
    </row>
    <row r="15" spans="1:17" ht="12" customHeight="1" x14ac:dyDescent="0.25">
      <c r="A15" s="105" t="s">
        <v>108</v>
      </c>
      <c r="B15" s="104"/>
      <c r="C15" s="104">
        <f>IF(SER_hh_fech_in!C15=0,0,SER_hh_fech_in!C15/SER_summary!C$27)</f>
        <v>2.3661778659990471</v>
      </c>
      <c r="D15" s="104">
        <f>IF(SER_hh_fech_in!D15=0,0,SER_hh_fech_in!D15/SER_summary!D$27)</f>
        <v>2.2745202474432245</v>
      </c>
      <c r="E15" s="104">
        <f>IF(SER_hh_fech_in!E15=0,0,SER_hh_fech_in!E15/SER_summary!E$27)</f>
        <v>2.3319118687265865</v>
      </c>
      <c r="F15" s="104">
        <f>IF(SER_hh_fech_in!F15=0,0,SER_hh_fech_in!F15/SER_summary!F$27)</f>
        <v>2.5930728102977016</v>
      </c>
      <c r="G15" s="104">
        <f>IF(SER_hh_fech_in!G15=0,0,SER_hh_fech_in!G15/SER_summary!G$27)</f>
        <v>2.5288712715007109</v>
      </c>
      <c r="H15" s="104">
        <f>IF(SER_hh_fech_in!H15=0,0,SER_hh_fech_in!H15/SER_summary!H$27)</f>
        <v>1.907391618607351</v>
      </c>
      <c r="I15" s="104">
        <f>IF(SER_hh_fech_in!I15=0,0,SER_hh_fech_in!I15/SER_summary!I$27)</f>
        <v>0.64865734519907614</v>
      </c>
      <c r="J15" s="104">
        <f>IF(SER_hh_fech_in!J15=0,0,SER_hh_fech_in!J15/SER_summary!J$27)</f>
        <v>0.6361264301042423</v>
      </c>
      <c r="K15" s="104">
        <f>IF(SER_hh_fech_in!K15=0,0,SER_hh_fech_in!K15/SER_summary!K$27)</f>
        <v>1.9971485257983477</v>
      </c>
      <c r="L15" s="104">
        <f>IF(SER_hh_fech_in!L15=0,0,SER_hh_fech_in!L15/SER_summary!L$27)</f>
        <v>2.3730620971118803</v>
      </c>
      <c r="M15" s="104">
        <f>IF(SER_hh_fech_in!M15=0,0,SER_hh_fech_in!M15/SER_summary!M$27)</f>
        <v>2.18614179959877</v>
      </c>
      <c r="N15" s="104">
        <f>IF(SER_hh_fech_in!N15=0,0,SER_hh_fech_in!N15/SER_summary!N$27)</f>
        <v>1.3731860296180172</v>
      </c>
      <c r="O15" s="104">
        <f>IF(SER_hh_fech_in!O15=0,0,SER_hh_fech_in!O15/SER_summary!O$27)</f>
        <v>1.3989046755304839</v>
      </c>
      <c r="P15" s="104">
        <f>IF(SER_hh_fech_in!P15=0,0,SER_hh_fech_in!P15/SER_summary!P$27)</f>
        <v>1.0627523400154206</v>
      </c>
      <c r="Q15" s="104">
        <f>IF(SER_hh_fech_in!Q15=0,0,SER_hh_fech_in!Q15/SER_summary!Q$27)</f>
        <v>1.2828525877957493</v>
      </c>
    </row>
    <row r="16" spans="1:17" ht="12.95" customHeight="1" x14ac:dyDescent="0.25">
      <c r="A16" s="90" t="s">
        <v>102</v>
      </c>
      <c r="B16" s="101"/>
      <c r="C16" s="101">
        <f>IF(SER_hh_fech_in!C16=0,0,SER_hh_fech_in!C16/SER_summary!C$27)</f>
        <v>16.542987760787909</v>
      </c>
      <c r="D16" s="101">
        <f>IF(SER_hh_fech_in!D16=0,0,SER_hh_fech_in!D16/SER_summary!D$27)</f>
        <v>15.463693446369225</v>
      </c>
      <c r="E16" s="101">
        <f>IF(SER_hh_fech_in!E16=0,0,SER_hh_fech_in!E16/SER_summary!E$27)</f>
        <v>15.058177697568309</v>
      </c>
      <c r="F16" s="101">
        <f>IF(SER_hh_fech_in!F16=0,0,SER_hh_fech_in!F16/SER_summary!F$27)</f>
        <v>14.588224045790966</v>
      </c>
      <c r="G16" s="101">
        <f>IF(SER_hh_fech_in!G16=0,0,SER_hh_fech_in!G16/SER_summary!G$27)</f>
        <v>14.193511306445719</v>
      </c>
      <c r="H16" s="101">
        <f>IF(SER_hh_fech_in!H16=0,0,SER_hh_fech_in!H16/SER_summary!H$27)</f>
        <v>13.524877491920243</v>
      </c>
      <c r="I16" s="101">
        <f>IF(SER_hh_fech_in!I16=0,0,SER_hh_fech_in!I16/SER_summary!I$27)</f>
        <v>12.984961336094651</v>
      </c>
      <c r="J16" s="101">
        <f>IF(SER_hh_fech_in!J16=0,0,SER_hh_fech_in!J16/SER_summary!J$27)</f>
        <v>12.833648956737825</v>
      </c>
      <c r="K16" s="101">
        <f>IF(SER_hh_fech_in!K16=0,0,SER_hh_fech_in!K16/SER_summary!K$27)</f>
        <v>12.601255296517685</v>
      </c>
      <c r="L16" s="101">
        <f>IF(SER_hh_fech_in!L16=0,0,SER_hh_fech_in!L16/SER_summary!L$27)</f>
        <v>12.272301721432225</v>
      </c>
      <c r="M16" s="101">
        <f>IF(SER_hh_fech_in!M16=0,0,SER_hh_fech_in!M16/SER_summary!M$27)</f>
        <v>11.074055819225862</v>
      </c>
      <c r="N16" s="101">
        <f>IF(SER_hh_fech_in!N16=0,0,SER_hh_fech_in!N16/SER_summary!N$27)</f>
        <v>4.0188541870982331</v>
      </c>
      <c r="O16" s="101">
        <f>IF(SER_hh_fech_in!O16=0,0,SER_hh_fech_in!O16/SER_summary!O$27)</f>
        <v>3.9505804253365477</v>
      </c>
      <c r="P16" s="101">
        <f>IF(SER_hh_fech_in!P16=0,0,SER_hh_fech_in!P16/SER_summary!P$27)</f>
        <v>8.444162597309532</v>
      </c>
      <c r="Q16" s="101">
        <f>IF(SER_hh_fech_in!Q16=0,0,SER_hh_fech_in!Q16/SER_summary!Q$27)</f>
        <v>3.6493786419661505</v>
      </c>
    </row>
    <row r="17" spans="1:17" ht="12.95" customHeight="1" x14ac:dyDescent="0.25">
      <c r="A17" s="88" t="s">
        <v>101</v>
      </c>
      <c r="B17" s="103"/>
      <c r="C17" s="103">
        <f>IF(SER_hh_fech_in!C17=0,0,SER_hh_fech_in!C17/SER_summary!C$27)</f>
        <v>2.8934736024108543</v>
      </c>
      <c r="D17" s="103">
        <f>IF(SER_hh_fech_in!D17=0,0,SER_hh_fech_in!D17/SER_summary!D$27)</f>
        <v>3.0858568893109402</v>
      </c>
      <c r="E17" s="103">
        <f>IF(SER_hh_fech_in!E17=0,0,SER_hh_fech_in!E17/SER_summary!E$27)</f>
        <v>3.1565733819136641</v>
      </c>
      <c r="F17" s="103">
        <f>IF(SER_hh_fech_in!F17=0,0,SER_hh_fech_in!F17/SER_summary!F$27)</f>
        <v>3.3248870967353144</v>
      </c>
      <c r="G17" s="103">
        <f>IF(SER_hh_fech_in!G17=0,0,SER_hh_fech_in!G17/SER_summary!G$27)</f>
        <v>0</v>
      </c>
      <c r="H17" s="103">
        <f>IF(SER_hh_fech_in!H17=0,0,SER_hh_fech_in!H17/SER_summary!H$27)</f>
        <v>3.6236310373559277</v>
      </c>
      <c r="I17" s="103">
        <f>IF(SER_hh_fech_in!I17=0,0,SER_hh_fech_in!I17/SER_summary!I$27)</f>
        <v>3.8271357892082278</v>
      </c>
      <c r="J17" s="103">
        <f>IF(SER_hh_fech_in!J17=0,0,SER_hh_fech_in!J17/SER_summary!J$27)</f>
        <v>3.9546154159855575</v>
      </c>
      <c r="K17" s="103">
        <f>IF(SER_hh_fech_in!K17=0,0,SER_hh_fech_in!K17/SER_summary!K$27)</f>
        <v>0</v>
      </c>
      <c r="L17" s="103">
        <f>IF(SER_hh_fech_in!L17=0,0,SER_hh_fech_in!L17/SER_summary!L$27)</f>
        <v>0</v>
      </c>
      <c r="M17" s="103">
        <f>IF(SER_hh_fech_in!M17=0,0,SER_hh_fech_in!M17/SER_summary!M$27)</f>
        <v>3.9545105963226876</v>
      </c>
      <c r="N17" s="103">
        <f>IF(SER_hh_fech_in!N17=0,0,SER_hh_fech_in!N17/SER_summary!N$27)</f>
        <v>4.0188541870982331</v>
      </c>
      <c r="O17" s="103">
        <f>IF(SER_hh_fech_in!O17=0,0,SER_hh_fech_in!O17/SER_summary!O$27)</f>
        <v>3.9505804253365477</v>
      </c>
      <c r="P17" s="103">
        <f>IF(SER_hh_fech_in!P17=0,0,SER_hh_fech_in!P17/SER_summary!P$27)</f>
        <v>3.8477557810637757</v>
      </c>
      <c r="Q17" s="103">
        <f>IF(SER_hh_fech_in!Q17=0,0,SER_hh_fech_in!Q17/SER_summary!Q$27)</f>
        <v>3.6493786419661505</v>
      </c>
    </row>
    <row r="18" spans="1:17" ht="12" customHeight="1" x14ac:dyDescent="0.25">
      <c r="A18" s="88" t="s">
        <v>100</v>
      </c>
      <c r="B18" s="103"/>
      <c r="C18" s="103">
        <f>IF(SER_hh_fech_in!C18=0,0,SER_hh_fech_in!C18/SER_summary!C$27)</f>
        <v>16.560818056409161</v>
      </c>
      <c r="D18" s="103">
        <f>IF(SER_hh_fech_in!D18=0,0,SER_hh_fech_in!D18/SER_summary!D$27)</f>
        <v>15.779346263650076</v>
      </c>
      <c r="E18" s="103">
        <f>IF(SER_hh_fech_in!E18=0,0,SER_hh_fech_in!E18/SER_summary!E$27)</f>
        <v>15.168933523685579</v>
      </c>
      <c r="F18" s="103">
        <f>IF(SER_hh_fech_in!F18=0,0,SER_hh_fech_in!F18/SER_summary!F$27)</f>
        <v>14.635294882375893</v>
      </c>
      <c r="G18" s="103">
        <f>IF(SER_hh_fech_in!G18=0,0,SER_hh_fech_in!G18/SER_summary!G$27)</f>
        <v>14.193511306445719</v>
      </c>
      <c r="H18" s="103">
        <f>IF(SER_hh_fech_in!H18=0,0,SER_hh_fech_in!H18/SER_summary!H$27)</f>
        <v>13.791393935481111</v>
      </c>
      <c r="I18" s="103">
        <f>IF(SER_hh_fech_in!I18=0,0,SER_hh_fech_in!I18/SER_summary!I$27)</f>
        <v>13.415976639620817</v>
      </c>
      <c r="J18" s="103">
        <f>IF(SER_hh_fech_in!J18=0,0,SER_hh_fech_in!J18/SER_summary!J$27)</f>
        <v>13.068511181819684</v>
      </c>
      <c r="K18" s="103">
        <f>IF(SER_hh_fech_in!K18=0,0,SER_hh_fech_in!K18/SER_summary!K$27)</f>
        <v>12.601255296517685</v>
      </c>
      <c r="L18" s="103">
        <f>IF(SER_hh_fech_in!L18=0,0,SER_hh_fech_in!L18/SER_summary!L$27)</f>
        <v>12.272301721432225</v>
      </c>
      <c r="M18" s="103">
        <f>IF(SER_hh_fech_in!M18=0,0,SER_hh_fech_in!M18/SER_summary!M$27)</f>
        <v>11.948660446934753</v>
      </c>
      <c r="N18" s="103">
        <f>IF(SER_hh_fech_in!N18=0,0,SER_hh_fech_in!N18/SER_summary!N$27)</f>
        <v>0</v>
      </c>
      <c r="O18" s="103">
        <f>IF(SER_hh_fech_in!O18=0,0,SER_hh_fech_in!O18/SER_summary!O$27)</f>
        <v>0</v>
      </c>
      <c r="P18" s="103">
        <f>IF(SER_hh_fech_in!P18=0,0,SER_hh_fech_in!P18/SER_summary!P$27)</f>
        <v>10.665313832596951</v>
      </c>
      <c r="Q18" s="103">
        <f>IF(SER_hh_fech_in!Q18=0,0,SER_hh_fech_in!Q18/SER_summary!Q$27)</f>
        <v>0</v>
      </c>
    </row>
    <row r="19" spans="1:17" ht="12.95" customHeight="1" x14ac:dyDescent="0.25">
      <c r="A19" s="90" t="s">
        <v>47</v>
      </c>
      <c r="B19" s="101"/>
      <c r="C19" s="101">
        <f>IF(SER_hh_fech_in!C19=0,0,SER_hh_fech_in!C19/SER_summary!C$27)</f>
        <v>20.170059765840353</v>
      </c>
      <c r="D19" s="101">
        <f>IF(SER_hh_fech_in!D19=0,0,SER_hh_fech_in!D19/SER_summary!D$27)</f>
        <v>20.978801601539509</v>
      </c>
      <c r="E19" s="101">
        <f>IF(SER_hh_fech_in!E19=0,0,SER_hh_fech_in!E19/SER_summary!E$27)</f>
        <v>20.682308858519502</v>
      </c>
      <c r="F19" s="101">
        <f>IF(SER_hh_fech_in!F19=0,0,SER_hh_fech_in!F19/SER_summary!F$27)</f>
        <v>22.177453978097606</v>
      </c>
      <c r="G19" s="101">
        <f>IF(SER_hh_fech_in!G19=0,0,SER_hh_fech_in!G19/SER_summary!G$27)</f>
        <v>20.554234951686283</v>
      </c>
      <c r="H19" s="101">
        <f>IF(SER_hh_fech_in!H19=0,0,SER_hh_fech_in!H19/SER_summary!H$27)</f>
        <v>20.601647347775955</v>
      </c>
      <c r="I19" s="101">
        <f>IF(SER_hh_fech_in!I19=0,0,SER_hh_fech_in!I19/SER_summary!I$27)</f>
        <v>20.362080757915226</v>
      </c>
      <c r="J19" s="101">
        <f>IF(SER_hh_fech_in!J19=0,0,SER_hh_fech_in!J19/SER_summary!J$27)</f>
        <v>20.546484587524048</v>
      </c>
      <c r="K19" s="101">
        <f>IF(SER_hh_fech_in!K19=0,0,SER_hh_fech_in!K19/SER_summary!K$27)</f>
        <v>21.525153931548857</v>
      </c>
      <c r="L19" s="101">
        <f>IF(SER_hh_fech_in!L19=0,0,SER_hh_fech_in!L19/SER_summary!L$27)</f>
        <v>21.90157324774766</v>
      </c>
      <c r="M19" s="101">
        <f>IF(SER_hh_fech_in!M19=0,0,SER_hh_fech_in!M19/SER_summary!M$27)</f>
        <v>20.817418698891615</v>
      </c>
      <c r="N19" s="101">
        <f>IF(SER_hh_fech_in!N19=0,0,SER_hh_fech_in!N19/SER_summary!N$27)</f>
        <v>21.246344492916563</v>
      </c>
      <c r="O19" s="101">
        <f>IF(SER_hh_fech_in!O19=0,0,SER_hh_fech_in!O19/SER_summary!O$27)</f>
        <v>21.305501616539885</v>
      </c>
      <c r="P19" s="101">
        <f>IF(SER_hh_fech_in!P19=0,0,SER_hh_fech_in!P19/SER_summary!P$27)</f>
        <v>20.740225906843214</v>
      </c>
      <c r="Q19" s="101">
        <f>IF(SER_hh_fech_in!Q19=0,0,SER_hh_fech_in!Q19/SER_summary!Q$27)</f>
        <v>19.491782993869933</v>
      </c>
    </row>
    <row r="20" spans="1:17" ht="12" customHeight="1" x14ac:dyDescent="0.25">
      <c r="A20" s="88" t="s">
        <v>38</v>
      </c>
      <c r="B20" s="100"/>
      <c r="C20" s="100">
        <f>IF(SER_hh_fech_in!C20=0,0,SER_hh_fech_in!C20/SER_summary!C$27)</f>
        <v>0</v>
      </c>
      <c r="D20" s="100">
        <f>IF(SER_hh_fech_in!D20=0,0,SER_hh_fech_in!D20/SER_summary!D$27)</f>
        <v>0</v>
      </c>
      <c r="E20" s="100">
        <f>IF(SER_hh_fech_in!E20=0,0,SER_hh_fech_in!E20/SER_summary!E$27)</f>
        <v>0</v>
      </c>
      <c r="F20" s="100">
        <f>IF(SER_hh_fech_in!F20=0,0,SER_hh_fech_in!F20/SER_summary!F$27)</f>
        <v>0</v>
      </c>
      <c r="G20" s="100">
        <f>IF(SER_hh_fech_in!G20=0,0,SER_hh_fech_in!G20/SER_summary!G$27)</f>
        <v>0</v>
      </c>
      <c r="H20" s="100">
        <f>IF(SER_hh_fech_in!H20=0,0,SER_hh_fech_in!H20/SER_summary!H$27)</f>
        <v>0</v>
      </c>
      <c r="I20" s="100">
        <f>IF(SER_hh_fech_in!I20=0,0,SER_hh_fech_in!I20/SER_summary!I$27)</f>
        <v>0</v>
      </c>
      <c r="J20" s="100">
        <f>IF(SER_hh_fech_in!J20=0,0,SER_hh_fech_in!J20/SER_summary!J$27)</f>
        <v>0</v>
      </c>
      <c r="K20" s="100">
        <f>IF(SER_hh_fech_in!K20=0,0,SER_hh_fech_in!K20/SER_summary!K$27)</f>
        <v>0</v>
      </c>
      <c r="L20" s="100">
        <f>IF(SER_hh_fech_in!L20=0,0,SER_hh_fech_in!L20/SER_summary!L$27)</f>
        <v>0</v>
      </c>
      <c r="M20" s="100">
        <f>IF(SER_hh_fech_in!M20=0,0,SER_hh_fech_in!M20/SER_summary!M$27)</f>
        <v>0</v>
      </c>
      <c r="N20" s="100">
        <f>IF(SER_hh_fech_in!N20=0,0,SER_hh_fech_in!N20/SER_summary!N$27)</f>
        <v>0</v>
      </c>
      <c r="O20" s="100">
        <f>IF(SER_hh_fech_in!O20=0,0,SER_hh_fech_in!O20/SER_summary!O$27)</f>
        <v>0</v>
      </c>
      <c r="P20" s="100">
        <f>IF(SER_hh_fech_in!P20=0,0,SER_hh_fech_in!P20/SER_summary!P$27)</f>
        <v>0</v>
      </c>
      <c r="Q20" s="100">
        <f>IF(SER_hh_fech_in!Q20=0,0,SER_hh_fech_in!Q20/SER_summary!Q$27)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IF(SER_hh_fech_in!C21=0,0,SER_hh_fech_in!C21/SER_summary!C$27)</f>
        <v>0</v>
      </c>
      <c r="D21" s="100">
        <f>IF(SER_hh_fech_in!D21=0,0,SER_hh_fech_in!D21/SER_summary!D$27)</f>
        <v>0</v>
      </c>
      <c r="E21" s="100">
        <f>IF(SER_hh_fech_in!E21=0,0,SER_hh_fech_in!E21/SER_summary!E$27)</f>
        <v>0</v>
      </c>
      <c r="F21" s="100">
        <f>IF(SER_hh_fech_in!F21=0,0,SER_hh_fech_in!F21/SER_summary!F$27)</f>
        <v>0</v>
      </c>
      <c r="G21" s="100">
        <f>IF(SER_hh_fech_in!G21=0,0,SER_hh_fech_in!G21/SER_summary!G$27)</f>
        <v>0</v>
      </c>
      <c r="H21" s="100">
        <f>IF(SER_hh_fech_in!H21=0,0,SER_hh_fech_in!H21/SER_summary!H$27)</f>
        <v>0</v>
      </c>
      <c r="I21" s="100">
        <f>IF(SER_hh_fech_in!I21=0,0,SER_hh_fech_in!I21/SER_summary!I$27)</f>
        <v>0</v>
      </c>
      <c r="J21" s="100">
        <f>IF(SER_hh_fech_in!J21=0,0,SER_hh_fech_in!J21/SER_summary!J$27)</f>
        <v>0</v>
      </c>
      <c r="K21" s="100">
        <f>IF(SER_hh_fech_in!K21=0,0,SER_hh_fech_in!K21/SER_summary!K$27)</f>
        <v>0</v>
      </c>
      <c r="L21" s="100">
        <f>IF(SER_hh_fech_in!L21=0,0,SER_hh_fech_in!L21/SER_summary!L$27)</f>
        <v>0</v>
      </c>
      <c r="M21" s="100">
        <f>IF(SER_hh_fech_in!M21=0,0,SER_hh_fech_in!M21/SER_summary!M$27)</f>
        <v>0</v>
      </c>
      <c r="N21" s="100">
        <f>IF(SER_hh_fech_in!N21=0,0,SER_hh_fech_in!N21/SER_summary!N$27)</f>
        <v>0</v>
      </c>
      <c r="O21" s="100">
        <f>IF(SER_hh_fech_in!O21=0,0,SER_hh_fech_in!O21/SER_summary!O$27)</f>
        <v>0</v>
      </c>
      <c r="P21" s="100">
        <f>IF(SER_hh_fech_in!P21=0,0,SER_hh_fech_in!P21/SER_summary!P$27)</f>
        <v>0</v>
      </c>
      <c r="Q21" s="100">
        <f>IF(SER_hh_fech_in!Q21=0,0,SER_hh_fech_in!Q21/SER_summary!Q$27)</f>
        <v>0</v>
      </c>
    </row>
    <row r="22" spans="1:17" ht="12" customHeight="1" x14ac:dyDescent="0.25">
      <c r="A22" s="88" t="s">
        <v>99</v>
      </c>
      <c r="B22" s="100"/>
      <c r="C22" s="100">
        <f>IF(SER_hh_fech_in!C22=0,0,SER_hh_fech_in!C22/SER_summary!C$27)</f>
        <v>0</v>
      </c>
      <c r="D22" s="100">
        <f>IF(SER_hh_fech_in!D22=0,0,SER_hh_fech_in!D22/SER_summary!D$27)</f>
        <v>0</v>
      </c>
      <c r="E22" s="100">
        <f>IF(SER_hh_fech_in!E22=0,0,SER_hh_fech_in!E22/SER_summary!E$27)</f>
        <v>0</v>
      </c>
      <c r="F22" s="100">
        <f>IF(SER_hh_fech_in!F22=0,0,SER_hh_fech_in!F22/SER_summary!F$27)</f>
        <v>0</v>
      </c>
      <c r="G22" s="100">
        <f>IF(SER_hh_fech_in!G22=0,0,SER_hh_fech_in!G22/SER_summary!G$27)</f>
        <v>0</v>
      </c>
      <c r="H22" s="100">
        <f>IF(SER_hh_fech_in!H22=0,0,SER_hh_fech_in!H22/SER_summary!H$27)</f>
        <v>0</v>
      </c>
      <c r="I22" s="100">
        <f>IF(SER_hh_fech_in!I22=0,0,SER_hh_fech_in!I22/SER_summary!I$27)</f>
        <v>0</v>
      </c>
      <c r="J22" s="100">
        <f>IF(SER_hh_fech_in!J22=0,0,SER_hh_fech_in!J22/SER_summary!J$27)</f>
        <v>0</v>
      </c>
      <c r="K22" s="100">
        <f>IF(SER_hh_fech_in!K22=0,0,SER_hh_fech_in!K22/SER_summary!K$27)</f>
        <v>0</v>
      </c>
      <c r="L22" s="100">
        <f>IF(SER_hh_fech_in!L22=0,0,SER_hh_fech_in!L22/SER_summary!L$27)</f>
        <v>0</v>
      </c>
      <c r="M22" s="100">
        <f>IF(SER_hh_fech_in!M22=0,0,SER_hh_fech_in!M22/SER_summary!M$27)</f>
        <v>0</v>
      </c>
      <c r="N22" s="100">
        <f>IF(SER_hh_fech_in!N22=0,0,SER_hh_fech_in!N22/SER_summary!N$27)</f>
        <v>0</v>
      </c>
      <c r="O22" s="100">
        <f>IF(SER_hh_fech_in!O22=0,0,SER_hh_fech_in!O22/SER_summary!O$27)</f>
        <v>0</v>
      </c>
      <c r="P22" s="100">
        <f>IF(SER_hh_fech_in!P22=0,0,SER_hh_fech_in!P22/SER_summary!P$27)</f>
        <v>0</v>
      </c>
      <c r="Q22" s="100">
        <f>IF(SER_hh_fech_in!Q22=0,0,SER_hh_fech_in!Q22/SER_summary!Q$27)</f>
        <v>0</v>
      </c>
    </row>
    <row r="23" spans="1:17" ht="12" customHeight="1" x14ac:dyDescent="0.25">
      <c r="A23" s="88" t="s">
        <v>98</v>
      </c>
      <c r="B23" s="100"/>
      <c r="C23" s="100">
        <f>IF(SER_hh_fech_in!C23=0,0,SER_hh_fech_in!C23/SER_summary!C$27)</f>
        <v>22.384200910260862</v>
      </c>
      <c r="D23" s="100">
        <f>IF(SER_hh_fech_in!D23=0,0,SER_hh_fech_in!D23/SER_summary!D$27)</f>
        <v>22.379319936652347</v>
      </c>
      <c r="E23" s="100">
        <f>IF(SER_hh_fech_in!E23=0,0,SER_hh_fech_in!E23/SER_summary!E$27)</f>
        <v>22.437738592870556</v>
      </c>
      <c r="F23" s="100">
        <f>IF(SER_hh_fech_in!F23=0,0,SER_hh_fech_in!F23/SER_summary!F$27)</f>
        <v>22.531282067583803</v>
      </c>
      <c r="G23" s="100">
        <f>IF(SER_hh_fech_in!G23=0,0,SER_hh_fech_in!G23/SER_summary!G$27)</f>
        <v>22.18678084628019</v>
      </c>
      <c r="H23" s="100">
        <f>IF(SER_hh_fech_in!H23=0,0,SER_hh_fech_in!H23/SER_summary!H$27)</f>
        <v>21.88815320198778</v>
      </c>
      <c r="I23" s="100">
        <f>IF(SER_hh_fech_in!I23=0,0,SER_hh_fech_in!I23/SER_summary!I$27)</f>
        <v>21.416937267941396</v>
      </c>
      <c r="J23" s="100">
        <f>IF(SER_hh_fech_in!J23=0,0,SER_hh_fech_in!J23/SER_summary!J$27)</f>
        <v>22.039071189986412</v>
      </c>
      <c r="K23" s="100">
        <f>IF(SER_hh_fech_in!K23=0,0,SER_hh_fech_in!K23/SER_summary!K$27)</f>
        <v>22.414555988211642</v>
      </c>
      <c r="L23" s="100">
        <f>IF(SER_hh_fech_in!L23=0,0,SER_hh_fech_in!L23/SER_summary!L$27)</f>
        <v>22.416725357593528</v>
      </c>
      <c r="M23" s="100">
        <f>IF(SER_hh_fech_in!M23=0,0,SER_hh_fech_in!M23/SER_summary!M$27)</f>
        <v>22.548038396723705</v>
      </c>
      <c r="N23" s="100">
        <f>IF(SER_hh_fech_in!N23=0,0,SER_hh_fech_in!N23/SER_summary!N$27)</f>
        <v>20.978956800670307</v>
      </c>
      <c r="O23" s="100">
        <f>IF(SER_hh_fech_in!O23=0,0,SER_hh_fech_in!O23/SER_summary!O$27)</f>
        <v>21.415099020736854</v>
      </c>
      <c r="P23" s="100">
        <f>IF(SER_hh_fech_in!P23=0,0,SER_hh_fech_in!P23/SER_summary!P$27)</f>
        <v>22.136094665247654</v>
      </c>
      <c r="Q23" s="100">
        <f>IF(SER_hh_fech_in!Q23=0,0,SER_hh_fech_in!Q23/SER_summary!Q$27)</f>
        <v>0</v>
      </c>
    </row>
    <row r="24" spans="1:17" ht="12" customHeight="1" x14ac:dyDescent="0.25">
      <c r="A24" s="88" t="s">
        <v>34</v>
      </c>
      <c r="B24" s="100"/>
      <c r="C24" s="100">
        <f>IF(SER_hh_fech_in!C24=0,0,SER_hh_fech_in!C24/SER_summary!C$27)</f>
        <v>0</v>
      </c>
      <c r="D24" s="100">
        <f>IF(SER_hh_fech_in!D24=0,0,SER_hh_fech_in!D24/SER_summary!D$27)</f>
        <v>0</v>
      </c>
      <c r="E24" s="100">
        <f>IF(SER_hh_fech_in!E24=0,0,SER_hh_fech_in!E24/SER_summary!E$27)</f>
        <v>0</v>
      </c>
      <c r="F24" s="100">
        <f>IF(SER_hh_fech_in!F24=0,0,SER_hh_fech_in!F24/SER_summary!F$27)</f>
        <v>0</v>
      </c>
      <c r="G24" s="100">
        <f>IF(SER_hh_fech_in!G24=0,0,SER_hh_fech_in!G24/SER_summary!G$27)</f>
        <v>0</v>
      </c>
      <c r="H24" s="100">
        <f>IF(SER_hh_fech_in!H24=0,0,SER_hh_fech_in!H24/SER_summary!H$27)</f>
        <v>0</v>
      </c>
      <c r="I24" s="100">
        <f>IF(SER_hh_fech_in!I24=0,0,SER_hh_fech_in!I24/SER_summary!I$27)</f>
        <v>0</v>
      </c>
      <c r="J24" s="100">
        <f>IF(SER_hh_fech_in!J24=0,0,SER_hh_fech_in!J24/SER_summary!J$27)</f>
        <v>0</v>
      </c>
      <c r="K24" s="100">
        <f>IF(SER_hh_fech_in!K24=0,0,SER_hh_fech_in!K24/SER_summary!K$27)</f>
        <v>0</v>
      </c>
      <c r="L24" s="100">
        <f>IF(SER_hh_fech_in!L24=0,0,SER_hh_fech_in!L24/SER_summary!L$27)</f>
        <v>0</v>
      </c>
      <c r="M24" s="100">
        <f>IF(SER_hh_fech_in!M24=0,0,SER_hh_fech_in!M24/SER_summary!M$27)</f>
        <v>0</v>
      </c>
      <c r="N24" s="100">
        <f>IF(SER_hh_fech_in!N24=0,0,SER_hh_fech_in!N24/SER_summary!N$27)</f>
        <v>27.14119006818537</v>
      </c>
      <c r="O24" s="100">
        <f>IF(SER_hh_fech_in!O24=0,0,SER_hh_fech_in!O24/SER_summary!O$27)</f>
        <v>27.256819087166861</v>
      </c>
      <c r="P24" s="100">
        <f>IF(SER_hh_fech_in!P24=0,0,SER_hh_fech_in!P24/SER_summary!P$27)</f>
        <v>0</v>
      </c>
      <c r="Q24" s="100">
        <f>IF(SER_hh_fech_in!Q24=0,0,SER_hh_fech_in!Q24/SER_summary!Q$27)</f>
        <v>28.147355730529444</v>
      </c>
    </row>
    <row r="25" spans="1:17" ht="12" customHeight="1" x14ac:dyDescent="0.25">
      <c r="A25" s="88" t="s">
        <v>42</v>
      </c>
      <c r="B25" s="100"/>
      <c r="C25" s="100">
        <f>IF(SER_hh_fech_in!C25=0,0,SER_hh_fech_in!C25/SER_summary!C$27)</f>
        <v>18.279807685921323</v>
      </c>
      <c r="D25" s="100">
        <f>IF(SER_hh_fech_in!D25=0,0,SER_hh_fech_in!D25/SER_summary!D$27)</f>
        <v>18.189719566722363</v>
      </c>
      <c r="E25" s="100">
        <f>IF(SER_hh_fech_in!E25=0,0,SER_hh_fech_in!E25/SER_summary!E$27)</f>
        <v>18.151094659765782</v>
      </c>
      <c r="F25" s="100">
        <f>IF(SER_hh_fech_in!F25=0,0,SER_hh_fech_in!F25/SER_summary!F$27)</f>
        <v>18.119975284731318</v>
      </c>
      <c r="G25" s="100">
        <f>IF(SER_hh_fech_in!G25=0,0,SER_hh_fech_in!G25/SER_summary!G$27)</f>
        <v>17.862062728731395</v>
      </c>
      <c r="H25" s="100">
        <f>IF(SER_hh_fech_in!H25=0,0,SER_hh_fech_in!H25/SER_summary!H$27)</f>
        <v>17.784821931462794</v>
      </c>
      <c r="I25" s="100">
        <f>IF(SER_hh_fech_in!I25=0,0,SER_hh_fech_in!I25/SER_summary!I$27)</f>
        <v>17.494113941424093</v>
      </c>
      <c r="J25" s="100">
        <f>IF(SER_hh_fech_in!J25=0,0,SER_hh_fech_in!J25/SER_summary!J$27)</f>
        <v>17.695625309929266</v>
      </c>
      <c r="K25" s="100">
        <f>IF(SER_hh_fech_in!K25=0,0,SER_hh_fech_in!K25/SER_summary!K$27)</f>
        <v>17.944850476064769</v>
      </c>
      <c r="L25" s="100">
        <f>IF(SER_hh_fech_in!L25=0,0,SER_hh_fech_in!L25/SER_summary!L$27)</f>
        <v>17.891495295766958</v>
      </c>
      <c r="M25" s="100">
        <f>IF(SER_hh_fech_in!M25=0,0,SER_hh_fech_in!M25/SER_summary!M$27)</f>
        <v>18.041383734998103</v>
      </c>
      <c r="N25" s="100">
        <f>IF(SER_hh_fech_in!N25=0,0,SER_hh_fech_in!N25/SER_summary!N$27)</f>
        <v>17.031802721933509</v>
      </c>
      <c r="O25" s="100">
        <f>IF(SER_hh_fech_in!O25=0,0,SER_hh_fech_in!O25/SER_summary!O$27)</f>
        <v>17.003429607790554</v>
      </c>
      <c r="P25" s="100">
        <f>IF(SER_hh_fech_in!P25=0,0,SER_hh_fech_in!P25/SER_summary!P$27)</f>
        <v>17.590944472159197</v>
      </c>
      <c r="Q25" s="100">
        <f>IF(SER_hh_fech_in!Q25=0,0,SER_hh_fech_in!Q25/SER_summary!Q$27)</f>
        <v>17.97886425000263</v>
      </c>
    </row>
    <row r="26" spans="1:17" ht="12" customHeight="1" x14ac:dyDescent="0.25">
      <c r="A26" s="88" t="s">
        <v>30</v>
      </c>
      <c r="B26" s="22"/>
      <c r="C26" s="22">
        <f>IF(SER_hh_fech_in!C26=0,0,SER_hh_fech_in!C26/SER_summary!C$27)</f>
        <v>18.035967879396306</v>
      </c>
      <c r="D26" s="22">
        <f>IF(SER_hh_fech_in!D26=0,0,SER_hh_fech_in!D26/SER_summary!D$27)</f>
        <v>17.998389059171934</v>
      </c>
      <c r="E26" s="22">
        <f>IF(SER_hh_fech_in!E26=0,0,SER_hh_fech_in!E26/SER_summary!E$27)</f>
        <v>18.053738642530341</v>
      </c>
      <c r="F26" s="22">
        <f>IF(SER_hh_fech_in!F26=0,0,SER_hh_fech_in!F26/SER_summary!F$27)</f>
        <v>0</v>
      </c>
      <c r="G26" s="22">
        <f>IF(SER_hh_fech_in!G26=0,0,SER_hh_fech_in!G26/SER_summary!G$27)</f>
        <v>17.694243417115523</v>
      </c>
      <c r="H26" s="22">
        <f>IF(SER_hh_fech_in!H26=0,0,SER_hh_fech_in!H26/SER_summary!H$27)</f>
        <v>18.148254557737868</v>
      </c>
      <c r="I26" s="22">
        <f>IF(SER_hh_fech_in!I26=0,0,SER_hh_fech_in!I26/SER_summary!I$27)</f>
        <v>18.029256108813481</v>
      </c>
      <c r="J26" s="22">
        <f>IF(SER_hh_fech_in!J26=0,0,SER_hh_fech_in!J26/SER_summary!J$27)</f>
        <v>17.549030156308522</v>
      </c>
      <c r="K26" s="22">
        <f>IF(SER_hh_fech_in!K26=0,0,SER_hh_fech_in!K26/SER_summary!K$27)</f>
        <v>17.846524390550861</v>
      </c>
      <c r="L26" s="22">
        <f>IF(SER_hh_fech_in!L26=0,0,SER_hh_fech_in!L26/SER_summary!L$27)</f>
        <v>12.794474438746546</v>
      </c>
      <c r="M26" s="22">
        <f>IF(SER_hh_fech_in!M26=0,0,SER_hh_fech_in!M26/SER_summary!M$27)</f>
        <v>18.117035571811854</v>
      </c>
      <c r="N26" s="22">
        <f>IF(SER_hh_fech_in!N26=0,0,SER_hh_fech_in!N26/SER_summary!N$27)</f>
        <v>0</v>
      </c>
      <c r="O26" s="22">
        <f>IF(SER_hh_fech_in!O26=0,0,SER_hh_fech_in!O26/SER_summary!O$27)</f>
        <v>0</v>
      </c>
      <c r="P26" s="22">
        <f>IF(SER_hh_fech_in!P26=0,0,SER_hh_fech_in!P26/SER_summary!P$27)</f>
        <v>19.818110118261835</v>
      </c>
      <c r="Q26" s="22">
        <f>IF(SER_hh_fech_in!Q26=0,0,SER_hh_fech_in!Q26/SER_summary!Q$27)</f>
        <v>19.44245829026741</v>
      </c>
    </row>
    <row r="27" spans="1:17" ht="12" customHeight="1" x14ac:dyDescent="0.25">
      <c r="A27" s="93" t="s">
        <v>114</v>
      </c>
      <c r="B27" s="121"/>
      <c r="C27" s="116">
        <f>IF(SER_hh_fech_in!C27=0,0,SER_hh_fech_in!C27/SER_summary!C$27)</f>
        <v>0</v>
      </c>
      <c r="D27" s="116">
        <f>IF(SER_hh_fech_in!D27=0,0,SER_hh_fech_in!D27/SER_summary!D$27)</f>
        <v>0</v>
      </c>
      <c r="E27" s="116">
        <f>IF(SER_hh_fech_in!E27=0,0,SER_hh_fech_in!E27/SER_summary!E$27)</f>
        <v>0</v>
      </c>
      <c r="F27" s="116">
        <f>IF(SER_hh_fech_in!F27=0,0,SER_hh_fech_in!F27/SER_summary!F$27)</f>
        <v>0</v>
      </c>
      <c r="G27" s="116">
        <f>IF(SER_hh_fech_in!G27=0,0,SER_hh_fech_in!G27/SER_summary!G$27)</f>
        <v>2.9963513953914094E-2</v>
      </c>
      <c r="H27" s="116">
        <f>IF(SER_hh_fech_in!H27=0,0,SER_hh_fech_in!H27/SER_summary!H$27)</f>
        <v>0</v>
      </c>
      <c r="I27" s="116">
        <f>IF(SER_hh_fech_in!I27=0,0,SER_hh_fech_in!I27/SER_summary!I$27)</f>
        <v>0.13083655822774409</v>
      </c>
      <c r="J27" s="116">
        <f>IF(SER_hh_fech_in!J27=0,0,SER_hh_fech_in!J27/SER_summary!J$27)</f>
        <v>2.5419347956210481E-2</v>
      </c>
      <c r="K27" s="116">
        <f>IF(SER_hh_fech_in!K27=0,0,SER_hh_fech_in!K27/SER_summary!K$27)</f>
        <v>1.1609640189506228E-2</v>
      </c>
      <c r="L27" s="116">
        <f>IF(SER_hh_fech_in!L27=0,0,SER_hh_fech_in!L27/SER_summary!L$27)</f>
        <v>8.0790455736844846E-2</v>
      </c>
      <c r="M27" s="116">
        <f>IF(SER_hh_fech_in!M27=0,0,SER_hh_fech_in!M27/SER_summary!M$27)</f>
        <v>2.5845900020835214E-2</v>
      </c>
      <c r="N27" s="116">
        <f>IF(SER_hh_fech_in!N27=0,0,SER_hh_fech_in!N27/SER_summary!N$27)</f>
        <v>2.1435984689660834E-2</v>
      </c>
      <c r="O27" s="116">
        <f>IF(SER_hh_fech_in!O27=0,0,SER_hh_fech_in!O27/SER_summary!O$27)</f>
        <v>1.2860374159791963E-2</v>
      </c>
      <c r="P27" s="116">
        <f>IF(SER_hh_fech_in!P27=0,0,SER_hh_fech_in!P27/SER_summary!P$27)</f>
        <v>1.0639046146970208E-2</v>
      </c>
      <c r="Q27" s="116">
        <f>IF(SER_hh_fech_in!Q27=0,0,SER_hh_fech_in!Q27/SER_summary!Q$27)</f>
        <v>1.6096108036758022E-2</v>
      </c>
    </row>
    <row r="28" spans="1:17" ht="12" customHeight="1" x14ac:dyDescent="0.25">
      <c r="A28" s="91" t="s">
        <v>113</v>
      </c>
      <c r="B28" s="18"/>
      <c r="C28" s="117">
        <f>IF(SER_hh_fech_in!C28=0,0,SER_hh_fech_in!C28/SER_summary!C$27)</f>
        <v>0</v>
      </c>
      <c r="D28" s="117">
        <f>IF(SER_hh_fech_in!D28=0,0,SER_hh_fech_in!D28/SER_summary!D$27)</f>
        <v>0</v>
      </c>
      <c r="E28" s="117">
        <f>IF(SER_hh_fech_in!E28=0,0,SER_hh_fech_in!E28/SER_summary!E$27)</f>
        <v>0</v>
      </c>
      <c r="F28" s="117">
        <f>IF(SER_hh_fech_in!F28=0,0,SER_hh_fech_in!F28/SER_summary!F$27)</f>
        <v>0</v>
      </c>
      <c r="G28" s="117">
        <f>IF(SER_hh_fech_in!G28=0,0,SER_hh_fech_in!G28/SER_summary!G$27)</f>
        <v>5.0121851653068639</v>
      </c>
      <c r="H28" s="117">
        <f>IF(SER_hh_fech_in!H28=0,0,SER_hh_fech_in!H28/SER_summary!H$27)</f>
        <v>0</v>
      </c>
      <c r="I28" s="117">
        <f>IF(SER_hh_fech_in!I28=0,0,SER_hh_fech_in!I28/SER_summary!I$27)</f>
        <v>5.0265520511520139</v>
      </c>
      <c r="J28" s="117">
        <f>IF(SER_hh_fech_in!J28=0,0,SER_hh_fech_in!J28/SER_summary!J$27)</f>
        <v>4.3618994833522873</v>
      </c>
      <c r="K28" s="117">
        <f>IF(SER_hh_fech_in!K28=0,0,SER_hh_fech_in!K28/SER_summary!K$27)</f>
        <v>4.0902122035636124</v>
      </c>
      <c r="L28" s="117">
        <f>IF(SER_hh_fech_in!L28=0,0,SER_hh_fech_in!L28/SER_summary!L$27)</f>
        <v>4.9430179461077106</v>
      </c>
      <c r="M28" s="117">
        <f>IF(SER_hh_fech_in!M28=0,0,SER_hh_fech_in!M28/SER_summary!M$27)</f>
        <v>5.1690061476252387</v>
      </c>
      <c r="N28" s="117">
        <f>IF(SER_hh_fech_in!N28=0,0,SER_hh_fech_in!N28/SER_summary!N$27)</f>
        <v>4.6550074569285762</v>
      </c>
      <c r="O28" s="117">
        <f>IF(SER_hh_fech_in!O28=0,0,SER_hh_fech_in!O28/SER_summary!O$27)</f>
        <v>4.5741054327202377</v>
      </c>
      <c r="P28" s="117">
        <f>IF(SER_hh_fech_in!P28=0,0,SER_hh_fech_in!P28/SER_summary!P$27)</f>
        <v>5.572244855622202</v>
      </c>
      <c r="Q28" s="117">
        <f>IF(SER_hh_fech_in!Q28=0,0,SER_hh_fech_in!Q28/SER_summary!Q$27)</f>
        <v>5.1384616916786037</v>
      </c>
    </row>
    <row r="29" spans="1:17" ht="12.95" customHeight="1" x14ac:dyDescent="0.25">
      <c r="A29" s="90" t="s">
        <v>46</v>
      </c>
      <c r="B29" s="101"/>
      <c r="C29" s="101">
        <f>IF(SER_hh_fech_in!C29=0,0,SER_hh_fech_in!C29/SER_summary!C$27)</f>
        <v>26.53577768328735</v>
      </c>
      <c r="D29" s="101">
        <f>IF(SER_hh_fech_in!D29=0,0,SER_hh_fech_in!D29/SER_summary!D$27)</f>
        <v>27.187738349563435</v>
      </c>
      <c r="E29" s="101">
        <f>IF(SER_hh_fech_in!E29=0,0,SER_hh_fech_in!E29/SER_summary!E$27)</f>
        <v>26.210334479585764</v>
      </c>
      <c r="F29" s="101">
        <f>IF(SER_hh_fech_in!F29=0,0,SER_hh_fech_in!F29/SER_summary!F$27)</f>
        <v>25.289710882511205</v>
      </c>
      <c r="G29" s="101">
        <f>IF(SER_hh_fech_in!G29=0,0,SER_hh_fech_in!G29/SER_summary!G$27)</f>
        <v>26.732195778856415</v>
      </c>
      <c r="H29" s="101">
        <f>IF(SER_hh_fech_in!H29=0,0,SER_hh_fech_in!H29/SER_summary!H$27)</f>
        <v>26.028998220172987</v>
      </c>
      <c r="I29" s="101">
        <f>IF(SER_hh_fech_in!I29=0,0,SER_hh_fech_in!I29/SER_summary!I$27)</f>
        <v>25.514566265721584</v>
      </c>
      <c r="J29" s="101">
        <f>IF(SER_hh_fech_in!J29=0,0,SER_hh_fech_in!J29/SER_summary!J$27)</f>
        <v>25.558527927536296</v>
      </c>
      <c r="K29" s="101">
        <f>IF(SER_hh_fech_in!K29=0,0,SER_hh_fech_in!K29/SER_summary!K$27)</f>
        <v>27.249928349697953</v>
      </c>
      <c r="L29" s="101">
        <f>IF(SER_hh_fech_in!L29=0,0,SER_hh_fech_in!L29/SER_summary!L$27)</f>
        <v>29.46674148488054</v>
      </c>
      <c r="M29" s="101">
        <f>IF(SER_hh_fech_in!M29=0,0,SER_hh_fech_in!M29/SER_summary!M$27)</f>
        <v>28.377068881136811</v>
      </c>
      <c r="N29" s="101">
        <f>IF(SER_hh_fech_in!N29=0,0,SER_hh_fech_in!N29/SER_summary!N$27)</f>
        <v>25.259294362245104</v>
      </c>
      <c r="O29" s="101">
        <f>IF(SER_hh_fech_in!O29=0,0,SER_hh_fech_in!O29/SER_summary!O$27)</f>
        <v>25.429279076235602</v>
      </c>
      <c r="P29" s="101">
        <f>IF(SER_hh_fech_in!P29=0,0,SER_hh_fech_in!P29/SER_summary!P$27)</f>
        <v>23.747579026787317</v>
      </c>
      <c r="Q29" s="101">
        <f>IF(SER_hh_fech_in!Q29=0,0,SER_hh_fech_in!Q29/SER_summary!Q$27)</f>
        <v>21.00690425450389</v>
      </c>
    </row>
    <row r="30" spans="1:17" s="28" customFormat="1" ht="12" customHeight="1" x14ac:dyDescent="0.25">
      <c r="A30" s="88" t="s">
        <v>66</v>
      </c>
      <c r="B30" s="100"/>
      <c r="C30" s="100">
        <f>IF(SER_hh_fech_in!C30=0,0,SER_hh_fech_in!C30/SER_summary!C$27)</f>
        <v>0</v>
      </c>
      <c r="D30" s="100">
        <f>IF(SER_hh_fech_in!D30=0,0,SER_hh_fech_in!D30/SER_summary!D$27)</f>
        <v>34.474314932160539</v>
      </c>
      <c r="E30" s="100">
        <f>IF(SER_hh_fech_in!E30=0,0,SER_hh_fech_in!E30/SER_summary!E$27)</f>
        <v>32.093292011283893</v>
      </c>
      <c r="F30" s="100">
        <f>IF(SER_hh_fech_in!F30=0,0,SER_hh_fech_in!F30/SER_summary!F$27)</f>
        <v>0</v>
      </c>
      <c r="G30" s="100">
        <f>IF(SER_hh_fech_in!G30=0,0,SER_hh_fech_in!G30/SER_summary!G$27)</f>
        <v>33.579983904634112</v>
      </c>
      <c r="H30" s="100">
        <f>IF(SER_hh_fech_in!H30=0,0,SER_hh_fech_in!H30/SER_summary!H$27)</f>
        <v>31.738444902685021</v>
      </c>
      <c r="I30" s="100">
        <f>IF(SER_hh_fech_in!I30=0,0,SER_hh_fech_in!I30/SER_summary!I$27)</f>
        <v>32.262914261647708</v>
      </c>
      <c r="J30" s="100">
        <f>IF(SER_hh_fech_in!J30=0,0,SER_hh_fech_in!J30/SER_summary!J$27)</f>
        <v>0</v>
      </c>
      <c r="K30" s="100">
        <f>IF(SER_hh_fech_in!K30=0,0,SER_hh_fech_in!K30/SER_summary!K$27)</f>
        <v>32.389186233170832</v>
      </c>
      <c r="L30" s="100">
        <f>IF(SER_hh_fech_in!L30=0,0,SER_hh_fech_in!L30/SER_summary!L$27)</f>
        <v>36.242441048397751</v>
      </c>
      <c r="M30" s="100">
        <f>IF(SER_hh_fech_in!M30=0,0,SER_hh_fech_in!M30/SER_summary!M$27)</f>
        <v>30.568589830369081</v>
      </c>
      <c r="N30" s="100">
        <f>IF(SER_hh_fech_in!N30=0,0,SER_hh_fech_in!N30/SER_summary!N$27)</f>
        <v>27.414260767394694</v>
      </c>
      <c r="O30" s="100">
        <f>IF(SER_hh_fech_in!O30=0,0,SER_hh_fech_in!O30/SER_summary!O$27)</f>
        <v>0</v>
      </c>
      <c r="P30" s="100">
        <f>IF(SER_hh_fech_in!P30=0,0,SER_hh_fech_in!P30/SER_summary!P$27)</f>
        <v>0</v>
      </c>
      <c r="Q30" s="100">
        <f>IF(SER_hh_fech_in!Q30=0,0,SER_hh_fech_in!Q30/SER_summary!Q$27)</f>
        <v>27.558013429259617</v>
      </c>
    </row>
    <row r="31" spans="1:17" ht="12" customHeight="1" x14ac:dyDescent="0.25">
      <c r="A31" s="88" t="s">
        <v>98</v>
      </c>
      <c r="B31" s="100"/>
      <c r="C31" s="100">
        <f>IF(SER_hh_fech_in!C31=0,0,SER_hh_fech_in!C31/SER_summary!C$27)</f>
        <v>30.886850366008932</v>
      </c>
      <c r="D31" s="100">
        <f>IF(SER_hh_fech_in!D31=0,0,SER_hh_fech_in!D31/SER_summary!D$27)</f>
        <v>29.550537310304794</v>
      </c>
      <c r="E31" s="100">
        <f>IF(SER_hh_fech_in!E31=0,0,SER_hh_fech_in!E31/SER_summary!E$27)</f>
        <v>29.851027806025307</v>
      </c>
      <c r="F31" s="100">
        <f>IF(SER_hh_fech_in!F31=0,0,SER_hh_fech_in!F31/SER_summary!F$27)</f>
        <v>30.043107818372764</v>
      </c>
      <c r="G31" s="100">
        <f>IF(SER_hh_fech_in!G31=0,0,SER_hh_fech_in!G31/SER_summary!G$27)</f>
        <v>29.36821086466561</v>
      </c>
      <c r="H31" s="100">
        <f>IF(SER_hh_fech_in!H31=0,0,SER_hh_fech_in!H31/SER_summary!H$27)</f>
        <v>29.288273084022038</v>
      </c>
      <c r="I31" s="100">
        <f>IF(SER_hh_fech_in!I31=0,0,SER_hh_fech_in!I31/SER_summary!I$27)</f>
        <v>29.156895527841431</v>
      </c>
      <c r="J31" s="100">
        <f>IF(SER_hh_fech_in!J31=0,0,SER_hh_fech_in!J31/SER_summary!J$27)</f>
        <v>29.23513772448009</v>
      </c>
      <c r="K31" s="100">
        <f>IF(SER_hh_fech_in!K31=0,0,SER_hh_fech_in!K31/SER_summary!K$27)</f>
        <v>29.274098482122916</v>
      </c>
      <c r="L31" s="100">
        <f>IF(SER_hh_fech_in!L31=0,0,SER_hh_fech_in!L31/SER_summary!L$27)</f>
        <v>28.60423278531665</v>
      </c>
      <c r="M31" s="100">
        <f>IF(SER_hh_fech_in!M31=0,0,SER_hh_fech_in!M31/SER_summary!M$27)</f>
        <v>28.148036860196111</v>
      </c>
      <c r="N31" s="100">
        <f>IF(SER_hh_fech_in!N31=0,0,SER_hh_fech_in!N31/SER_summary!N$27)</f>
        <v>25.142033446042671</v>
      </c>
      <c r="O31" s="100">
        <f>IF(SER_hh_fech_in!O31=0,0,SER_hh_fech_in!O31/SER_summary!O$27)</f>
        <v>25.429279076235602</v>
      </c>
      <c r="P31" s="100">
        <f>IF(SER_hh_fech_in!P31=0,0,SER_hh_fech_in!P31/SER_summary!P$27)</f>
        <v>25.324551666622181</v>
      </c>
      <c r="Q31" s="100">
        <f>IF(SER_hh_fech_in!Q31=0,0,SER_hh_fech_in!Q31/SER_summary!Q$27)</f>
        <v>25.427154248851334</v>
      </c>
    </row>
    <row r="32" spans="1:17" ht="12" customHeight="1" x14ac:dyDescent="0.25">
      <c r="A32" s="88" t="s">
        <v>34</v>
      </c>
      <c r="B32" s="100"/>
      <c r="C32" s="100">
        <f>IF(SER_hh_fech_in!C32=0,0,SER_hh_fech_in!C32/SER_summary!C$27)</f>
        <v>0</v>
      </c>
      <c r="D32" s="100">
        <f>IF(SER_hh_fech_in!D32=0,0,SER_hh_fech_in!D32/SER_summary!D$27)</f>
        <v>0</v>
      </c>
      <c r="E32" s="100">
        <f>IF(SER_hh_fech_in!E32=0,0,SER_hh_fech_in!E32/SER_summary!E$27)</f>
        <v>0</v>
      </c>
      <c r="F32" s="100">
        <f>IF(SER_hh_fech_in!F32=0,0,SER_hh_fech_in!F32/SER_summary!F$27)</f>
        <v>0</v>
      </c>
      <c r="G32" s="100">
        <f>IF(SER_hh_fech_in!G32=0,0,SER_hh_fech_in!G32/SER_summary!G$27)</f>
        <v>0</v>
      </c>
      <c r="H32" s="100">
        <f>IF(SER_hh_fech_in!H32=0,0,SER_hh_fech_in!H32/SER_summary!H$27)</f>
        <v>0</v>
      </c>
      <c r="I32" s="100">
        <f>IF(SER_hh_fech_in!I32=0,0,SER_hh_fech_in!I32/SER_summary!I$27)</f>
        <v>0</v>
      </c>
      <c r="J32" s="100">
        <f>IF(SER_hh_fech_in!J32=0,0,SER_hh_fech_in!J32/SER_summary!J$27)</f>
        <v>0</v>
      </c>
      <c r="K32" s="100">
        <f>IF(SER_hh_fech_in!K32=0,0,SER_hh_fech_in!K32/SER_summary!K$27)</f>
        <v>0</v>
      </c>
      <c r="L32" s="100">
        <f>IF(SER_hh_fech_in!L32=0,0,SER_hh_fech_in!L32/SER_summary!L$27)</f>
        <v>0</v>
      </c>
      <c r="M32" s="100">
        <f>IF(SER_hh_fech_in!M32=0,0,SER_hh_fech_in!M32/SER_summary!M$27)</f>
        <v>0</v>
      </c>
      <c r="N32" s="100">
        <f>IF(SER_hh_fech_in!N32=0,0,SER_hh_fech_in!N32/SER_summary!N$27)</f>
        <v>0</v>
      </c>
      <c r="O32" s="100">
        <f>IF(SER_hh_fech_in!O32=0,0,SER_hh_fech_in!O32/SER_summary!O$27)</f>
        <v>0</v>
      </c>
      <c r="P32" s="100">
        <f>IF(SER_hh_fech_in!P32=0,0,SER_hh_fech_in!P32/SER_summary!P$27)</f>
        <v>0</v>
      </c>
      <c r="Q32" s="100">
        <f>IF(SER_hh_fech_in!Q32=0,0,SER_hh_fech_in!Q32/SER_summary!Q$27)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IF(SER_hh_fech_in!C33=0,0,SER_hh_fech_in!C33/SER_summary!C$27)</f>
        <v>21.758327270061883</v>
      </c>
      <c r="D33" s="18">
        <f>IF(SER_hh_fech_in!D33=0,0,SER_hh_fech_in!D33/SER_summary!D$27)</f>
        <v>21.519618580670198</v>
      </c>
      <c r="E33" s="18">
        <f>IF(SER_hh_fech_in!E33=0,0,SER_hh_fech_in!E33/SER_summary!E$27)</f>
        <v>21.337630382665072</v>
      </c>
      <c r="F33" s="18">
        <f>IF(SER_hh_fech_in!F33=0,0,SER_hh_fech_in!F33/SER_summary!F$27)</f>
        <v>21.406531053971193</v>
      </c>
      <c r="G33" s="18">
        <f>IF(SER_hh_fech_in!G33=0,0,SER_hh_fech_in!G33/SER_summary!G$27)</f>
        <v>21.529095852099712</v>
      </c>
      <c r="H33" s="18">
        <f>IF(SER_hh_fech_in!H33=0,0,SER_hh_fech_in!H33/SER_summary!H$27)</f>
        <v>21.35498638698429</v>
      </c>
      <c r="I33" s="18">
        <f>IF(SER_hh_fech_in!I33=0,0,SER_hh_fech_in!I33/SER_summary!I$27)</f>
        <v>21.374628747155626</v>
      </c>
      <c r="J33" s="18">
        <f>IF(SER_hh_fech_in!J33=0,0,SER_hh_fech_in!J33/SER_summary!J$27)</f>
        <v>21.413304412444734</v>
      </c>
      <c r="K33" s="18">
        <f>IF(SER_hh_fech_in!K33=0,0,SER_hh_fech_in!K33/SER_summary!K$27)</f>
        <v>21.431826694668093</v>
      </c>
      <c r="L33" s="18">
        <f>IF(SER_hh_fech_in!L33=0,0,SER_hh_fech_in!L33/SER_summary!L$27)</f>
        <v>0</v>
      </c>
      <c r="M33" s="18">
        <f>IF(SER_hh_fech_in!M33=0,0,SER_hh_fech_in!M33/SER_summary!M$27)</f>
        <v>0</v>
      </c>
      <c r="N33" s="18">
        <f>IF(SER_hh_fech_in!N33=0,0,SER_hh_fech_in!N33/SER_summary!N$27)</f>
        <v>0</v>
      </c>
      <c r="O33" s="18">
        <f>IF(SER_hh_fech_in!O33=0,0,SER_hh_fech_in!O33/SER_summary!O$27)</f>
        <v>0</v>
      </c>
      <c r="P33" s="18">
        <f>IF(SER_hh_fech_in!P33=0,0,SER_hh_fech_in!P33/SER_summary!P$27)</f>
        <v>21.321055523337659</v>
      </c>
      <c r="Q33" s="18">
        <f>IF(SER_hh_fech_in!Q33=0,0,SER_hh_fech_in!Q33/SER_summary!Q$27)</f>
        <v>20.192538813595242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/>
      <c r="C3" s="106">
        <f>IF(SER_hh_tesh_in!C3=0,0,SER_hh_tesh_in!C3/SER_summary!C$27)</f>
        <v>193.16964636463371</v>
      </c>
      <c r="D3" s="106">
        <f>IF(SER_hh_tesh_in!D3=0,0,SER_hh_tesh_in!D3/SER_summary!D$27)</f>
        <v>175.96119460771072</v>
      </c>
      <c r="E3" s="106">
        <f>IF(SER_hh_tesh_in!E3=0,0,SER_hh_tesh_in!E3/SER_summary!E$27)</f>
        <v>174.4927355152725</v>
      </c>
      <c r="F3" s="106">
        <f>IF(SER_hh_tesh_in!F3=0,0,SER_hh_tesh_in!F3/SER_summary!F$27)</f>
        <v>181.14152611760849</v>
      </c>
      <c r="G3" s="106">
        <f>IF(SER_hh_tesh_in!G3=0,0,SER_hh_tesh_in!G3/SER_summary!G$27)</f>
        <v>197.28330042040079</v>
      </c>
      <c r="H3" s="106">
        <f>IF(SER_hh_tesh_in!H3=0,0,SER_hh_tesh_in!H3/SER_summary!H$27)</f>
        <v>178.05796902610845</v>
      </c>
      <c r="I3" s="106">
        <f>IF(SER_hh_tesh_in!I3=0,0,SER_hh_tesh_in!I3/SER_summary!I$27)</f>
        <v>150.51905813359772</v>
      </c>
      <c r="J3" s="106">
        <f>IF(SER_hh_tesh_in!J3=0,0,SER_hh_tesh_in!J3/SER_summary!J$27)</f>
        <v>145.55543772687162</v>
      </c>
      <c r="K3" s="106">
        <f>IF(SER_hh_tesh_in!K3=0,0,SER_hh_tesh_in!K3/SER_summary!K$27)</f>
        <v>165.33862450204825</v>
      </c>
      <c r="L3" s="106">
        <f>IF(SER_hh_tesh_in!L3=0,0,SER_hh_tesh_in!L3/SER_summary!L$27)</f>
        <v>171.5047959873126</v>
      </c>
      <c r="M3" s="106">
        <f>IF(SER_hh_tesh_in!M3=0,0,SER_hh_tesh_in!M3/SER_summary!M$27)</f>
        <v>162.62654704008474</v>
      </c>
      <c r="N3" s="106">
        <f>IF(SER_hh_tesh_in!N3=0,0,SER_hh_tesh_in!N3/SER_summary!N$27)</f>
        <v>114.66062049799942</v>
      </c>
      <c r="O3" s="106">
        <f>IF(SER_hh_tesh_in!O3=0,0,SER_hh_tesh_in!O3/SER_summary!O$27)</f>
        <v>113.334139018117</v>
      </c>
      <c r="P3" s="106">
        <f>IF(SER_hh_tesh_in!P3=0,0,SER_hh_tesh_in!P3/SER_summary!P$27)</f>
        <v>97.776406965764195</v>
      </c>
      <c r="Q3" s="106">
        <f>IF(SER_hh_tesh_in!Q3=0,0,SER_hh_tesh_in!Q3/SER_summary!Q$27)</f>
        <v>102.47280796128031</v>
      </c>
    </row>
    <row r="4" spans="1:17" ht="12.95" customHeight="1" x14ac:dyDescent="0.25">
      <c r="A4" s="90" t="s">
        <v>44</v>
      </c>
      <c r="B4" s="101"/>
      <c r="C4" s="101">
        <f>IF(SER_hh_tesh_in!C4=0,0,SER_hh_tesh_in!C4/SER_summary!C$27)</f>
        <v>158.91380745721057</v>
      </c>
      <c r="D4" s="101">
        <f>IF(SER_hh_tesh_in!D4=0,0,SER_hh_tesh_in!D4/SER_summary!D$27)</f>
        <v>139.36745499498628</v>
      </c>
      <c r="E4" s="101">
        <f>IF(SER_hh_tesh_in!E4=0,0,SER_hh_tesh_in!E4/SER_summary!E$27)</f>
        <v>140.4918926458667</v>
      </c>
      <c r="F4" s="101">
        <f>IF(SER_hh_tesh_in!F4=0,0,SER_hh_tesh_in!F4/SER_summary!F$27)</f>
        <v>144.72928693990536</v>
      </c>
      <c r="G4" s="101">
        <f>IF(SER_hh_tesh_in!G4=0,0,SER_hh_tesh_in!G4/SER_summary!G$27)</f>
        <v>162.17184616854072</v>
      </c>
      <c r="H4" s="101">
        <f>IF(SER_hh_tesh_in!H4=0,0,SER_hh_tesh_in!H4/SER_summary!H$27)</f>
        <v>139.4249991269561</v>
      </c>
      <c r="I4" s="101">
        <f>IF(SER_hh_tesh_in!I4=0,0,SER_hh_tesh_in!I4/SER_summary!I$27)</f>
        <v>111.66150354776023</v>
      </c>
      <c r="J4" s="101">
        <f>IF(SER_hh_tesh_in!J4=0,0,SER_hh_tesh_in!J4/SER_summary!J$27)</f>
        <v>108.61762248282754</v>
      </c>
      <c r="K4" s="101">
        <f>IF(SER_hh_tesh_in!K4=0,0,SER_hh_tesh_in!K4/SER_summary!K$27)</f>
        <v>126.38759484183937</v>
      </c>
      <c r="L4" s="101">
        <f>IF(SER_hh_tesh_in!L4=0,0,SER_hh_tesh_in!L4/SER_summary!L$27)</f>
        <v>132.70512602495924</v>
      </c>
      <c r="M4" s="101">
        <f>IF(SER_hh_tesh_in!M4=0,0,SER_hh_tesh_in!M4/SER_summary!M$27)</f>
        <v>132.18686828247456</v>
      </c>
      <c r="N4" s="101">
        <f>IF(SER_hh_tesh_in!N4=0,0,SER_hh_tesh_in!N4/SER_summary!N$27)</f>
        <v>87.683490731996571</v>
      </c>
      <c r="O4" s="101">
        <f>IF(SER_hh_tesh_in!O4=0,0,SER_hh_tesh_in!O4/SER_summary!O$27)</f>
        <v>86.018904525945658</v>
      </c>
      <c r="P4" s="101">
        <f>IF(SER_hh_tesh_in!P4=0,0,SER_hh_tesh_in!P4/SER_summary!P$27)</f>
        <v>67.299226074635172</v>
      </c>
      <c r="Q4" s="101">
        <f>IF(SER_hh_tesh_in!Q4=0,0,SER_hh_tesh_in!Q4/SER_summary!Q$27)</f>
        <v>72.577245098414167</v>
      </c>
    </row>
    <row r="5" spans="1:17" ht="12" customHeight="1" x14ac:dyDescent="0.25">
      <c r="A5" s="88" t="s">
        <v>38</v>
      </c>
      <c r="B5" s="100"/>
      <c r="C5" s="100">
        <f>IF(SER_hh_tesh_in!C5=0,0,SER_hh_tesh_in!C5/SER_summary!C$27)</f>
        <v>0</v>
      </c>
      <c r="D5" s="100">
        <f>IF(SER_hh_tesh_in!D5=0,0,SER_hh_tesh_in!D5/SER_summary!D$27)</f>
        <v>133.88762834042737</v>
      </c>
      <c r="E5" s="100">
        <f>IF(SER_hh_tesh_in!E5=0,0,SER_hh_tesh_in!E5/SER_summary!E$27)</f>
        <v>134.10642249678531</v>
      </c>
      <c r="F5" s="100">
        <f>IF(SER_hh_tesh_in!F5=0,0,SER_hh_tesh_in!F5/SER_summary!F$27)</f>
        <v>0</v>
      </c>
      <c r="G5" s="100">
        <f>IF(SER_hh_tesh_in!G5=0,0,SER_hh_tesh_in!G5/SER_summary!G$27)</f>
        <v>0</v>
      </c>
      <c r="H5" s="100">
        <f>IF(SER_hh_tesh_in!H5=0,0,SER_hh_tesh_in!H5/SER_summary!H$27)</f>
        <v>133.61919421046954</v>
      </c>
      <c r="I5" s="100">
        <f>IF(SER_hh_tesh_in!I5=0,0,SER_hh_tesh_in!I5/SER_summary!I$27)</f>
        <v>109.52760619021493</v>
      </c>
      <c r="J5" s="100">
        <f>IF(SER_hh_tesh_in!J5=0,0,SER_hh_tesh_in!J5/SER_summary!J$27)</f>
        <v>108.71367059244623</v>
      </c>
      <c r="K5" s="100">
        <f>IF(SER_hh_tesh_in!K5=0,0,SER_hh_tesh_in!K5/SER_summary!K$27)</f>
        <v>0</v>
      </c>
      <c r="L5" s="100">
        <f>IF(SER_hh_tesh_in!L5=0,0,SER_hh_tesh_in!L5/SER_summary!L$27)</f>
        <v>0</v>
      </c>
      <c r="M5" s="100">
        <f>IF(SER_hh_tesh_in!M5=0,0,SER_hh_tesh_in!M5/SER_summary!M$27)</f>
        <v>0</v>
      </c>
      <c r="N5" s="100">
        <f>IF(SER_hh_tesh_in!N5=0,0,SER_hh_tesh_in!N5/SER_summary!N$27)</f>
        <v>0</v>
      </c>
      <c r="O5" s="100">
        <f>IF(SER_hh_tesh_in!O5=0,0,SER_hh_tesh_in!O5/SER_summary!O$27)</f>
        <v>81.252359133204322</v>
      </c>
      <c r="P5" s="100">
        <f>IF(SER_hh_tesh_in!P5=0,0,SER_hh_tesh_in!P5/SER_summary!P$27)</f>
        <v>64.141101650147419</v>
      </c>
      <c r="Q5" s="100">
        <f>IF(SER_hh_tesh_in!Q5=0,0,SER_hh_tesh_in!Q5/SER_summary!Q$27)</f>
        <v>70.306083881656193</v>
      </c>
    </row>
    <row r="6" spans="1:17" ht="12" customHeight="1" x14ac:dyDescent="0.25">
      <c r="A6" s="88" t="s">
        <v>66</v>
      </c>
      <c r="B6" s="100"/>
      <c r="C6" s="100">
        <f>IF(SER_hh_tesh_in!C6=0,0,SER_hh_tesh_in!C6/SER_summary!C$27)</f>
        <v>0</v>
      </c>
      <c r="D6" s="100">
        <f>IF(SER_hh_tesh_in!D6=0,0,SER_hh_tesh_in!D6/SER_summary!D$27)</f>
        <v>0</v>
      </c>
      <c r="E6" s="100">
        <f>IF(SER_hh_tesh_in!E6=0,0,SER_hh_tesh_in!E6/SER_summary!E$27)</f>
        <v>0</v>
      </c>
      <c r="F6" s="100">
        <f>IF(SER_hh_tesh_in!F6=0,0,SER_hh_tesh_in!F6/SER_summary!F$27)</f>
        <v>0</v>
      </c>
      <c r="G6" s="100">
        <f>IF(SER_hh_tesh_in!G6=0,0,SER_hh_tesh_in!G6/SER_summary!G$27)</f>
        <v>0</v>
      </c>
      <c r="H6" s="100">
        <f>IF(SER_hh_tesh_in!H6=0,0,SER_hh_tesh_in!H6/SER_summary!H$27)</f>
        <v>0</v>
      </c>
      <c r="I6" s="100">
        <f>IF(SER_hh_tesh_in!I6=0,0,SER_hh_tesh_in!I6/SER_summary!I$27)</f>
        <v>0</v>
      </c>
      <c r="J6" s="100">
        <f>IF(SER_hh_tesh_in!J6=0,0,SER_hh_tesh_in!J6/SER_summary!J$27)</f>
        <v>0</v>
      </c>
      <c r="K6" s="100">
        <f>IF(SER_hh_tesh_in!K6=0,0,SER_hh_tesh_in!K6/SER_summary!K$27)</f>
        <v>0</v>
      </c>
      <c r="L6" s="100">
        <f>IF(SER_hh_tesh_in!L6=0,0,SER_hh_tesh_in!L6/SER_summary!L$27)</f>
        <v>0</v>
      </c>
      <c r="M6" s="100">
        <f>IF(SER_hh_tesh_in!M6=0,0,SER_hh_tesh_in!M6/SER_summary!M$27)</f>
        <v>0</v>
      </c>
      <c r="N6" s="100">
        <f>IF(SER_hh_tesh_in!N6=0,0,SER_hh_tesh_in!N6/SER_summary!N$27)</f>
        <v>0</v>
      </c>
      <c r="O6" s="100">
        <f>IF(SER_hh_tesh_in!O6=0,0,SER_hh_tesh_in!O6/SER_summary!O$27)</f>
        <v>0</v>
      </c>
      <c r="P6" s="100">
        <f>IF(SER_hh_tesh_in!P6=0,0,SER_hh_tesh_in!P6/SER_summary!P$27)</f>
        <v>0</v>
      </c>
      <c r="Q6" s="100">
        <f>IF(SER_hh_tesh_in!Q6=0,0,SER_hh_tesh_in!Q6/SER_summary!Q$27)</f>
        <v>0</v>
      </c>
    </row>
    <row r="7" spans="1:17" ht="12" customHeight="1" x14ac:dyDescent="0.25">
      <c r="A7" s="88" t="s">
        <v>99</v>
      </c>
      <c r="B7" s="100"/>
      <c r="C7" s="100">
        <f>IF(SER_hh_tesh_in!C7=0,0,SER_hh_tesh_in!C7/SER_summary!C$27)</f>
        <v>154.17049575776943</v>
      </c>
      <c r="D7" s="100">
        <f>IF(SER_hh_tesh_in!D7=0,0,SER_hh_tesh_in!D7/SER_summary!D$27)</f>
        <v>0</v>
      </c>
      <c r="E7" s="100">
        <f>IF(SER_hh_tesh_in!E7=0,0,SER_hh_tesh_in!E7/SER_summary!E$27)</f>
        <v>0</v>
      </c>
      <c r="F7" s="100">
        <f>IF(SER_hh_tesh_in!F7=0,0,SER_hh_tesh_in!F7/SER_summary!F$27)</f>
        <v>0</v>
      </c>
      <c r="G7" s="100">
        <f>IF(SER_hh_tesh_in!G7=0,0,SER_hh_tesh_in!G7/SER_summary!G$27)</f>
        <v>152.03483494231449</v>
      </c>
      <c r="H7" s="100">
        <f>IF(SER_hh_tesh_in!H7=0,0,SER_hh_tesh_in!H7/SER_summary!H$27)</f>
        <v>131.20517982115172</v>
      </c>
      <c r="I7" s="100">
        <f>IF(SER_hh_tesh_in!I7=0,0,SER_hh_tesh_in!I7/SER_summary!I$27)</f>
        <v>0</v>
      </c>
      <c r="J7" s="100">
        <f>IF(SER_hh_tesh_in!J7=0,0,SER_hh_tesh_in!J7/SER_summary!J$27)</f>
        <v>0</v>
      </c>
      <c r="K7" s="100">
        <f>IF(SER_hh_tesh_in!K7=0,0,SER_hh_tesh_in!K7/SER_summary!K$27)</f>
        <v>0</v>
      </c>
      <c r="L7" s="100">
        <f>IF(SER_hh_tesh_in!L7=0,0,SER_hh_tesh_in!L7/SER_summary!L$27)</f>
        <v>0</v>
      </c>
      <c r="M7" s="100">
        <f>IF(SER_hh_tesh_in!M7=0,0,SER_hh_tesh_in!M7/SER_summary!M$27)</f>
        <v>0</v>
      </c>
      <c r="N7" s="100">
        <f>IF(SER_hh_tesh_in!N7=0,0,SER_hh_tesh_in!N7/SER_summary!N$27)</f>
        <v>96.077833056561047</v>
      </c>
      <c r="O7" s="100">
        <f>IF(SER_hh_tesh_in!O7=0,0,SER_hh_tesh_in!O7/SER_summary!O$27)</f>
        <v>49.002509322765071</v>
      </c>
      <c r="P7" s="100">
        <f>IF(SER_hh_tesh_in!P7=0,0,SER_hh_tesh_in!P7/SER_summary!P$27)</f>
        <v>55.918019689676669</v>
      </c>
      <c r="Q7" s="100">
        <f>IF(SER_hh_tesh_in!Q7=0,0,SER_hh_tesh_in!Q7/SER_summary!Q$27)</f>
        <v>61.668594223629917</v>
      </c>
    </row>
    <row r="8" spans="1:17" ht="12" customHeight="1" x14ac:dyDescent="0.25">
      <c r="A8" s="88" t="s">
        <v>101</v>
      </c>
      <c r="B8" s="100"/>
      <c r="C8" s="100">
        <f>IF(SER_hh_tesh_in!C8=0,0,SER_hh_tesh_in!C8/SER_summary!C$27)</f>
        <v>0</v>
      </c>
      <c r="D8" s="100">
        <f>IF(SER_hh_tesh_in!D8=0,0,SER_hh_tesh_in!D8/SER_summary!D$27)</f>
        <v>0</v>
      </c>
      <c r="E8" s="100">
        <f>IF(SER_hh_tesh_in!E8=0,0,SER_hh_tesh_in!E8/SER_summary!E$27)</f>
        <v>0</v>
      </c>
      <c r="F8" s="100">
        <f>IF(SER_hh_tesh_in!F8=0,0,SER_hh_tesh_in!F8/SER_summary!F$27)</f>
        <v>0</v>
      </c>
      <c r="G8" s="100">
        <f>IF(SER_hh_tesh_in!G8=0,0,SER_hh_tesh_in!G8/SER_summary!G$27)</f>
        <v>0</v>
      </c>
      <c r="H8" s="100">
        <f>IF(SER_hh_tesh_in!H8=0,0,SER_hh_tesh_in!H8/SER_summary!H$27)</f>
        <v>0</v>
      </c>
      <c r="I8" s="100">
        <f>IF(SER_hh_tesh_in!I8=0,0,SER_hh_tesh_in!I8/SER_summary!I$27)</f>
        <v>0</v>
      </c>
      <c r="J8" s="100">
        <f>IF(SER_hh_tesh_in!J8=0,0,SER_hh_tesh_in!J8/SER_summary!J$27)</f>
        <v>0</v>
      </c>
      <c r="K8" s="100">
        <f>IF(SER_hh_tesh_in!K8=0,0,SER_hh_tesh_in!K8/SER_summary!K$27)</f>
        <v>0</v>
      </c>
      <c r="L8" s="100">
        <f>IF(SER_hh_tesh_in!L8=0,0,SER_hh_tesh_in!L8/SER_summary!L$27)</f>
        <v>0</v>
      </c>
      <c r="M8" s="100">
        <f>IF(SER_hh_tesh_in!M8=0,0,SER_hh_tesh_in!M8/SER_summary!M$27)</f>
        <v>0</v>
      </c>
      <c r="N8" s="100">
        <f>IF(SER_hh_tesh_in!N8=0,0,SER_hh_tesh_in!N8/SER_summary!N$27)</f>
        <v>0</v>
      </c>
      <c r="O8" s="100">
        <f>IF(SER_hh_tesh_in!O8=0,0,SER_hh_tesh_in!O8/SER_summary!O$27)</f>
        <v>0</v>
      </c>
      <c r="P8" s="100">
        <f>IF(SER_hh_tesh_in!P8=0,0,SER_hh_tesh_in!P8/SER_summary!P$27)</f>
        <v>0</v>
      </c>
      <c r="Q8" s="100">
        <f>IF(SER_hh_tesh_in!Q8=0,0,SER_hh_tesh_in!Q8/SER_summary!Q$27)</f>
        <v>0</v>
      </c>
    </row>
    <row r="9" spans="1:17" ht="12" customHeight="1" x14ac:dyDescent="0.25">
      <c r="A9" s="88" t="s">
        <v>106</v>
      </c>
      <c r="B9" s="100"/>
      <c r="C9" s="100">
        <f>IF(SER_hh_tesh_in!C9=0,0,SER_hh_tesh_in!C9/SER_summary!C$27)</f>
        <v>156.68303486116929</v>
      </c>
      <c r="D9" s="100">
        <f>IF(SER_hh_tesh_in!D9=0,0,SER_hh_tesh_in!D9/SER_summary!D$27)</f>
        <v>137.05032891300226</v>
      </c>
      <c r="E9" s="100">
        <f>IF(SER_hh_tesh_in!E9=0,0,SER_hh_tesh_in!E9/SER_summary!E$27)</f>
        <v>137.48515763916703</v>
      </c>
      <c r="F9" s="100">
        <f>IF(SER_hh_tesh_in!F9=0,0,SER_hh_tesh_in!F9/SER_summary!F$27)</f>
        <v>142.56628495369466</v>
      </c>
      <c r="G9" s="100">
        <f>IF(SER_hh_tesh_in!G9=0,0,SER_hh_tesh_in!G9/SER_summary!G$27)</f>
        <v>162.41607115421843</v>
      </c>
      <c r="H9" s="100">
        <f>IF(SER_hh_tesh_in!H9=0,0,SER_hh_tesh_in!H9/SER_summary!H$27)</f>
        <v>138.61774227254497</v>
      </c>
      <c r="I9" s="100">
        <f>IF(SER_hh_tesh_in!I9=0,0,SER_hh_tesh_in!I9/SER_summary!I$27)</f>
        <v>0</v>
      </c>
      <c r="J9" s="100">
        <f>IF(SER_hh_tesh_in!J9=0,0,SER_hh_tesh_in!J9/SER_summary!J$27)</f>
        <v>109.58468653686144</v>
      </c>
      <c r="K9" s="100">
        <f>IF(SER_hh_tesh_in!K9=0,0,SER_hh_tesh_in!K9/SER_summary!K$27)</f>
        <v>123.62078185715666</v>
      </c>
      <c r="L9" s="100">
        <f>IF(SER_hh_tesh_in!L9=0,0,SER_hh_tesh_in!L9/SER_summary!L$27)</f>
        <v>130.56221480350479</v>
      </c>
      <c r="M9" s="100">
        <f>IF(SER_hh_tesh_in!M9=0,0,SER_hh_tesh_in!M9/SER_summary!M$27)</f>
        <v>132.55185333575335</v>
      </c>
      <c r="N9" s="100">
        <f>IF(SER_hh_tesh_in!N9=0,0,SER_hh_tesh_in!N9/SER_summary!N$27)</f>
        <v>85.573454378275102</v>
      </c>
      <c r="O9" s="100">
        <f>IF(SER_hh_tesh_in!O9=0,0,SER_hh_tesh_in!O9/SER_summary!O$27)</f>
        <v>85.316332480665835</v>
      </c>
      <c r="P9" s="100">
        <f>IF(SER_hh_tesh_in!P9=0,0,SER_hh_tesh_in!P9/SER_summary!P$27)</f>
        <v>67.651638814823542</v>
      </c>
      <c r="Q9" s="100">
        <f>IF(SER_hh_tesh_in!Q9=0,0,SER_hh_tesh_in!Q9/SER_summary!Q$27)</f>
        <v>74.681390461004852</v>
      </c>
    </row>
    <row r="10" spans="1:17" ht="12" customHeight="1" x14ac:dyDescent="0.25">
      <c r="A10" s="88" t="s">
        <v>34</v>
      </c>
      <c r="B10" s="100"/>
      <c r="C10" s="100">
        <f>IF(SER_hh_tesh_in!C10=0,0,SER_hh_tesh_in!C10/SER_summary!C$27)</f>
        <v>138.91837014918903</v>
      </c>
      <c r="D10" s="100">
        <f>IF(SER_hh_tesh_in!D10=0,0,SER_hh_tesh_in!D10/SER_summary!D$27)</f>
        <v>138.05678256133399</v>
      </c>
      <c r="E10" s="100">
        <f>IF(SER_hh_tesh_in!E10=0,0,SER_hh_tesh_in!E10/SER_summary!E$27)</f>
        <v>148.63624758772826</v>
      </c>
      <c r="F10" s="100">
        <f>IF(SER_hh_tesh_in!F10=0,0,SER_hh_tesh_in!F10/SER_summary!F$27)</f>
        <v>135.84624183216116</v>
      </c>
      <c r="G10" s="100">
        <f>IF(SER_hh_tesh_in!G10=0,0,SER_hh_tesh_in!G10/SER_summary!G$27)</f>
        <v>107.97500870690335</v>
      </c>
      <c r="H10" s="100">
        <f>IF(SER_hh_tesh_in!H10=0,0,SER_hh_tesh_in!H10/SER_summary!H$27)</f>
        <v>141.85254706069293</v>
      </c>
      <c r="I10" s="100">
        <f>IF(SER_hh_tesh_in!I10=0,0,SER_hh_tesh_in!I10/SER_summary!I$27)</f>
        <v>117.46339251394814</v>
      </c>
      <c r="J10" s="100">
        <f>IF(SER_hh_tesh_in!J10=0,0,SER_hh_tesh_in!J10/SER_summary!J$27)</f>
        <v>115.21302036305471</v>
      </c>
      <c r="K10" s="100">
        <f>IF(SER_hh_tesh_in!K10=0,0,SER_hh_tesh_in!K10/SER_summary!K$27)</f>
        <v>131.09979147344836</v>
      </c>
      <c r="L10" s="100">
        <f>IF(SER_hh_tesh_in!L10=0,0,SER_hh_tesh_in!L10/SER_summary!L$27)</f>
        <v>0</v>
      </c>
      <c r="M10" s="100">
        <f>IF(SER_hh_tesh_in!M10=0,0,SER_hh_tesh_in!M10/SER_summary!M$27)</f>
        <v>0</v>
      </c>
      <c r="N10" s="100">
        <f>IF(SER_hh_tesh_in!N10=0,0,SER_hh_tesh_in!N10/SER_summary!N$27)</f>
        <v>94.022554820666798</v>
      </c>
      <c r="O10" s="100">
        <f>IF(SER_hh_tesh_in!O10=0,0,SER_hh_tesh_in!O10/SER_summary!O$27)</f>
        <v>87.513035808972091</v>
      </c>
      <c r="P10" s="100">
        <f>IF(SER_hh_tesh_in!P10=0,0,SER_hh_tesh_in!P10/SER_summary!P$27)</f>
        <v>68.314346266541136</v>
      </c>
      <c r="Q10" s="100">
        <f>IF(SER_hh_tesh_in!Q10=0,0,SER_hh_tesh_in!Q10/SER_summary!Q$27)</f>
        <v>74.085973097477762</v>
      </c>
    </row>
    <row r="11" spans="1:17" ht="12" customHeight="1" x14ac:dyDescent="0.25">
      <c r="A11" s="88" t="s">
        <v>61</v>
      </c>
      <c r="B11" s="100"/>
      <c r="C11" s="100">
        <f>IF(SER_hh_tesh_in!C11=0,0,SER_hh_tesh_in!C11/SER_summary!C$27)</f>
        <v>151.82131459967275</v>
      </c>
      <c r="D11" s="100">
        <f>IF(SER_hh_tesh_in!D11=0,0,SER_hh_tesh_in!D11/SER_summary!D$27)</f>
        <v>136.37862913996085</v>
      </c>
      <c r="E11" s="100">
        <f>IF(SER_hh_tesh_in!E11=0,0,SER_hh_tesh_in!E11/SER_summary!E$27)</f>
        <v>136.62161794388683</v>
      </c>
      <c r="F11" s="100">
        <f>IF(SER_hh_tesh_in!F11=0,0,SER_hh_tesh_in!F11/SER_summary!F$27)</f>
        <v>0</v>
      </c>
      <c r="G11" s="100">
        <f>IF(SER_hh_tesh_in!G11=0,0,SER_hh_tesh_in!G11/SER_summary!G$27)</f>
        <v>0</v>
      </c>
      <c r="H11" s="100">
        <f>IF(SER_hh_tesh_in!H11=0,0,SER_hh_tesh_in!H11/SER_summary!H$27)</f>
        <v>135.8115677339531</v>
      </c>
      <c r="I11" s="100">
        <f>IF(SER_hh_tesh_in!I11=0,0,SER_hh_tesh_in!I11/SER_summary!I$27)</f>
        <v>110.72037364523933</v>
      </c>
      <c r="J11" s="100">
        <f>IF(SER_hh_tesh_in!J11=0,0,SER_hh_tesh_in!J11/SER_summary!J$27)</f>
        <v>109.21443396798635</v>
      </c>
      <c r="K11" s="100">
        <f>IF(SER_hh_tesh_in!K11=0,0,SER_hh_tesh_in!K11/SER_summary!K$27)</f>
        <v>0</v>
      </c>
      <c r="L11" s="100">
        <f>IF(SER_hh_tesh_in!L11=0,0,SER_hh_tesh_in!L11/SER_summary!L$27)</f>
        <v>128.17061869894189</v>
      </c>
      <c r="M11" s="100">
        <f>IF(SER_hh_tesh_in!M11=0,0,SER_hh_tesh_in!M11/SER_summary!M$27)</f>
        <v>128.96479506630007</v>
      </c>
      <c r="N11" s="100">
        <f>IF(SER_hh_tesh_in!N11=0,0,SER_hh_tesh_in!N11/SER_summary!N$27)</f>
        <v>84.062395462553724</v>
      </c>
      <c r="O11" s="100">
        <f>IF(SER_hh_tesh_in!O11=0,0,SER_hh_tesh_in!O11/SER_summary!O$27)</f>
        <v>82.274293491955333</v>
      </c>
      <c r="P11" s="100">
        <f>IF(SER_hh_tesh_in!P11=0,0,SER_hh_tesh_in!P11/SER_summary!P$27)</f>
        <v>0</v>
      </c>
      <c r="Q11" s="100">
        <f>IF(SER_hh_tesh_in!Q11=0,0,SER_hh_tesh_in!Q11/SER_summary!Q$27)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IF(SER_hh_tesh_in!C12=0,0,SER_hh_tesh_in!C12/SER_summary!C$27)</f>
        <v>156.90567827510813</v>
      </c>
      <c r="D12" s="100">
        <f>IF(SER_hh_tesh_in!D12=0,0,SER_hh_tesh_in!D12/SER_summary!D$27)</f>
        <v>131.06373739517284</v>
      </c>
      <c r="E12" s="100">
        <f>IF(SER_hh_tesh_in!E12=0,0,SER_hh_tesh_in!E12/SER_summary!E$27)</f>
        <v>139.49245640126071</v>
      </c>
      <c r="F12" s="100">
        <f>IF(SER_hh_tesh_in!F12=0,0,SER_hh_tesh_in!F12/SER_summary!F$27)</f>
        <v>0</v>
      </c>
      <c r="G12" s="100">
        <f>IF(SER_hh_tesh_in!G12=0,0,SER_hh_tesh_in!G12/SER_summary!G$27)</f>
        <v>156.38607080774167</v>
      </c>
      <c r="H12" s="100">
        <f>IF(SER_hh_tesh_in!H12=0,0,SER_hh_tesh_in!H12/SER_summary!H$27)</f>
        <v>133.34948066601001</v>
      </c>
      <c r="I12" s="100">
        <f>IF(SER_hh_tesh_in!I12=0,0,SER_hh_tesh_in!I12/SER_summary!I$27)</f>
        <v>108.7208960708127</v>
      </c>
      <c r="J12" s="100">
        <f>IF(SER_hh_tesh_in!J12=0,0,SER_hh_tesh_in!J12/SER_summary!J$27)</f>
        <v>107.08235661633596</v>
      </c>
      <c r="K12" s="100">
        <f>IF(SER_hh_tesh_in!K12=0,0,SER_hh_tesh_in!K12/SER_summary!K$27)</f>
        <v>0</v>
      </c>
      <c r="L12" s="100">
        <f>IF(SER_hh_tesh_in!L12=0,0,SER_hh_tesh_in!L12/SER_summary!L$27)</f>
        <v>126.20542241229219</v>
      </c>
      <c r="M12" s="100">
        <f>IF(SER_hh_tesh_in!M12=0,0,SER_hh_tesh_in!M12/SER_summary!M$27)</f>
        <v>123.64483514950082</v>
      </c>
      <c r="N12" s="100">
        <f>IF(SER_hh_tesh_in!N12=0,0,SER_hh_tesh_in!N12/SER_summary!N$27)</f>
        <v>0</v>
      </c>
      <c r="O12" s="100">
        <f>IF(SER_hh_tesh_in!O12=0,0,SER_hh_tesh_in!O12/SER_summary!O$27)</f>
        <v>0</v>
      </c>
      <c r="P12" s="100">
        <f>IF(SER_hh_tesh_in!P12=0,0,SER_hh_tesh_in!P12/SER_summary!P$27)</f>
        <v>63.876449561353766</v>
      </c>
      <c r="Q12" s="100">
        <f>IF(SER_hh_tesh_in!Q12=0,0,SER_hh_tesh_in!Q12/SER_summary!Q$27)</f>
        <v>70.164939021118656</v>
      </c>
    </row>
    <row r="13" spans="1:17" ht="12" customHeight="1" x14ac:dyDescent="0.25">
      <c r="A13" s="88" t="s">
        <v>105</v>
      </c>
      <c r="B13" s="100"/>
      <c r="C13" s="100">
        <f>IF(SER_hh_tesh_in!C13=0,0,SER_hh_tesh_in!C13/SER_summary!C$27)</f>
        <v>158.48215005471826</v>
      </c>
      <c r="D13" s="100">
        <f>IF(SER_hh_tesh_in!D13=0,0,SER_hh_tesh_in!D13/SER_summary!D$27)</f>
        <v>137.03436338849042</v>
      </c>
      <c r="E13" s="100">
        <f>IF(SER_hh_tesh_in!E13=0,0,SER_hh_tesh_in!E13/SER_summary!E$27)</f>
        <v>137.31921038365491</v>
      </c>
      <c r="F13" s="100">
        <f>IF(SER_hh_tesh_in!F13=0,0,SER_hh_tesh_in!F13/SER_summary!F$27)</f>
        <v>141.44381066803695</v>
      </c>
      <c r="G13" s="100">
        <f>IF(SER_hh_tesh_in!G13=0,0,SER_hh_tesh_in!G13/SER_summary!G$27)</f>
        <v>159.72757194156105</v>
      </c>
      <c r="H13" s="100">
        <f>IF(SER_hh_tesh_in!H13=0,0,SER_hh_tesh_in!H13/SER_summary!H$27)</f>
        <v>136.99712777734157</v>
      </c>
      <c r="I13" s="100">
        <f>IF(SER_hh_tesh_in!I13=0,0,SER_hh_tesh_in!I13/SER_summary!I$27)</f>
        <v>110.1427781152444</v>
      </c>
      <c r="J13" s="100">
        <f>IF(SER_hh_tesh_in!J13=0,0,SER_hh_tesh_in!J13/SER_summary!J$27)</f>
        <v>107.50653689647756</v>
      </c>
      <c r="K13" s="100">
        <f>IF(SER_hh_tesh_in!K13=0,0,SER_hh_tesh_in!K13/SER_summary!K$27)</f>
        <v>120.18846902997485</v>
      </c>
      <c r="L13" s="100">
        <f>IF(SER_hh_tesh_in!L13=0,0,SER_hh_tesh_in!L13/SER_summary!L$27)</f>
        <v>129.22275110426696</v>
      </c>
      <c r="M13" s="100">
        <f>IF(SER_hh_tesh_in!M13=0,0,SER_hh_tesh_in!M13/SER_summary!M$27)</f>
        <v>138.20294100013922</v>
      </c>
      <c r="N13" s="100">
        <f>IF(SER_hh_tesh_in!N13=0,0,SER_hh_tesh_in!N13/SER_summary!N$27)</f>
        <v>96.108874395931807</v>
      </c>
      <c r="O13" s="100">
        <f>IF(SER_hh_tesh_in!O13=0,0,SER_hh_tesh_in!O13/SER_summary!O$27)</f>
        <v>94.81187293931734</v>
      </c>
      <c r="P13" s="100">
        <f>IF(SER_hh_tesh_in!P13=0,0,SER_hh_tesh_in!P13/SER_summary!P$27)</f>
        <v>75.422197945242402</v>
      </c>
      <c r="Q13" s="100">
        <f>IF(SER_hh_tesh_in!Q13=0,0,SER_hh_tesh_in!Q13/SER_summary!Q$27)</f>
        <v>0</v>
      </c>
    </row>
    <row r="14" spans="1:17" ht="12" customHeight="1" x14ac:dyDescent="0.25">
      <c r="A14" s="51" t="s">
        <v>104</v>
      </c>
      <c r="B14" s="22"/>
      <c r="C14" s="22">
        <f>IF(SER_hh_tesh_in!C14=0,0,SER_hh_tesh_in!C14/SER_summary!C$27)</f>
        <v>0</v>
      </c>
      <c r="D14" s="22">
        <f>IF(SER_hh_tesh_in!D14=0,0,SER_hh_tesh_in!D14/SER_summary!D$27)</f>
        <v>0</v>
      </c>
      <c r="E14" s="22">
        <f>IF(SER_hh_tesh_in!E14=0,0,SER_hh_tesh_in!E14/SER_summary!E$27)</f>
        <v>0</v>
      </c>
      <c r="F14" s="22">
        <f>IF(SER_hh_tesh_in!F14=0,0,SER_hh_tesh_in!F14/SER_summary!F$27)</f>
        <v>141.09205641537258</v>
      </c>
      <c r="G14" s="22">
        <f>IF(SER_hh_tesh_in!G14=0,0,SER_hh_tesh_in!G14/SER_summary!G$27)</f>
        <v>160.91662068791376</v>
      </c>
      <c r="H14" s="22">
        <f>IF(SER_hh_tesh_in!H14=0,0,SER_hh_tesh_in!H14/SER_summary!H$27)</f>
        <v>138.80670902862911</v>
      </c>
      <c r="I14" s="22">
        <f>IF(SER_hh_tesh_in!I14=0,0,SER_hh_tesh_in!I14/SER_summary!I$27)</f>
        <v>112.15201562909029</v>
      </c>
      <c r="J14" s="22">
        <f>IF(SER_hh_tesh_in!J14=0,0,SER_hh_tesh_in!J14/SER_summary!J$27)</f>
        <v>109.41292769263134</v>
      </c>
      <c r="K14" s="22">
        <f>IF(SER_hh_tesh_in!K14=0,0,SER_hh_tesh_in!K14/SER_summary!K$27)</f>
        <v>122.58555010711885</v>
      </c>
      <c r="L14" s="22">
        <f>IF(SER_hh_tesh_in!L14=0,0,SER_hh_tesh_in!L14/SER_summary!L$27)</f>
        <v>127.6350549946298</v>
      </c>
      <c r="M14" s="22">
        <f>IF(SER_hh_tesh_in!M14=0,0,SER_hh_tesh_in!M14/SER_summary!M$27)</f>
        <v>128.1791586412929</v>
      </c>
      <c r="N14" s="22">
        <f>IF(SER_hh_tesh_in!N14=0,0,SER_hh_tesh_in!N14/SER_summary!N$27)</f>
        <v>0</v>
      </c>
      <c r="O14" s="22">
        <f>IF(SER_hh_tesh_in!O14=0,0,SER_hh_tesh_in!O14/SER_summary!O$27)</f>
        <v>81.413531291881469</v>
      </c>
      <c r="P14" s="22">
        <f>IF(SER_hh_tesh_in!P14=0,0,SER_hh_tesh_in!P14/SER_summary!P$27)</f>
        <v>64.995474225739954</v>
      </c>
      <c r="Q14" s="22">
        <f>IF(SER_hh_tesh_in!Q14=0,0,SER_hh_tesh_in!Q14/SER_summary!Q$27)</f>
        <v>71.609675881868199</v>
      </c>
    </row>
    <row r="15" spans="1:17" ht="12" customHeight="1" x14ac:dyDescent="0.25">
      <c r="A15" s="105" t="s">
        <v>108</v>
      </c>
      <c r="B15" s="104"/>
      <c r="C15" s="104">
        <f>IF(SER_hh_tesh_in!C15=0,0,SER_hh_tesh_in!C15/SER_summary!C$27)</f>
        <v>2.6264785478064772</v>
      </c>
      <c r="D15" s="104">
        <f>IF(SER_hh_tesh_in!D15=0,0,SER_hh_tesh_in!D15/SER_summary!D$27)</f>
        <v>2.5224308196614884</v>
      </c>
      <c r="E15" s="104">
        <f>IF(SER_hh_tesh_in!E15=0,0,SER_hh_tesh_in!E15/SER_summary!E$27)</f>
        <v>2.567355553160926</v>
      </c>
      <c r="F15" s="104">
        <f>IF(SER_hh_tesh_in!F15=0,0,SER_hh_tesh_in!F15/SER_summary!F$27)</f>
        <v>2.8446525784492853</v>
      </c>
      <c r="G15" s="104">
        <f>IF(SER_hh_tesh_in!G15=0,0,SER_hh_tesh_in!G15/SER_summary!G$27)</f>
        <v>2.7619464747444633</v>
      </c>
      <c r="H15" s="104">
        <f>IF(SER_hh_tesh_in!H15=0,0,SER_hh_tesh_in!H15/SER_summary!H$27)</f>
        <v>2.0769702215356434</v>
      </c>
      <c r="I15" s="104">
        <f>IF(SER_hh_tesh_in!I15=0,0,SER_hh_tesh_in!I15/SER_summary!I$27)</f>
        <v>0.67564576034635093</v>
      </c>
      <c r="J15" s="104">
        <f>IF(SER_hh_tesh_in!J15=0,0,SER_hh_tesh_in!J15/SER_summary!J$27)</f>
        <v>0.66372629008106332</v>
      </c>
      <c r="K15" s="104">
        <f>IF(SER_hh_tesh_in!K15=0,0,SER_hh_tesh_in!K15/SER_summary!K$27)</f>
        <v>2.1555601198679497</v>
      </c>
      <c r="L15" s="104">
        <f>IF(SER_hh_tesh_in!L15=0,0,SER_hh_tesh_in!L15/SER_summary!L$27)</f>
        <v>2.5567447627445969</v>
      </c>
      <c r="M15" s="104">
        <f>IF(SER_hh_tesh_in!M15=0,0,SER_hh_tesh_in!M15/SER_summary!M$27)</f>
        <v>2.3414416522945607</v>
      </c>
      <c r="N15" s="104">
        <f>IF(SER_hh_tesh_in!N15=0,0,SER_hh_tesh_in!N15/SER_summary!N$27)</f>
        <v>1.4451612908321039</v>
      </c>
      <c r="O15" s="104">
        <f>IF(SER_hh_tesh_in!O15=0,0,SER_hh_tesh_in!O15/SER_summary!O$27)</f>
        <v>1.4705054901171217</v>
      </c>
      <c r="P15" s="104">
        <f>IF(SER_hh_tesh_in!P15=0,0,SER_hh_tesh_in!P15/SER_summary!P$27)</f>
        <v>1.1072941155143359</v>
      </c>
      <c r="Q15" s="104">
        <f>IF(SER_hh_tesh_in!Q15=0,0,SER_hh_tesh_in!Q15/SER_summary!Q$27)</f>
        <v>1.3242429269926157</v>
      </c>
    </row>
    <row r="16" spans="1:17" ht="12.95" customHeight="1" x14ac:dyDescent="0.25">
      <c r="A16" s="90" t="s">
        <v>102</v>
      </c>
      <c r="B16" s="101"/>
      <c r="C16" s="101">
        <f>IF(SER_hh_tesh_in!C16=0,0,SER_hh_tesh_in!C16/SER_summary!C$27)</f>
        <v>24.477127482889951</v>
      </c>
      <c r="D16" s="101">
        <f>IF(SER_hh_tesh_in!D16=0,0,SER_hh_tesh_in!D16/SER_summary!D$27)</f>
        <v>24.119714871941017</v>
      </c>
      <c r="E16" s="101">
        <f>IF(SER_hh_tesh_in!E16=0,0,SER_hh_tesh_in!E16/SER_summary!E$27)</f>
        <v>24.516424047178791</v>
      </c>
      <c r="F16" s="101">
        <f>IF(SER_hh_tesh_in!F16=0,0,SER_hh_tesh_in!F16/SER_summary!F$27)</f>
        <v>24.762974640447599</v>
      </c>
      <c r="G16" s="101">
        <f>IF(SER_hh_tesh_in!G16=0,0,SER_hh_tesh_in!G16/SER_summary!G$27)</f>
        <v>24.9834789897101</v>
      </c>
      <c r="H16" s="101">
        <f>IF(SER_hh_tesh_in!H16=0,0,SER_hh_tesh_in!H16/SER_summary!H$27)</f>
        <v>24.71485889650593</v>
      </c>
      <c r="I16" s="101">
        <f>IF(SER_hh_tesh_in!I16=0,0,SER_hh_tesh_in!I16/SER_summary!I$27)</f>
        <v>24.576179586887516</v>
      </c>
      <c r="J16" s="101">
        <f>IF(SER_hh_tesh_in!J16=0,0,SER_hh_tesh_in!J16/SER_summary!J$27)</f>
        <v>25.058935278230837</v>
      </c>
      <c r="K16" s="101">
        <f>IF(SER_hh_tesh_in!K16=0,0,SER_hh_tesh_in!K16/SER_summary!K$27)</f>
        <v>25.407627320906002</v>
      </c>
      <c r="L16" s="101">
        <f>IF(SER_hh_tesh_in!L16=0,0,SER_hh_tesh_in!L16/SER_summary!L$27)</f>
        <v>25.600073462797322</v>
      </c>
      <c r="M16" s="101">
        <f>IF(SER_hh_tesh_in!M16=0,0,SER_hh_tesh_in!M16/SER_summary!M$27)</f>
        <v>23.887432683552134</v>
      </c>
      <c r="N16" s="101">
        <f>IF(SER_hh_tesh_in!N16=0,0,SER_hh_tesh_in!N16/SER_summary!N$27)</f>
        <v>9.8530957248697106</v>
      </c>
      <c r="O16" s="101">
        <f>IF(SER_hh_tesh_in!O16=0,0,SER_hh_tesh_in!O16/SER_summary!O$27)</f>
        <v>10.377062133665463</v>
      </c>
      <c r="P16" s="101">
        <f>IF(SER_hh_tesh_in!P16=0,0,SER_hh_tesh_in!P16/SER_summary!P$27)</f>
        <v>22.209407930014308</v>
      </c>
      <c r="Q16" s="101">
        <f>IF(SER_hh_tesh_in!Q16=0,0,SER_hh_tesh_in!Q16/SER_summary!Q$27)</f>
        <v>11.840544588769209</v>
      </c>
    </row>
    <row r="17" spans="1:17" ht="12.95" customHeight="1" x14ac:dyDescent="0.25">
      <c r="A17" s="88" t="s">
        <v>101</v>
      </c>
      <c r="B17" s="103"/>
      <c r="C17" s="103">
        <f>IF(SER_hh_tesh_in!C17=0,0,SER_hh_tesh_in!C17/SER_summary!C$27)</f>
        <v>5.5341838952056275</v>
      </c>
      <c r="D17" s="103">
        <f>IF(SER_hh_tesh_in!D17=0,0,SER_hh_tesh_in!D17/SER_summary!D$27)</f>
        <v>5.9673763056192453</v>
      </c>
      <c r="E17" s="103">
        <f>IF(SER_hh_tesh_in!E17=0,0,SER_hh_tesh_in!E17/SER_summary!E$27)</f>
        <v>6.1665080847082239</v>
      </c>
      <c r="F17" s="103">
        <f>IF(SER_hh_tesh_in!F17=0,0,SER_hh_tesh_in!F17/SER_summary!F$27)</f>
        <v>6.5703026454701696</v>
      </c>
      <c r="G17" s="103">
        <f>IF(SER_hh_tesh_in!G17=0,0,SER_hh_tesh_in!G17/SER_summary!G$27)</f>
        <v>0</v>
      </c>
      <c r="H17" s="103">
        <f>IF(SER_hh_tesh_in!H17=0,0,SER_hh_tesh_in!H17/SER_summary!H$27)</f>
        <v>7.3707476235062153</v>
      </c>
      <c r="I17" s="103">
        <f>IF(SER_hh_tesh_in!I17=0,0,SER_hh_tesh_in!I17/SER_summary!I$27)</f>
        <v>7.9235001026782683</v>
      </c>
      <c r="J17" s="103">
        <f>IF(SER_hh_tesh_in!J17=0,0,SER_hh_tesh_in!J17/SER_summary!J$27)</f>
        <v>8.3596684591676151</v>
      </c>
      <c r="K17" s="103">
        <f>IF(SER_hh_tesh_in!K17=0,0,SER_hh_tesh_in!K17/SER_summary!K$27)</f>
        <v>0</v>
      </c>
      <c r="L17" s="103">
        <f>IF(SER_hh_tesh_in!L17=0,0,SER_hh_tesh_in!L17/SER_summary!L$27)</f>
        <v>0</v>
      </c>
      <c r="M17" s="103">
        <f>IF(SER_hh_tesh_in!M17=0,0,SER_hh_tesh_in!M17/SER_summary!M$27)</f>
        <v>9.1787498471201978</v>
      </c>
      <c r="N17" s="103">
        <f>IF(SER_hh_tesh_in!N17=0,0,SER_hh_tesh_in!N17/SER_summary!N$27)</f>
        <v>9.8530957248697106</v>
      </c>
      <c r="O17" s="103">
        <f>IF(SER_hh_tesh_in!O17=0,0,SER_hh_tesh_in!O17/SER_summary!O$27)</f>
        <v>10.377062133665463</v>
      </c>
      <c r="P17" s="103">
        <f>IF(SER_hh_tesh_in!P17=0,0,SER_hh_tesh_in!P17/SER_summary!P$27)</f>
        <v>11.067674711496409</v>
      </c>
      <c r="Q17" s="103">
        <f>IF(SER_hh_tesh_in!Q17=0,0,SER_hh_tesh_in!Q17/SER_summary!Q$27)</f>
        <v>11.840544588769209</v>
      </c>
    </row>
    <row r="18" spans="1:17" ht="12" customHeight="1" x14ac:dyDescent="0.25">
      <c r="A18" s="88" t="s">
        <v>100</v>
      </c>
      <c r="B18" s="103"/>
      <c r="C18" s="103">
        <f>IF(SER_hh_tesh_in!C18=0,0,SER_hh_tesh_in!C18/SER_summary!C$27)</f>
        <v>24.501872560274094</v>
      </c>
      <c r="D18" s="103">
        <f>IF(SER_hh_tesh_in!D18=0,0,SER_hh_tesh_in!D18/SER_summary!D$27)</f>
        <v>24.582625880846528</v>
      </c>
      <c r="E18" s="103">
        <f>IF(SER_hh_tesh_in!E18=0,0,SER_hh_tesh_in!E18/SER_summary!E$27)</f>
        <v>24.687187588605941</v>
      </c>
      <c r="F18" s="103">
        <f>IF(SER_hh_tesh_in!F18=0,0,SER_hh_tesh_in!F18/SER_summary!F$27)</f>
        <v>24.839003999632361</v>
      </c>
      <c r="G18" s="103">
        <f>IF(SER_hh_tesh_in!G18=0,0,SER_hh_tesh_in!G18/SER_summary!G$27)</f>
        <v>24.9834789897101</v>
      </c>
      <c r="H18" s="103">
        <f>IF(SER_hh_tesh_in!H18=0,0,SER_hh_tesh_in!H18/SER_summary!H$27)</f>
        <v>25.181718384795207</v>
      </c>
      <c r="I18" s="103">
        <f>IF(SER_hh_tesh_in!I18=0,0,SER_hh_tesh_in!I18/SER_summary!I$27)</f>
        <v>25.359942027617869</v>
      </c>
      <c r="J18" s="103">
        <f>IF(SER_hh_tesh_in!J18=0,0,SER_hh_tesh_in!J18/SER_summary!J$27)</f>
        <v>25.500653055774968</v>
      </c>
      <c r="K18" s="103">
        <f>IF(SER_hh_tesh_in!K18=0,0,SER_hh_tesh_in!K18/SER_summary!K$27)</f>
        <v>25.407627320906002</v>
      </c>
      <c r="L18" s="103">
        <f>IF(SER_hh_tesh_in!L18=0,0,SER_hh_tesh_in!L18/SER_summary!L$27)</f>
        <v>25.600073462797322</v>
      </c>
      <c r="M18" s="103">
        <f>IF(SER_hh_tesh_in!M18=0,0,SER_hh_tesh_in!M18/SER_summary!M$27)</f>
        <v>25.694329286282048</v>
      </c>
      <c r="N18" s="103">
        <f>IF(SER_hh_tesh_in!N18=0,0,SER_hh_tesh_in!N18/SER_summary!N$27)</f>
        <v>0</v>
      </c>
      <c r="O18" s="103">
        <f>IF(SER_hh_tesh_in!O18=0,0,SER_hh_tesh_in!O18/SER_summary!O$27)</f>
        <v>0</v>
      </c>
      <c r="P18" s="103">
        <f>IF(SER_hh_tesh_in!P18=0,0,SER_hh_tesh_in!P18/SER_summary!P$27)</f>
        <v>27.593499349878464</v>
      </c>
      <c r="Q18" s="103">
        <f>IF(SER_hh_tesh_in!Q18=0,0,SER_hh_tesh_in!Q18/SER_summary!Q$27)</f>
        <v>0</v>
      </c>
    </row>
    <row r="19" spans="1:17" ht="12.95" customHeight="1" x14ac:dyDescent="0.25">
      <c r="A19" s="90" t="s">
        <v>47</v>
      </c>
      <c r="B19" s="101"/>
      <c r="C19" s="101">
        <f>IF(SER_hh_tesh_in!C19=0,0,SER_hh_tesh_in!C19/SER_summary!C$27)</f>
        <v>13.159684170850168</v>
      </c>
      <c r="D19" s="101">
        <f>IF(SER_hh_tesh_in!D19=0,0,SER_hh_tesh_in!D19/SER_summary!D$27)</f>
        <v>13.237359326198979</v>
      </c>
      <c r="E19" s="101">
        <f>IF(SER_hh_tesh_in!E19=0,0,SER_hh_tesh_in!E19/SER_summary!E$27)</f>
        <v>13.370178842028153</v>
      </c>
      <c r="F19" s="101">
        <f>IF(SER_hh_tesh_in!F19=0,0,SER_hh_tesh_in!F19/SER_summary!F$27)</f>
        <v>13.514655061140186</v>
      </c>
      <c r="G19" s="101">
        <f>IF(SER_hh_tesh_in!G19=0,0,SER_hh_tesh_in!G19/SER_summary!G$27)</f>
        <v>13.389400446873958</v>
      </c>
      <c r="H19" s="101">
        <f>IF(SER_hh_tesh_in!H19=0,0,SER_hh_tesh_in!H19/SER_summary!H$27)</f>
        <v>13.415008580665075</v>
      </c>
      <c r="I19" s="101">
        <f>IF(SER_hh_tesh_in!I19=0,0,SER_hh_tesh_in!I19/SER_summary!I$27)</f>
        <v>13.364583718701594</v>
      </c>
      <c r="J19" s="101">
        <f>IF(SER_hh_tesh_in!J19=0,0,SER_hh_tesh_in!J19/SER_summary!J$27)</f>
        <v>13.496179859728402</v>
      </c>
      <c r="K19" s="101">
        <f>IF(SER_hh_tesh_in!K19=0,0,SER_hh_tesh_in!K19/SER_summary!K$27)</f>
        <v>13.805156056438856</v>
      </c>
      <c r="L19" s="101">
        <f>IF(SER_hh_tesh_in!L19=0,0,SER_hh_tesh_in!L19/SER_summary!L$27)</f>
        <v>13.926196408994695</v>
      </c>
      <c r="M19" s="101">
        <f>IF(SER_hh_tesh_in!M19=0,0,SER_hh_tesh_in!M19/SER_summary!M$27)</f>
        <v>14.007630702312076</v>
      </c>
      <c r="N19" s="101">
        <f>IF(SER_hh_tesh_in!N19=0,0,SER_hh_tesh_in!N19/SER_summary!N$27)</f>
        <v>13.204469156573982</v>
      </c>
      <c r="O19" s="101">
        <f>IF(SER_hh_tesh_in!O19=0,0,SER_hh_tesh_in!O19/SER_summary!O$27)</f>
        <v>13.329766519588203</v>
      </c>
      <c r="P19" s="101">
        <f>IF(SER_hh_tesh_in!P19=0,0,SER_hh_tesh_in!P19/SER_summary!P$27)</f>
        <v>14.669383139345729</v>
      </c>
      <c r="Q19" s="101">
        <f>IF(SER_hh_tesh_in!Q19=0,0,SER_hh_tesh_in!Q19/SER_summary!Q$27)</f>
        <v>14.983207203452011</v>
      </c>
    </row>
    <row r="20" spans="1:17" ht="12" customHeight="1" x14ac:dyDescent="0.25">
      <c r="A20" s="88" t="s">
        <v>38</v>
      </c>
      <c r="B20" s="100"/>
      <c r="C20" s="100">
        <f>IF(SER_hh_tesh_in!C20=0,0,SER_hh_tesh_in!C20/SER_summary!C$27)</f>
        <v>0</v>
      </c>
      <c r="D20" s="100">
        <f>IF(SER_hh_tesh_in!D20=0,0,SER_hh_tesh_in!D20/SER_summary!D$27)</f>
        <v>0</v>
      </c>
      <c r="E20" s="100">
        <f>IF(SER_hh_tesh_in!E20=0,0,SER_hh_tesh_in!E20/SER_summary!E$27)</f>
        <v>0</v>
      </c>
      <c r="F20" s="100">
        <f>IF(SER_hh_tesh_in!F20=0,0,SER_hh_tesh_in!F20/SER_summary!F$27)</f>
        <v>0</v>
      </c>
      <c r="G20" s="100">
        <f>IF(SER_hh_tesh_in!G20=0,0,SER_hh_tesh_in!G20/SER_summary!G$27)</f>
        <v>0</v>
      </c>
      <c r="H20" s="100">
        <f>IF(SER_hh_tesh_in!H20=0,0,SER_hh_tesh_in!H20/SER_summary!H$27)</f>
        <v>0</v>
      </c>
      <c r="I20" s="100">
        <f>IF(SER_hh_tesh_in!I20=0,0,SER_hh_tesh_in!I20/SER_summary!I$27)</f>
        <v>0</v>
      </c>
      <c r="J20" s="100">
        <f>IF(SER_hh_tesh_in!J20=0,0,SER_hh_tesh_in!J20/SER_summary!J$27)</f>
        <v>0</v>
      </c>
      <c r="K20" s="100">
        <f>IF(SER_hh_tesh_in!K20=0,0,SER_hh_tesh_in!K20/SER_summary!K$27)</f>
        <v>0</v>
      </c>
      <c r="L20" s="100">
        <f>IF(SER_hh_tesh_in!L20=0,0,SER_hh_tesh_in!L20/SER_summary!L$27)</f>
        <v>0</v>
      </c>
      <c r="M20" s="100">
        <f>IF(SER_hh_tesh_in!M20=0,0,SER_hh_tesh_in!M20/SER_summary!M$27)</f>
        <v>0</v>
      </c>
      <c r="N20" s="100">
        <f>IF(SER_hh_tesh_in!N20=0,0,SER_hh_tesh_in!N20/SER_summary!N$27)</f>
        <v>0</v>
      </c>
      <c r="O20" s="100">
        <f>IF(SER_hh_tesh_in!O20=0,0,SER_hh_tesh_in!O20/SER_summary!O$27)</f>
        <v>0</v>
      </c>
      <c r="P20" s="100">
        <f>IF(SER_hh_tesh_in!P20=0,0,SER_hh_tesh_in!P20/SER_summary!P$27)</f>
        <v>0</v>
      </c>
      <c r="Q20" s="100">
        <f>IF(SER_hh_tesh_in!Q20=0,0,SER_hh_tesh_in!Q20/SER_summary!Q$27)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IF(SER_hh_tesh_in!C21=0,0,SER_hh_tesh_in!C21/SER_summary!C$27)</f>
        <v>0</v>
      </c>
      <c r="D21" s="100">
        <f>IF(SER_hh_tesh_in!D21=0,0,SER_hh_tesh_in!D21/SER_summary!D$27)</f>
        <v>0</v>
      </c>
      <c r="E21" s="100">
        <f>IF(SER_hh_tesh_in!E21=0,0,SER_hh_tesh_in!E21/SER_summary!E$27)</f>
        <v>0</v>
      </c>
      <c r="F21" s="100">
        <f>IF(SER_hh_tesh_in!F21=0,0,SER_hh_tesh_in!F21/SER_summary!F$27)</f>
        <v>0</v>
      </c>
      <c r="G21" s="100">
        <f>IF(SER_hh_tesh_in!G21=0,0,SER_hh_tesh_in!G21/SER_summary!G$27)</f>
        <v>0</v>
      </c>
      <c r="H21" s="100">
        <f>IF(SER_hh_tesh_in!H21=0,0,SER_hh_tesh_in!H21/SER_summary!H$27)</f>
        <v>0</v>
      </c>
      <c r="I21" s="100">
        <f>IF(SER_hh_tesh_in!I21=0,0,SER_hh_tesh_in!I21/SER_summary!I$27)</f>
        <v>0</v>
      </c>
      <c r="J21" s="100">
        <f>IF(SER_hh_tesh_in!J21=0,0,SER_hh_tesh_in!J21/SER_summary!J$27)</f>
        <v>0</v>
      </c>
      <c r="K21" s="100">
        <f>IF(SER_hh_tesh_in!K21=0,0,SER_hh_tesh_in!K21/SER_summary!K$27)</f>
        <v>0</v>
      </c>
      <c r="L21" s="100">
        <f>IF(SER_hh_tesh_in!L21=0,0,SER_hh_tesh_in!L21/SER_summary!L$27)</f>
        <v>0</v>
      </c>
      <c r="M21" s="100">
        <f>IF(SER_hh_tesh_in!M21=0,0,SER_hh_tesh_in!M21/SER_summary!M$27)</f>
        <v>0</v>
      </c>
      <c r="N21" s="100">
        <f>IF(SER_hh_tesh_in!N21=0,0,SER_hh_tesh_in!N21/SER_summary!N$27)</f>
        <v>0</v>
      </c>
      <c r="O21" s="100">
        <f>IF(SER_hh_tesh_in!O21=0,0,SER_hh_tesh_in!O21/SER_summary!O$27)</f>
        <v>0</v>
      </c>
      <c r="P21" s="100">
        <f>IF(SER_hh_tesh_in!P21=0,0,SER_hh_tesh_in!P21/SER_summary!P$27)</f>
        <v>0</v>
      </c>
      <c r="Q21" s="100">
        <f>IF(SER_hh_tesh_in!Q21=0,0,SER_hh_tesh_in!Q21/SER_summary!Q$27)</f>
        <v>0</v>
      </c>
    </row>
    <row r="22" spans="1:17" ht="12" customHeight="1" x14ac:dyDescent="0.25">
      <c r="A22" s="88" t="s">
        <v>99</v>
      </c>
      <c r="B22" s="100"/>
      <c r="C22" s="100">
        <f>IF(SER_hh_tesh_in!C22=0,0,SER_hh_tesh_in!C22/SER_summary!C$27)</f>
        <v>0</v>
      </c>
      <c r="D22" s="100">
        <f>IF(SER_hh_tesh_in!D22=0,0,SER_hh_tesh_in!D22/SER_summary!D$27)</f>
        <v>0</v>
      </c>
      <c r="E22" s="100">
        <f>IF(SER_hh_tesh_in!E22=0,0,SER_hh_tesh_in!E22/SER_summary!E$27)</f>
        <v>0</v>
      </c>
      <c r="F22" s="100">
        <f>IF(SER_hh_tesh_in!F22=0,0,SER_hh_tesh_in!F22/SER_summary!F$27)</f>
        <v>0</v>
      </c>
      <c r="G22" s="100">
        <f>IF(SER_hh_tesh_in!G22=0,0,SER_hh_tesh_in!G22/SER_summary!G$27)</f>
        <v>0</v>
      </c>
      <c r="H22" s="100">
        <f>IF(SER_hh_tesh_in!H22=0,0,SER_hh_tesh_in!H22/SER_summary!H$27)</f>
        <v>0</v>
      </c>
      <c r="I22" s="100">
        <f>IF(SER_hh_tesh_in!I22=0,0,SER_hh_tesh_in!I22/SER_summary!I$27)</f>
        <v>0</v>
      </c>
      <c r="J22" s="100">
        <f>IF(SER_hh_tesh_in!J22=0,0,SER_hh_tesh_in!J22/SER_summary!J$27)</f>
        <v>0</v>
      </c>
      <c r="K22" s="100">
        <f>IF(SER_hh_tesh_in!K22=0,0,SER_hh_tesh_in!K22/SER_summary!K$27)</f>
        <v>0</v>
      </c>
      <c r="L22" s="100">
        <f>IF(SER_hh_tesh_in!L22=0,0,SER_hh_tesh_in!L22/SER_summary!L$27)</f>
        <v>0</v>
      </c>
      <c r="M22" s="100">
        <f>IF(SER_hh_tesh_in!M22=0,0,SER_hh_tesh_in!M22/SER_summary!M$27)</f>
        <v>0</v>
      </c>
      <c r="N22" s="100">
        <f>IF(SER_hh_tesh_in!N22=0,0,SER_hh_tesh_in!N22/SER_summary!N$27)</f>
        <v>0</v>
      </c>
      <c r="O22" s="100">
        <f>IF(SER_hh_tesh_in!O22=0,0,SER_hh_tesh_in!O22/SER_summary!O$27)</f>
        <v>0</v>
      </c>
      <c r="P22" s="100">
        <f>IF(SER_hh_tesh_in!P22=0,0,SER_hh_tesh_in!P22/SER_summary!P$27)</f>
        <v>0</v>
      </c>
      <c r="Q22" s="100">
        <f>IF(SER_hh_tesh_in!Q22=0,0,SER_hh_tesh_in!Q22/SER_summary!Q$27)</f>
        <v>0</v>
      </c>
    </row>
    <row r="23" spans="1:17" ht="12" customHeight="1" x14ac:dyDescent="0.25">
      <c r="A23" s="88" t="s">
        <v>98</v>
      </c>
      <c r="B23" s="100"/>
      <c r="C23" s="100">
        <f>IF(SER_hh_tesh_in!C23=0,0,SER_hh_tesh_in!C23/SER_summary!C$27)</f>
        <v>13.151125492144425</v>
      </c>
      <c r="D23" s="100">
        <f>IF(SER_hh_tesh_in!D23=0,0,SER_hh_tesh_in!D23/SER_summary!D$27)</f>
        <v>13.244708343810061</v>
      </c>
      <c r="E23" s="100">
        <f>IF(SER_hh_tesh_in!E23=0,0,SER_hh_tesh_in!E23/SER_summary!E$27)</f>
        <v>13.377698492300174</v>
      </c>
      <c r="F23" s="100">
        <f>IF(SER_hh_tesh_in!F23=0,0,SER_hh_tesh_in!F23/SER_summary!F$27)</f>
        <v>13.535478247737256</v>
      </c>
      <c r="G23" s="100">
        <f>IF(SER_hh_tesh_in!G23=0,0,SER_hh_tesh_in!G23/SER_summary!G$27)</f>
        <v>13.42216344142769</v>
      </c>
      <c r="H23" s="100">
        <f>IF(SER_hh_tesh_in!H23=0,0,SER_hh_tesh_in!H23/SER_summary!H$27)</f>
        <v>13.332211629186052</v>
      </c>
      <c r="I23" s="100">
        <f>IF(SER_hh_tesh_in!I23=0,0,SER_hh_tesh_in!I23/SER_summary!I$27)</f>
        <v>13.107983160026581</v>
      </c>
      <c r="J23" s="100">
        <f>IF(SER_hh_tesh_in!J23=0,0,SER_hh_tesh_in!J23/SER_summary!J$27)</f>
        <v>13.552720138009661</v>
      </c>
      <c r="K23" s="100">
        <f>IF(SER_hh_tesh_in!K23=0,0,SER_hh_tesh_in!K23/SER_summary!K$27)</f>
        <v>13.844620062894796</v>
      </c>
      <c r="L23" s="100">
        <f>IF(SER_hh_tesh_in!L23=0,0,SER_hh_tesh_in!L23/SER_summary!L$27)</f>
        <v>13.906101615337271</v>
      </c>
      <c r="M23" s="100">
        <f>IF(SER_hh_tesh_in!M23=0,0,SER_hh_tesh_in!M23/SER_summary!M$27)</f>
        <v>14.016604782927429</v>
      </c>
      <c r="N23" s="100">
        <f>IF(SER_hh_tesh_in!N23=0,0,SER_hh_tesh_in!N23/SER_summary!N$27)</f>
        <v>13.052150822258419</v>
      </c>
      <c r="O23" s="100">
        <f>IF(SER_hh_tesh_in!O23=0,0,SER_hh_tesh_in!O23/SER_summary!O$27)</f>
        <v>13.326117573881815</v>
      </c>
      <c r="P23" s="100">
        <f>IF(SER_hh_tesh_in!P23=0,0,SER_hh_tesh_in!P23/SER_summary!P$27)</f>
        <v>13.773867008952397</v>
      </c>
      <c r="Q23" s="100">
        <f>IF(SER_hh_tesh_in!Q23=0,0,SER_hh_tesh_in!Q23/SER_summary!Q$27)</f>
        <v>0</v>
      </c>
    </row>
    <row r="24" spans="1:17" ht="12" customHeight="1" x14ac:dyDescent="0.25">
      <c r="A24" s="88" t="s">
        <v>34</v>
      </c>
      <c r="B24" s="100"/>
      <c r="C24" s="100">
        <f>IF(SER_hh_tesh_in!C24=0,0,SER_hh_tesh_in!C24/SER_summary!C$27)</f>
        <v>0</v>
      </c>
      <c r="D24" s="100">
        <f>IF(SER_hh_tesh_in!D24=0,0,SER_hh_tesh_in!D24/SER_summary!D$27)</f>
        <v>0</v>
      </c>
      <c r="E24" s="100">
        <f>IF(SER_hh_tesh_in!E24=0,0,SER_hh_tesh_in!E24/SER_summary!E$27)</f>
        <v>0</v>
      </c>
      <c r="F24" s="100">
        <f>IF(SER_hh_tesh_in!F24=0,0,SER_hh_tesh_in!F24/SER_summary!F$27)</f>
        <v>0</v>
      </c>
      <c r="G24" s="100">
        <f>IF(SER_hh_tesh_in!G24=0,0,SER_hh_tesh_in!G24/SER_summary!G$27)</f>
        <v>0</v>
      </c>
      <c r="H24" s="100">
        <f>IF(SER_hh_tesh_in!H24=0,0,SER_hh_tesh_in!H24/SER_summary!H$27)</f>
        <v>0</v>
      </c>
      <c r="I24" s="100">
        <f>IF(SER_hh_tesh_in!I24=0,0,SER_hh_tesh_in!I24/SER_summary!I$27)</f>
        <v>0</v>
      </c>
      <c r="J24" s="100">
        <f>IF(SER_hh_tesh_in!J24=0,0,SER_hh_tesh_in!J24/SER_summary!J$27)</f>
        <v>0</v>
      </c>
      <c r="K24" s="100">
        <f>IF(SER_hh_tesh_in!K24=0,0,SER_hh_tesh_in!K24/SER_summary!K$27)</f>
        <v>0</v>
      </c>
      <c r="L24" s="100">
        <f>IF(SER_hh_tesh_in!L24=0,0,SER_hh_tesh_in!L24/SER_summary!L$27)</f>
        <v>0</v>
      </c>
      <c r="M24" s="100">
        <f>IF(SER_hh_tesh_in!M24=0,0,SER_hh_tesh_in!M24/SER_summary!M$27)</f>
        <v>0</v>
      </c>
      <c r="N24" s="100">
        <f>IF(SER_hh_tesh_in!N24=0,0,SER_hh_tesh_in!N24/SER_summary!N$27)</f>
        <v>14.714761990114653</v>
      </c>
      <c r="O24" s="100">
        <f>IF(SER_hh_tesh_in!O24=0,0,SER_hh_tesh_in!O24/SER_summary!O$27)</f>
        <v>14.781649612730195</v>
      </c>
      <c r="P24" s="100">
        <f>IF(SER_hh_tesh_in!P24=0,0,SER_hh_tesh_in!P24/SER_summary!P$27)</f>
        <v>0</v>
      </c>
      <c r="Q24" s="100">
        <f>IF(SER_hh_tesh_in!Q24=0,0,SER_hh_tesh_in!Q24/SER_summary!Q$27)</f>
        <v>15.267849703397221</v>
      </c>
    </row>
    <row r="25" spans="1:17" ht="12" customHeight="1" x14ac:dyDescent="0.25">
      <c r="A25" s="88" t="s">
        <v>42</v>
      </c>
      <c r="B25" s="100"/>
      <c r="C25" s="100">
        <f>IF(SER_hh_tesh_in!C25=0,0,SER_hh_tesh_in!C25/SER_summary!C$27)</f>
        <v>13.111245899666859</v>
      </c>
      <c r="D25" s="100">
        <f>IF(SER_hh_tesh_in!D25=0,0,SER_hh_tesh_in!D25/SER_summary!D$27)</f>
        <v>13.137454512820923</v>
      </c>
      <c r="E25" s="100">
        <f>IF(SER_hh_tesh_in!E25=0,0,SER_hh_tesh_in!E25/SER_summary!E$27)</f>
        <v>13.202475699683966</v>
      </c>
      <c r="F25" s="100">
        <f>IF(SER_hh_tesh_in!F25=0,0,SER_hh_tesh_in!F25/SER_summary!F$27)</f>
        <v>13.275867812597248</v>
      </c>
      <c r="G25" s="100">
        <f>IF(SER_hh_tesh_in!G25=0,0,SER_hh_tesh_in!G25/SER_summary!G$27)</f>
        <v>13.17879573953412</v>
      </c>
      <c r="H25" s="100">
        <f>IF(SER_hh_tesh_in!H25=0,0,SER_hh_tesh_in!H25/SER_summary!H$27)</f>
        <v>13.210745099938565</v>
      </c>
      <c r="I25" s="100">
        <f>IF(SER_hh_tesh_in!I25=0,0,SER_hh_tesh_in!I25/SER_summary!I$27)</f>
        <v>13.05747270064901</v>
      </c>
      <c r="J25" s="100">
        <f>IF(SER_hh_tesh_in!J25=0,0,SER_hh_tesh_in!J25/SER_summary!J$27)</f>
        <v>13.27128867707996</v>
      </c>
      <c r="K25" s="100">
        <f>IF(SER_hh_tesh_in!K25=0,0,SER_hh_tesh_in!K25/SER_summary!K$27)</f>
        <v>13.517916957598509</v>
      </c>
      <c r="L25" s="100">
        <f>IF(SER_hh_tesh_in!L25=0,0,SER_hh_tesh_in!L25/SER_summary!L$27)</f>
        <v>13.537034649281303</v>
      </c>
      <c r="M25" s="100">
        <f>IF(SER_hh_tesh_in!M25=0,0,SER_hh_tesh_in!M25/SER_summary!M$27)</f>
        <v>13.680107813078246</v>
      </c>
      <c r="N25" s="100">
        <f>IF(SER_hh_tesh_in!N25=0,0,SER_hh_tesh_in!N25/SER_summary!N$27)</f>
        <v>12.928067038256192</v>
      </c>
      <c r="O25" s="100">
        <f>IF(SER_hh_tesh_in!O25=0,0,SER_hh_tesh_in!O25/SER_summary!O$27)</f>
        <v>12.912162586642784</v>
      </c>
      <c r="P25" s="100">
        <f>IF(SER_hh_tesh_in!P25=0,0,SER_hh_tesh_in!P25/SER_summary!P$27)</f>
        <v>13.360049198153961</v>
      </c>
      <c r="Q25" s="100">
        <f>IF(SER_hh_tesh_in!Q25=0,0,SER_hh_tesh_in!Q25/SER_summary!Q$27)</f>
        <v>13.65410704362122</v>
      </c>
    </row>
    <row r="26" spans="1:17" ht="12" customHeight="1" x14ac:dyDescent="0.25">
      <c r="A26" s="88" t="s">
        <v>30</v>
      </c>
      <c r="B26" s="22"/>
      <c r="C26" s="22">
        <f>IF(SER_hh_tesh_in!C26=0,0,SER_hh_tesh_in!C26/SER_summary!C$27)</f>
        <v>13.176951370591473</v>
      </c>
      <c r="D26" s="22">
        <f>IF(SER_hh_tesh_in!D26=0,0,SER_hh_tesh_in!D26/SER_summary!D$27)</f>
        <v>13.245084901636464</v>
      </c>
      <c r="E26" s="22">
        <f>IF(SER_hh_tesh_in!E26=0,0,SER_hh_tesh_in!E26/SER_summary!E$27)</f>
        <v>13.386020137018898</v>
      </c>
      <c r="F26" s="22">
        <f>IF(SER_hh_tesh_in!F26=0,0,SER_hh_tesh_in!F26/SER_summary!F$27)</f>
        <v>0</v>
      </c>
      <c r="G26" s="22">
        <f>IF(SER_hh_tesh_in!G26=0,0,SER_hh_tesh_in!G26/SER_summary!G$27)</f>
        <v>13.308844320551342</v>
      </c>
      <c r="H26" s="22">
        <f>IF(SER_hh_tesh_in!H26=0,0,SER_hh_tesh_in!H26/SER_summary!H$27)</f>
        <v>13.745742587223537</v>
      </c>
      <c r="I26" s="22">
        <f>IF(SER_hh_tesh_in!I26=0,0,SER_hh_tesh_in!I26/SER_summary!I$27)</f>
        <v>13.722856588976446</v>
      </c>
      <c r="J26" s="22">
        <f>IF(SER_hh_tesh_in!J26=0,0,SER_hh_tesh_in!J26/SER_summary!J$27)</f>
        <v>13.421527421079674</v>
      </c>
      <c r="K26" s="22">
        <f>IF(SER_hh_tesh_in!K26=0,0,SER_hh_tesh_in!K26/SER_summary!K$27)</f>
        <v>13.710165871650176</v>
      </c>
      <c r="L26" s="22">
        <f>IF(SER_hh_tesh_in!L26=0,0,SER_hh_tesh_in!L26/SER_summary!L$27)</f>
        <v>9.8523399374097416</v>
      </c>
      <c r="M26" s="22">
        <f>IF(SER_hh_tesh_in!M26=0,0,SER_hh_tesh_in!M26/SER_summary!M$27)</f>
        <v>14.010846769575819</v>
      </c>
      <c r="N26" s="22">
        <f>IF(SER_hh_tesh_in!N26=0,0,SER_hh_tesh_in!N26/SER_summary!N$27)</f>
        <v>0</v>
      </c>
      <c r="O26" s="22">
        <f>IF(SER_hh_tesh_in!O26=0,0,SER_hh_tesh_in!O26/SER_summary!O$27)</f>
        <v>0</v>
      </c>
      <c r="P26" s="22">
        <f>IF(SER_hh_tesh_in!P26=0,0,SER_hh_tesh_in!P26/SER_summary!P$27)</f>
        <v>15.311525180972019</v>
      </c>
      <c r="Q26" s="22">
        <f>IF(SER_hh_tesh_in!Q26=0,0,SER_hh_tesh_in!Q26/SER_summary!Q$27)</f>
        <v>15.023356168134281</v>
      </c>
    </row>
    <row r="27" spans="1:17" ht="12" customHeight="1" x14ac:dyDescent="0.25">
      <c r="A27" s="93" t="s">
        <v>114</v>
      </c>
      <c r="B27" s="121"/>
      <c r="C27" s="116">
        <f>IF(SER_hh_tesh_in!C27=0,0,SER_hh_tesh_in!C27/SER_summary!C$27)</f>
        <v>0</v>
      </c>
      <c r="D27" s="116">
        <f>IF(SER_hh_tesh_in!D27=0,0,SER_hh_tesh_in!D27/SER_summary!D$27)</f>
        <v>0</v>
      </c>
      <c r="E27" s="116">
        <f>IF(SER_hh_tesh_in!E27=0,0,SER_hh_tesh_in!E27/SER_summary!E$27)</f>
        <v>0</v>
      </c>
      <c r="F27" s="116">
        <f>IF(SER_hh_tesh_in!F27=0,0,SER_hh_tesh_in!F27/SER_summary!F$27)</f>
        <v>0</v>
      </c>
      <c r="G27" s="116">
        <f>IF(SER_hh_tesh_in!G27=0,0,SER_hh_tesh_in!G27/SER_summary!G$27)</f>
        <v>2.9963513953914094E-2</v>
      </c>
      <c r="H27" s="116">
        <f>IF(SER_hh_tesh_in!H27=0,0,SER_hh_tesh_in!H27/SER_summary!H$27)</f>
        <v>0</v>
      </c>
      <c r="I27" s="116">
        <f>IF(SER_hh_tesh_in!I27=0,0,SER_hh_tesh_in!I27/SER_summary!I$27)</f>
        <v>0.13083655822774407</v>
      </c>
      <c r="J27" s="116">
        <f>IF(SER_hh_tesh_in!J27=0,0,SER_hh_tesh_in!J27/SER_summary!J$27)</f>
        <v>2.5522148097416306E-2</v>
      </c>
      <c r="K27" s="116">
        <f>IF(SER_hh_tesh_in!K27=0,0,SER_hh_tesh_in!K27/SER_summary!K$27)</f>
        <v>1.1700454837313636E-2</v>
      </c>
      <c r="L27" s="116">
        <f>IF(SER_hh_tesh_in!L27=0,0,SER_hh_tesh_in!L27/SER_summary!L$27)</f>
        <v>8.1511037248337748E-2</v>
      </c>
      <c r="M27" s="116">
        <f>IF(SER_hh_tesh_in!M27=0,0,SER_hh_tesh_in!M27/SER_summary!M$27)</f>
        <v>2.6110707765189096E-2</v>
      </c>
      <c r="N27" s="116">
        <f>IF(SER_hh_tesh_in!N27=0,0,SER_hh_tesh_in!N27/SER_summary!N$27)</f>
        <v>2.1598010547807488E-2</v>
      </c>
      <c r="O27" s="116">
        <f>IF(SER_hh_tesh_in!O27=0,0,SER_hh_tesh_in!O27/SER_summary!O$27)</f>
        <v>1.2961705248282517E-2</v>
      </c>
      <c r="P27" s="116">
        <f>IF(SER_hh_tesh_in!P27=0,0,SER_hh_tesh_in!P27/SER_summary!P$27)</f>
        <v>1.0642248620437052E-2</v>
      </c>
      <c r="Q27" s="116">
        <f>IF(SER_hh_tesh_in!Q27=0,0,SER_hh_tesh_in!Q27/SER_summary!Q$27)</f>
        <v>1.6103932622593926E-2</v>
      </c>
    </row>
    <row r="28" spans="1:17" ht="12" customHeight="1" x14ac:dyDescent="0.25">
      <c r="A28" s="91" t="s">
        <v>113</v>
      </c>
      <c r="B28" s="18"/>
      <c r="C28" s="117">
        <f>IF(SER_hh_tesh_in!C28=0,0,SER_hh_tesh_in!C28/SER_summary!C$27)</f>
        <v>0</v>
      </c>
      <c r="D28" s="117">
        <f>IF(SER_hh_tesh_in!D28=0,0,SER_hh_tesh_in!D28/SER_summary!D$27)</f>
        <v>0</v>
      </c>
      <c r="E28" s="117">
        <f>IF(SER_hh_tesh_in!E28=0,0,SER_hh_tesh_in!E28/SER_summary!E$27)</f>
        <v>0</v>
      </c>
      <c r="F28" s="117">
        <f>IF(SER_hh_tesh_in!F28=0,0,SER_hh_tesh_in!F28/SER_summary!F$27)</f>
        <v>0</v>
      </c>
      <c r="G28" s="117">
        <f>IF(SER_hh_tesh_in!G28=0,0,SER_hh_tesh_in!G28/SER_summary!G$27)</f>
        <v>5.0121851653068639</v>
      </c>
      <c r="H28" s="117">
        <f>IF(SER_hh_tesh_in!H28=0,0,SER_hh_tesh_in!H28/SER_summary!H$27)</f>
        <v>0</v>
      </c>
      <c r="I28" s="117">
        <f>IF(SER_hh_tesh_in!I28=0,0,SER_hh_tesh_in!I28/SER_summary!I$27)</f>
        <v>5.026552051152013</v>
      </c>
      <c r="J28" s="117">
        <f>IF(SER_hh_tesh_in!J28=0,0,SER_hh_tesh_in!J28/SER_summary!J$27)</f>
        <v>4.37953974240168</v>
      </c>
      <c r="K28" s="117">
        <f>IF(SER_hh_tesh_in!K28=0,0,SER_hh_tesh_in!K28/SER_summary!K$27)</f>
        <v>4.1222072675501726</v>
      </c>
      <c r="L28" s="117">
        <f>IF(SER_hh_tesh_in!L28=0,0,SER_hh_tesh_in!L28/SER_summary!L$27)</f>
        <v>4.9871054229075042</v>
      </c>
      <c r="M28" s="117">
        <f>IF(SER_hh_tesh_in!M28=0,0,SER_hh_tesh_in!M28/SER_summary!M$27)</f>
        <v>5.2219659152247635</v>
      </c>
      <c r="N28" s="117">
        <f>IF(SER_hh_tesh_in!N28=0,0,SER_hh_tesh_in!N28/SER_summary!N$27)</f>
        <v>4.6901927581315448</v>
      </c>
      <c r="O28" s="117">
        <f>IF(SER_hh_tesh_in!O28=0,0,SER_hh_tesh_in!O28/SER_summary!O$27)</f>
        <v>4.6101463034296781</v>
      </c>
      <c r="P28" s="117">
        <f>IF(SER_hh_tesh_in!P28=0,0,SER_hh_tesh_in!P28/SER_summary!P$27)</f>
        <v>5.5739221644762464</v>
      </c>
      <c r="Q28" s="117">
        <f>IF(SER_hh_tesh_in!Q28=0,0,SER_hh_tesh_in!Q28/SER_summary!Q$27)</f>
        <v>5.1409595833726227</v>
      </c>
    </row>
    <row r="29" spans="1:17" ht="12.95" customHeight="1" x14ac:dyDescent="0.25">
      <c r="A29" s="90" t="s">
        <v>46</v>
      </c>
      <c r="B29" s="101"/>
      <c r="C29" s="101">
        <f>IF(SER_hh_tesh_in!C29=0,0,SER_hh_tesh_in!C29/SER_summary!C$27)</f>
        <v>15.381830418570308</v>
      </c>
      <c r="D29" s="101">
        <f>IF(SER_hh_tesh_in!D29=0,0,SER_hh_tesh_in!D29/SER_summary!D$27)</f>
        <v>15.219147255368748</v>
      </c>
      <c r="E29" s="101">
        <f>IF(SER_hh_tesh_in!E29=0,0,SER_hh_tesh_in!E29/SER_summary!E$27)</f>
        <v>15.187932666208269</v>
      </c>
      <c r="F29" s="101">
        <f>IF(SER_hh_tesh_in!F29=0,0,SER_hh_tesh_in!F29/SER_summary!F$27)</f>
        <v>15.310679235382885</v>
      </c>
      <c r="G29" s="101">
        <f>IF(SER_hh_tesh_in!G29=0,0,SER_hh_tesh_in!G29/SER_summary!G$27)</f>
        <v>15.449320306058409</v>
      </c>
      <c r="H29" s="101">
        <f>IF(SER_hh_tesh_in!H29=0,0,SER_hh_tesh_in!H29/SER_summary!H$27)</f>
        <v>15.355278669238492</v>
      </c>
      <c r="I29" s="101">
        <f>IF(SER_hh_tesh_in!I29=0,0,SER_hh_tesh_in!I29/SER_summary!I$27)</f>
        <v>15.410713287001668</v>
      </c>
      <c r="J29" s="101">
        <f>IF(SER_hh_tesh_in!J29=0,0,SER_hh_tesh_in!J29/SER_summary!J$27)</f>
        <v>15.503404850634116</v>
      </c>
      <c r="K29" s="101">
        <f>IF(SER_hh_tesh_in!K29=0,0,SER_hh_tesh_in!K29/SER_summary!K$27)</f>
        <v>15.682251829904541</v>
      </c>
      <c r="L29" s="101">
        <f>IF(SER_hh_tesh_in!L29=0,0,SER_hh_tesh_in!L29/SER_summary!L$27)</f>
        <v>15.750453925924694</v>
      </c>
      <c r="M29" s="101">
        <f>IF(SER_hh_tesh_in!M29=0,0,SER_hh_tesh_in!M29/SER_summary!M$27)</f>
        <v>15.244190098217651</v>
      </c>
      <c r="N29" s="101">
        <f>IF(SER_hh_tesh_in!N29=0,0,SER_hh_tesh_in!N29/SER_summary!N$27)</f>
        <v>13.631102786965899</v>
      </c>
      <c r="O29" s="101">
        <f>IF(SER_hh_tesh_in!O29=0,0,SER_hh_tesh_in!O29/SER_summary!O$27)</f>
        <v>13.791654211887296</v>
      </c>
      <c r="P29" s="101">
        <f>IF(SER_hh_tesh_in!P29=0,0,SER_hh_tesh_in!P29/SER_summary!P$27)</f>
        <v>14.4048214015291</v>
      </c>
      <c r="Q29" s="101">
        <f>IF(SER_hh_tesh_in!Q29=0,0,SER_hh_tesh_in!Q29/SER_summary!Q$27)</f>
        <v>14.518498409308933</v>
      </c>
    </row>
    <row r="30" spans="1:17" s="28" customFormat="1" ht="12" customHeight="1" x14ac:dyDescent="0.25">
      <c r="A30" s="88" t="s">
        <v>66</v>
      </c>
      <c r="B30" s="100"/>
      <c r="C30" s="100">
        <f>IF(SER_hh_tesh_in!C30=0,0,SER_hh_tesh_in!C30/SER_summary!C$27)</f>
        <v>0</v>
      </c>
      <c r="D30" s="100">
        <f>IF(SER_hh_tesh_in!D30=0,0,SER_hh_tesh_in!D30/SER_summary!D$27)</f>
        <v>16.341653352513131</v>
      </c>
      <c r="E30" s="100">
        <f>IF(SER_hh_tesh_in!E30=0,0,SER_hh_tesh_in!E30/SER_summary!E$27)</f>
        <v>15.321909420222514</v>
      </c>
      <c r="F30" s="100">
        <f>IF(SER_hh_tesh_in!F30=0,0,SER_hh_tesh_in!F30/SER_summary!F$27)</f>
        <v>0</v>
      </c>
      <c r="G30" s="100">
        <f>IF(SER_hh_tesh_in!G30=0,0,SER_hh_tesh_in!G30/SER_summary!G$27)</f>
        <v>16.264922395918184</v>
      </c>
      <c r="H30" s="100">
        <f>IF(SER_hh_tesh_in!H30=0,0,SER_hh_tesh_in!H30/SER_summary!H$27)</f>
        <v>15.478048402821237</v>
      </c>
      <c r="I30" s="100">
        <f>IF(SER_hh_tesh_in!I30=0,0,SER_hh_tesh_in!I30/SER_summary!I$27)</f>
        <v>15.806735038610217</v>
      </c>
      <c r="J30" s="100">
        <f>IF(SER_hh_tesh_in!J30=0,0,SER_hh_tesh_in!J30/SER_summary!J$27)</f>
        <v>0</v>
      </c>
      <c r="K30" s="100">
        <f>IF(SER_hh_tesh_in!K30=0,0,SER_hh_tesh_in!K30/SER_summary!K$27)</f>
        <v>15.998997695891433</v>
      </c>
      <c r="L30" s="100">
        <f>IF(SER_hh_tesh_in!L30=0,0,SER_hh_tesh_in!L30/SER_summary!L$27)</f>
        <v>17.979483557488265</v>
      </c>
      <c r="M30" s="100">
        <f>IF(SER_hh_tesh_in!M30=0,0,SER_hh_tesh_in!M30/SER_summary!M$27)</f>
        <v>15.197668801735501</v>
      </c>
      <c r="N30" s="100">
        <f>IF(SER_hh_tesh_in!N30=0,0,SER_hh_tesh_in!N30/SER_summary!N$27)</f>
        <v>13.644093210786316</v>
      </c>
      <c r="O30" s="100">
        <f>IF(SER_hh_tesh_in!O30=0,0,SER_hh_tesh_in!O30/SER_summary!O$27)</f>
        <v>0</v>
      </c>
      <c r="P30" s="100">
        <f>IF(SER_hh_tesh_in!P30=0,0,SER_hh_tesh_in!P30/SER_summary!P$27)</f>
        <v>0</v>
      </c>
      <c r="Q30" s="100">
        <f>IF(SER_hh_tesh_in!Q30=0,0,SER_hh_tesh_in!Q30/SER_summary!Q$27)</f>
        <v>13.728557465531717</v>
      </c>
    </row>
    <row r="31" spans="1:17" ht="12" customHeight="1" x14ac:dyDescent="0.25">
      <c r="A31" s="88" t="s">
        <v>98</v>
      </c>
      <c r="B31" s="100"/>
      <c r="C31" s="100">
        <f>IF(SER_hh_tesh_in!C31=0,0,SER_hh_tesh_in!C31/SER_summary!C$27)</f>
        <v>15.835667593962233</v>
      </c>
      <c r="D31" s="100">
        <f>IF(SER_hh_tesh_in!D31=0,0,SER_hh_tesh_in!D31/SER_summary!D$27)</f>
        <v>15.258874179982721</v>
      </c>
      <c r="E31" s="100">
        <f>IF(SER_hh_tesh_in!E31=0,0,SER_hh_tesh_in!E31/SER_summary!E$27)</f>
        <v>15.525680688631027</v>
      </c>
      <c r="F31" s="100">
        <f>IF(SER_hh_tesh_in!F31=0,0,SER_hh_tesh_in!F31/SER_summary!F$27)</f>
        <v>15.740776499235585</v>
      </c>
      <c r="G31" s="100">
        <f>IF(SER_hh_tesh_in!G31=0,0,SER_hh_tesh_in!G31/SER_summary!G$27)</f>
        <v>15.493822397851632</v>
      </c>
      <c r="H31" s="100">
        <f>IF(SER_hh_tesh_in!H31=0,0,SER_hh_tesh_in!H31/SER_summary!H$27)</f>
        <v>15.555690761823087</v>
      </c>
      <c r="I31" s="100">
        <f>IF(SER_hh_tesh_in!I31=0,0,SER_hh_tesh_in!I31/SER_summary!I$27)</f>
        <v>15.55921064773386</v>
      </c>
      <c r="J31" s="100">
        <f>IF(SER_hh_tesh_in!J31=0,0,SER_hh_tesh_in!J31/SER_summary!J$27)</f>
        <v>15.673441139127863</v>
      </c>
      <c r="K31" s="100">
        <f>IF(SER_hh_tesh_in!K31=0,0,SER_hh_tesh_in!K31/SER_summary!K$27)</f>
        <v>15.761947553175299</v>
      </c>
      <c r="L31" s="100">
        <f>IF(SER_hh_tesh_in!L31=0,0,SER_hh_tesh_in!L31/SER_summary!L$27)</f>
        <v>15.466710907098857</v>
      </c>
      <c r="M31" s="100">
        <f>IF(SER_hh_tesh_in!M31=0,0,SER_hh_tesh_in!M31/SER_summary!M$27)</f>
        <v>15.24905195753678</v>
      </c>
      <c r="N31" s="100">
        <f>IF(SER_hh_tesh_in!N31=0,0,SER_hh_tesh_in!N31/SER_summary!N$27)</f>
        <v>13.630395922582583</v>
      </c>
      <c r="O31" s="100">
        <f>IF(SER_hh_tesh_in!O31=0,0,SER_hh_tesh_in!O31/SER_summary!O$27)</f>
        <v>13.791654211887296</v>
      </c>
      <c r="P31" s="100">
        <f>IF(SER_hh_tesh_in!P31=0,0,SER_hh_tesh_in!P31/SER_summary!P$27)</f>
        <v>13.737281489378674</v>
      </c>
      <c r="Q31" s="100">
        <f>IF(SER_hh_tesh_in!Q31=0,0,SER_hh_tesh_in!Q31/SER_summary!Q$27)</f>
        <v>13.793864721483411</v>
      </c>
    </row>
    <row r="32" spans="1:17" ht="12" customHeight="1" x14ac:dyDescent="0.25">
      <c r="A32" s="88" t="s">
        <v>34</v>
      </c>
      <c r="B32" s="100"/>
      <c r="C32" s="100">
        <f>IF(SER_hh_tesh_in!C32=0,0,SER_hh_tesh_in!C32/SER_summary!C$27)</f>
        <v>0</v>
      </c>
      <c r="D32" s="100">
        <f>IF(SER_hh_tesh_in!D32=0,0,SER_hh_tesh_in!D32/SER_summary!D$27)</f>
        <v>0</v>
      </c>
      <c r="E32" s="100">
        <f>IF(SER_hh_tesh_in!E32=0,0,SER_hh_tesh_in!E32/SER_summary!E$27)</f>
        <v>0</v>
      </c>
      <c r="F32" s="100">
        <f>IF(SER_hh_tesh_in!F32=0,0,SER_hh_tesh_in!F32/SER_summary!F$27)</f>
        <v>0</v>
      </c>
      <c r="G32" s="100">
        <f>IF(SER_hh_tesh_in!G32=0,0,SER_hh_tesh_in!G32/SER_summary!G$27)</f>
        <v>0</v>
      </c>
      <c r="H32" s="100">
        <f>IF(SER_hh_tesh_in!H32=0,0,SER_hh_tesh_in!H32/SER_summary!H$27)</f>
        <v>0</v>
      </c>
      <c r="I32" s="100">
        <f>IF(SER_hh_tesh_in!I32=0,0,SER_hh_tesh_in!I32/SER_summary!I$27)</f>
        <v>0</v>
      </c>
      <c r="J32" s="100">
        <f>IF(SER_hh_tesh_in!J32=0,0,SER_hh_tesh_in!J32/SER_summary!J$27)</f>
        <v>0</v>
      </c>
      <c r="K32" s="100">
        <f>IF(SER_hh_tesh_in!K32=0,0,SER_hh_tesh_in!K32/SER_summary!K$27)</f>
        <v>0</v>
      </c>
      <c r="L32" s="100">
        <f>IF(SER_hh_tesh_in!L32=0,0,SER_hh_tesh_in!L32/SER_summary!L$27)</f>
        <v>0</v>
      </c>
      <c r="M32" s="100">
        <f>IF(SER_hh_tesh_in!M32=0,0,SER_hh_tesh_in!M32/SER_summary!M$27)</f>
        <v>0</v>
      </c>
      <c r="N32" s="100">
        <f>IF(SER_hh_tesh_in!N32=0,0,SER_hh_tesh_in!N32/SER_summary!N$27)</f>
        <v>0</v>
      </c>
      <c r="O32" s="100">
        <f>IF(SER_hh_tesh_in!O32=0,0,SER_hh_tesh_in!O32/SER_summary!O$27)</f>
        <v>0</v>
      </c>
      <c r="P32" s="100">
        <f>IF(SER_hh_tesh_in!P32=0,0,SER_hh_tesh_in!P32/SER_summary!P$27)</f>
        <v>0</v>
      </c>
      <c r="Q32" s="100">
        <f>IF(SER_hh_tesh_in!Q32=0,0,SER_hh_tesh_in!Q32/SER_summary!Q$27)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IF(SER_hh_tesh_in!C33=0,0,SER_hh_tesh_in!C33/SER_summary!C$27)</f>
        <v>14.883520057145361</v>
      </c>
      <c r="D33" s="18">
        <f>IF(SER_hh_tesh_in!D33=0,0,SER_hh_tesh_in!D33/SER_summary!D$27)</f>
        <v>14.823025182892785</v>
      </c>
      <c r="E33" s="18">
        <f>IF(SER_hh_tesh_in!E33=0,0,SER_hh_tesh_in!E33/SER_summary!E$27)</f>
        <v>14.802657435934872</v>
      </c>
      <c r="F33" s="18">
        <f>IF(SER_hh_tesh_in!F33=0,0,SER_hh_tesh_in!F33/SER_summary!F$27)</f>
        <v>14.959321029485373</v>
      </c>
      <c r="G33" s="18">
        <f>IF(SER_hh_tesh_in!G33=0,0,SER_hh_tesh_in!G33/SER_summary!G$27)</f>
        <v>15.148384069134433</v>
      </c>
      <c r="H33" s="18">
        <f>IF(SER_hh_tesh_in!H33=0,0,SER_hh_tesh_in!H33/SER_summary!H$27)</f>
        <v>15.126927801595537</v>
      </c>
      <c r="I33" s="18">
        <f>IF(SER_hh_tesh_in!I33=0,0,SER_hh_tesh_in!I33/SER_summary!I$27)</f>
        <v>15.213032109795106</v>
      </c>
      <c r="J33" s="18">
        <f>IF(SER_hh_tesh_in!J33=0,0,SER_hh_tesh_in!J33/SER_summary!J$27)</f>
        <v>15.311696058999749</v>
      </c>
      <c r="K33" s="18">
        <f>IF(SER_hh_tesh_in!K33=0,0,SER_hh_tesh_in!K33/SER_summary!K$27)</f>
        <v>15.391733027922589</v>
      </c>
      <c r="L33" s="18">
        <f>IF(SER_hh_tesh_in!L33=0,0,SER_hh_tesh_in!L33/SER_summary!L$27)</f>
        <v>0</v>
      </c>
      <c r="M33" s="18">
        <f>IF(SER_hh_tesh_in!M33=0,0,SER_hh_tesh_in!M33/SER_summary!M$27)</f>
        <v>0</v>
      </c>
      <c r="N33" s="18">
        <f>IF(SER_hh_tesh_in!N33=0,0,SER_hh_tesh_in!N33/SER_summary!N$27)</f>
        <v>0</v>
      </c>
      <c r="O33" s="18">
        <f>IF(SER_hh_tesh_in!O33=0,0,SER_hh_tesh_in!O33/SER_summary!O$27)</f>
        <v>0</v>
      </c>
      <c r="P33" s="18">
        <f>IF(SER_hh_tesh_in!P33=0,0,SER_hh_tesh_in!P33/SER_summary!P$27)</f>
        <v>15.431980177405734</v>
      </c>
      <c r="Q33" s="18">
        <f>IF(SER_hh_tesh_in!Q33=0,0,SER_hh_tesh_in!Q33/SER_summary!Q$27)</f>
        <v>14.617108419554938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/>
      <c r="C3" s="106">
        <f>IF(SER_hh_emih_in!C3=0,0,SER_hh_emih_in!C3/SER_summary!C$27)</f>
        <v>39.693671955591462</v>
      </c>
      <c r="D3" s="106">
        <f>IF(SER_hh_emih_in!D3=0,0,SER_hh_emih_in!D3/SER_summary!D$27)</f>
        <v>40.696820252265354</v>
      </c>
      <c r="E3" s="106">
        <f>IF(SER_hh_emih_in!E3=0,0,SER_hh_emih_in!E3/SER_summary!E$27)</f>
        <v>40.595021600543475</v>
      </c>
      <c r="F3" s="106">
        <f>IF(SER_hh_emih_in!F3=0,0,SER_hh_emih_in!F3/SER_summary!F$27)</f>
        <v>40.515811223215785</v>
      </c>
      <c r="G3" s="106">
        <f>IF(SER_hh_emih_in!G3=0,0,SER_hh_emih_in!G3/SER_summary!G$27)</f>
        <v>33.222632715625579</v>
      </c>
      <c r="H3" s="106">
        <f>IF(SER_hh_emih_in!H3=0,0,SER_hh_emih_in!H3/SER_summary!H$27)</f>
        <v>25.504877247700524</v>
      </c>
      <c r="I3" s="106">
        <f>IF(SER_hh_emih_in!I3=0,0,SER_hh_emih_in!I3/SER_summary!I$27)</f>
        <v>6.2781415635021904</v>
      </c>
      <c r="J3" s="106">
        <f>IF(SER_hh_emih_in!J3=0,0,SER_hh_emih_in!J3/SER_summary!J$27)</f>
        <v>8.2914489418615052</v>
      </c>
      <c r="K3" s="106">
        <f>IF(SER_hh_emih_in!K3=0,0,SER_hh_emih_in!K3/SER_summary!K$27)</f>
        <v>25.117758694909785</v>
      </c>
      <c r="L3" s="106">
        <f>IF(SER_hh_emih_in!L3=0,0,SER_hh_emih_in!L3/SER_summary!L$27)</f>
        <v>42.060738650638648</v>
      </c>
      <c r="M3" s="106">
        <f>IF(SER_hh_emih_in!M3=0,0,SER_hh_emih_in!M3/SER_summary!M$27)</f>
        <v>27.919021571841292</v>
      </c>
      <c r="N3" s="106">
        <f>IF(SER_hh_emih_in!N3=0,0,SER_hh_emih_in!N3/SER_summary!N$27)</f>
        <v>27.606256318106333</v>
      </c>
      <c r="O3" s="106">
        <f>IF(SER_hh_emih_in!O3=0,0,SER_hh_emih_in!O3/SER_summary!O$27)</f>
        <v>27.578937052265243</v>
      </c>
      <c r="P3" s="106">
        <f>IF(SER_hh_emih_in!P3=0,0,SER_hh_emih_in!P3/SER_summary!P$27)</f>
        <v>17.877352594415818</v>
      </c>
      <c r="Q3" s="106">
        <f>IF(SER_hh_emih_in!Q3=0,0,SER_hh_emih_in!Q3/SER_summary!Q$27)</f>
        <v>13.135657592572118</v>
      </c>
    </row>
    <row r="4" spans="1:17" ht="12.95" customHeight="1" x14ac:dyDescent="0.25">
      <c r="A4" s="90" t="s">
        <v>44</v>
      </c>
      <c r="B4" s="101"/>
      <c r="C4" s="101">
        <f>IF(SER_hh_emih_in!C4=0,0,SER_hh_emih_in!C4/SER_summary!C$27)</f>
        <v>34.227247310554844</v>
      </c>
      <c r="D4" s="101">
        <f>IF(SER_hh_emih_in!D4=0,0,SER_hh_emih_in!D4/SER_summary!D$27)</f>
        <v>33.615059937807828</v>
      </c>
      <c r="E4" s="101">
        <f>IF(SER_hh_emih_in!E4=0,0,SER_hh_emih_in!E4/SER_summary!E$27)</f>
        <v>34.455783413326905</v>
      </c>
      <c r="F4" s="101">
        <f>IF(SER_hh_emih_in!F4=0,0,SER_hh_emih_in!F4/SER_summary!F$27)</f>
        <v>33.604281176425907</v>
      </c>
      <c r="G4" s="101">
        <f>IF(SER_hh_emih_in!G4=0,0,SER_hh_emih_in!G4/SER_summary!G$27)</f>
        <v>26.672765153443123</v>
      </c>
      <c r="H4" s="101">
        <f>IF(SER_hh_emih_in!H4=0,0,SER_hh_emih_in!H4/SER_summary!H$27)</f>
        <v>19.134497566424667</v>
      </c>
      <c r="I4" s="101">
        <f>IF(SER_hh_emih_in!I4=0,0,SER_hh_emih_in!I4/SER_summary!I$27)</f>
        <v>0.36168583976357749</v>
      </c>
      <c r="J4" s="101">
        <f>IF(SER_hh_emih_in!J4=0,0,SER_hh_emih_in!J4/SER_summary!J$27)</f>
        <v>2.2532835768457953</v>
      </c>
      <c r="K4" s="101">
        <f>IF(SER_hh_emih_in!K4=0,0,SER_hh_emih_in!K4/SER_summary!K$27)</f>
        <v>17.280822136784817</v>
      </c>
      <c r="L4" s="101">
        <f>IF(SER_hh_emih_in!L4=0,0,SER_hh_emih_in!L4/SER_summary!L$27)</f>
        <v>32.067657364879558</v>
      </c>
      <c r="M4" s="101">
        <f>IF(SER_hh_emih_in!M4=0,0,SER_hh_emih_in!M4/SER_summary!M$27)</f>
        <v>19.363772757834479</v>
      </c>
      <c r="N4" s="101">
        <f>IF(SER_hh_emih_in!N4=0,0,SER_hh_emih_in!N4/SER_summary!N$27)</f>
        <v>18.764784282953038</v>
      </c>
      <c r="O4" s="101">
        <f>IF(SER_hh_emih_in!O4=0,0,SER_hh_emih_in!O4/SER_summary!O$27)</f>
        <v>18.274666236576017</v>
      </c>
      <c r="P4" s="101">
        <f>IF(SER_hh_emih_in!P4=0,0,SER_hh_emih_in!P4/SER_summary!P$27)</f>
        <v>12.947314619192429</v>
      </c>
      <c r="Q4" s="101">
        <f>IF(SER_hh_emih_in!Q4=0,0,SER_hh_emih_in!Q4/SER_summary!Q$27)</f>
        <v>12.397288946658543</v>
      </c>
    </row>
    <row r="5" spans="1:17" ht="12" customHeight="1" x14ac:dyDescent="0.25">
      <c r="A5" s="88" t="s">
        <v>38</v>
      </c>
      <c r="B5" s="100"/>
      <c r="C5" s="100">
        <f>IF(SER_hh_emih_in!C5=0,0,SER_hh_emih_in!C5/SER_summary!C$27)</f>
        <v>0</v>
      </c>
      <c r="D5" s="100">
        <f>IF(SER_hh_emih_in!D5=0,0,SER_hh_emih_in!D5/SER_summary!D$27)</f>
        <v>92.993101710697687</v>
      </c>
      <c r="E5" s="100">
        <f>IF(SER_hh_emih_in!E5=0,0,SER_hh_emih_in!E5/SER_summary!E$27)</f>
        <v>92.606421820004982</v>
      </c>
      <c r="F5" s="100">
        <f>IF(SER_hh_emih_in!F5=0,0,SER_hh_emih_in!F5/SER_summary!F$27)</f>
        <v>0</v>
      </c>
      <c r="G5" s="100">
        <f>IF(SER_hh_emih_in!G5=0,0,SER_hh_emih_in!G5/SER_summary!G$27)</f>
        <v>0</v>
      </c>
      <c r="H5" s="100">
        <f>IF(SER_hh_emih_in!H5=0,0,SER_hh_emih_in!H5/SER_summary!H$27)</f>
        <v>86.61723689665412</v>
      </c>
      <c r="I5" s="100">
        <f>IF(SER_hh_emih_in!I5=0,0,SER_hh_emih_in!I5/SER_summary!I$27)</f>
        <v>70.655227802908229</v>
      </c>
      <c r="J5" s="100">
        <f>IF(SER_hh_emih_in!J5=0,0,SER_hh_emih_in!J5/SER_summary!J$27)</f>
        <v>69.320352916268646</v>
      </c>
      <c r="K5" s="100">
        <f>IF(SER_hh_emih_in!K5=0,0,SER_hh_emih_in!K5/SER_summary!K$27)</f>
        <v>0</v>
      </c>
      <c r="L5" s="100">
        <f>IF(SER_hh_emih_in!L5=0,0,SER_hh_emih_in!L5/SER_summary!L$27)</f>
        <v>0</v>
      </c>
      <c r="M5" s="100">
        <f>IF(SER_hh_emih_in!M5=0,0,SER_hh_emih_in!M5/SER_summary!M$27)</f>
        <v>0</v>
      </c>
      <c r="N5" s="100">
        <f>IF(SER_hh_emih_in!N5=0,0,SER_hh_emih_in!N5/SER_summary!N$27)</f>
        <v>0</v>
      </c>
      <c r="O5" s="100">
        <f>IF(SER_hh_emih_in!O5=0,0,SER_hh_emih_in!O5/SER_summary!O$27)</f>
        <v>50.766713518162611</v>
      </c>
      <c r="P5" s="100">
        <f>IF(SER_hh_emih_in!P5=0,0,SER_hh_emih_in!P5/SER_summary!P$27)</f>
        <v>39.90826677772592</v>
      </c>
      <c r="Q5" s="100">
        <f>IF(SER_hh_emih_in!Q5=0,0,SER_hh_emih_in!Q5/SER_summary!Q$27)</f>
        <v>43.642570399615458</v>
      </c>
    </row>
    <row r="6" spans="1:17" ht="12" customHeight="1" x14ac:dyDescent="0.25">
      <c r="A6" s="88" t="s">
        <v>66</v>
      </c>
      <c r="B6" s="100"/>
      <c r="C6" s="100">
        <f>IF(SER_hh_emih_in!C6=0,0,SER_hh_emih_in!C6/SER_summary!C$27)</f>
        <v>0</v>
      </c>
      <c r="D6" s="100">
        <f>IF(SER_hh_emih_in!D6=0,0,SER_hh_emih_in!D6/SER_summary!D$27)</f>
        <v>0</v>
      </c>
      <c r="E6" s="100">
        <f>IF(SER_hh_emih_in!E6=0,0,SER_hh_emih_in!E6/SER_summary!E$27)</f>
        <v>0</v>
      </c>
      <c r="F6" s="100">
        <f>IF(SER_hh_emih_in!F6=0,0,SER_hh_emih_in!F6/SER_summary!F$27)</f>
        <v>0</v>
      </c>
      <c r="G6" s="100">
        <f>IF(SER_hh_emih_in!G6=0,0,SER_hh_emih_in!G6/SER_summary!G$27)</f>
        <v>0</v>
      </c>
      <c r="H6" s="100">
        <f>IF(SER_hh_emih_in!H6=0,0,SER_hh_emih_in!H6/SER_summary!H$27)</f>
        <v>0</v>
      </c>
      <c r="I6" s="100">
        <f>IF(SER_hh_emih_in!I6=0,0,SER_hh_emih_in!I6/SER_summary!I$27)</f>
        <v>0</v>
      </c>
      <c r="J6" s="100">
        <f>IF(SER_hh_emih_in!J6=0,0,SER_hh_emih_in!J6/SER_summary!J$27)</f>
        <v>0</v>
      </c>
      <c r="K6" s="100">
        <f>IF(SER_hh_emih_in!K6=0,0,SER_hh_emih_in!K6/SER_summary!K$27)</f>
        <v>0</v>
      </c>
      <c r="L6" s="100">
        <f>IF(SER_hh_emih_in!L6=0,0,SER_hh_emih_in!L6/SER_summary!L$27)</f>
        <v>0</v>
      </c>
      <c r="M6" s="100">
        <f>IF(SER_hh_emih_in!M6=0,0,SER_hh_emih_in!M6/SER_summary!M$27)</f>
        <v>0</v>
      </c>
      <c r="N6" s="100">
        <f>IF(SER_hh_emih_in!N6=0,0,SER_hh_emih_in!N6/SER_summary!N$27)</f>
        <v>0</v>
      </c>
      <c r="O6" s="100">
        <f>IF(SER_hh_emih_in!O6=0,0,SER_hh_emih_in!O6/SER_summary!O$27)</f>
        <v>0</v>
      </c>
      <c r="P6" s="100">
        <f>IF(SER_hh_emih_in!P6=0,0,SER_hh_emih_in!P6/SER_summary!P$27)</f>
        <v>0</v>
      </c>
      <c r="Q6" s="100">
        <f>IF(SER_hh_emih_in!Q6=0,0,SER_hh_emih_in!Q6/SER_summary!Q$27)</f>
        <v>0</v>
      </c>
    </row>
    <row r="7" spans="1:17" ht="12" customHeight="1" x14ac:dyDescent="0.25">
      <c r="A7" s="88" t="s">
        <v>99</v>
      </c>
      <c r="B7" s="100"/>
      <c r="C7" s="100">
        <f>IF(SER_hh_emih_in!C7=0,0,SER_hh_emih_in!C7/SER_summary!C$27)</f>
        <v>72.319003234078181</v>
      </c>
      <c r="D7" s="100">
        <f>IF(SER_hh_emih_in!D7=0,0,SER_hh_emih_in!D7/SER_summary!D$27)</f>
        <v>0</v>
      </c>
      <c r="E7" s="100">
        <f>IF(SER_hh_emih_in!E7=0,0,SER_hh_emih_in!E7/SER_summary!E$27)</f>
        <v>0</v>
      </c>
      <c r="F7" s="100">
        <f>IF(SER_hh_emih_in!F7=0,0,SER_hh_emih_in!F7/SER_summary!F$27)</f>
        <v>0</v>
      </c>
      <c r="G7" s="100">
        <f>IF(SER_hh_emih_in!G7=0,0,SER_hh_emih_in!G7/SER_summary!G$27)</f>
        <v>67.463317644118902</v>
      </c>
      <c r="H7" s="100">
        <f>IF(SER_hh_emih_in!H7=0,0,SER_hh_emih_in!H7/SER_summary!H$27)</f>
        <v>57.612231485336324</v>
      </c>
      <c r="I7" s="100">
        <f>IF(SER_hh_emih_in!I7=0,0,SER_hh_emih_in!I7/SER_summary!I$27)</f>
        <v>0</v>
      </c>
      <c r="J7" s="100">
        <f>IF(SER_hh_emih_in!J7=0,0,SER_hh_emih_in!J7/SER_summary!J$27)</f>
        <v>0</v>
      </c>
      <c r="K7" s="100">
        <f>IF(SER_hh_emih_in!K7=0,0,SER_hh_emih_in!K7/SER_summary!K$27)</f>
        <v>0</v>
      </c>
      <c r="L7" s="100">
        <f>IF(SER_hh_emih_in!L7=0,0,SER_hh_emih_in!L7/SER_summary!L$27)</f>
        <v>0</v>
      </c>
      <c r="M7" s="100">
        <f>IF(SER_hh_emih_in!M7=0,0,SER_hh_emih_in!M7/SER_summary!M$27)</f>
        <v>0</v>
      </c>
      <c r="N7" s="100">
        <f>IF(SER_hh_emih_in!N7=0,0,SER_hh_emih_in!N7/SER_summary!N$27)</f>
        <v>40.471009477568913</v>
      </c>
      <c r="O7" s="100">
        <f>IF(SER_hh_emih_in!O7=0,0,SER_hh_emih_in!O7/SER_summary!O$27)</f>
        <v>20.664490536232638</v>
      </c>
      <c r="P7" s="100">
        <f>IF(SER_hh_emih_in!P7=0,0,SER_hh_emih_in!P7/SER_summary!P$27)</f>
        <v>23.019080826678049</v>
      </c>
      <c r="Q7" s="100">
        <f>IF(SER_hh_emih_in!Q7=0,0,SER_hh_emih_in!Q7/SER_summary!Q$27)</f>
        <v>25.081031617264564</v>
      </c>
    </row>
    <row r="8" spans="1:17" ht="12" customHeight="1" x14ac:dyDescent="0.25">
      <c r="A8" s="88" t="s">
        <v>101</v>
      </c>
      <c r="B8" s="100"/>
      <c r="C8" s="100">
        <f>IF(SER_hh_emih_in!C8=0,0,SER_hh_emih_in!C8/SER_summary!C$27)</f>
        <v>0</v>
      </c>
      <c r="D8" s="100">
        <f>IF(SER_hh_emih_in!D8=0,0,SER_hh_emih_in!D8/SER_summary!D$27)</f>
        <v>0</v>
      </c>
      <c r="E8" s="100">
        <f>IF(SER_hh_emih_in!E8=0,0,SER_hh_emih_in!E8/SER_summary!E$27)</f>
        <v>0</v>
      </c>
      <c r="F8" s="100">
        <f>IF(SER_hh_emih_in!F8=0,0,SER_hh_emih_in!F8/SER_summary!F$27)</f>
        <v>0</v>
      </c>
      <c r="G8" s="100">
        <f>IF(SER_hh_emih_in!G8=0,0,SER_hh_emih_in!G8/SER_summary!G$27)</f>
        <v>0</v>
      </c>
      <c r="H8" s="100">
        <f>IF(SER_hh_emih_in!H8=0,0,SER_hh_emih_in!H8/SER_summary!H$27)</f>
        <v>0</v>
      </c>
      <c r="I8" s="100">
        <f>IF(SER_hh_emih_in!I8=0,0,SER_hh_emih_in!I8/SER_summary!I$27)</f>
        <v>0</v>
      </c>
      <c r="J8" s="100">
        <f>IF(SER_hh_emih_in!J8=0,0,SER_hh_emih_in!J8/SER_summary!J$27)</f>
        <v>0</v>
      </c>
      <c r="K8" s="100">
        <f>IF(SER_hh_emih_in!K8=0,0,SER_hh_emih_in!K8/SER_summary!K$27)</f>
        <v>0</v>
      </c>
      <c r="L8" s="100">
        <f>IF(SER_hh_emih_in!L8=0,0,SER_hh_emih_in!L8/SER_summary!L$27)</f>
        <v>0</v>
      </c>
      <c r="M8" s="100">
        <f>IF(SER_hh_emih_in!M8=0,0,SER_hh_emih_in!M8/SER_summary!M$27)</f>
        <v>0</v>
      </c>
      <c r="N8" s="100">
        <f>IF(SER_hh_emih_in!N8=0,0,SER_hh_emih_in!N8/SER_summary!N$27)</f>
        <v>0</v>
      </c>
      <c r="O8" s="100">
        <f>IF(SER_hh_emih_in!O8=0,0,SER_hh_emih_in!O8/SER_summary!O$27)</f>
        <v>0</v>
      </c>
      <c r="P8" s="100">
        <f>IF(SER_hh_emih_in!P8=0,0,SER_hh_emih_in!P8/SER_summary!P$27)</f>
        <v>0</v>
      </c>
      <c r="Q8" s="100">
        <f>IF(SER_hh_emih_in!Q8=0,0,SER_hh_emih_in!Q8/SER_summary!Q$27)</f>
        <v>0</v>
      </c>
    </row>
    <row r="9" spans="1:17" ht="12" customHeight="1" x14ac:dyDescent="0.25">
      <c r="A9" s="88" t="s">
        <v>106</v>
      </c>
      <c r="B9" s="100"/>
      <c r="C9" s="100">
        <f>IF(SER_hh_emih_in!C9=0,0,SER_hh_emih_in!C9/SER_summary!C$27)</f>
        <v>44.710952956653003</v>
      </c>
      <c r="D9" s="100">
        <f>IF(SER_hh_emih_in!D9=0,0,SER_hh_emih_in!D9/SER_summary!D$27)</f>
        <v>38.738117929062788</v>
      </c>
      <c r="E9" s="100">
        <f>IF(SER_hh_emih_in!E9=0,0,SER_hh_emih_in!E9/SER_summary!E$27)</f>
        <v>38.526510488982289</v>
      </c>
      <c r="F9" s="100">
        <f>IF(SER_hh_emih_in!F9=0,0,SER_hh_emih_in!F9/SER_summary!F$27)</f>
        <v>39.599170184224931</v>
      </c>
      <c r="G9" s="100">
        <f>IF(SER_hh_emih_in!G9=0,0,SER_hh_emih_in!G9/SER_summary!G$27)</f>
        <v>44.782171964061874</v>
      </c>
      <c r="H9" s="100">
        <f>IF(SER_hh_emih_in!H9=0,0,SER_hh_emih_in!H9/SER_summary!H$27)</f>
        <v>37.922158406891775</v>
      </c>
      <c r="I9" s="100">
        <f>IF(SER_hh_emih_in!I9=0,0,SER_hh_emih_in!I9/SER_summary!I$27)</f>
        <v>0</v>
      </c>
      <c r="J9" s="100">
        <f>IF(SER_hh_emih_in!J9=0,0,SER_hh_emih_in!J9/SER_summary!J$27)</f>
        <v>29.673625787463319</v>
      </c>
      <c r="K9" s="100">
        <f>IF(SER_hh_emih_in!K9=0,0,SER_hh_emih_in!K9/SER_summary!K$27)</f>
        <v>33.296701395265913</v>
      </c>
      <c r="L9" s="100">
        <f>IF(SER_hh_emih_in!L9=0,0,SER_hh_emih_in!L9/SER_summary!L$27)</f>
        <v>35.011511991224964</v>
      </c>
      <c r="M9" s="100">
        <f>IF(SER_hh_emih_in!M9=0,0,SER_hh_emih_in!M9/SER_summary!M$27)</f>
        <v>35.391381975762847</v>
      </c>
      <c r="N9" s="100">
        <f>IF(SER_hh_emih_in!N9=0,0,SER_hh_emih_in!N9/SER_summary!N$27)</f>
        <v>22.740236177935721</v>
      </c>
      <c r="O9" s="100">
        <f>IF(SER_hh_emih_in!O9=0,0,SER_hh_emih_in!O9/SER_summary!O$27)</f>
        <v>22.532733211022226</v>
      </c>
      <c r="P9" s="100">
        <f>IF(SER_hh_emih_in!P9=0,0,SER_hh_emih_in!P9/SER_summary!P$27)</f>
        <v>17.834933214812896</v>
      </c>
      <c r="Q9" s="100">
        <f>IF(SER_hh_emih_in!Q9=0,0,SER_hh_emih_in!Q9/SER_summary!Q$27)</f>
        <v>19.597578521518454</v>
      </c>
    </row>
    <row r="10" spans="1:17" ht="12" customHeight="1" x14ac:dyDescent="0.25">
      <c r="A10" s="88" t="s">
        <v>34</v>
      </c>
      <c r="B10" s="100"/>
      <c r="C10" s="100">
        <f>IF(SER_hh_emih_in!C10=0,0,SER_hh_emih_in!C10/SER_summary!C$27)</f>
        <v>0</v>
      </c>
      <c r="D10" s="100">
        <f>IF(SER_hh_emih_in!D10=0,0,SER_hh_emih_in!D10/SER_summary!D$27)</f>
        <v>0</v>
      </c>
      <c r="E10" s="100">
        <f>IF(SER_hh_emih_in!E10=0,0,SER_hh_emih_in!E10/SER_summary!E$27)</f>
        <v>0</v>
      </c>
      <c r="F10" s="100">
        <f>IF(SER_hh_emih_in!F10=0,0,SER_hh_emih_in!F10/SER_summary!F$27)</f>
        <v>0</v>
      </c>
      <c r="G10" s="100">
        <f>IF(SER_hh_emih_in!G10=0,0,SER_hh_emih_in!G10/SER_summary!G$27)</f>
        <v>0</v>
      </c>
      <c r="H10" s="100">
        <f>IF(SER_hh_emih_in!H10=0,0,SER_hh_emih_in!H10/SER_summary!H$27)</f>
        <v>0</v>
      </c>
      <c r="I10" s="100">
        <f>IF(SER_hh_emih_in!I10=0,0,SER_hh_emih_in!I10/SER_summary!I$27)</f>
        <v>0</v>
      </c>
      <c r="J10" s="100">
        <f>IF(SER_hh_emih_in!J10=0,0,SER_hh_emih_in!J10/SER_summary!J$27)</f>
        <v>0</v>
      </c>
      <c r="K10" s="100">
        <f>IF(SER_hh_emih_in!K10=0,0,SER_hh_emih_in!K10/SER_summary!K$27)</f>
        <v>0</v>
      </c>
      <c r="L10" s="100">
        <f>IF(SER_hh_emih_in!L10=0,0,SER_hh_emih_in!L10/SER_summary!L$27)</f>
        <v>0</v>
      </c>
      <c r="M10" s="100">
        <f>IF(SER_hh_emih_in!M10=0,0,SER_hh_emih_in!M10/SER_summary!M$27)</f>
        <v>0</v>
      </c>
      <c r="N10" s="100">
        <f>IF(SER_hh_emih_in!N10=0,0,SER_hh_emih_in!N10/SER_summary!N$27)</f>
        <v>7.9176290566495675</v>
      </c>
      <c r="O10" s="100">
        <f>IF(SER_hh_emih_in!O10=0,0,SER_hh_emih_in!O10/SER_summary!O$27)</f>
        <v>6.9678319814471585</v>
      </c>
      <c r="P10" s="100">
        <f>IF(SER_hh_emih_in!P10=0,0,SER_hh_emih_in!P10/SER_summary!P$27)</f>
        <v>4.5128289089743587</v>
      </c>
      <c r="Q10" s="100">
        <f>IF(SER_hh_emih_in!Q10=0,0,SER_hh_emih_in!Q10/SER_summary!Q$27)</f>
        <v>8.2382537121084134</v>
      </c>
    </row>
    <row r="11" spans="1:17" ht="12" customHeight="1" x14ac:dyDescent="0.25">
      <c r="A11" s="88" t="s">
        <v>61</v>
      </c>
      <c r="B11" s="100"/>
      <c r="C11" s="100">
        <f>IF(SER_hh_emih_in!C11=0,0,SER_hh_emih_in!C11/SER_summary!C$27)</f>
        <v>0</v>
      </c>
      <c r="D11" s="100">
        <f>IF(SER_hh_emih_in!D11=0,0,SER_hh_emih_in!D11/SER_summary!D$27)</f>
        <v>0</v>
      </c>
      <c r="E11" s="100">
        <f>IF(SER_hh_emih_in!E11=0,0,SER_hh_emih_in!E11/SER_summary!E$27)</f>
        <v>0</v>
      </c>
      <c r="F11" s="100">
        <f>IF(SER_hh_emih_in!F11=0,0,SER_hh_emih_in!F11/SER_summary!F$27)</f>
        <v>0</v>
      </c>
      <c r="G11" s="100">
        <f>IF(SER_hh_emih_in!G11=0,0,SER_hh_emih_in!G11/SER_summary!G$27)</f>
        <v>0</v>
      </c>
      <c r="H11" s="100">
        <f>IF(SER_hh_emih_in!H11=0,0,SER_hh_emih_in!H11/SER_summary!H$27)</f>
        <v>0</v>
      </c>
      <c r="I11" s="100">
        <f>IF(SER_hh_emih_in!I11=0,0,SER_hh_emih_in!I11/SER_summary!I$27)</f>
        <v>0</v>
      </c>
      <c r="J11" s="100">
        <f>IF(SER_hh_emih_in!J11=0,0,SER_hh_emih_in!J11/SER_summary!J$27)</f>
        <v>0</v>
      </c>
      <c r="K11" s="100">
        <f>IF(SER_hh_emih_in!K11=0,0,SER_hh_emih_in!K11/SER_summary!K$27)</f>
        <v>0</v>
      </c>
      <c r="L11" s="100">
        <f>IF(SER_hh_emih_in!L11=0,0,SER_hh_emih_in!L11/SER_summary!L$27)</f>
        <v>0</v>
      </c>
      <c r="M11" s="100">
        <f>IF(SER_hh_emih_in!M11=0,0,SER_hh_emih_in!M11/SER_summary!M$27)</f>
        <v>0</v>
      </c>
      <c r="N11" s="100">
        <f>IF(SER_hh_emih_in!N11=0,0,SER_hh_emih_in!N11/SER_summary!N$27)</f>
        <v>0</v>
      </c>
      <c r="O11" s="100">
        <f>IF(SER_hh_emih_in!O11=0,0,SER_hh_emih_in!O11/SER_summary!O$27)</f>
        <v>0</v>
      </c>
      <c r="P11" s="100">
        <f>IF(SER_hh_emih_in!P11=0,0,SER_hh_emih_in!P11/SER_summary!P$27)</f>
        <v>0</v>
      </c>
      <c r="Q11" s="100">
        <f>IF(SER_hh_emih_in!Q11=0,0,SER_hh_emih_in!Q11/SER_summary!Q$27)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IF(SER_hh_emih_in!C12=0,0,SER_hh_emih_in!C12/SER_summary!C$27)</f>
        <v>0</v>
      </c>
      <c r="D12" s="100">
        <f>IF(SER_hh_emih_in!D12=0,0,SER_hh_emih_in!D12/SER_summary!D$27)</f>
        <v>0</v>
      </c>
      <c r="E12" s="100">
        <f>IF(SER_hh_emih_in!E12=0,0,SER_hh_emih_in!E12/SER_summary!E$27)</f>
        <v>0</v>
      </c>
      <c r="F12" s="100">
        <f>IF(SER_hh_emih_in!F12=0,0,SER_hh_emih_in!F12/SER_summary!F$27)</f>
        <v>0</v>
      </c>
      <c r="G12" s="100">
        <f>IF(SER_hh_emih_in!G12=0,0,SER_hh_emih_in!G12/SER_summary!G$27)</f>
        <v>0</v>
      </c>
      <c r="H12" s="100">
        <f>IF(SER_hh_emih_in!H12=0,0,SER_hh_emih_in!H12/SER_summary!H$27)</f>
        <v>0</v>
      </c>
      <c r="I12" s="100">
        <f>IF(SER_hh_emih_in!I12=0,0,SER_hh_emih_in!I12/SER_summary!I$27)</f>
        <v>0</v>
      </c>
      <c r="J12" s="100">
        <f>IF(SER_hh_emih_in!J12=0,0,SER_hh_emih_in!J12/SER_summary!J$27)</f>
        <v>0</v>
      </c>
      <c r="K12" s="100">
        <f>IF(SER_hh_emih_in!K12=0,0,SER_hh_emih_in!K12/SER_summary!K$27)</f>
        <v>0</v>
      </c>
      <c r="L12" s="100">
        <f>IF(SER_hh_emih_in!L12=0,0,SER_hh_emih_in!L12/SER_summary!L$27)</f>
        <v>0</v>
      </c>
      <c r="M12" s="100">
        <f>IF(SER_hh_emih_in!M12=0,0,SER_hh_emih_in!M12/SER_summary!M$27)</f>
        <v>0</v>
      </c>
      <c r="N12" s="100">
        <f>IF(SER_hh_emih_in!N12=0,0,SER_hh_emih_in!N12/SER_summary!N$27)</f>
        <v>0</v>
      </c>
      <c r="O12" s="100">
        <f>IF(SER_hh_emih_in!O12=0,0,SER_hh_emih_in!O12/SER_summary!O$27)</f>
        <v>0</v>
      </c>
      <c r="P12" s="100">
        <f>IF(SER_hh_emih_in!P12=0,0,SER_hh_emih_in!P12/SER_summary!P$27)</f>
        <v>0</v>
      </c>
      <c r="Q12" s="100">
        <f>IF(SER_hh_emih_in!Q12=0,0,SER_hh_emih_in!Q12/SER_summary!Q$27)</f>
        <v>0</v>
      </c>
    </row>
    <row r="13" spans="1:17" ht="12" customHeight="1" x14ac:dyDescent="0.25">
      <c r="A13" s="88" t="s">
        <v>105</v>
      </c>
      <c r="B13" s="100"/>
      <c r="C13" s="100">
        <f>IF(SER_hh_emih_in!C13=0,0,SER_hh_emih_in!C13/SER_summary!C$27)</f>
        <v>0</v>
      </c>
      <c r="D13" s="100">
        <f>IF(SER_hh_emih_in!D13=0,0,SER_hh_emih_in!D13/SER_summary!D$27)</f>
        <v>0</v>
      </c>
      <c r="E13" s="100">
        <f>IF(SER_hh_emih_in!E13=0,0,SER_hh_emih_in!E13/SER_summary!E$27)</f>
        <v>0</v>
      </c>
      <c r="F13" s="100">
        <f>IF(SER_hh_emih_in!F13=0,0,SER_hh_emih_in!F13/SER_summary!F$27)</f>
        <v>0</v>
      </c>
      <c r="G13" s="100">
        <f>IF(SER_hh_emih_in!G13=0,0,SER_hh_emih_in!G13/SER_summary!G$27)</f>
        <v>0</v>
      </c>
      <c r="H13" s="100">
        <f>IF(SER_hh_emih_in!H13=0,0,SER_hh_emih_in!H13/SER_summary!H$27)</f>
        <v>0</v>
      </c>
      <c r="I13" s="100">
        <f>IF(SER_hh_emih_in!I13=0,0,SER_hh_emih_in!I13/SER_summary!I$27)</f>
        <v>0</v>
      </c>
      <c r="J13" s="100">
        <f>IF(SER_hh_emih_in!J13=0,0,SER_hh_emih_in!J13/SER_summary!J$27)</f>
        <v>0</v>
      </c>
      <c r="K13" s="100">
        <f>IF(SER_hh_emih_in!K13=0,0,SER_hh_emih_in!K13/SER_summary!K$27)</f>
        <v>0</v>
      </c>
      <c r="L13" s="100">
        <f>IF(SER_hh_emih_in!L13=0,0,SER_hh_emih_in!L13/SER_summary!L$27)</f>
        <v>0</v>
      </c>
      <c r="M13" s="100">
        <f>IF(SER_hh_emih_in!M13=0,0,SER_hh_emih_in!M13/SER_summary!M$27)</f>
        <v>0</v>
      </c>
      <c r="N13" s="100">
        <f>IF(SER_hh_emih_in!N13=0,0,SER_hh_emih_in!N13/SER_summary!N$27)</f>
        <v>0</v>
      </c>
      <c r="O13" s="100">
        <f>IF(SER_hh_emih_in!O13=0,0,SER_hh_emih_in!O13/SER_summary!O$27)</f>
        <v>0</v>
      </c>
      <c r="P13" s="100">
        <f>IF(SER_hh_emih_in!P13=0,0,SER_hh_emih_in!P13/SER_summary!P$27)</f>
        <v>0</v>
      </c>
      <c r="Q13" s="100">
        <f>IF(SER_hh_emih_in!Q13=0,0,SER_hh_emih_in!Q13/SER_summary!Q$27)</f>
        <v>0</v>
      </c>
    </row>
    <row r="14" spans="1:17" ht="12" customHeight="1" x14ac:dyDescent="0.25">
      <c r="A14" s="51" t="s">
        <v>104</v>
      </c>
      <c r="B14" s="22"/>
      <c r="C14" s="22">
        <f>IF(SER_hh_emih_in!C14=0,0,SER_hh_emih_in!C14/SER_summary!C$27)</f>
        <v>0</v>
      </c>
      <c r="D14" s="22">
        <f>IF(SER_hh_emih_in!D14=0,0,SER_hh_emih_in!D14/SER_summary!D$27)</f>
        <v>0</v>
      </c>
      <c r="E14" s="22">
        <f>IF(SER_hh_emih_in!E14=0,0,SER_hh_emih_in!E14/SER_summary!E$27)</f>
        <v>0</v>
      </c>
      <c r="F14" s="22">
        <f>IF(SER_hh_emih_in!F14=0,0,SER_hh_emih_in!F14/SER_summary!F$27)</f>
        <v>0</v>
      </c>
      <c r="G14" s="22">
        <f>IF(SER_hh_emih_in!G14=0,0,SER_hh_emih_in!G14/SER_summary!G$27)</f>
        <v>0</v>
      </c>
      <c r="H14" s="22">
        <f>IF(SER_hh_emih_in!H14=0,0,SER_hh_emih_in!H14/SER_summary!H$27)</f>
        <v>0</v>
      </c>
      <c r="I14" s="22">
        <f>IF(SER_hh_emih_in!I14=0,0,SER_hh_emih_in!I14/SER_summary!I$27)</f>
        <v>0</v>
      </c>
      <c r="J14" s="22">
        <f>IF(SER_hh_emih_in!J14=0,0,SER_hh_emih_in!J14/SER_summary!J$27)</f>
        <v>0</v>
      </c>
      <c r="K14" s="22">
        <f>IF(SER_hh_emih_in!K14=0,0,SER_hh_emih_in!K14/SER_summary!K$27)</f>
        <v>0</v>
      </c>
      <c r="L14" s="22">
        <f>IF(SER_hh_emih_in!L14=0,0,SER_hh_emih_in!L14/SER_summary!L$27)</f>
        <v>0</v>
      </c>
      <c r="M14" s="22">
        <f>IF(SER_hh_emih_in!M14=0,0,SER_hh_emih_in!M14/SER_summary!M$27)</f>
        <v>0</v>
      </c>
      <c r="N14" s="22">
        <f>IF(SER_hh_emih_in!N14=0,0,SER_hh_emih_in!N14/SER_summary!N$27)</f>
        <v>0</v>
      </c>
      <c r="O14" s="22">
        <f>IF(SER_hh_emih_in!O14=0,0,SER_hh_emih_in!O14/SER_summary!O$27)</f>
        <v>0</v>
      </c>
      <c r="P14" s="22">
        <f>IF(SER_hh_emih_in!P14=0,0,SER_hh_emih_in!P14/SER_summary!P$27)</f>
        <v>0</v>
      </c>
      <c r="Q14" s="22">
        <f>IF(SER_hh_emih_in!Q14=0,0,SER_hh_emih_in!Q14/SER_summary!Q$27)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IF(SER_hh_emih_in!C15=0,0,SER_hh_emih_in!C15/SER_summary!C$27)</f>
        <v>0</v>
      </c>
      <c r="D15" s="104">
        <f>IF(SER_hh_emih_in!D15=0,0,SER_hh_emih_in!D15/SER_summary!D$27)</f>
        <v>0</v>
      </c>
      <c r="E15" s="104">
        <f>IF(SER_hh_emih_in!E15=0,0,SER_hh_emih_in!E15/SER_summary!E$27)</f>
        <v>0</v>
      </c>
      <c r="F15" s="104">
        <f>IF(SER_hh_emih_in!F15=0,0,SER_hh_emih_in!F15/SER_summary!F$27)</f>
        <v>0</v>
      </c>
      <c r="G15" s="104">
        <f>IF(SER_hh_emih_in!G15=0,0,SER_hh_emih_in!G15/SER_summary!G$27)</f>
        <v>0</v>
      </c>
      <c r="H15" s="104">
        <f>IF(SER_hh_emih_in!H15=0,0,SER_hh_emih_in!H15/SER_summary!H$27)</f>
        <v>0</v>
      </c>
      <c r="I15" s="104">
        <f>IF(SER_hh_emih_in!I15=0,0,SER_hh_emih_in!I15/SER_summary!I$27)</f>
        <v>0</v>
      </c>
      <c r="J15" s="104">
        <f>IF(SER_hh_emih_in!J15=0,0,SER_hh_emih_in!J15/SER_summary!J$27)</f>
        <v>0</v>
      </c>
      <c r="K15" s="104">
        <f>IF(SER_hh_emih_in!K15=0,0,SER_hh_emih_in!K15/SER_summary!K$27)</f>
        <v>0</v>
      </c>
      <c r="L15" s="104">
        <f>IF(SER_hh_emih_in!L15=0,0,SER_hh_emih_in!L15/SER_summary!L$27)</f>
        <v>0</v>
      </c>
      <c r="M15" s="104">
        <f>IF(SER_hh_emih_in!M15=0,0,SER_hh_emih_in!M15/SER_summary!M$27)</f>
        <v>0</v>
      </c>
      <c r="N15" s="104">
        <f>IF(SER_hh_emih_in!N15=0,0,SER_hh_emih_in!N15/SER_summary!N$27)</f>
        <v>0</v>
      </c>
      <c r="O15" s="104">
        <f>IF(SER_hh_emih_in!O15=0,0,SER_hh_emih_in!O15/SER_summary!O$27)</f>
        <v>0</v>
      </c>
      <c r="P15" s="104">
        <f>IF(SER_hh_emih_in!P15=0,0,SER_hh_emih_in!P15/SER_summary!P$27)</f>
        <v>0</v>
      </c>
      <c r="Q15" s="104">
        <f>IF(SER_hh_emih_in!Q15=0,0,SER_hh_emih_in!Q15/SER_summary!Q$27)</f>
        <v>0</v>
      </c>
    </row>
    <row r="16" spans="1:17" ht="12.95" customHeight="1" x14ac:dyDescent="0.25">
      <c r="A16" s="90" t="s">
        <v>102</v>
      </c>
      <c r="B16" s="101"/>
      <c r="C16" s="101">
        <f>IF(SER_hh_emih_in!C16=0,0,SER_hh_emih_in!C16/SER_summary!C$27)</f>
        <v>7.624958008964907E-4</v>
      </c>
      <c r="D16" s="101">
        <f>IF(SER_hh_emih_in!D16=0,0,SER_hh_emih_in!D16/SER_summary!D$27)</f>
        <v>1.5492751731319507E-2</v>
      </c>
      <c r="E16" s="101">
        <f>IF(SER_hh_emih_in!E16=0,0,SER_hh_emih_in!E16/SER_summary!E$27)</f>
        <v>5.8776777481317358E-3</v>
      </c>
      <c r="F16" s="101">
        <f>IF(SER_hh_emih_in!F16=0,0,SER_hh_emih_in!F16/SER_summary!F$27)</f>
        <v>2.7934315901028284E-3</v>
      </c>
      <c r="G16" s="101">
        <f>IF(SER_hh_emih_in!G16=0,0,SER_hh_emih_in!G16/SER_summary!G$27)</f>
        <v>0</v>
      </c>
      <c r="H16" s="101">
        <f>IF(SER_hh_emih_in!H16=0,0,SER_hh_emih_in!H16/SER_summary!H$27)</f>
        <v>1.9164628388005506E-2</v>
      </c>
      <c r="I16" s="101">
        <f>IF(SER_hh_emih_in!I16=0,0,SER_hh_emih_in!I16/SER_summary!I$27)</f>
        <v>3.4676519028565667E-2</v>
      </c>
      <c r="J16" s="101">
        <f>IF(SER_hh_emih_in!J16=0,0,SER_hh_emih_in!J16/SER_summary!J$27)</f>
        <v>2.0553929955395012E-2</v>
      </c>
      <c r="K16" s="101">
        <f>IF(SER_hh_emih_in!K16=0,0,SER_hh_emih_in!K16/SER_summary!K$27)</f>
        <v>0</v>
      </c>
      <c r="L16" s="101">
        <f>IF(SER_hh_emih_in!L16=0,0,SER_hh_emih_in!L16/SER_summary!L$27)</f>
        <v>0</v>
      </c>
      <c r="M16" s="101">
        <f>IF(SER_hh_emih_in!M16=0,0,SER_hh_emih_in!M16/SER_summary!M$27)</f>
        <v>8.7272041606522882E-2</v>
      </c>
      <c r="N16" s="101">
        <f>IF(SER_hh_emih_in!N16=0,0,SER_hh_emih_in!N16/SER_summary!N$27)</f>
        <v>0.81055110817397358</v>
      </c>
      <c r="O16" s="101">
        <f>IF(SER_hh_emih_in!O16=0,0,SER_hh_emih_in!O16/SER_summary!O$27)</f>
        <v>0.79527749764249367</v>
      </c>
      <c r="P16" s="101">
        <f>IF(SER_hh_emih_in!P16=0,0,SER_hh_emih_in!P16/SER_summary!P$27)</f>
        <v>0.2529637630956808</v>
      </c>
      <c r="Q16" s="101">
        <f>IF(SER_hh_emih_in!Q16=0,0,SER_hh_emih_in!Q16/SER_summary!Q$27)</f>
        <v>0.73580939100351328</v>
      </c>
    </row>
    <row r="17" spans="1:17" ht="12.95" customHeight="1" x14ac:dyDescent="0.25">
      <c r="A17" s="88" t="s">
        <v>101</v>
      </c>
      <c r="B17" s="103"/>
      <c r="C17" s="103">
        <f>IF(SER_hh_emih_in!C17=0,0,SER_hh_emih_in!C17/SER_summary!C$27)</f>
        <v>0.58447111461006984</v>
      </c>
      <c r="D17" s="103">
        <f>IF(SER_hh_emih_in!D17=0,0,SER_hh_emih_in!D17/SER_summary!D$27)</f>
        <v>0.62301702603149545</v>
      </c>
      <c r="E17" s="103">
        <f>IF(SER_hh_emih_in!E17=0,0,SER_hh_emih_in!E17/SER_summary!E$27)</f>
        <v>0.6374814254293002</v>
      </c>
      <c r="F17" s="103">
        <f>IF(SER_hh_emih_in!F17=0,0,SER_hh_emih_in!F17/SER_summary!F$27)</f>
        <v>0.67121922399546174</v>
      </c>
      <c r="G17" s="103">
        <f>IF(SER_hh_emih_in!G17=0,0,SER_hh_emih_in!G17/SER_summary!G$27)</f>
        <v>0</v>
      </c>
      <c r="H17" s="103">
        <f>IF(SER_hh_emih_in!H17=0,0,SER_hh_emih_in!H17/SER_summary!H$27)</f>
        <v>0.73114211969969845</v>
      </c>
      <c r="I17" s="103">
        <f>IF(SER_hh_emih_in!I17=0,0,SER_hh_emih_in!I17/SER_summary!I$27)</f>
        <v>0.77145200991925689</v>
      </c>
      <c r="J17" s="103">
        <f>IF(SER_hh_emih_in!J17=0,0,SER_hh_emih_in!J17/SER_summary!J$27)</f>
        <v>0.79760112604927058</v>
      </c>
      <c r="K17" s="103">
        <f>IF(SER_hh_emih_in!K17=0,0,SER_hh_emih_in!K17/SER_summary!K$27)</f>
        <v>0</v>
      </c>
      <c r="L17" s="103">
        <f>IF(SER_hh_emih_in!L17=0,0,SER_hh_emih_in!L17/SER_summary!L$27)</f>
        <v>0</v>
      </c>
      <c r="M17" s="103">
        <f>IF(SER_hh_emih_in!M17=0,0,SER_hh_emih_in!M17/SER_summary!M$27)</f>
        <v>0.79769275884006596</v>
      </c>
      <c r="N17" s="103">
        <f>IF(SER_hh_emih_in!N17=0,0,SER_hh_emih_in!N17/SER_summary!N$27)</f>
        <v>0.81055110817397358</v>
      </c>
      <c r="O17" s="103">
        <f>IF(SER_hh_emih_in!O17=0,0,SER_hh_emih_in!O17/SER_summary!O$27)</f>
        <v>0.79527749764249367</v>
      </c>
      <c r="P17" s="103">
        <f>IF(SER_hh_emih_in!P17=0,0,SER_hh_emih_in!P17/SER_summary!P$27)</f>
        <v>0.77644201459155737</v>
      </c>
      <c r="Q17" s="103">
        <f>IF(SER_hh_emih_in!Q17=0,0,SER_hh_emih_in!Q17/SER_summary!Q$27)</f>
        <v>0.73580939100351328</v>
      </c>
    </row>
    <row r="18" spans="1:17" ht="12" customHeight="1" x14ac:dyDescent="0.25">
      <c r="A18" s="88" t="s">
        <v>100</v>
      </c>
      <c r="B18" s="103"/>
      <c r="C18" s="103">
        <f>IF(SER_hh_emih_in!C18=0,0,SER_hh_emih_in!C18/SER_summary!C$27)</f>
        <v>0</v>
      </c>
      <c r="D18" s="103">
        <f>IF(SER_hh_emih_in!D18=0,0,SER_hh_emih_in!D18/SER_summary!D$27)</f>
        <v>0</v>
      </c>
      <c r="E18" s="103">
        <f>IF(SER_hh_emih_in!E18=0,0,SER_hh_emih_in!E18/SER_summary!E$27)</f>
        <v>0</v>
      </c>
      <c r="F18" s="103">
        <f>IF(SER_hh_emih_in!F18=0,0,SER_hh_emih_in!F18/SER_summary!F$27)</f>
        <v>0</v>
      </c>
      <c r="G18" s="103">
        <f>IF(SER_hh_emih_in!G18=0,0,SER_hh_emih_in!G18/SER_summary!G$27)</f>
        <v>0</v>
      </c>
      <c r="H18" s="103">
        <f>IF(SER_hh_emih_in!H18=0,0,SER_hh_emih_in!H18/SER_summary!H$27)</f>
        <v>0</v>
      </c>
      <c r="I18" s="103">
        <f>IF(SER_hh_emih_in!I18=0,0,SER_hh_emih_in!I18/SER_summary!I$27)</f>
        <v>0</v>
      </c>
      <c r="J18" s="103">
        <f>IF(SER_hh_emih_in!J18=0,0,SER_hh_emih_in!J18/SER_summary!J$27)</f>
        <v>0</v>
      </c>
      <c r="K18" s="103">
        <f>IF(SER_hh_emih_in!K18=0,0,SER_hh_emih_in!K18/SER_summary!K$27)</f>
        <v>0</v>
      </c>
      <c r="L18" s="103">
        <f>IF(SER_hh_emih_in!L18=0,0,SER_hh_emih_in!L18/SER_summary!L$27)</f>
        <v>0</v>
      </c>
      <c r="M18" s="103">
        <f>IF(SER_hh_emih_in!M18=0,0,SER_hh_emih_in!M18/SER_summary!M$27)</f>
        <v>0</v>
      </c>
      <c r="N18" s="103">
        <f>IF(SER_hh_emih_in!N18=0,0,SER_hh_emih_in!N18/SER_summary!N$27)</f>
        <v>0</v>
      </c>
      <c r="O18" s="103">
        <f>IF(SER_hh_emih_in!O18=0,0,SER_hh_emih_in!O18/SER_summary!O$27)</f>
        <v>0</v>
      </c>
      <c r="P18" s="103">
        <f>IF(SER_hh_emih_in!P18=0,0,SER_hh_emih_in!P18/SER_summary!P$27)</f>
        <v>0</v>
      </c>
      <c r="Q18" s="103">
        <f>IF(SER_hh_emih_in!Q18=0,0,SER_hh_emih_in!Q18/SER_summary!Q$27)</f>
        <v>0</v>
      </c>
    </row>
    <row r="19" spans="1:17" ht="12.95" customHeight="1" x14ac:dyDescent="0.25">
      <c r="A19" s="90" t="s">
        <v>47</v>
      </c>
      <c r="B19" s="101"/>
      <c r="C19" s="101">
        <f>IF(SER_hh_emih_in!C19=0,0,SER_hh_emih_in!C19/SER_summary!C$27)</f>
        <v>2.2010238277979455</v>
      </c>
      <c r="D19" s="101">
        <f>IF(SER_hh_emih_in!D19=0,0,SER_hh_emih_in!D19/SER_summary!D$27)</f>
        <v>3.0601417976596319</v>
      </c>
      <c r="E19" s="101">
        <f>IF(SER_hh_emih_in!E19=0,0,SER_hh_emih_in!E19/SER_summary!E$27)</f>
        <v>2.7109827422141302</v>
      </c>
      <c r="F19" s="101">
        <f>IF(SER_hh_emih_in!F19=0,0,SER_hh_emih_in!F19/SER_summary!F$27)</f>
        <v>4.1837177205484899</v>
      </c>
      <c r="G19" s="101">
        <f>IF(SER_hh_emih_in!G19=0,0,SER_hh_emih_in!G19/SER_summary!G$27)</f>
        <v>2.7960176779892327</v>
      </c>
      <c r="H19" s="101">
        <f>IF(SER_hh_emih_in!H19=0,0,SER_hh_emih_in!H19/SER_summary!H$27)</f>
        <v>2.9415341368151888</v>
      </c>
      <c r="I19" s="101">
        <f>IF(SER_hh_emih_in!I19=0,0,SER_hh_emih_in!I19/SER_summary!I$27)</f>
        <v>2.8861046536885331</v>
      </c>
      <c r="J19" s="101">
        <f>IF(SER_hh_emih_in!J19=0,0,SER_hh_emih_in!J19/SER_summary!J$27)</f>
        <v>2.9068267690974756</v>
      </c>
      <c r="K19" s="101">
        <f>IF(SER_hh_emih_in!K19=0,0,SER_hh_emih_in!K19/SER_summary!K$27)</f>
        <v>3.615025062908428</v>
      </c>
      <c r="L19" s="101">
        <f>IF(SER_hh_emih_in!L19=0,0,SER_hh_emih_in!L19/SER_summary!L$27)</f>
        <v>3.9456677381978467</v>
      </c>
      <c r="M19" s="101">
        <f>IF(SER_hh_emih_in!M19=0,0,SER_hh_emih_in!M19/SER_summary!M$27)</f>
        <v>2.7530576320416431</v>
      </c>
      <c r="N19" s="101">
        <f>IF(SER_hh_emih_in!N19=0,0,SER_hh_emih_in!N19/SER_summary!N$27)</f>
        <v>3.6992572894024693</v>
      </c>
      <c r="O19" s="101">
        <f>IF(SER_hh_emih_in!O19=0,0,SER_hh_emih_in!O19/SER_summary!O$27)</f>
        <v>4.1703382779854312</v>
      </c>
      <c r="P19" s="101">
        <f>IF(SER_hh_emih_in!P19=0,0,SER_hh_emih_in!P19/SER_summary!P$27)</f>
        <v>1.8167217243209941</v>
      </c>
      <c r="Q19" s="101">
        <f>IF(SER_hh_emih_in!Q19=0,0,SER_hh_emih_in!Q19/SER_summary!Q$27)</f>
        <v>2.0325249439398306E-2</v>
      </c>
    </row>
    <row r="20" spans="1:17" ht="12" customHeight="1" x14ac:dyDescent="0.25">
      <c r="A20" s="88" t="s">
        <v>38</v>
      </c>
      <c r="B20" s="100"/>
      <c r="C20" s="100">
        <f>IF(SER_hh_emih_in!C20=0,0,SER_hh_emih_in!C20/SER_summary!C$27)</f>
        <v>0</v>
      </c>
      <c r="D20" s="100">
        <f>IF(SER_hh_emih_in!D20=0,0,SER_hh_emih_in!D20/SER_summary!D$27)</f>
        <v>0</v>
      </c>
      <c r="E20" s="100">
        <f>IF(SER_hh_emih_in!E20=0,0,SER_hh_emih_in!E20/SER_summary!E$27)</f>
        <v>0</v>
      </c>
      <c r="F20" s="100">
        <f>IF(SER_hh_emih_in!F20=0,0,SER_hh_emih_in!F20/SER_summary!F$27)</f>
        <v>0</v>
      </c>
      <c r="G20" s="100">
        <f>IF(SER_hh_emih_in!G20=0,0,SER_hh_emih_in!G20/SER_summary!G$27)</f>
        <v>0</v>
      </c>
      <c r="H20" s="100">
        <f>IF(SER_hh_emih_in!H20=0,0,SER_hh_emih_in!H20/SER_summary!H$27)</f>
        <v>0</v>
      </c>
      <c r="I20" s="100">
        <f>IF(SER_hh_emih_in!I20=0,0,SER_hh_emih_in!I20/SER_summary!I$27)</f>
        <v>0</v>
      </c>
      <c r="J20" s="100">
        <f>IF(SER_hh_emih_in!J20=0,0,SER_hh_emih_in!J20/SER_summary!J$27)</f>
        <v>0</v>
      </c>
      <c r="K20" s="100">
        <f>IF(SER_hh_emih_in!K20=0,0,SER_hh_emih_in!K20/SER_summary!K$27)</f>
        <v>0</v>
      </c>
      <c r="L20" s="100">
        <f>IF(SER_hh_emih_in!L20=0,0,SER_hh_emih_in!L20/SER_summary!L$27)</f>
        <v>0</v>
      </c>
      <c r="M20" s="100">
        <f>IF(SER_hh_emih_in!M20=0,0,SER_hh_emih_in!M20/SER_summary!M$27)</f>
        <v>0</v>
      </c>
      <c r="N20" s="100">
        <f>IF(SER_hh_emih_in!N20=0,0,SER_hh_emih_in!N20/SER_summary!N$27)</f>
        <v>0</v>
      </c>
      <c r="O20" s="100">
        <f>IF(SER_hh_emih_in!O20=0,0,SER_hh_emih_in!O20/SER_summary!O$27)</f>
        <v>0</v>
      </c>
      <c r="P20" s="100">
        <f>IF(SER_hh_emih_in!P20=0,0,SER_hh_emih_in!P20/SER_summary!P$27)</f>
        <v>0</v>
      </c>
      <c r="Q20" s="100">
        <f>IF(SER_hh_emih_in!Q20=0,0,SER_hh_emih_in!Q20/SER_summary!Q$27)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IF(SER_hh_emih_in!C21=0,0,SER_hh_emih_in!C21/SER_summary!C$27)</f>
        <v>0</v>
      </c>
      <c r="D21" s="100">
        <f>IF(SER_hh_emih_in!D21=0,0,SER_hh_emih_in!D21/SER_summary!D$27)</f>
        <v>0</v>
      </c>
      <c r="E21" s="100">
        <f>IF(SER_hh_emih_in!E21=0,0,SER_hh_emih_in!E21/SER_summary!E$27)</f>
        <v>0</v>
      </c>
      <c r="F21" s="100">
        <f>IF(SER_hh_emih_in!F21=0,0,SER_hh_emih_in!F21/SER_summary!F$27)</f>
        <v>0</v>
      </c>
      <c r="G21" s="100">
        <f>IF(SER_hh_emih_in!G21=0,0,SER_hh_emih_in!G21/SER_summary!G$27)</f>
        <v>0</v>
      </c>
      <c r="H21" s="100">
        <f>IF(SER_hh_emih_in!H21=0,0,SER_hh_emih_in!H21/SER_summary!H$27)</f>
        <v>0</v>
      </c>
      <c r="I21" s="100">
        <f>IF(SER_hh_emih_in!I21=0,0,SER_hh_emih_in!I21/SER_summary!I$27)</f>
        <v>0</v>
      </c>
      <c r="J21" s="100">
        <f>IF(SER_hh_emih_in!J21=0,0,SER_hh_emih_in!J21/SER_summary!J$27)</f>
        <v>0</v>
      </c>
      <c r="K21" s="100">
        <f>IF(SER_hh_emih_in!K21=0,0,SER_hh_emih_in!K21/SER_summary!K$27)</f>
        <v>0</v>
      </c>
      <c r="L21" s="100">
        <f>IF(SER_hh_emih_in!L21=0,0,SER_hh_emih_in!L21/SER_summary!L$27)</f>
        <v>0</v>
      </c>
      <c r="M21" s="100">
        <f>IF(SER_hh_emih_in!M21=0,0,SER_hh_emih_in!M21/SER_summary!M$27)</f>
        <v>0</v>
      </c>
      <c r="N21" s="100">
        <f>IF(SER_hh_emih_in!N21=0,0,SER_hh_emih_in!N21/SER_summary!N$27)</f>
        <v>0</v>
      </c>
      <c r="O21" s="100">
        <f>IF(SER_hh_emih_in!O21=0,0,SER_hh_emih_in!O21/SER_summary!O$27)</f>
        <v>0</v>
      </c>
      <c r="P21" s="100">
        <f>IF(SER_hh_emih_in!P21=0,0,SER_hh_emih_in!P21/SER_summary!P$27)</f>
        <v>0</v>
      </c>
      <c r="Q21" s="100">
        <f>IF(SER_hh_emih_in!Q21=0,0,SER_hh_emih_in!Q21/SER_summary!Q$27)</f>
        <v>0</v>
      </c>
    </row>
    <row r="22" spans="1:17" ht="12" customHeight="1" x14ac:dyDescent="0.25">
      <c r="A22" s="88" t="s">
        <v>99</v>
      </c>
      <c r="B22" s="100"/>
      <c r="C22" s="100">
        <f>IF(SER_hh_emih_in!C22=0,0,SER_hh_emih_in!C22/SER_summary!C$27)</f>
        <v>0</v>
      </c>
      <c r="D22" s="100">
        <f>IF(SER_hh_emih_in!D22=0,0,SER_hh_emih_in!D22/SER_summary!D$27)</f>
        <v>0</v>
      </c>
      <c r="E22" s="100">
        <f>IF(SER_hh_emih_in!E22=0,0,SER_hh_emih_in!E22/SER_summary!E$27)</f>
        <v>0</v>
      </c>
      <c r="F22" s="100">
        <f>IF(SER_hh_emih_in!F22=0,0,SER_hh_emih_in!F22/SER_summary!F$27)</f>
        <v>0</v>
      </c>
      <c r="G22" s="100">
        <f>IF(SER_hh_emih_in!G22=0,0,SER_hh_emih_in!G22/SER_summary!G$27)</f>
        <v>0</v>
      </c>
      <c r="H22" s="100">
        <f>IF(SER_hh_emih_in!H22=0,0,SER_hh_emih_in!H22/SER_summary!H$27)</f>
        <v>0</v>
      </c>
      <c r="I22" s="100">
        <f>IF(SER_hh_emih_in!I22=0,0,SER_hh_emih_in!I22/SER_summary!I$27)</f>
        <v>0</v>
      </c>
      <c r="J22" s="100">
        <f>IF(SER_hh_emih_in!J22=0,0,SER_hh_emih_in!J22/SER_summary!J$27)</f>
        <v>0</v>
      </c>
      <c r="K22" s="100">
        <f>IF(SER_hh_emih_in!K22=0,0,SER_hh_emih_in!K22/SER_summary!K$27)</f>
        <v>0</v>
      </c>
      <c r="L22" s="100">
        <f>IF(SER_hh_emih_in!L22=0,0,SER_hh_emih_in!L22/SER_summary!L$27)</f>
        <v>0</v>
      </c>
      <c r="M22" s="100">
        <f>IF(SER_hh_emih_in!M22=0,0,SER_hh_emih_in!M22/SER_summary!M$27)</f>
        <v>0</v>
      </c>
      <c r="N22" s="100">
        <f>IF(SER_hh_emih_in!N22=0,0,SER_hh_emih_in!N22/SER_summary!N$27)</f>
        <v>0</v>
      </c>
      <c r="O22" s="100">
        <f>IF(SER_hh_emih_in!O22=0,0,SER_hh_emih_in!O22/SER_summary!O$27)</f>
        <v>0</v>
      </c>
      <c r="P22" s="100">
        <f>IF(SER_hh_emih_in!P22=0,0,SER_hh_emih_in!P22/SER_summary!P$27)</f>
        <v>0</v>
      </c>
      <c r="Q22" s="100">
        <f>IF(SER_hh_emih_in!Q22=0,0,SER_hh_emih_in!Q22/SER_summary!Q$27)</f>
        <v>0</v>
      </c>
    </row>
    <row r="23" spans="1:17" ht="12" customHeight="1" x14ac:dyDescent="0.25">
      <c r="A23" s="88" t="s">
        <v>98</v>
      </c>
      <c r="B23" s="100"/>
      <c r="C23" s="100">
        <f>IF(SER_hh_emih_in!C23=0,0,SER_hh_emih_in!C23/SER_summary!C$27)</f>
        <v>4.521526944215136</v>
      </c>
      <c r="D23" s="100">
        <f>IF(SER_hh_emih_in!D23=0,0,SER_hh_emih_in!D23/SER_summary!D$27)</f>
        <v>4.5182579269428951</v>
      </c>
      <c r="E23" s="100">
        <f>IF(SER_hh_emih_in!E23=0,0,SER_hh_emih_in!E23/SER_summary!E$27)</f>
        <v>4.5313825629872087</v>
      </c>
      <c r="F23" s="100">
        <f>IF(SER_hh_emih_in!F23=0,0,SER_hh_emih_in!F23/SER_summary!F$27)</f>
        <v>4.5485543493720622</v>
      </c>
      <c r="G23" s="100">
        <f>IF(SER_hh_emih_in!G23=0,0,SER_hh_emih_in!G23/SER_summary!G$27)</f>
        <v>4.4796786242309592</v>
      </c>
      <c r="H23" s="100">
        <f>IF(SER_hh_emih_in!H23=0,0,SER_hh_emih_in!H23/SER_summary!H$27)</f>
        <v>4.4163852675492947</v>
      </c>
      <c r="I23" s="100">
        <f>IF(SER_hh_emih_in!I23=0,0,SER_hh_emih_in!I23/SER_summary!I$27)</f>
        <v>4.3171029750909851</v>
      </c>
      <c r="J23" s="100">
        <f>IF(SER_hh_emih_in!J23=0,0,SER_hh_emih_in!J23/SER_summary!J$27)</f>
        <v>4.4450309699286814</v>
      </c>
      <c r="K23" s="100">
        <f>IF(SER_hh_emih_in!K23=0,0,SER_hh_emih_in!K23/SER_summary!K$27)</f>
        <v>4.5185622726317485</v>
      </c>
      <c r="L23" s="100">
        <f>IF(SER_hh_emih_in!L23=0,0,SER_hh_emih_in!L23/SER_summary!L$27)</f>
        <v>4.5211082761371424</v>
      </c>
      <c r="M23" s="100">
        <f>IF(SER_hh_emih_in!M23=0,0,SER_hh_emih_in!M23/SER_summary!M$27)</f>
        <v>4.5483269084775966</v>
      </c>
      <c r="N23" s="100">
        <f>IF(SER_hh_emih_in!N23=0,0,SER_hh_emih_in!N23/SER_summary!N$27)</f>
        <v>4.2311852810452786</v>
      </c>
      <c r="O23" s="100">
        <f>IF(SER_hh_emih_in!O23=0,0,SER_hh_emih_in!O23/SER_summary!O$27)</f>
        <v>4.3109985185346433</v>
      </c>
      <c r="P23" s="100">
        <f>IF(SER_hh_emih_in!P23=0,0,SER_hh_emih_in!P23/SER_summary!P$27)</f>
        <v>4.4668619618895296</v>
      </c>
      <c r="Q23" s="100">
        <f>IF(SER_hh_emih_in!Q23=0,0,SER_hh_emih_in!Q23/SER_summary!Q$27)</f>
        <v>0</v>
      </c>
    </row>
    <row r="24" spans="1:17" ht="12" customHeight="1" x14ac:dyDescent="0.25">
      <c r="A24" s="88" t="s">
        <v>34</v>
      </c>
      <c r="B24" s="100"/>
      <c r="C24" s="100">
        <f>IF(SER_hh_emih_in!C24=0,0,SER_hh_emih_in!C24/SER_summary!C$27)</f>
        <v>0</v>
      </c>
      <c r="D24" s="100">
        <f>IF(SER_hh_emih_in!D24=0,0,SER_hh_emih_in!D24/SER_summary!D$27)</f>
        <v>0</v>
      </c>
      <c r="E24" s="100">
        <f>IF(SER_hh_emih_in!E24=0,0,SER_hh_emih_in!E24/SER_summary!E$27)</f>
        <v>0</v>
      </c>
      <c r="F24" s="100">
        <f>IF(SER_hh_emih_in!F24=0,0,SER_hh_emih_in!F24/SER_summary!F$27)</f>
        <v>0</v>
      </c>
      <c r="G24" s="100">
        <f>IF(SER_hh_emih_in!G24=0,0,SER_hh_emih_in!G24/SER_summary!G$27)</f>
        <v>0</v>
      </c>
      <c r="H24" s="100">
        <f>IF(SER_hh_emih_in!H24=0,0,SER_hh_emih_in!H24/SER_summary!H$27)</f>
        <v>0</v>
      </c>
      <c r="I24" s="100">
        <f>IF(SER_hh_emih_in!I24=0,0,SER_hh_emih_in!I24/SER_summary!I$27)</f>
        <v>0</v>
      </c>
      <c r="J24" s="100">
        <f>IF(SER_hh_emih_in!J24=0,0,SER_hh_emih_in!J24/SER_summary!J$27)</f>
        <v>0</v>
      </c>
      <c r="K24" s="100">
        <f>IF(SER_hh_emih_in!K24=0,0,SER_hh_emih_in!K24/SER_summary!K$27)</f>
        <v>0</v>
      </c>
      <c r="L24" s="100">
        <f>IF(SER_hh_emih_in!L24=0,0,SER_hh_emih_in!L24/SER_summary!L$27)</f>
        <v>0</v>
      </c>
      <c r="M24" s="100">
        <f>IF(SER_hh_emih_in!M24=0,0,SER_hh_emih_in!M24/SER_summary!M$27)</f>
        <v>0</v>
      </c>
      <c r="N24" s="100">
        <f>IF(SER_hh_emih_in!N24=0,0,SER_hh_emih_in!N24/SER_summary!N$27)</f>
        <v>1.3349857877456752</v>
      </c>
      <c r="O24" s="100">
        <f>IF(SER_hh_emih_in!O24=0,0,SER_hh_emih_in!O24/SER_summary!O$27)</f>
        <v>1.2704624070185946</v>
      </c>
      <c r="P24" s="100">
        <f>IF(SER_hh_emih_in!P24=0,0,SER_hh_emih_in!P24/SER_summary!P$27)</f>
        <v>0</v>
      </c>
      <c r="Q24" s="100">
        <f>IF(SER_hh_emih_in!Q24=0,0,SER_hh_emih_in!Q24/SER_summary!Q$27)</f>
        <v>1.8382826780938955</v>
      </c>
    </row>
    <row r="25" spans="1:17" ht="12" customHeight="1" x14ac:dyDescent="0.25">
      <c r="A25" s="88" t="s">
        <v>42</v>
      </c>
      <c r="B25" s="100"/>
      <c r="C25" s="100">
        <f>IF(SER_hh_emih_in!C25=0,0,SER_hh_emih_in!C25/SER_summary!C$27)</f>
        <v>0</v>
      </c>
      <c r="D25" s="100">
        <f>IF(SER_hh_emih_in!D25=0,0,SER_hh_emih_in!D25/SER_summary!D$27)</f>
        <v>0</v>
      </c>
      <c r="E25" s="100">
        <f>IF(SER_hh_emih_in!E25=0,0,SER_hh_emih_in!E25/SER_summary!E$27)</f>
        <v>0</v>
      </c>
      <c r="F25" s="100">
        <f>IF(SER_hh_emih_in!F25=0,0,SER_hh_emih_in!F25/SER_summary!F$27)</f>
        <v>0</v>
      </c>
      <c r="G25" s="100">
        <f>IF(SER_hh_emih_in!G25=0,0,SER_hh_emih_in!G25/SER_summary!G$27)</f>
        <v>0</v>
      </c>
      <c r="H25" s="100">
        <f>IF(SER_hh_emih_in!H25=0,0,SER_hh_emih_in!H25/SER_summary!H$27)</f>
        <v>0</v>
      </c>
      <c r="I25" s="100">
        <f>IF(SER_hh_emih_in!I25=0,0,SER_hh_emih_in!I25/SER_summary!I$27)</f>
        <v>0</v>
      </c>
      <c r="J25" s="100">
        <f>IF(SER_hh_emih_in!J25=0,0,SER_hh_emih_in!J25/SER_summary!J$27)</f>
        <v>0</v>
      </c>
      <c r="K25" s="100">
        <f>IF(SER_hh_emih_in!K25=0,0,SER_hh_emih_in!K25/SER_summary!K$27)</f>
        <v>0</v>
      </c>
      <c r="L25" s="100">
        <f>IF(SER_hh_emih_in!L25=0,0,SER_hh_emih_in!L25/SER_summary!L$27)</f>
        <v>0</v>
      </c>
      <c r="M25" s="100">
        <f>IF(SER_hh_emih_in!M25=0,0,SER_hh_emih_in!M25/SER_summary!M$27)</f>
        <v>0</v>
      </c>
      <c r="N25" s="100">
        <f>IF(SER_hh_emih_in!N25=0,0,SER_hh_emih_in!N25/SER_summary!N$27)</f>
        <v>0</v>
      </c>
      <c r="O25" s="100">
        <f>IF(SER_hh_emih_in!O25=0,0,SER_hh_emih_in!O25/SER_summary!O$27)</f>
        <v>0</v>
      </c>
      <c r="P25" s="100">
        <f>IF(SER_hh_emih_in!P25=0,0,SER_hh_emih_in!P25/SER_summary!P$27)</f>
        <v>0</v>
      </c>
      <c r="Q25" s="100">
        <f>IF(SER_hh_emih_in!Q25=0,0,SER_hh_emih_in!Q25/SER_summary!Q$27)</f>
        <v>0</v>
      </c>
    </row>
    <row r="26" spans="1:17" ht="12" customHeight="1" x14ac:dyDescent="0.25">
      <c r="A26" s="88" t="s">
        <v>30</v>
      </c>
      <c r="B26" s="22"/>
      <c r="C26" s="22">
        <f>IF(SER_hh_emih_in!C26=0,0,SER_hh_emih_in!C26/SER_summary!C$27)</f>
        <v>0</v>
      </c>
      <c r="D26" s="22">
        <f>IF(SER_hh_emih_in!D26=0,0,SER_hh_emih_in!D26/SER_summary!D$27)</f>
        <v>0</v>
      </c>
      <c r="E26" s="22">
        <f>IF(SER_hh_emih_in!E26=0,0,SER_hh_emih_in!E26/SER_summary!E$27)</f>
        <v>0</v>
      </c>
      <c r="F26" s="22">
        <f>IF(SER_hh_emih_in!F26=0,0,SER_hh_emih_in!F26/SER_summary!F$27)</f>
        <v>0</v>
      </c>
      <c r="G26" s="22">
        <f>IF(SER_hh_emih_in!G26=0,0,SER_hh_emih_in!G26/SER_summary!G$27)</f>
        <v>0</v>
      </c>
      <c r="H26" s="22">
        <f>IF(SER_hh_emih_in!H26=0,0,SER_hh_emih_in!H26/SER_summary!H$27)</f>
        <v>0</v>
      </c>
      <c r="I26" s="22">
        <f>IF(SER_hh_emih_in!I26=0,0,SER_hh_emih_in!I26/SER_summary!I$27)</f>
        <v>0</v>
      </c>
      <c r="J26" s="22">
        <f>IF(SER_hh_emih_in!J26=0,0,SER_hh_emih_in!J26/SER_summary!J$27)</f>
        <v>0</v>
      </c>
      <c r="K26" s="22">
        <f>IF(SER_hh_emih_in!K26=0,0,SER_hh_emih_in!K26/SER_summary!K$27)</f>
        <v>0</v>
      </c>
      <c r="L26" s="22">
        <f>IF(SER_hh_emih_in!L26=0,0,SER_hh_emih_in!L26/SER_summary!L$27)</f>
        <v>0</v>
      </c>
      <c r="M26" s="22">
        <f>IF(SER_hh_emih_in!M26=0,0,SER_hh_emih_in!M26/SER_summary!M$27)</f>
        <v>0</v>
      </c>
      <c r="N26" s="22">
        <f>IF(SER_hh_emih_in!N26=0,0,SER_hh_emih_in!N26/SER_summary!N$27)</f>
        <v>0</v>
      </c>
      <c r="O26" s="22">
        <f>IF(SER_hh_emih_in!O26=0,0,SER_hh_emih_in!O26/SER_summary!O$27)</f>
        <v>0</v>
      </c>
      <c r="P26" s="22">
        <f>IF(SER_hh_emih_in!P26=0,0,SER_hh_emih_in!P26/SER_summary!P$27)</f>
        <v>0</v>
      </c>
      <c r="Q26" s="22">
        <f>IF(SER_hh_emih_in!Q26=0,0,SER_hh_emih_in!Q26/SER_summary!Q$27)</f>
        <v>0</v>
      </c>
    </row>
    <row r="27" spans="1:17" ht="12" customHeight="1" x14ac:dyDescent="0.25">
      <c r="A27" s="93" t="s">
        <v>114</v>
      </c>
      <c r="B27" s="121"/>
      <c r="C27" s="116">
        <f>IF(SER_hh_emih_in!C27=0,0,SER_hh_emih_in!C27/SER_summary!C$27)</f>
        <v>0</v>
      </c>
      <c r="D27" s="116">
        <f>IF(SER_hh_emih_in!D27=0,0,SER_hh_emih_in!D27/SER_summary!D$27)</f>
        <v>0</v>
      </c>
      <c r="E27" s="116">
        <f>IF(SER_hh_emih_in!E27=0,0,SER_hh_emih_in!E27/SER_summary!E$27)</f>
        <v>0</v>
      </c>
      <c r="F27" s="116">
        <f>IF(SER_hh_emih_in!F27=0,0,SER_hh_emih_in!F27/SER_summary!F$27)</f>
        <v>0</v>
      </c>
      <c r="G27" s="116">
        <f>IF(SER_hh_emih_in!G27=0,0,SER_hh_emih_in!G27/SER_summary!G$27)</f>
        <v>0</v>
      </c>
      <c r="H27" s="116">
        <f>IF(SER_hh_emih_in!H27=0,0,SER_hh_emih_in!H27/SER_summary!H$27)</f>
        <v>0</v>
      </c>
      <c r="I27" s="116">
        <f>IF(SER_hh_emih_in!I27=0,0,SER_hh_emih_in!I27/SER_summary!I$27)</f>
        <v>0</v>
      </c>
      <c r="J27" s="116">
        <f>IF(SER_hh_emih_in!J27=0,0,SER_hh_emih_in!J27/SER_summary!J$27)</f>
        <v>0</v>
      </c>
      <c r="K27" s="116">
        <f>IF(SER_hh_emih_in!K27=0,0,SER_hh_emih_in!K27/SER_summary!K$27)</f>
        <v>0</v>
      </c>
      <c r="L27" s="116">
        <f>IF(SER_hh_emih_in!L27=0,0,SER_hh_emih_in!L27/SER_summary!L$27)</f>
        <v>0</v>
      </c>
      <c r="M27" s="116">
        <f>IF(SER_hh_emih_in!M27=0,0,SER_hh_emih_in!M27/SER_summary!M$27)</f>
        <v>0</v>
      </c>
      <c r="N27" s="116">
        <f>IF(SER_hh_emih_in!N27=0,0,SER_hh_emih_in!N27/SER_summary!N$27)</f>
        <v>0</v>
      </c>
      <c r="O27" s="116">
        <f>IF(SER_hh_emih_in!O27=0,0,SER_hh_emih_in!O27/SER_summary!O$27)</f>
        <v>0</v>
      </c>
      <c r="P27" s="116">
        <f>IF(SER_hh_emih_in!P27=0,0,SER_hh_emih_in!P27/SER_summary!P$27)</f>
        <v>0</v>
      </c>
      <c r="Q27" s="116">
        <f>IF(SER_hh_emih_in!Q27=0,0,SER_hh_emih_in!Q27/SER_summary!Q$27)</f>
        <v>0</v>
      </c>
    </row>
    <row r="28" spans="1:17" ht="12" customHeight="1" x14ac:dyDescent="0.25">
      <c r="A28" s="91" t="s">
        <v>113</v>
      </c>
      <c r="B28" s="18"/>
      <c r="C28" s="117">
        <f>IF(SER_hh_emih_in!C28=0,0,SER_hh_emih_in!C28/SER_summary!C$27)</f>
        <v>0</v>
      </c>
      <c r="D28" s="117">
        <f>IF(SER_hh_emih_in!D28=0,0,SER_hh_emih_in!D28/SER_summary!D$27)</f>
        <v>0</v>
      </c>
      <c r="E28" s="117">
        <f>IF(SER_hh_emih_in!E28=0,0,SER_hh_emih_in!E28/SER_summary!E$27)</f>
        <v>0</v>
      </c>
      <c r="F28" s="117">
        <f>IF(SER_hh_emih_in!F28=0,0,SER_hh_emih_in!F28/SER_summary!F$27)</f>
        <v>0</v>
      </c>
      <c r="G28" s="117">
        <f>IF(SER_hh_emih_in!G28=0,0,SER_hh_emih_in!G28/SER_summary!G$27)</f>
        <v>0</v>
      </c>
      <c r="H28" s="117">
        <f>IF(SER_hh_emih_in!H28=0,0,SER_hh_emih_in!H28/SER_summary!H$27)</f>
        <v>0</v>
      </c>
      <c r="I28" s="117">
        <f>IF(SER_hh_emih_in!I28=0,0,SER_hh_emih_in!I28/SER_summary!I$27)</f>
        <v>0</v>
      </c>
      <c r="J28" s="117">
        <f>IF(SER_hh_emih_in!J28=0,0,SER_hh_emih_in!J28/SER_summary!J$27)</f>
        <v>0</v>
      </c>
      <c r="K28" s="117">
        <f>IF(SER_hh_emih_in!K28=0,0,SER_hh_emih_in!K28/SER_summary!K$27)</f>
        <v>0</v>
      </c>
      <c r="L28" s="117">
        <f>IF(SER_hh_emih_in!L28=0,0,SER_hh_emih_in!L28/SER_summary!L$27)</f>
        <v>0</v>
      </c>
      <c r="M28" s="117">
        <f>IF(SER_hh_emih_in!M28=0,0,SER_hh_emih_in!M28/SER_summary!M$27)</f>
        <v>0</v>
      </c>
      <c r="N28" s="117">
        <f>IF(SER_hh_emih_in!N28=0,0,SER_hh_emih_in!N28/SER_summary!N$27)</f>
        <v>0</v>
      </c>
      <c r="O28" s="117">
        <f>IF(SER_hh_emih_in!O28=0,0,SER_hh_emih_in!O28/SER_summary!O$27)</f>
        <v>0</v>
      </c>
      <c r="P28" s="117">
        <f>IF(SER_hh_emih_in!P28=0,0,SER_hh_emih_in!P28/SER_summary!P$27)</f>
        <v>0</v>
      </c>
      <c r="Q28" s="117">
        <f>IF(SER_hh_emih_in!Q28=0,0,SER_hh_emih_in!Q28/SER_summary!Q$27)</f>
        <v>0</v>
      </c>
    </row>
    <row r="29" spans="1:17" ht="12.95" customHeight="1" x14ac:dyDescent="0.25">
      <c r="A29" s="90" t="s">
        <v>46</v>
      </c>
      <c r="B29" s="101"/>
      <c r="C29" s="101">
        <f>IF(SER_hh_emih_in!C29=0,0,SER_hh_emih_in!C29/SER_summary!C$27)</f>
        <v>3.2652228082668162</v>
      </c>
      <c r="D29" s="101">
        <f>IF(SER_hh_emih_in!D29=0,0,SER_hh_emih_in!D29/SER_summary!D$27)</f>
        <v>4.0163917497402863</v>
      </c>
      <c r="E29" s="101">
        <f>IF(SER_hh_emih_in!E29=0,0,SER_hh_emih_in!E29/SER_summary!E$27)</f>
        <v>3.426950580110681</v>
      </c>
      <c r="F29" s="101">
        <f>IF(SER_hh_emih_in!F29=0,0,SER_hh_emih_in!F29/SER_summary!F$27)</f>
        <v>2.7269564718832777</v>
      </c>
      <c r="G29" s="101">
        <f>IF(SER_hh_emih_in!G29=0,0,SER_hh_emih_in!G29/SER_summary!G$27)</f>
        <v>3.7538498841932268</v>
      </c>
      <c r="H29" s="101">
        <f>IF(SER_hh_emih_in!H29=0,0,SER_hh_emih_in!H29/SER_summary!H$27)</f>
        <v>3.4211977302986236</v>
      </c>
      <c r="I29" s="101">
        <f>IF(SER_hh_emih_in!I29=0,0,SER_hh_emih_in!I29/SER_summary!I$27)</f>
        <v>3.0161251975709029</v>
      </c>
      <c r="J29" s="101">
        <f>IF(SER_hh_emih_in!J29=0,0,SER_hh_emih_in!J29/SER_summary!J$27)</f>
        <v>3.1248274719400029</v>
      </c>
      <c r="K29" s="101">
        <f>IF(SER_hh_emih_in!K29=0,0,SER_hh_emih_in!K29/SER_summary!K$27)</f>
        <v>4.2219114952165393</v>
      </c>
      <c r="L29" s="101">
        <f>IF(SER_hh_emih_in!L29=0,0,SER_hh_emih_in!L29/SER_summary!L$27)</f>
        <v>6.0474135475612503</v>
      </c>
      <c r="M29" s="101">
        <f>IF(SER_hh_emih_in!M29=0,0,SER_hh_emih_in!M29/SER_summary!M$27)</f>
        <v>5.7978513774149523</v>
      </c>
      <c r="N29" s="101">
        <f>IF(SER_hh_emih_in!N29=0,0,SER_hh_emih_in!N29/SER_summary!N$27)</f>
        <v>5.1305696899153901</v>
      </c>
      <c r="O29" s="101">
        <f>IF(SER_hh_emih_in!O29=0,0,SER_hh_emih_in!O29/SER_summary!O$27)</f>
        <v>5.1190790347923256</v>
      </c>
      <c r="P29" s="101">
        <f>IF(SER_hh_emih_in!P29=0,0,SER_hh_emih_in!P29/SER_summary!P$27)</f>
        <v>3.0973364382836674</v>
      </c>
      <c r="Q29" s="101">
        <f>IF(SER_hh_emih_in!Q29=0,0,SER_hh_emih_in!Q29/SER_summary!Q$27)</f>
        <v>0.69356784459651033</v>
      </c>
    </row>
    <row r="30" spans="1:17" s="28" customFormat="1" ht="12" customHeight="1" x14ac:dyDescent="0.25">
      <c r="A30" s="88" t="s">
        <v>66</v>
      </c>
      <c r="B30" s="100"/>
      <c r="C30" s="100">
        <f>IF(SER_hh_emih_in!C30=0,0,SER_hh_emih_in!C30/SER_summary!C$27)</f>
        <v>0</v>
      </c>
      <c r="D30" s="100">
        <f>IF(SER_hh_emih_in!D30=0,0,SER_hh_emih_in!D30/SER_summary!D$27)</f>
        <v>7.8325949933579899</v>
      </c>
      <c r="E30" s="100">
        <f>IF(SER_hh_emih_in!E30=0,0,SER_hh_emih_in!E30/SER_summary!E$27)</f>
        <v>7.2916244694816408</v>
      </c>
      <c r="F30" s="100">
        <f>IF(SER_hh_emih_in!F30=0,0,SER_hh_emih_in!F30/SER_summary!F$27)</f>
        <v>0</v>
      </c>
      <c r="G30" s="100">
        <f>IF(SER_hh_emih_in!G30=0,0,SER_hh_emih_in!G30/SER_summary!G$27)</f>
        <v>7.6294021890225663</v>
      </c>
      <c r="H30" s="100">
        <f>IF(SER_hh_emih_in!H30=0,0,SER_hh_emih_in!H30/SER_summary!H$27)</f>
        <v>7.2110028910198691</v>
      </c>
      <c r="I30" s="100">
        <f>IF(SER_hh_emih_in!I30=0,0,SER_hh_emih_in!I30/SER_summary!I$27)</f>
        <v>7.3301627955245579</v>
      </c>
      <c r="J30" s="100">
        <f>IF(SER_hh_emih_in!J30=0,0,SER_hh_emih_in!J30/SER_summary!J$27)</f>
        <v>0</v>
      </c>
      <c r="K30" s="100">
        <f>IF(SER_hh_emih_in!K30=0,0,SER_hh_emih_in!K30/SER_summary!K$27)</f>
        <v>7.3588518996851393</v>
      </c>
      <c r="L30" s="100">
        <f>IF(SER_hh_emih_in!L30=0,0,SER_hh_emih_in!L30/SER_summary!L$27)</f>
        <v>8.234314818477575</v>
      </c>
      <c r="M30" s="100">
        <f>IF(SER_hh_emih_in!M30=0,0,SER_hh_emih_in!M30/SER_summary!M$27)</f>
        <v>6.9452107788224975</v>
      </c>
      <c r="N30" s="100">
        <f>IF(SER_hh_emih_in!N30=0,0,SER_hh_emih_in!N30/SER_summary!N$27)</f>
        <v>6.2285444121470448</v>
      </c>
      <c r="O30" s="100">
        <f>IF(SER_hh_emih_in!O30=0,0,SER_hh_emih_in!O30/SER_summary!O$27)</f>
        <v>0</v>
      </c>
      <c r="P30" s="100">
        <f>IF(SER_hh_emih_in!P30=0,0,SER_hh_emih_in!P30/SER_summary!P$27)</f>
        <v>0</v>
      </c>
      <c r="Q30" s="100">
        <f>IF(SER_hh_emih_in!Q30=0,0,SER_hh_emih_in!Q30/SER_summary!Q$27)</f>
        <v>6.2612051446901233</v>
      </c>
    </row>
    <row r="31" spans="1:17" ht="12" customHeight="1" x14ac:dyDescent="0.25">
      <c r="A31" s="88" t="s">
        <v>98</v>
      </c>
      <c r="B31" s="100"/>
      <c r="C31" s="100">
        <f>IF(SER_hh_emih_in!C31=0,0,SER_hh_emih_in!C31/SER_summary!C$27)</f>
        <v>6.2390311234131506</v>
      </c>
      <c r="D31" s="100">
        <f>IF(SER_hh_emih_in!D31=0,0,SER_hh_emih_in!D31/SER_summary!D$27)</f>
        <v>5.9660860931272248</v>
      </c>
      <c r="E31" s="100">
        <f>IF(SER_hh_emih_in!E31=0,0,SER_hh_emih_in!E31/SER_summary!E$27)</f>
        <v>6.0285231654516824</v>
      </c>
      <c r="F31" s="100">
        <f>IF(SER_hh_emih_in!F31=0,0,SER_hh_emih_in!F31/SER_summary!F$27)</f>
        <v>6.065021436685937</v>
      </c>
      <c r="G31" s="100">
        <f>IF(SER_hh_emih_in!G31=0,0,SER_hh_emih_in!G31/SER_summary!G$27)</f>
        <v>5.9296635845396723</v>
      </c>
      <c r="H31" s="100">
        <f>IF(SER_hh_emih_in!H31=0,0,SER_hh_emih_in!H31/SER_summary!H$27)</f>
        <v>5.909511714697274</v>
      </c>
      <c r="I31" s="100">
        <f>IF(SER_hh_emih_in!I31=0,0,SER_hh_emih_in!I31/SER_summary!I$27)</f>
        <v>5.8772792231164921</v>
      </c>
      <c r="J31" s="100">
        <f>IF(SER_hh_emih_in!J31=0,0,SER_hh_emih_in!J31/SER_summary!J$27)</f>
        <v>5.8963960629379155</v>
      </c>
      <c r="K31" s="100">
        <f>IF(SER_hh_emih_in!K31=0,0,SER_hh_emih_in!K31/SER_summary!K$27)</f>
        <v>5.9013810952219874</v>
      </c>
      <c r="L31" s="100">
        <f>IF(SER_hh_emih_in!L31=0,0,SER_hh_emih_in!L31/SER_summary!L$27)</f>
        <v>5.769033233680636</v>
      </c>
      <c r="M31" s="100">
        <f>IF(SER_hh_emih_in!M31=0,0,SER_hh_emih_in!M31/SER_summary!M$27)</f>
        <v>5.6779428533637697</v>
      </c>
      <c r="N31" s="100">
        <f>IF(SER_hh_emih_in!N31=0,0,SER_hh_emih_in!N31/SER_summary!N$27)</f>
        <v>5.0708242008031998</v>
      </c>
      <c r="O31" s="100">
        <f>IF(SER_hh_emih_in!O31=0,0,SER_hh_emih_in!O31/SER_summary!O$27)</f>
        <v>5.1190790347923256</v>
      </c>
      <c r="P31" s="100">
        <f>IF(SER_hh_emih_in!P31=0,0,SER_hh_emih_in!P31/SER_summary!P$27)</f>
        <v>5.110263497342844</v>
      </c>
      <c r="Q31" s="100">
        <f>IF(SER_hh_emih_in!Q31=0,0,SER_hh_emih_in!Q31/SER_summary!Q$27)</f>
        <v>5.126773820520766</v>
      </c>
    </row>
    <row r="32" spans="1:17" ht="12" customHeight="1" x14ac:dyDescent="0.25">
      <c r="A32" s="88" t="s">
        <v>34</v>
      </c>
      <c r="B32" s="100"/>
      <c r="C32" s="100">
        <f>IF(SER_hh_emih_in!C32=0,0,SER_hh_emih_in!C32/SER_summary!C$27)</f>
        <v>0</v>
      </c>
      <c r="D32" s="100">
        <f>IF(SER_hh_emih_in!D32=0,0,SER_hh_emih_in!D32/SER_summary!D$27)</f>
        <v>0</v>
      </c>
      <c r="E32" s="100">
        <f>IF(SER_hh_emih_in!E32=0,0,SER_hh_emih_in!E32/SER_summary!E$27)</f>
        <v>0</v>
      </c>
      <c r="F32" s="100">
        <f>IF(SER_hh_emih_in!F32=0,0,SER_hh_emih_in!F32/SER_summary!F$27)</f>
        <v>0</v>
      </c>
      <c r="G32" s="100">
        <f>IF(SER_hh_emih_in!G32=0,0,SER_hh_emih_in!G32/SER_summary!G$27)</f>
        <v>0</v>
      </c>
      <c r="H32" s="100">
        <f>IF(SER_hh_emih_in!H32=0,0,SER_hh_emih_in!H32/SER_summary!H$27)</f>
        <v>0</v>
      </c>
      <c r="I32" s="100">
        <f>IF(SER_hh_emih_in!I32=0,0,SER_hh_emih_in!I32/SER_summary!I$27)</f>
        <v>0</v>
      </c>
      <c r="J32" s="100">
        <f>IF(SER_hh_emih_in!J32=0,0,SER_hh_emih_in!J32/SER_summary!J$27)</f>
        <v>0</v>
      </c>
      <c r="K32" s="100">
        <f>IF(SER_hh_emih_in!K32=0,0,SER_hh_emih_in!K32/SER_summary!K$27)</f>
        <v>0</v>
      </c>
      <c r="L32" s="100">
        <f>IF(SER_hh_emih_in!L32=0,0,SER_hh_emih_in!L32/SER_summary!L$27)</f>
        <v>0</v>
      </c>
      <c r="M32" s="100">
        <f>IF(SER_hh_emih_in!M32=0,0,SER_hh_emih_in!M32/SER_summary!M$27)</f>
        <v>0</v>
      </c>
      <c r="N32" s="100">
        <f>IF(SER_hh_emih_in!N32=0,0,SER_hh_emih_in!N32/SER_summary!N$27)</f>
        <v>0</v>
      </c>
      <c r="O32" s="100">
        <f>IF(SER_hh_emih_in!O32=0,0,SER_hh_emih_in!O32/SER_summary!O$27)</f>
        <v>0</v>
      </c>
      <c r="P32" s="100">
        <f>IF(SER_hh_emih_in!P32=0,0,SER_hh_emih_in!P32/SER_summary!P$27)</f>
        <v>0</v>
      </c>
      <c r="Q32" s="100">
        <f>IF(SER_hh_emih_in!Q32=0,0,SER_hh_emih_in!Q32/SER_summary!Q$27)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IF(SER_hh_emih_in!C33=0,0,SER_hh_emih_in!C33/SER_summary!C$27)</f>
        <v>0</v>
      </c>
      <c r="D33" s="18">
        <f>IF(SER_hh_emih_in!D33=0,0,SER_hh_emih_in!D33/SER_summary!D$27)</f>
        <v>0</v>
      </c>
      <c r="E33" s="18">
        <f>IF(SER_hh_emih_in!E33=0,0,SER_hh_emih_in!E33/SER_summary!E$27)</f>
        <v>0</v>
      </c>
      <c r="F33" s="18">
        <f>IF(SER_hh_emih_in!F33=0,0,SER_hh_emih_in!F33/SER_summary!F$27)</f>
        <v>0</v>
      </c>
      <c r="G33" s="18">
        <f>IF(SER_hh_emih_in!G33=0,0,SER_hh_emih_in!G33/SER_summary!G$27)</f>
        <v>0</v>
      </c>
      <c r="H33" s="18">
        <f>IF(SER_hh_emih_in!H33=0,0,SER_hh_emih_in!H33/SER_summary!H$27)</f>
        <v>0</v>
      </c>
      <c r="I33" s="18">
        <f>IF(SER_hh_emih_in!I33=0,0,SER_hh_emih_in!I33/SER_summary!I$27)</f>
        <v>0</v>
      </c>
      <c r="J33" s="18">
        <f>IF(SER_hh_emih_in!J33=0,0,SER_hh_emih_in!J33/SER_summary!J$27)</f>
        <v>0</v>
      </c>
      <c r="K33" s="18">
        <f>IF(SER_hh_emih_in!K33=0,0,SER_hh_emih_in!K33/SER_summary!K$27)</f>
        <v>0</v>
      </c>
      <c r="L33" s="18">
        <f>IF(SER_hh_emih_in!L33=0,0,SER_hh_emih_in!L33/SER_summary!L$27)</f>
        <v>0</v>
      </c>
      <c r="M33" s="18">
        <f>IF(SER_hh_emih_in!M33=0,0,SER_hh_emih_in!M33/SER_summary!M$27)</f>
        <v>0</v>
      </c>
      <c r="N33" s="18">
        <f>IF(SER_hh_emih_in!N33=0,0,SER_hh_emih_in!N33/SER_summary!N$27)</f>
        <v>0</v>
      </c>
      <c r="O33" s="18">
        <f>IF(SER_hh_emih_in!O33=0,0,SER_hh_emih_in!O33/SER_summary!O$27)</f>
        <v>0</v>
      </c>
      <c r="P33" s="18">
        <f>IF(SER_hh_emih_in!P33=0,0,SER_hh_emih_in!P33/SER_summary!P$27)</f>
        <v>0</v>
      </c>
      <c r="Q33" s="18">
        <f>IF(SER_hh_emih_in!Q33=0,0,SER_hh_emih_in!Q33/SER_summary!Q$27)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8" tint="0.59999389629810485"/>
    <pageSetUpPr fitToPage="1"/>
  </sheetPr>
  <dimension ref="A1:Q73"/>
  <sheetViews>
    <sheetView showGridLines="0" zoomScaleNormal="100" workbookViewId="0">
      <pane xSplit="1" ySplit="1" topLeftCell="B2" activePane="bottomRight" state="frozen"/>
      <selection activeCell="B5" sqref="B5"/>
      <selection pane="topRight" activeCell="B5" sqref="B5"/>
      <selection pane="bottomLeft" activeCell="B5" sqref="B5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27" t="s">
        <v>109</v>
      </c>
      <c r="B3" s="129">
        <f t="shared" ref="B3" si="0">SUM(B4:B9)</f>
        <v>462.24419657261876</v>
      </c>
      <c r="C3" s="129">
        <f t="shared" ref="C3" si="1">SUM(C4:C9)</f>
        <v>479.09743643137409</v>
      </c>
      <c r="D3" s="129">
        <f t="shared" ref="D3:Q3" si="2">SUM(D4:D9)</f>
        <v>493.92814829981103</v>
      </c>
      <c r="E3" s="129">
        <f t="shared" si="2"/>
        <v>513.36279745608113</v>
      </c>
      <c r="F3" s="129">
        <f t="shared" si="2"/>
        <v>527.38039811989336</v>
      </c>
      <c r="G3" s="129">
        <f t="shared" si="2"/>
        <v>548.68726212367324</v>
      </c>
      <c r="H3" s="129">
        <f t="shared" si="2"/>
        <v>568.43443396684802</v>
      </c>
      <c r="I3" s="129">
        <f t="shared" si="2"/>
        <v>586.13469105251158</v>
      </c>
      <c r="J3" s="129">
        <f t="shared" si="2"/>
        <v>590.5392458134146</v>
      </c>
      <c r="K3" s="129">
        <f t="shared" si="2"/>
        <v>591.69337304881242</v>
      </c>
      <c r="L3" s="129">
        <f t="shared" si="2"/>
        <v>592.44987936291921</v>
      </c>
      <c r="M3" s="129">
        <f t="shared" si="2"/>
        <v>589.43577836867257</v>
      </c>
      <c r="N3" s="129">
        <f t="shared" si="2"/>
        <v>579.31430009751011</v>
      </c>
      <c r="O3" s="129">
        <f t="shared" si="2"/>
        <v>569.0488117051849</v>
      </c>
      <c r="P3" s="129">
        <f t="shared" si="2"/>
        <v>561.1585205362361</v>
      </c>
      <c r="Q3" s="129">
        <f t="shared" si="2"/>
        <v>541.55511072136756</v>
      </c>
    </row>
    <row r="4" spans="1:17" ht="12" customHeight="1" x14ac:dyDescent="0.25">
      <c r="A4" s="88" t="s">
        <v>9</v>
      </c>
      <c r="B4" s="128">
        <v>62.878299365253255</v>
      </c>
      <c r="C4" s="128">
        <v>66.002616027436019</v>
      </c>
      <c r="D4" s="128">
        <v>69.726963849994078</v>
      </c>
      <c r="E4" s="128">
        <v>73.770987239569948</v>
      </c>
      <c r="F4" s="128">
        <v>75.999184093871278</v>
      </c>
      <c r="G4" s="128">
        <v>78.897796723534242</v>
      </c>
      <c r="H4" s="128">
        <v>81.663413700603812</v>
      </c>
      <c r="I4" s="128">
        <v>84.839758093676053</v>
      </c>
      <c r="J4" s="128">
        <v>86.000437296382458</v>
      </c>
      <c r="K4" s="128">
        <v>86.724059708295385</v>
      </c>
      <c r="L4" s="128">
        <v>87.47840126206998</v>
      </c>
      <c r="M4" s="128">
        <v>88.019270972853846</v>
      </c>
      <c r="N4" s="128">
        <v>88.217356013536047</v>
      </c>
      <c r="O4" s="128">
        <v>89.310277846292877</v>
      </c>
      <c r="P4" s="128">
        <v>91.256063989224785</v>
      </c>
      <c r="Q4" s="128">
        <v>90.626261467657869</v>
      </c>
    </row>
    <row r="5" spans="1:17" ht="12" customHeight="1" x14ac:dyDescent="0.25">
      <c r="A5" s="88" t="s">
        <v>8</v>
      </c>
      <c r="B5" s="128">
        <v>48.398868895135365</v>
      </c>
      <c r="C5" s="128">
        <v>50.224124976144033</v>
      </c>
      <c r="D5" s="128">
        <v>52.188460532271748</v>
      </c>
      <c r="E5" s="128">
        <v>53.779246064628985</v>
      </c>
      <c r="F5" s="128">
        <v>54.789244123191303</v>
      </c>
      <c r="G5" s="128">
        <v>56.502417623171432</v>
      </c>
      <c r="H5" s="128">
        <v>57.872745074925334</v>
      </c>
      <c r="I5" s="128">
        <v>58.802217851598925</v>
      </c>
      <c r="J5" s="128">
        <v>59.24957631371803</v>
      </c>
      <c r="K5" s="128">
        <v>59.847258469079527</v>
      </c>
      <c r="L5" s="128">
        <v>60.1004929341657</v>
      </c>
      <c r="M5" s="128">
        <v>59.081513804020652</v>
      </c>
      <c r="N5" s="128">
        <v>57.537776866900892</v>
      </c>
      <c r="O5" s="128">
        <v>55.818310685853668</v>
      </c>
      <c r="P5" s="128">
        <v>53.709228051726861</v>
      </c>
      <c r="Q5" s="128">
        <v>51.318420205474467</v>
      </c>
    </row>
    <row r="6" spans="1:17" ht="12" customHeight="1" x14ac:dyDescent="0.25">
      <c r="A6" s="88" t="s">
        <v>7</v>
      </c>
      <c r="B6" s="128">
        <v>211.08796849761038</v>
      </c>
      <c r="C6" s="128">
        <v>216.23003693209321</v>
      </c>
      <c r="D6" s="128">
        <v>220.13455482223182</v>
      </c>
      <c r="E6" s="128">
        <v>225.56988680935137</v>
      </c>
      <c r="F6" s="128">
        <v>226.32639663261622</v>
      </c>
      <c r="G6" s="128">
        <v>230.57803740876895</v>
      </c>
      <c r="H6" s="128">
        <v>232.59137050119693</v>
      </c>
      <c r="I6" s="128">
        <v>234.00615193282397</v>
      </c>
      <c r="J6" s="128">
        <v>230.21449445207108</v>
      </c>
      <c r="K6" s="128">
        <v>225.93442135595237</v>
      </c>
      <c r="L6" s="128">
        <v>223.16994134146907</v>
      </c>
      <c r="M6" s="128">
        <v>219.72856956611119</v>
      </c>
      <c r="N6" s="128">
        <v>214.91651059788609</v>
      </c>
      <c r="O6" s="128">
        <v>209.24222470572798</v>
      </c>
      <c r="P6" s="128">
        <v>204.89804933991638</v>
      </c>
      <c r="Q6" s="128">
        <v>194.18831573658014</v>
      </c>
    </row>
    <row r="7" spans="1:17" ht="12" customHeight="1" x14ac:dyDescent="0.25">
      <c r="A7" s="88" t="s">
        <v>39</v>
      </c>
      <c r="B7" s="128">
        <v>77.688733201771257</v>
      </c>
      <c r="C7" s="128">
        <v>78.812359725689973</v>
      </c>
      <c r="D7" s="128">
        <v>79.333675821517232</v>
      </c>
      <c r="E7" s="128">
        <v>80.216954876536789</v>
      </c>
      <c r="F7" s="128">
        <v>81.57876411532628</v>
      </c>
      <c r="G7" s="128">
        <v>83.806392606792485</v>
      </c>
      <c r="H7" s="128">
        <v>86.47632566441726</v>
      </c>
      <c r="I7" s="128">
        <v>89.413549746790594</v>
      </c>
      <c r="J7" s="128">
        <v>90.701042322163914</v>
      </c>
      <c r="K7" s="128">
        <v>90.834010461419126</v>
      </c>
      <c r="L7" s="128">
        <v>90.40407149128302</v>
      </c>
      <c r="M7" s="128">
        <v>89.093349176182556</v>
      </c>
      <c r="N7" s="128">
        <v>87.608527447123933</v>
      </c>
      <c r="O7" s="128">
        <v>86.441663199376904</v>
      </c>
      <c r="P7" s="128">
        <v>85.246952595974662</v>
      </c>
      <c r="Q7" s="128">
        <v>84.178068304570814</v>
      </c>
    </row>
    <row r="8" spans="1:17" ht="12" customHeight="1" x14ac:dyDescent="0.25">
      <c r="A8" s="51" t="s">
        <v>6</v>
      </c>
      <c r="B8" s="50">
        <v>39.53585205515374</v>
      </c>
      <c r="C8" s="50">
        <v>43.365407223356662</v>
      </c>
      <c r="D8" s="50">
        <v>47.252106344667141</v>
      </c>
      <c r="E8" s="50">
        <v>52.760062069735156</v>
      </c>
      <c r="F8" s="50">
        <v>57.310652636092811</v>
      </c>
      <c r="G8" s="50">
        <v>61.621008615085856</v>
      </c>
      <c r="H8" s="50">
        <v>65.320025389204901</v>
      </c>
      <c r="I8" s="50">
        <v>69.133593945936227</v>
      </c>
      <c r="J8" s="50">
        <v>71.024908898865434</v>
      </c>
      <c r="K8" s="50">
        <v>72.853543259794762</v>
      </c>
      <c r="L8" s="50">
        <v>74.711665068374415</v>
      </c>
      <c r="M8" s="50">
        <v>76.168449729080749</v>
      </c>
      <c r="N8" s="50">
        <v>75.26725129927803</v>
      </c>
      <c r="O8" s="50">
        <v>74.362124833030961</v>
      </c>
      <c r="P8" s="50">
        <v>74.354579003252624</v>
      </c>
      <c r="Q8" s="50">
        <v>72.031890362521636</v>
      </c>
    </row>
    <row r="9" spans="1:17" ht="12" customHeight="1" x14ac:dyDescent="0.25">
      <c r="A9" s="49" t="s">
        <v>5</v>
      </c>
      <c r="B9" s="48">
        <v>22.654474557694794</v>
      </c>
      <c r="C9" s="48">
        <v>24.462891546654213</v>
      </c>
      <c r="D9" s="48">
        <v>25.292386929129041</v>
      </c>
      <c r="E9" s="48">
        <v>27.265660396258848</v>
      </c>
      <c r="F9" s="48">
        <v>31.376156518795419</v>
      </c>
      <c r="G9" s="48">
        <v>37.281609146320314</v>
      </c>
      <c r="H9" s="48">
        <v>44.510553636499765</v>
      </c>
      <c r="I9" s="48">
        <v>49.93941948168581</v>
      </c>
      <c r="J9" s="48">
        <v>53.34878653021363</v>
      </c>
      <c r="K9" s="48">
        <v>55.500079794271265</v>
      </c>
      <c r="L9" s="48">
        <v>56.585307265557013</v>
      </c>
      <c r="M9" s="48">
        <v>57.344625120423657</v>
      </c>
      <c r="N9" s="48">
        <v>55.766877872785074</v>
      </c>
      <c r="O9" s="48">
        <v>53.874210434902494</v>
      </c>
      <c r="P9" s="48">
        <v>51.693647556140675</v>
      </c>
      <c r="Q9" s="48">
        <v>49.212154644562737</v>
      </c>
    </row>
    <row r="10" spans="1:17" s="28" customFormat="1" ht="12" customHeight="1" x14ac:dyDescent="0.25"/>
    <row r="11" spans="1:17" ht="12.95" customHeight="1" x14ac:dyDescent="0.25">
      <c r="A11" s="127" t="s">
        <v>140</v>
      </c>
      <c r="B11" s="129">
        <f t="shared" ref="B11" si="3">SUM(B12:B17)</f>
        <v>2134.9373581164878</v>
      </c>
      <c r="C11" s="129">
        <f t="shared" ref="C11" si="4">SUM(C12:C17)</f>
        <v>2219.9488110294001</v>
      </c>
      <c r="D11" s="129">
        <f t="shared" ref="D11" si="5">SUM(D12:D17)</f>
        <v>2290.4955910044009</v>
      </c>
      <c r="E11" s="129">
        <f t="shared" ref="E11" si="6">SUM(E12:E17)</f>
        <v>2399.1847908531672</v>
      </c>
      <c r="F11" s="129">
        <f t="shared" ref="F11" si="7">SUM(F12:F17)</f>
        <v>2481.3988488386049</v>
      </c>
      <c r="G11" s="129">
        <f t="shared" ref="G11" si="8">SUM(G12:G17)</f>
        <v>2595.0744670135355</v>
      </c>
      <c r="H11" s="129">
        <f t="shared" ref="H11" si="9">SUM(H12:H17)</f>
        <v>2697.7695761559667</v>
      </c>
      <c r="I11" s="129">
        <f t="shared" ref="I11" si="10">SUM(I12:I17)</f>
        <v>2788.4332687982051</v>
      </c>
      <c r="J11" s="129">
        <f t="shared" ref="J11" si="11">SUM(J12:J17)</f>
        <v>2808.4697875745769</v>
      </c>
      <c r="K11" s="129">
        <f t="shared" ref="K11" si="12">SUM(K12:K17)</f>
        <v>2819.1548770653235</v>
      </c>
      <c r="L11" s="129">
        <f t="shared" ref="L11" si="13">SUM(L12:L17)</f>
        <v>2824.4993969681673</v>
      </c>
      <c r="M11" s="129">
        <f t="shared" ref="M11" si="14">SUM(M12:M17)</f>
        <v>2821.9134306358819</v>
      </c>
      <c r="N11" s="129">
        <f t="shared" ref="N11" si="15">SUM(N12:N17)</f>
        <v>2779.7446194347085</v>
      </c>
      <c r="O11" s="129">
        <f t="shared" ref="O11" si="16">SUM(O12:O17)</f>
        <v>2735.2492471246896</v>
      </c>
      <c r="P11" s="129">
        <f t="shared" ref="P11" si="17">SUM(P12:P17)</f>
        <v>2706.7352821287122</v>
      </c>
      <c r="Q11" s="129">
        <f t="shared" ref="Q11" si="18">SUM(Q12:Q17)</f>
        <v>2609.3872136010004</v>
      </c>
    </row>
    <row r="12" spans="1:17" ht="12" customHeight="1" x14ac:dyDescent="0.25">
      <c r="A12" s="88" t="s">
        <v>9</v>
      </c>
      <c r="B12" s="128">
        <v>83.463814597607055</v>
      </c>
      <c r="C12" s="128">
        <v>87.610990797807204</v>
      </c>
      <c r="D12" s="128">
        <v>92.554640344581756</v>
      </c>
      <c r="E12" s="128">
        <v>97.922622968527619</v>
      </c>
      <c r="F12" s="128">
        <v>100.88030170684834</v>
      </c>
      <c r="G12" s="128">
        <v>104.72788138942106</v>
      </c>
      <c r="H12" s="128">
        <v>108.39892441940619</v>
      </c>
      <c r="I12" s="128">
        <v>112.6151615345599</v>
      </c>
      <c r="J12" s="128">
        <v>114.15583160292883</v>
      </c>
      <c r="K12" s="128">
        <v>115.11635832576108</v>
      </c>
      <c r="L12" s="128">
        <v>116.11766122712906</v>
      </c>
      <c r="M12" s="128">
        <v>116.83560445584297</v>
      </c>
      <c r="N12" s="128">
        <v>117.09853989266232</v>
      </c>
      <c r="O12" s="128">
        <v>118.5492697333186</v>
      </c>
      <c r="P12" s="128">
        <v>121.1320802660412</v>
      </c>
      <c r="Q12" s="128">
        <v>120.29608881233132</v>
      </c>
    </row>
    <row r="13" spans="1:17" ht="12" customHeight="1" x14ac:dyDescent="0.25">
      <c r="A13" s="88" t="s">
        <v>8</v>
      </c>
      <c r="B13" s="128">
        <v>149.53575690543471</v>
      </c>
      <c r="C13" s="128">
        <v>154.71625695485113</v>
      </c>
      <c r="D13" s="128">
        <v>160.37191510281565</v>
      </c>
      <c r="E13" s="128">
        <v>164.93638651162607</v>
      </c>
      <c r="F13" s="128">
        <v>167.95649417582973</v>
      </c>
      <c r="G13" s="128">
        <v>172.77565028524808</v>
      </c>
      <c r="H13" s="128">
        <v>176.60165327035352</v>
      </c>
      <c r="I13" s="128">
        <v>179.21277090639683</v>
      </c>
      <c r="J13" s="128">
        <v>180.48163755582488</v>
      </c>
      <c r="K13" s="128">
        <v>182.18510243929956</v>
      </c>
      <c r="L13" s="128">
        <v>182.89602739069812</v>
      </c>
      <c r="M13" s="128">
        <v>180.05060947363535</v>
      </c>
      <c r="N13" s="128">
        <v>175.6716877266</v>
      </c>
      <c r="O13" s="128">
        <v>171.04780815729995</v>
      </c>
      <c r="P13" s="128">
        <v>165.29471379131044</v>
      </c>
      <c r="Q13" s="128">
        <v>158.77116974125309</v>
      </c>
    </row>
    <row r="14" spans="1:17" ht="12" customHeight="1" x14ac:dyDescent="0.25">
      <c r="A14" s="88" t="s">
        <v>7</v>
      </c>
      <c r="B14" s="128">
        <v>1129.8297050383258</v>
      </c>
      <c r="C14" s="128">
        <v>1146.4636626057152</v>
      </c>
      <c r="D14" s="128">
        <v>1156.5971582519467</v>
      </c>
      <c r="E14" s="128">
        <v>1176.7089448501649</v>
      </c>
      <c r="F14" s="128">
        <v>1171.5176694781833</v>
      </c>
      <c r="G14" s="128">
        <v>1185.3498846496429</v>
      </c>
      <c r="H14" s="128">
        <v>1188.9108169921838</v>
      </c>
      <c r="I14" s="128">
        <v>1191.6805500796634</v>
      </c>
      <c r="J14" s="128">
        <v>1167.8463501122303</v>
      </c>
      <c r="K14" s="128">
        <v>1144.6383093889385</v>
      </c>
      <c r="L14" s="128">
        <v>1125.7761307844387</v>
      </c>
      <c r="M14" s="128">
        <v>1104.2637254525728</v>
      </c>
      <c r="N14" s="128">
        <v>1078.2817599008961</v>
      </c>
      <c r="O14" s="128">
        <v>1044.4884450782267</v>
      </c>
      <c r="P14" s="128">
        <v>1016.3463015982875</v>
      </c>
      <c r="Q14" s="128">
        <v>954.30365379384511</v>
      </c>
    </row>
    <row r="15" spans="1:17" ht="12" customHeight="1" x14ac:dyDescent="0.25">
      <c r="A15" s="88" t="s">
        <v>39</v>
      </c>
      <c r="B15" s="128">
        <v>103.12298662229384</v>
      </c>
      <c r="C15" s="128">
        <v>104.61447345981998</v>
      </c>
      <c r="D15" s="128">
        <v>105.30646148125368</v>
      </c>
      <c r="E15" s="128">
        <v>106.47891429932145</v>
      </c>
      <c r="F15" s="128">
        <v>108.28656169072728</v>
      </c>
      <c r="G15" s="128">
        <v>111.24348599181336</v>
      </c>
      <c r="H15" s="128">
        <v>114.78751946535158</v>
      </c>
      <c r="I15" s="128">
        <v>118.68635147444863</v>
      </c>
      <c r="J15" s="128">
        <v>120.39535191961869</v>
      </c>
      <c r="K15" s="128">
        <v>120.57185205136869</v>
      </c>
      <c r="L15" s="128">
        <v>120.00115680588701</v>
      </c>
      <c r="M15" s="128">
        <v>118.26132151452508</v>
      </c>
      <c r="N15" s="128">
        <v>116.29038898683758</v>
      </c>
      <c r="O15" s="128">
        <v>114.74150897230656</v>
      </c>
      <c r="P15" s="128">
        <v>113.15566607727338</v>
      </c>
      <c r="Q15" s="128">
        <v>111.73684334789587</v>
      </c>
    </row>
    <row r="16" spans="1:17" ht="12" customHeight="1" x14ac:dyDescent="0.25">
      <c r="A16" s="51" t="s">
        <v>6</v>
      </c>
      <c r="B16" s="50">
        <v>501.17641204925945</v>
      </c>
      <c r="C16" s="50">
        <v>547.10831400567884</v>
      </c>
      <c r="D16" s="50">
        <v>593.55590530787458</v>
      </c>
      <c r="E16" s="50">
        <v>660.09683425921389</v>
      </c>
      <c r="F16" s="50">
        <v>714.37865881978371</v>
      </c>
      <c r="G16" s="50">
        <v>765.46221783660485</v>
      </c>
      <c r="H16" s="50">
        <v>808.79762162737075</v>
      </c>
      <c r="I16" s="50">
        <v>853.42666513549113</v>
      </c>
      <c r="J16" s="50">
        <v>874.27202057278316</v>
      </c>
      <c r="K16" s="50">
        <v>894.36031120840209</v>
      </c>
      <c r="L16" s="50">
        <v>914.82165302757301</v>
      </c>
      <c r="M16" s="50">
        <v>936.06452732248135</v>
      </c>
      <c r="N16" s="50">
        <v>938.40216076966317</v>
      </c>
      <c r="O16" s="50">
        <v>945.97026421859562</v>
      </c>
      <c r="P16" s="50">
        <v>965.57051883544068</v>
      </c>
      <c r="Q16" s="50">
        <v>955.35884285679515</v>
      </c>
    </row>
    <row r="17" spans="1:17" ht="12" customHeight="1" x14ac:dyDescent="0.25">
      <c r="A17" s="49" t="s">
        <v>5</v>
      </c>
      <c r="B17" s="48">
        <v>167.80868290356676</v>
      </c>
      <c r="C17" s="48">
        <v>179.43511320552764</v>
      </c>
      <c r="D17" s="48">
        <v>182.10951051592818</v>
      </c>
      <c r="E17" s="48">
        <v>193.04108796431311</v>
      </c>
      <c r="F17" s="48">
        <v>218.37916296723211</v>
      </c>
      <c r="G17" s="48">
        <v>255.51534686080512</v>
      </c>
      <c r="H17" s="48">
        <v>300.27304038130075</v>
      </c>
      <c r="I17" s="48">
        <v>332.81176966764536</v>
      </c>
      <c r="J17" s="48">
        <v>351.31859581119102</v>
      </c>
      <c r="K17" s="48">
        <v>362.28294365155347</v>
      </c>
      <c r="L17" s="48">
        <v>364.88676773244163</v>
      </c>
      <c r="M17" s="48">
        <v>366.43764241682459</v>
      </c>
      <c r="N17" s="48">
        <v>354.00008215804934</v>
      </c>
      <c r="O17" s="48">
        <v>340.45195096494206</v>
      </c>
      <c r="P17" s="48">
        <v>325.23600156035877</v>
      </c>
      <c r="Q17" s="48">
        <v>308.92061504887988</v>
      </c>
    </row>
    <row r="18" spans="1:17" s="28" customFormat="1" ht="12" customHeight="1" x14ac:dyDescent="0.25"/>
    <row r="19" spans="1:17" ht="12.95" customHeight="1" x14ac:dyDescent="0.25">
      <c r="A19" s="127" t="s">
        <v>139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</row>
    <row r="20" spans="1:17" ht="12" customHeight="1" x14ac:dyDescent="0.25">
      <c r="A20" s="88" t="s">
        <v>136</v>
      </c>
      <c r="B20" s="140">
        <v>35.21827684747624</v>
      </c>
      <c r="C20" s="140">
        <v>37.448502994258448</v>
      </c>
      <c r="D20" s="140">
        <v>40.103376402788555</v>
      </c>
      <c r="E20" s="140">
        <v>43.017211704658273</v>
      </c>
      <c r="F20" s="140">
        <v>44.80028331650032</v>
      </c>
      <c r="G20" s="140">
        <v>47.056380772104042</v>
      </c>
      <c r="H20" s="140">
        <v>49.263016831782402</v>
      </c>
      <c r="I20" s="140">
        <v>51.773874532898553</v>
      </c>
      <c r="J20" s="140">
        <v>52.971969865284585</v>
      </c>
      <c r="K20" s="140">
        <v>53.897307107957722</v>
      </c>
      <c r="L20" s="140">
        <v>54.874212590702797</v>
      </c>
      <c r="M20" s="140">
        <v>55.731461036779265</v>
      </c>
      <c r="N20" s="140">
        <v>56.425218797011432</v>
      </c>
      <c r="O20" s="140">
        <v>57.849789827734767</v>
      </c>
      <c r="P20" s="140">
        <v>60.088225842862094</v>
      </c>
      <c r="Q20" s="140">
        <v>60.481456465312938</v>
      </c>
    </row>
    <row r="21" spans="1:17" ht="12" customHeight="1" x14ac:dyDescent="0.25">
      <c r="A21" s="88" t="s">
        <v>135</v>
      </c>
      <c r="B21" s="140">
        <v>729.91896993656621</v>
      </c>
      <c r="C21" s="140">
        <v>769.64442647917815</v>
      </c>
      <c r="D21" s="140">
        <v>818.52961306231759</v>
      </c>
      <c r="E21" s="140">
        <v>868.834650471744</v>
      </c>
      <c r="F21" s="140">
        <v>919.73625068404635</v>
      </c>
      <c r="G21" s="140">
        <v>972.85430968102287</v>
      </c>
      <c r="H21" s="140">
        <v>1023.9270725471466</v>
      </c>
      <c r="I21" s="140">
        <v>1067.1787129864583</v>
      </c>
      <c r="J21" s="140">
        <v>1099.6772383649202</v>
      </c>
      <c r="K21" s="140">
        <v>1134.7001231430074</v>
      </c>
      <c r="L21" s="140">
        <v>1165.702533062861</v>
      </c>
      <c r="M21" s="140">
        <v>1179.5774092875736</v>
      </c>
      <c r="N21" s="140">
        <v>1189.7899034170732</v>
      </c>
      <c r="O21" s="140">
        <v>1211.9417670180349</v>
      </c>
      <c r="P21" s="140">
        <v>1234.7215237396433</v>
      </c>
      <c r="Q21" s="140">
        <v>1253.3021253449106</v>
      </c>
    </row>
    <row r="22" spans="1:17" ht="12" customHeight="1" x14ac:dyDescent="0.25">
      <c r="A22" s="88" t="s">
        <v>183</v>
      </c>
      <c r="B22" s="140">
        <v>23.401193874452847</v>
      </c>
      <c r="C22" s="140">
        <v>24.148330710478188</v>
      </c>
      <c r="D22" s="140">
        <v>25.022477519998375</v>
      </c>
      <c r="E22" s="140">
        <v>26.326141772869374</v>
      </c>
      <c r="F22" s="140">
        <v>27.229576206127796</v>
      </c>
      <c r="G22" s="140">
        <v>28.438980185769214</v>
      </c>
      <c r="H22" s="140">
        <v>29.412233144713774</v>
      </c>
      <c r="I22" s="140">
        <v>30.545557984317064</v>
      </c>
      <c r="J22" s="140">
        <v>31.009876502021637</v>
      </c>
      <c r="K22" s="140">
        <v>31.608866780536946</v>
      </c>
      <c r="L22" s="140">
        <v>32.330734274273397</v>
      </c>
      <c r="M22" s="140">
        <v>33.204581592013277</v>
      </c>
      <c r="N22" s="140">
        <v>34.004630810302345</v>
      </c>
      <c r="O22" s="140">
        <v>35.033910759591521</v>
      </c>
      <c r="P22" s="140">
        <v>36.677732135349366</v>
      </c>
      <c r="Q22" s="140">
        <v>37.616637990725131</v>
      </c>
    </row>
    <row r="23" spans="1:17" ht="12" customHeight="1" x14ac:dyDescent="0.25">
      <c r="A23" s="88" t="s">
        <v>188</v>
      </c>
      <c r="B23" s="140">
        <v>143.58196353559904</v>
      </c>
      <c r="C23" s="140">
        <v>147.31123312918498</v>
      </c>
      <c r="D23" s="140">
        <v>150.30444740382441</v>
      </c>
      <c r="E23" s="140">
        <v>154.30939529526444</v>
      </c>
      <c r="F23" s="140">
        <v>159.66169307342901</v>
      </c>
      <c r="G23" s="140">
        <v>167.09794038842622</v>
      </c>
      <c r="H23" s="140">
        <v>175.91279579034094</v>
      </c>
      <c r="I23" s="140">
        <v>185.9647127243185</v>
      </c>
      <c r="J23" s="140">
        <v>192.97591301620182</v>
      </c>
      <c r="K23" s="140">
        <v>197.94311722237336</v>
      </c>
      <c r="L23" s="140">
        <v>202.17883903019441</v>
      </c>
      <c r="M23" s="140">
        <v>202.77149094732906</v>
      </c>
      <c r="N23" s="140">
        <v>203.08775291588748</v>
      </c>
      <c r="O23" s="140">
        <v>205.17411244985382</v>
      </c>
      <c r="P23" s="140">
        <v>208.82979631364418</v>
      </c>
      <c r="Q23" s="140">
        <v>215.75942913976181</v>
      </c>
    </row>
    <row r="24" spans="1:17" ht="12" customHeight="1" x14ac:dyDescent="0.25">
      <c r="A24" s="51" t="s">
        <v>134</v>
      </c>
      <c r="B24" s="139">
        <v>8.5704505791617454</v>
      </c>
      <c r="C24" s="139">
        <v>9.4481813032687718</v>
      </c>
      <c r="D24" s="139">
        <v>10.360334170126556</v>
      </c>
      <c r="E24" s="139">
        <v>11.682188466509952</v>
      </c>
      <c r="F24" s="139">
        <v>12.806800667617988</v>
      </c>
      <c r="G24" s="139">
        <v>13.900880563773676</v>
      </c>
      <c r="H24" s="139">
        <v>14.867597522349236</v>
      </c>
      <c r="I24" s="139">
        <v>15.894278150591708</v>
      </c>
      <c r="J24" s="139">
        <v>16.453769507642857</v>
      </c>
      <c r="K24" s="139">
        <v>17.0147116996954</v>
      </c>
      <c r="L24" s="139">
        <v>17.610788249576583</v>
      </c>
      <c r="M24" s="139">
        <v>18.260995639828668</v>
      </c>
      <c r="N24" s="139">
        <v>18.521094407933571</v>
      </c>
      <c r="O24" s="139">
        <v>18.945527971363649</v>
      </c>
      <c r="P24" s="139">
        <v>19.712123955416985</v>
      </c>
      <c r="Q24" s="139">
        <v>19.744572735519458</v>
      </c>
    </row>
    <row r="25" spans="1:17" ht="12" customHeight="1" x14ac:dyDescent="0.25">
      <c r="A25" s="49" t="s">
        <v>133</v>
      </c>
      <c r="B25" s="138">
        <v>432.17292530089787</v>
      </c>
      <c r="C25" s="138">
        <v>473.02911117935696</v>
      </c>
      <c r="D25" s="138">
        <v>492.13307866068607</v>
      </c>
      <c r="E25" s="138">
        <v>539.37022511068187</v>
      </c>
      <c r="F25" s="138">
        <v>635.97676917278261</v>
      </c>
      <c r="G25" s="138">
        <v>779.09083951205855</v>
      </c>
      <c r="H25" s="138">
        <v>953.48165860487154</v>
      </c>
      <c r="I25" s="138">
        <v>1090.9190761372095</v>
      </c>
      <c r="J25" s="138">
        <v>1192.8711731394737</v>
      </c>
      <c r="K25" s="138">
        <v>1286.5597403408876</v>
      </c>
      <c r="L25" s="138">
        <v>1373.9092745277703</v>
      </c>
      <c r="M25" s="138">
        <v>1492.191448696474</v>
      </c>
      <c r="N25" s="138">
        <v>1547.144273576374</v>
      </c>
      <c r="O25" s="138">
        <v>1620.8382977399963</v>
      </c>
      <c r="P25" s="138">
        <v>1748.4433039467442</v>
      </c>
      <c r="Q25" s="138">
        <v>1989.4908050006545</v>
      </c>
    </row>
    <row r="26" spans="1:17" s="28" customFormat="1" ht="12" customHeight="1" x14ac:dyDescent="0.25"/>
    <row r="27" spans="1:17" ht="12.95" customHeight="1" x14ac:dyDescent="0.25">
      <c r="A27" s="127" t="s">
        <v>138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</row>
    <row r="28" spans="1:17" ht="12" customHeight="1" x14ac:dyDescent="0.25">
      <c r="A28" s="88" t="s">
        <v>136</v>
      </c>
      <c r="B28" s="137"/>
      <c r="C28" s="137">
        <v>4.4313684497494608</v>
      </c>
      <c r="D28" s="137">
        <v>4.8560157114973768</v>
      </c>
      <c r="E28" s="137">
        <v>5.114977604836989</v>
      </c>
      <c r="F28" s="137">
        <v>3.9842139148093043</v>
      </c>
      <c r="G28" s="137">
        <v>4.4572397585710055</v>
      </c>
      <c r="H28" s="137">
        <v>4.4077783626456002</v>
      </c>
      <c r="I28" s="137">
        <v>4.7120000040834347</v>
      </c>
      <c r="J28" s="137">
        <v>3.3992376353532809</v>
      </c>
      <c r="K28" s="137">
        <v>3.1264795456404242</v>
      </c>
      <c r="L28" s="137">
        <v>3.1780477857123399</v>
      </c>
      <c r="M28" s="137">
        <v>3.0583907490437192</v>
      </c>
      <c r="N28" s="137">
        <v>2.8949000631994419</v>
      </c>
      <c r="O28" s="137">
        <v>3.6257133336905967</v>
      </c>
      <c r="P28" s="137">
        <v>4.43957831809458</v>
      </c>
      <c r="Q28" s="137">
        <v>2.5943729254181229</v>
      </c>
    </row>
    <row r="29" spans="1:17" ht="12" customHeight="1" x14ac:dyDescent="0.25">
      <c r="A29" s="88" t="s">
        <v>135</v>
      </c>
      <c r="B29" s="137"/>
      <c r="C29" s="137">
        <v>209.07529440962657</v>
      </c>
      <c r="D29" s="137">
        <v>226.70251634350498</v>
      </c>
      <c r="E29" s="137">
        <v>237.0132336578101</v>
      </c>
      <c r="F29" s="137">
        <v>246.94520627310513</v>
      </c>
      <c r="G29" s="137">
        <v>262.19335340660308</v>
      </c>
      <c r="H29" s="137">
        <v>277.77527920962871</v>
      </c>
      <c r="I29" s="137">
        <v>280.26487409712212</v>
      </c>
      <c r="J29" s="137">
        <v>279.44373165156702</v>
      </c>
      <c r="K29" s="137">
        <v>297.21623818469033</v>
      </c>
      <c r="L29" s="137">
        <v>308.77768912948233</v>
      </c>
      <c r="M29" s="137">
        <v>294.13975032183464</v>
      </c>
      <c r="N29" s="137">
        <v>289.65622578106684</v>
      </c>
      <c r="O29" s="137">
        <v>319.3681017856519</v>
      </c>
      <c r="P29" s="137">
        <v>331.55744585109085</v>
      </c>
      <c r="Q29" s="137">
        <v>312.72035192710143</v>
      </c>
    </row>
    <row r="30" spans="1:17" ht="12" customHeight="1" x14ac:dyDescent="0.25">
      <c r="A30" s="88" t="s">
        <v>183</v>
      </c>
      <c r="B30" s="137"/>
      <c r="C30" s="137">
        <v>6.3825626809197393</v>
      </c>
      <c r="D30" s="137">
        <v>6.6504583005369433</v>
      </c>
      <c r="E30" s="137">
        <v>7.224383531163177</v>
      </c>
      <c r="F30" s="137">
        <v>6.9721716935078977</v>
      </c>
      <c r="G30" s="137">
        <v>7.5919666605611607</v>
      </c>
      <c r="H30" s="137">
        <v>7.623711259481496</v>
      </c>
      <c r="I30" s="137">
        <v>8.3577083707664759</v>
      </c>
      <c r="J30" s="137">
        <v>7.4364902112124796</v>
      </c>
      <c r="K30" s="137">
        <v>8.1909569390764592</v>
      </c>
      <c r="L30" s="137">
        <v>8.3455787532179446</v>
      </c>
      <c r="M30" s="137">
        <v>9.2315556885063508</v>
      </c>
      <c r="N30" s="137">
        <v>8.2365394295015602</v>
      </c>
      <c r="O30" s="137">
        <v>9.2202368883656174</v>
      </c>
      <c r="P30" s="137">
        <v>9.9894001289758005</v>
      </c>
      <c r="Q30" s="137">
        <v>10.170461543882125</v>
      </c>
    </row>
    <row r="31" spans="1:17" ht="12" customHeight="1" x14ac:dyDescent="0.25">
      <c r="A31" s="88" t="s">
        <v>188</v>
      </c>
      <c r="B31" s="137"/>
      <c r="C31" s="137">
        <v>16.722670073946546</v>
      </c>
      <c r="D31" s="137">
        <v>16.272469565567896</v>
      </c>
      <c r="E31" s="137">
        <v>17.576346798768878</v>
      </c>
      <c r="F31" s="137">
        <v>19.222267461454738</v>
      </c>
      <c r="G31" s="137">
        <v>21.611356331319719</v>
      </c>
      <c r="H31" s="137">
        <v>23.30181681659634</v>
      </c>
      <c r="I31" s="137">
        <v>24.857591499782242</v>
      </c>
      <c r="J31" s="137">
        <v>22.142599698135641</v>
      </c>
      <c r="K31" s="137">
        <v>20.431494399361437</v>
      </c>
      <c r="L31" s="137">
        <v>20.040226385261068</v>
      </c>
      <c r="M31" s="137">
        <v>17.315321991081206</v>
      </c>
      <c r="N31" s="137">
        <v>16.588731534126332</v>
      </c>
      <c r="O31" s="137">
        <v>19.662706332735262</v>
      </c>
      <c r="P31" s="137">
        <v>22.87795132524505</v>
      </c>
      <c r="Q31" s="137">
        <v>28.540989157437338</v>
      </c>
    </row>
    <row r="32" spans="1:17" ht="12" customHeight="1" x14ac:dyDescent="0.25">
      <c r="A32" s="51" t="s">
        <v>134</v>
      </c>
      <c r="B32" s="136"/>
      <c r="C32" s="136">
        <v>1.4490940960511411</v>
      </c>
      <c r="D32" s="136">
        <v>1.4835162388019012</v>
      </c>
      <c r="E32" s="136">
        <v>1.8932176683275153</v>
      </c>
      <c r="F32" s="136">
        <v>1.6959755730521497</v>
      </c>
      <c r="G32" s="136">
        <v>1.6654432680998048</v>
      </c>
      <c r="H32" s="136">
        <v>1.5380803305196729</v>
      </c>
      <c r="I32" s="136">
        <v>1.5980440001865914</v>
      </c>
      <c r="J32" s="136">
        <v>1.1308547289952688</v>
      </c>
      <c r="K32" s="136">
        <v>1.1323055639966546</v>
      </c>
      <c r="L32" s="136">
        <v>1.1674399218253051</v>
      </c>
      <c r="M32" s="136">
        <v>1.2215707621961951</v>
      </c>
      <c r="N32" s="136">
        <v>0.83146214004902108</v>
      </c>
      <c r="O32" s="136">
        <v>0.99579693537419689</v>
      </c>
      <c r="P32" s="136">
        <v>1.3379593559974412</v>
      </c>
      <c r="Q32" s="136">
        <v>0.60381215204659711</v>
      </c>
    </row>
    <row r="33" spans="1:17" ht="12" customHeight="1" x14ac:dyDescent="0.25">
      <c r="A33" s="49" t="s">
        <v>133</v>
      </c>
      <c r="B33" s="135"/>
      <c r="C33" s="135">
        <v>119.06859379129229</v>
      </c>
      <c r="D33" s="135">
        <v>101.22699578980392</v>
      </c>
      <c r="E33" s="135">
        <v>133.46632617389432</v>
      </c>
      <c r="F33" s="135">
        <v>187.14718277219416</v>
      </c>
      <c r="G33" s="135">
        <v>238.18174098487412</v>
      </c>
      <c r="H33" s="135">
        <v>293.45941288410529</v>
      </c>
      <c r="I33" s="135">
        <v>238.66441332214188</v>
      </c>
      <c r="J33" s="135">
        <v>235.41842317615834</v>
      </c>
      <c r="K33" s="135">
        <v>280.8357499736083</v>
      </c>
      <c r="L33" s="135">
        <v>325.53127517175682</v>
      </c>
      <c r="M33" s="135">
        <v>411.74158705280939</v>
      </c>
      <c r="N33" s="135">
        <v>293.61723820204145</v>
      </c>
      <c r="O33" s="135">
        <v>309.11244733978111</v>
      </c>
      <c r="P33" s="135">
        <v>408.44075618035578</v>
      </c>
      <c r="Q33" s="135">
        <v>566.57877622566696</v>
      </c>
    </row>
    <row r="34" spans="1:17" s="28" customFormat="1" ht="12" customHeight="1" x14ac:dyDescent="0.25"/>
    <row r="35" spans="1:17" ht="12.95" customHeight="1" x14ac:dyDescent="0.25">
      <c r="A35" s="127" t="s">
        <v>137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</row>
    <row r="36" spans="1:17" ht="12" customHeight="1" x14ac:dyDescent="0.25">
      <c r="A36" s="88" t="s">
        <v>136</v>
      </c>
      <c r="B36" s="137"/>
      <c r="C36" s="137">
        <f t="shared" ref="C36:C41" si="19">B20+C28-C20</f>
        <v>2.2011423029672557</v>
      </c>
      <c r="D36" s="137">
        <f t="shared" ref="D36:D41" si="20">C20+D28-D20</f>
        <v>2.2011423029672699</v>
      </c>
      <c r="E36" s="137">
        <f t="shared" ref="E36:E41" si="21">D20+E28-E20</f>
        <v>2.2011423029672699</v>
      </c>
      <c r="F36" s="137">
        <f t="shared" ref="F36:F41" si="22">E20+F28-F20</f>
        <v>2.2011423029672557</v>
      </c>
      <c r="G36" s="137">
        <f t="shared" ref="G36:G41" si="23">F20+G28-G20</f>
        <v>2.2011423029672841</v>
      </c>
      <c r="H36" s="137">
        <f t="shared" ref="H36:H41" si="24">G20+H28-H20</f>
        <v>2.2011423029672414</v>
      </c>
      <c r="I36" s="137">
        <f t="shared" ref="I36:I41" si="25">H20+I28-I20</f>
        <v>2.2011423029672841</v>
      </c>
      <c r="J36" s="137">
        <f t="shared" ref="J36:J41" si="26">I20+J28-J20</f>
        <v>2.2011423029672486</v>
      </c>
      <c r="K36" s="137">
        <f t="shared" ref="K36:K41" si="27">J20+K28-K20</f>
        <v>2.2011423029672841</v>
      </c>
      <c r="L36" s="137">
        <f t="shared" ref="L36:L41" si="28">K20+L28-L20</f>
        <v>2.2011423029672628</v>
      </c>
      <c r="M36" s="137">
        <f t="shared" ref="M36:M41" si="29">L20+M28-M20</f>
        <v>2.2011423029672486</v>
      </c>
      <c r="N36" s="137">
        <f t="shared" ref="N36:N41" si="30">M20+N28-N20</f>
        <v>2.201142302967277</v>
      </c>
      <c r="O36" s="137">
        <f t="shared" ref="O36:O41" si="31">N20+O28-O20</f>
        <v>2.2011423029672628</v>
      </c>
      <c r="P36" s="137">
        <f t="shared" ref="P36:P41" si="32">O20+P28-P20</f>
        <v>2.2011423029672557</v>
      </c>
      <c r="Q36" s="137">
        <f t="shared" ref="Q36:Q41" si="33">P20+Q28-Q20</f>
        <v>2.201142302967277</v>
      </c>
    </row>
    <row r="37" spans="1:17" ht="12" customHeight="1" x14ac:dyDescent="0.25">
      <c r="A37" s="88" t="s">
        <v>135</v>
      </c>
      <c r="B37" s="137"/>
      <c r="C37" s="137">
        <f t="shared" si="19"/>
        <v>169.34983786701457</v>
      </c>
      <c r="D37" s="137">
        <f t="shared" si="20"/>
        <v>177.81732976036551</v>
      </c>
      <c r="E37" s="137">
        <f t="shared" si="21"/>
        <v>186.70819624838373</v>
      </c>
      <c r="F37" s="137">
        <f t="shared" si="22"/>
        <v>196.04360606080286</v>
      </c>
      <c r="G37" s="137">
        <f t="shared" si="23"/>
        <v>209.07529440962662</v>
      </c>
      <c r="H37" s="137">
        <f t="shared" si="24"/>
        <v>226.70251634350495</v>
      </c>
      <c r="I37" s="137">
        <f t="shared" si="25"/>
        <v>237.01323365781036</v>
      </c>
      <c r="J37" s="137">
        <f t="shared" si="26"/>
        <v>246.94520627310521</v>
      </c>
      <c r="K37" s="137">
        <f t="shared" si="27"/>
        <v>262.19335340660314</v>
      </c>
      <c r="L37" s="137">
        <f t="shared" si="28"/>
        <v>277.77527920962871</v>
      </c>
      <c r="M37" s="137">
        <f t="shared" si="29"/>
        <v>280.26487409712217</v>
      </c>
      <c r="N37" s="137">
        <f t="shared" si="30"/>
        <v>279.4437316515673</v>
      </c>
      <c r="O37" s="137">
        <f t="shared" si="31"/>
        <v>297.21623818469038</v>
      </c>
      <c r="P37" s="137">
        <f t="shared" si="32"/>
        <v>308.77768912948227</v>
      </c>
      <c r="Q37" s="137">
        <f t="shared" si="33"/>
        <v>294.13975032183407</v>
      </c>
    </row>
    <row r="38" spans="1:17" ht="12" customHeight="1" x14ac:dyDescent="0.25">
      <c r="A38" s="88" t="s">
        <v>183</v>
      </c>
      <c r="B38" s="137"/>
      <c r="C38" s="137">
        <f t="shared" si="19"/>
        <v>5.6354258448943995</v>
      </c>
      <c r="D38" s="137">
        <f t="shared" si="20"/>
        <v>5.7763114910167559</v>
      </c>
      <c r="E38" s="137">
        <f t="shared" si="21"/>
        <v>5.9207192782921787</v>
      </c>
      <c r="F38" s="137">
        <f t="shared" si="22"/>
        <v>6.0687372602494776</v>
      </c>
      <c r="G38" s="137">
        <f t="shared" si="23"/>
        <v>6.3825626809197438</v>
      </c>
      <c r="H38" s="137">
        <f t="shared" si="24"/>
        <v>6.6504583005369327</v>
      </c>
      <c r="I38" s="137">
        <f t="shared" si="25"/>
        <v>7.2243835311631841</v>
      </c>
      <c r="J38" s="137">
        <f t="shared" si="26"/>
        <v>6.9721716935079066</v>
      </c>
      <c r="K38" s="137">
        <f t="shared" si="27"/>
        <v>7.5919666605611518</v>
      </c>
      <c r="L38" s="137">
        <f t="shared" si="28"/>
        <v>7.623711259481496</v>
      </c>
      <c r="M38" s="137">
        <f t="shared" si="29"/>
        <v>8.357708370766467</v>
      </c>
      <c r="N38" s="137">
        <f t="shared" si="30"/>
        <v>7.4364902112124938</v>
      </c>
      <c r="O38" s="137">
        <f t="shared" si="31"/>
        <v>8.1909569390764432</v>
      </c>
      <c r="P38" s="137">
        <f t="shared" si="32"/>
        <v>8.3455787532179571</v>
      </c>
      <c r="Q38" s="137">
        <f t="shared" si="33"/>
        <v>9.2315556885063614</v>
      </c>
    </row>
    <row r="39" spans="1:17" ht="12" customHeight="1" x14ac:dyDescent="0.25">
      <c r="A39" s="88" t="s">
        <v>188</v>
      </c>
      <c r="B39" s="137"/>
      <c r="C39" s="137">
        <f t="shared" si="19"/>
        <v>12.993400480360606</v>
      </c>
      <c r="D39" s="137">
        <f t="shared" si="20"/>
        <v>13.279255290928461</v>
      </c>
      <c r="E39" s="137">
        <f t="shared" si="21"/>
        <v>13.571398907328842</v>
      </c>
      <c r="F39" s="137">
        <f t="shared" si="22"/>
        <v>13.869969683290179</v>
      </c>
      <c r="G39" s="137">
        <f t="shared" si="23"/>
        <v>14.175109016322494</v>
      </c>
      <c r="H39" s="137">
        <f t="shared" si="24"/>
        <v>14.486961414681616</v>
      </c>
      <c r="I39" s="137">
        <f t="shared" si="25"/>
        <v>14.805674565804679</v>
      </c>
      <c r="J39" s="137">
        <f t="shared" si="26"/>
        <v>15.131399406252314</v>
      </c>
      <c r="K39" s="137">
        <f t="shared" si="27"/>
        <v>15.464290193189896</v>
      </c>
      <c r="L39" s="137">
        <f t="shared" si="28"/>
        <v>15.804504577440014</v>
      </c>
      <c r="M39" s="137">
        <f t="shared" si="29"/>
        <v>16.722670073946546</v>
      </c>
      <c r="N39" s="137">
        <f t="shared" si="30"/>
        <v>16.272469565567917</v>
      </c>
      <c r="O39" s="137">
        <f t="shared" si="31"/>
        <v>17.576346798768924</v>
      </c>
      <c r="P39" s="137">
        <f t="shared" si="32"/>
        <v>19.222267461454692</v>
      </c>
      <c r="Q39" s="137">
        <f t="shared" si="33"/>
        <v>21.611356331319712</v>
      </c>
    </row>
    <row r="40" spans="1:17" ht="12" customHeight="1" x14ac:dyDescent="0.25">
      <c r="A40" s="51" t="s">
        <v>134</v>
      </c>
      <c r="B40" s="136"/>
      <c r="C40" s="136">
        <f t="shared" si="19"/>
        <v>0.57136337194411446</v>
      </c>
      <c r="D40" s="136">
        <f t="shared" si="20"/>
        <v>0.57136337194411624</v>
      </c>
      <c r="E40" s="136">
        <f t="shared" si="21"/>
        <v>0.57136337194411979</v>
      </c>
      <c r="F40" s="136">
        <f t="shared" si="22"/>
        <v>0.57136337194411446</v>
      </c>
      <c r="G40" s="136">
        <f t="shared" si="23"/>
        <v>0.57136337194411801</v>
      </c>
      <c r="H40" s="136">
        <f t="shared" si="24"/>
        <v>0.57136337194411269</v>
      </c>
      <c r="I40" s="136">
        <f t="shared" si="25"/>
        <v>0.57136337194411801</v>
      </c>
      <c r="J40" s="136">
        <f t="shared" si="26"/>
        <v>0.57136337194411979</v>
      </c>
      <c r="K40" s="136">
        <f t="shared" si="27"/>
        <v>0.57136337194411269</v>
      </c>
      <c r="L40" s="136">
        <f t="shared" si="28"/>
        <v>0.57136337194412334</v>
      </c>
      <c r="M40" s="136">
        <f t="shared" si="29"/>
        <v>0.57136337194410913</v>
      </c>
      <c r="N40" s="136">
        <f t="shared" si="30"/>
        <v>0.57136337194411624</v>
      </c>
      <c r="O40" s="136">
        <f t="shared" si="31"/>
        <v>0.57136337194411979</v>
      </c>
      <c r="P40" s="136">
        <f t="shared" si="32"/>
        <v>0.57136337194410558</v>
      </c>
      <c r="Q40" s="136">
        <f t="shared" si="33"/>
        <v>0.57136337194412334</v>
      </c>
    </row>
    <row r="41" spans="1:17" ht="12" customHeight="1" x14ac:dyDescent="0.25">
      <c r="A41" s="49" t="s">
        <v>133</v>
      </c>
      <c r="B41" s="135"/>
      <c r="C41" s="135">
        <f t="shared" si="19"/>
        <v>78.212407912833214</v>
      </c>
      <c r="D41" s="135">
        <f t="shared" si="20"/>
        <v>82.123028308474829</v>
      </c>
      <c r="E41" s="135">
        <f t="shared" si="21"/>
        <v>86.229179723898483</v>
      </c>
      <c r="F41" s="135">
        <f t="shared" si="22"/>
        <v>90.54063871009339</v>
      </c>
      <c r="G41" s="135">
        <f t="shared" si="23"/>
        <v>95.067670645598241</v>
      </c>
      <c r="H41" s="135">
        <f t="shared" si="24"/>
        <v>119.0685937912923</v>
      </c>
      <c r="I41" s="135">
        <f t="shared" si="25"/>
        <v>101.22699578980405</v>
      </c>
      <c r="J41" s="135">
        <f t="shared" si="26"/>
        <v>133.466326173894</v>
      </c>
      <c r="K41" s="135">
        <f t="shared" si="27"/>
        <v>187.14718277219436</v>
      </c>
      <c r="L41" s="135">
        <f t="shared" si="28"/>
        <v>238.18174098487407</v>
      </c>
      <c r="M41" s="135">
        <f t="shared" si="29"/>
        <v>293.45941288410563</v>
      </c>
      <c r="N41" s="135">
        <f t="shared" si="30"/>
        <v>238.66441332214163</v>
      </c>
      <c r="O41" s="135">
        <f t="shared" si="31"/>
        <v>235.41842317615874</v>
      </c>
      <c r="P41" s="135">
        <f t="shared" si="32"/>
        <v>280.83574997360779</v>
      </c>
      <c r="Q41" s="135">
        <f t="shared" si="33"/>
        <v>325.53127517175676</v>
      </c>
    </row>
    <row r="42" spans="1:17" s="28" customFormat="1" ht="12" customHeight="1" x14ac:dyDescent="0.25"/>
    <row r="43" spans="1:17" ht="12.95" customHeight="1" x14ac:dyDescent="0.25">
      <c r="A43" s="127" t="s">
        <v>132</v>
      </c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</row>
    <row r="44" spans="1:17" ht="12" customHeight="1" x14ac:dyDescent="0.25">
      <c r="A44" s="88" t="s">
        <v>9</v>
      </c>
      <c r="B44" s="133">
        <v>8760</v>
      </c>
      <c r="C44" s="133">
        <v>8759.9999999999982</v>
      </c>
      <c r="D44" s="133">
        <v>8759.9999999999982</v>
      </c>
      <c r="E44" s="133">
        <v>8759.9999999999982</v>
      </c>
      <c r="F44" s="133">
        <v>8760</v>
      </c>
      <c r="G44" s="133">
        <v>8760</v>
      </c>
      <c r="H44" s="133">
        <v>8759.9999999999964</v>
      </c>
      <c r="I44" s="133">
        <v>8760.0000000000018</v>
      </c>
      <c r="J44" s="133">
        <v>8760</v>
      </c>
      <c r="K44" s="133">
        <v>8760.0000000000018</v>
      </c>
      <c r="L44" s="133">
        <v>8760.0000000000036</v>
      </c>
      <c r="M44" s="133">
        <v>8760</v>
      </c>
      <c r="N44" s="133">
        <v>8759.9999999999982</v>
      </c>
      <c r="O44" s="133">
        <v>8760</v>
      </c>
      <c r="P44" s="133">
        <v>8760</v>
      </c>
      <c r="Q44" s="133">
        <v>8759.9999999999964</v>
      </c>
    </row>
    <row r="45" spans="1:17" ht="12" customHeight="1" x14ac:dyDescent="0.25">
      <c r="A45" s="88" t="s">
        <v>8</v>
      </c>
      <c r="B45" s="133">
        <v>3763.4981554824249</v>
      </c>
      <c r="C45" s="133">
        <v>3774.6612069434887</v>
      </c>
      <c r="D45" s="133">
        <v>3783.9703039007163</v>
      </c>
      <c r="E45" s="133">
        <v>3791.4015442242189</v>
      </c>
      <c r="F45" s="133">
        <v>3793.1503459678556</v>
      </c>
      <c r="G45" s="133">
        <v>3802.6472769669281</v>
      </c>
      <c r="H45" s="133">
        <v>3810.4903536202046</v>
      </c>
      <c r="I45" s="133">
        <v>3815.2789879118654</v>
      </c>
      <c r="J45" s="133">
        <v>3817.2778744558982</v>
      </c>
      <c r="K45" s="133">
        <v>3819.7324862140254</v>
      </c>
      <c r="L45" s="133">
        <v>3820.9848024861608</v>
      </c>
      <c r="M45" s="133">
        <v>3815.5624608367448</v>
      </c>
      <c r="N45" s="133">
        <v>3808.4902906962925</v>
      </c>
      <c r="O45" s="133">
        <v>3794.5538808496699</v>
      </c>
      <c r="P45" s="133">
        <v>3778.2569887062587</v>
      </c>
      <c r="Q45" s="133">
        <v>3758.4015871093056</v>
      </c>
    </row>
    <row r="46" spans="1:17" ht="12" customHeight="1" x14ac:dyDescent="0.25">
      <c r="A46" s="88" t="s">
        <v>7</v>
      </c>
      <c r="B46" s="133">
        <v>2172.4612573510444</v>
      </c>
      <c r="C46" s="133">
        <v>2193.0941529448573</v>
      </c>
      <c r="D46" s="133">
        <v>2213.1336806227168</v>
      </c>
      <c r="E46" s="133">
        <v>2229.0182054389315</v>
      </c>
      <c r="F46" s="133">
        <v>2246.4042625989428</v>
      </c>
      <c r="G46" s="133">
        <v>2261.8975245961901</v>
      </c>
      <c r="H46" s="133">
        <v>2274.8138726028101</v>
      </c>
      <c r="I46" s="133">
        <v>2283.3315241058913</v>
      </c>
      <c r="J46" s="133">
        <v>2292.1788691891034</v>
      </c>
      <c r="K46" s="133">
        <v>2295.1743033780094</v>
      </c>
      <c r="L46" s="133">
        <v>2305.0758023407984</v>
      </c>
      <c r="M46" s="133">
        <v>2313.7438169497664</v>
      </c>
      <c r="N46" s="133">
        <v>2317.6031404151354</v>
      </c>
      <c r="O46" s="133">
        <v>2329.4169848887</v>
      </c>
      <c r="P46" s="133">
        <v>2344.2161925459432</v>
      </c>
      <c r="Q46" s="133">
        <v>2366.1270313477939</v>
      </c>
    </row>
    <row r="47" spans="1:17" ht="12" customHeight="1" x14ac:dyDescent="0.25">
      <c r="A47" s="88" t="s">
        <v>39</v>
      </c>
      <c r="B47" s="133">
        <v>8759.9999999999982</v>
      </c>
      <c r="C47" s="133">
        <v>8760</v>
      </c>
      <c r="D47" s="133">
        <v>8759.9999999999982</v>
      </c>
      <c r="E47" s="133">
        <v>8760</v>
      </c>
      <c r="F47" s="133">
        <v>8759.9999999999982</v>
      </c>
      <c r="G47" s="133">
        <v>8759.9999999999982</v>
      </c>
      <c r="H47" s="133">
        <v>8760</v>
      </c>
      <c r="I47" s="133">
        <v>8759.9999999999982</v>
      </c>
      <c r="J47" s="133">
        <v>8759.9999999999982</v>
      </c>
      <c r="K47" s="133">
        <v>8760</v>
      </c>
      <c r="L47" s="133">
        <v>8760</v>
      </c>
      <c r="M47" s="133">
        <v>8759.9999999999964</v>
      </c>
      <c r="N47" s="133">
        <v>8759.9999999999982</v>
      </c>
      <c r="O47" s="133">
        <v>8760.0000000000036</v>
      </c>
      <c r="P47" s="133">
        <v>8760</v>
      </c>
      <c r="Q47" s="133">
        <v>8759.9999999999982</v>
      </c>
    </row>
    <row r="48" spans="1:17" ht="12" customHeight="1" x14ac:dyDescent="0.25">
      <c r="A48" s="51" t="s">
        <v>6</v>
      </c>
      <c r="B48" s="132">
        <v>917.28022087851855</v>
      </c>
      <c r="C48" s="132">
        <v>921.66196033458141</v>
      </c>
      <c r="D48" s="132">
        <v>925.68044916682277</v>
      </c>
      <c r="E48" s="132">
        <v>929.39257089849684</v>
      </c>
      <c r="F48" s="132">
        <v>932.84272899465168</v>
      </c>
      <c r="G48" s="132">
        <v>936.0662607417147</v>
      </c>
      <c r="H48" s="132">
        <v>939.09175624922409</v>
      </c>
      <c r="I48" s="132">
        <v>941.94267909794769</v>
      </c>
      <c r="J48" s="132">
        <v>944.63852699605411</v>
      </c>
      <c r="K48" s="132">
        <v>947.19568090684709</v>
      </c>
      <c r="L48" s="132">
        <v>949.62803800900167</v>
      </c>
      <c r="M48" s="132">
        <v>946.17371149183998</v>
      </c>
      <c r="N48" s="132">
        <v>932.64980952879171</v>
      </c>
      <c r="O48" s="132">
        <v>914.0624212599065</v>
      </c>
      <c r="P48" s="132">
        <v>895.41686606956898</v>
      </c>
      <c r="Q48" s="132">
        <v>876.71781839568723</v>
      </c>
    </row>
    <row r="49" spans="1:17" ht="12" customHeight="1" x14ac:dyDescent="0.25">
      <c r="A49" s="49" t="s">
        <v>5</v>
      </c>
      <c r="B49" s="131">
        <v>1569.7883935795667</v>
      </c>
      <c r="C49" s="131">
        <v>1585.2651256772754</v>
      </c>
      <c r="D49" s="131">
        <v>1614.9487283697347</v>
      </c>
      <c r="E49" s="131">
        <v>1642.357935766538</v>
      </c>
      <c r="F49" s="131">
        <v>1670.6677703635264</v>
      </c>
      <c r="G49" s="131">
        <v>1696.5990044148141</v>
      </c>
      <c r="H49" s="131">
        <v>1723.6465068971038</v>
      </c>
      <c r="I49" s="131">
        <v>1744.8028499278805</v>
      </c>
      <c r="J49" s="131">
        <v>1765.7326839279913</v>
      </c>
      <c r="K49" s="131">
        <v>1781.3418389091162</v>
      </c>
      <c r="L49" s="131">
        <v>1803.2133453982876</v>
      </c>
      <c r="M49" s="131">
        <v>1819.676499714154</v>
      </c>
      <c r="N49" s="131">
        <v>1831.7850785093497</v>
      </c>
      <c r="O49" s="131">
        <v>1840.0373550718616</v>
      </c>
      <c r="P49" s="131">
        <v>1848.1623257806853</v>
      </c>
      <c r="Q49" s="131">
        <v>1852.3670109927159</v>
      </c>
    </row>
    <row r="50" spans="1:17" s="28" customFormat="1" ht="12" customHeight="1" x14ac:dyDescent="0.25"/>
    <row r="51" spans="1:17" ht="12.95" customHeight="1" x14ac:dyDescent="0.25">
      <c r="A51" s="127" t="s">
        <v>131</v>
      </c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</row>
    <row r="52" spans="1:17" ht="12" customHeight="1" x14ac:dyDescent="0.25">
      <c r="A52" s="88" t="s">
        <v>129</v>
      </c>
      <c r="B52" s="130">
        <f t="shared" ref="B52" si="34">IF(B12=0,0,B12/B20)</f>
        <v>2.369900576313634</v>
      </c>
      <c r="C52" s="130">
        <f t="shared" ref="C52:Q52" si="35">IF(C12=0,0,C12/C20)</f>
        <v>2.3395058224687806</v>
      </c>
      <c r="D52" s="130">
        <f t="shared" si="35"/>
        <v>2.3079014448804878</v>
      </c>
      <c r="E52" s="130">
        <f t="shared" si="35"/>
        <v>2.276359138310299</v>
      </c>
      <c r="F52" s="130">
        <f t="shared" si="35"/>
        <v>2.2517782085028308</v>
      </c>
      <c r="G52" s="130">
        <f t="shared" si="35"/>
        <v>2.2255830064071955</v>
      </c>
      <c r="H52" s="130">
        <f t="shared" si="35"/>
        <v>2.2004118178461174</v>
      </c>
      <c r="I52" s="130">
        <f t="shared" si="35"/>
        <v>2.1751349025076561</v>
      </c>
      <c r="J52" s="130">
        <f t="shared" si="35"/>
        <v>2.1550233433501469</v>
      </c>
      <c r="K52" s="130">
        <f t="shared" si="35"/>
        <v>2.1358461953429324</v>
      </c>
      <c r="L52" s="130">
        <f t="shared" si="35"/>
        <v>2.1160697483393611</v>
      </c>
      <c r="M52" s="130">
        <f t="shared" si="35"/>
        <v>2.0964030420580362</v>
      </c>
      <c r="N52" s="130">
        <f t="shared" si="35"/>
        <v>2.0752872986442803</v>
      </c>
      <c r="O52" s="130">
        <f t="shared" si="35"/>
        <v>2.0492601630245311</v>
      </c>
      <c r="P52" s="130">
        <f t="shared" si="35"/>
        <v>2.0159037576315884</v>
      </c>
      <c r="Q52" s="130">
        <f t="shared" si="35"/>
        <v>1.9889747344514266</v>
      </c>
    </row>
    <row r="53" spans="1:17" ht="12" customHeight="1" x14ac:dyDescent="0.25">
      <c r="A53" s="88" t="s">
        <v>128</v>
      </c>
      <c r="B53" s="130">
        <f t="shared" ref="B53" si="36">IF(B13=0,0,B13/B21*1000)</f>
        <v>204.86624278093518</v>
      </c>
      <c r="C53" s="130">
        <f t="shared" ref="C53:Q53" si="37">IF(C13=0,0,C13/C21*1000)</f>
        <v>201.02303301619091</v>
      </c>
      <c r="D53" s="130">
        <f t="shared" si="37"/>
        <v>195.92683336504524</v>
      </c>
      <c r="E53" s="130">
        <f t="shared" si="37"/>
        <v>189.83633585754424</v>
      </c>
      <c r="F53" s="130">
        <f t="shared" si="37"/>
        <v>182.61375916292681</v>
      </c>
      <c r="G53" s="130">
        <f t="shared" si="37"/>
        <v>177.59663349993005</v>
      </c>
      <c r="H53" s="130">
        <f t="shared" si="37"/>
        <v>172.474835371854</v>
      </c>
      <c r="I53" s="130">
        <f t="shared" si="37"/>
        <v>167.93135838033803</v>
      </c>
      <c r="J53" s="130">
        <f t="shared" si="37"/>
        <v>164.1223726919892</v>
      </c>
      <c r="K53" s="130">
        <f t="shared" si="37"/>
        <v>160.5579295564583</v>
      </c>
      <c r="L53" s="130">
        <f t="shared" si="37"/>
        <v>156.89768375997463</v>
      </c>
      <c r="M53" s="130">
        <f t="shared" si="37"/>
        <v>152.63992685514387</v>
      </c>
      <c r="N53" s="130">
        <f t="shared" si="37"/>
        <v>147.64933474563151</v>
      </c>
      <c r="O53" s="130">
        <f t="shared" si="37"/>
        <v>141.13533571679818</v>
      </c>
      <c r="P53" s="130">
        <f t="shared" si="37"/>
        <v>133.87205990438775</v>
      </c>
      <c r="Q53" s="130">
        <f t="shared" si="37"/>
        <v>126.68227918113442</v>
      </c>
    </row>
    <row r="54" spans="1:17" ht="12" customHeight="1" x14ac:dyDescent="0.25">
      <c r="A54" s="88" t="s">
        <v>184</v>
      </c>
      <c r="B54" s="130">
        <f t="shared" ref="B54" si="38">IF(B14=0,0,B14/B22)</f>
        <v>48.28085742547367</v>
      </c>
      <c r="C54" s="130">
        <f t="shared" ref="C54:Q54" si="39">IF(C14=0,0,C14/C22)</f>
        <v>47.475897044438511</v>
      </c>
      <c r="D54" s="130">
        <f t="shared" si="39"/>
        <v>46.222327798179663</v>
      </c>
      <c r="E54" s="130">
        <f t="shared" si="39"/>
        <v>44.697356528818524</v>
      </c>
      <c r="F54" s="130">
        <f t="shared" si="39"/>
        <v>43.023720259536859</v>
      </c>
      <c r="G54" s="130">
        <f t="shared" si="39"/>
        <v>41.680463817854786</v>
      </c>
      <c r="H54" s="130">
        <f t="shared" si="39"/>
        <v>40.422323974603245</v>
      </c>
      <c r="I54" s="130">
        <f t="shared" si="39"/>
        <v>39.013219227866294</v>
      </c>
      <c r="J54" s="130">
        <f t="shared" si="39"/>
        <v>37.660464401917068</v>
      </c>
      <c r="K54" s="130">
        <f t="shared" si="39"/>
        <v>36.212570268218087</v>
      </c>
      <c r="L54" s="130">
        <f t="shared" si="39"/>
        <v>34.820617472961473</v>
      </c>
      <c r="M54" s="130">
        <f t="shared" si="39"/>
        <v>33.25636621538343</v>
      </c>
      <c r="N54" s="130">
        <f t="shared" si="39"/>
        <v>31.70985051760098</v>
      </c>
      <c r="O54" s="130">
        <f t="shared" si="39"/>
        <v>29.813641195973776</v>
      </c>
      <c r="P54" s="130">
        <f t="shared" si="39"/>
        <v>27.710172969466409</v>
      </c>
      <c r="Q54" s="130">
        <f t="shared" si="39"/>
        <v>25.369190463782036</v>
      </c>
    </row>
    <row r="55" spans="1:17" ht="12" customHeight="1" x14ac:dyDescent="0.25">
      <c r="A55" s="88" t="s">
        <v>189</v>
      </c>
      <c r="B55" s="130">
        <f t="shared" ref="B55" si="40">IF(B15=0,0,B15/B23*1000)</f>
        <v>718.21685734730875</v>
      </c>
      <c r="C55" s="130">
        <f t="shared" ref="C55:Q55" si="41">IF(C15=0,0,C15/C23*1000)</f>
        <v>710.15951219468809</v>
      </c>
      <c r="D55" s="130">
        <f t="shared" si="41"/>
        <v>700.62106145352959</v>
      </c>
      <c r="E55" s="130">
        <f t="shared" si="41"/>
        <v>690.03519905951669</v>
      </c>
      <c r="F55" s="130">
        <f t="shared" si="41"/>
        <v>678.22506204369188</v>
      </c>
      <c r="G55" s="130">
        <f t="shared" si="41"/>
        <v>665.7382235425714</v>
      </c>
      <c r="H55" s="130">
        <f t="shared" si="41"/>
        <v>652.52512729181672</v>
      </c>
      <c r="I55" s="130">
        <f t="shared" si="41"/>
        <v>638.2197446802395</v>
      </c>
      <c r="J55" s="130">
        <f t="shared" si="41"/>
        <v>623.88797667981783</v>
      </c>
      <c r="K55" s="130">
        <f t="shared" si="41"/>
        <v>609.12374091752736</v>
      </c>
      <c r="L55" s="130">
        <f t="shared" si="41"/>
        <v>593.53964728210462</v>
      </c>
      <c r="M55" s="130">
        <f t="shared" si="41"/>
        <v>583.22459908944541</v>
      </c>
      <c r="N55" s="130">
        <f t="shared" si="41"/>
        <v>572.61153032207403</v>
      </c>
      <c r="O55" s="130">
        <f t="shared" si="41"/>
        <v>559.23969940579263</v>
      </c>
      <c r="P55" s="130">
        <f t="shared" si="41"/>
        <v>541.85594237387193</v>
      </c>
      <c r="Q55" s="130">
        <f t="shared" si="41"/>
        <v>517.87698824284735</v>
      </c>
    </row>
    <row r="56" spans="1:17" ht="12" customHeight="1" x14ac:dyDescent="0.25">
      <c r="A56" s="51" t="s">
        <v>127</v>
      </c>
      <c r="B56" s="68">
        <f t="shared" ref="B56" si="42">IF(B16=0,0,B16/B24)</f>
        <v>58.47725360762518</v>
      </c>
      <c r="C56" s="68">
        <f t="shared" ref="C56:Q56" si="43">IF(C16=0,0,C16/C24)</f>
        <v>57.906204003134093</v>
      </c>
      <c r="D56" s="68">
        <f t="shared" si="43"/>
        <v>57.2911930794047</v>
      </c>
      <c r="E56" s="68">
        <f t="shared" si="43"/>
        <v>56.504552734408804</v>
      </c>
      <c r="F56" s="68">
        <f t="shared" si="43"/>
        <v>55.781196050477391</v>
      </c>
      <c r="G56" s="68">
        <f t="shared" si="43"/>
        <v>55.065735895280909</v>
      </c>
      <c r="H56" s="68">
        <f t="shared" si="43"/>
        <v>54.400021281957081</v>
      </c>
      <c r="I56" s="68">
        <f t="shared" si="43"/>
        <v>53.693955588899769</v>
      </c>
      <c r="J56" s="68">
        <f t="shared" si="43"/>
        <v>53.135059426150313</v>
      </c>
      <c r="K56" s="68">
        <f t="shared" si="43"/>
        <v>52.563941546209861</v>
      </c>
      <c r="L56" s="68">
        <f t="shared" si="43"/>
        <v>51.946661334115362</v>
      </c>
      <c r="M56" s="68">
        <f t="shared" si="43"/>
        <v>51.260322590562971</v>
      </c>
      <c r="N56" s="68">
        <f t="shared" si="43"/>
        <v>50.666669047791018</v>
      </c>
      <c r="O56" s="68">
        <f t="shared" si="43"/>
        <v>49.931058434921368</v>
      </c>
      <c r="P56" s="68">
        <f t="shared" si="43"/>
        <v>48.983585991001107</v>
      </c>
      <c r="Q56" s="68">
        <f t="shared" si="43"/>
        <v>48.385895995518524</v>
      </c>
    </row>
    <row r="57" spans="1:17" ht="12" customHeight="1" x14ac:dyDescent="0.25">
      <c r="A57" s="49" t="s">
        <v>126</v>
      </c>
      <c r="B57" s="57">
        <f t="shared" ref="B57" si="44">IF(B17=0,0,B17/B25*1000)</f>
        <v>388.29059637813026</v>
      </c>
      <c r="C57" s="57">
        <f t="shared" ref="C57:Q57" si="45">IF(C17=0,0,C17/C25*1000)</f>
        <v>379.33207273049163</v>
      </c>
      <c r="D57" s="57">
        <f t="shared" si="45"/>
        <v>370.04119091431426</v>
      </c>
      <c r="E57" s="57">
        <f t="shared" si="45"/>
        <v>357.9008980792367</v>
      </c>
      <c r="F57" s="57">
        <f t="shared" si="45"/>
        <v>343.37600609418286</v>
      </c>
      <c r="G57" s="57">
        <f t="shared" si="45"/>
        <v>327.96605209840919</v>
      </c>
      <c r="H57" s="57">
        <f t="shared" si="45"/>
        <v>314.92272312889418</v>
      </c>
      <c r="I57" s="57">
        <f t="shared" si="45"/>
        <v>305.07466314191231</v>
      </c>
      <c r="J57" s="57">
        <f t="shared" si="45"/>
        <v>294.51511925346352</v>
      </c>
      <c r="K57" s="57">
        <f t="shared" si="45"/>
        <v>281.59045576504889</v>
      </c>
      <c r="L57" s="57">
        <f t="shared" si="45"/>
        <v>265.58286962423898</v>
      </c>
      <c r="M57" s="57">
        <f t="shared" si="45"/>
        <v>245.57012623074044</v>
      </c>
      <c r="N57" s="57">
        <f t="shared" si="45"/>
        <v>228.80870789105131</v>
      </c>
      <c r="O57" s="57">
        <f t="shared" si="45"/>
        <v>210.04683282696905</v>
      </c>
      <c r="P57" s="57">
        <f t="shared" si="45"/>
        <v>186.01461129806538</v>
      </c>
      <c r="Q57" s="57">
        <f t="shared" si="45"/>
        <v>155.27622157006061</v>
      </c>
    </row>
    <row r="58" spans="1:17" s="28" customFormat="1" ht="12" customHeight="1" x14ac:dyDescent="0.25"/>
    <row r="59" spans="1:17" ht="12.95" customHeight="1" x14ac:dyDescent="0.25">
      <c r="A59" s="127" t="s">
        <v>130</v>
      </c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</row>
    <row r="60" spans="1:17" ht="12" customHeight="1" x14ac:dyDescent="0.25">
      <c r="A60" s="88" t="s">
        <v>129</v>
      </c>
      <c r="B60" s="128"/>
      <c r="C60" s="128">
        <v>2.1130413141520652</v>
      </c>
      <c r="D60" s="128">
        <v>2.0922786421529205</v>
      </c>
      <c r="E60" s="128">
        <v>2.0693093604724959</v>
      </c>
      <c r="F60" s="128">
        <v>2.0516386231893184</v>
      </c>
      <c r="G60" s="128">
        <v>2.0335608102511373</v>
      </c>
      <c r="H60" s="128">
        <v>2.0163290236311084</v>
      </c>
      <c r="I60" s="128">
        <v>2.0018517655623387</v>
      </c>
      <c r="J60" s="128">
        <v>1.9878452775535684</v>
      </c>
      <c r="K60" s="128">
        <v>1.9757094345286692</v>
      </c>
      <c r="L60" s="128">
        <v>1.9564813788112201</v>
      </c>
      <c r="M60" s="128">
        <v>1.940377187878912</v>
      </c>
      <c r="N60" s="128">
        <v>1.8927851495895467</v>
      </c>
      <c r="O60" s="128">
        <v>1.8388707653895466</v>
      </c>
      <c r="P60" s="128">
        <v>1.7567657075189187</v>
      </c>
      <c r="Q60" s="128">
        <v>1.688460789781977</v>
      </c>
    </row>
    <row r="61" spans="1:17" ht="12" customHeight="1" x14ac:dyDescent="0.25">
      <c r="A61" s="88" t="s">
        <v>128</v>
      </c>
      <c r="B61" s="128"/>
      <c r="C61" s="128">
        <v>190.71868420124662</v>
      </c>
      <c r="D61" s="128">
        <v>185.63722660026414</v>
      </c>
      <c r="E61" s="128">
        <v>180.64256332807224</v>
      </c>
      <c r="F61" s="128">
        <v>174.86804182523323</v>
      </c>
      <c r="G61" s="128">
        <v>170.46092350365785</v>
      </c>
      <c r="H61" s="128">
        <v>165.27903243602722</v>
      </c>
      <c r="I61" s="128">
        <v>162.08165883436337</v>
      </c>
      <c r="J61" s="128">
        <v>159.0720645112203</v>
      </c>
      <c r="K61" s="128">
        <v>156.10582492082401</v>
      </c>
      <c r="L61" s="128">
        <v>150.98679721727939</v>
      </c>
      <c r="M61" s="128">
        <v>144.76240543147691</v>
      </c>
      <c r="N61" s="128">
        <v>138.34596323086555</v>
      </c>
      <c r="O61" s="128">
        <v>130.7998708663207</v>
      </c>
      <c r="P61" s="128">
        <v>123.26147543728659</v>
      </c>
      <c r="Q61" s="128">
        <v>115.30056652005393</v>
      </c>
    </row>
    <row r="62" spans="1:17" ht="12" customHeight="1" x14ac:dyDescent="0.25">
      <c r="A62" s="88" t="s">
        <v>184</v>
      </c>
      <c r="B62" s="128"/>
      <c r="C62" s="128">
        <v>45.23530182941515</v>
      </c>
      <c r="D62" s="128">
        <v>43.458473706361261</v>
      </c>
      <c r="E62" s="128">
        <v>42.352290490927615</v>
      </c>
      <c r="F62" s="128">
        <v>41.28018868364623</v>
      </c>
      <c r="G62" s="128">
        <v>39.851250409161068</v>
      </c>
      <c r="H62" s="128">
        <v>38.377594530196824</v>
      </c>
      <c r="I62" s="128">
        <v>36.940619284716959</v>
      </c>
      <c r="J62" s="128">
        <v>35.497708674091065</v>
      </c>
      <c r="K62" s="128">
        <v>34.1036249906386</v>
      </c>
      <c r="L62" s="128">
        <v>32.797907613253976</v>
      </c>
      <c r="M62" s="128">
        <v>31.113555220483406</v>
      </c>
      <c r="N62" s="128">
        <v>28.895193128223394</v>
      </c>
      <c r="O62" s="128">
        <v>26.631420853395088</v>
      </c>
      <c r="P62" s="128">
        <v>24.583596039456726</v>
      </c>
      <c r="Q62" s="128">
        <v>22.14096861870777</v>
      </c>
    </row>
    <row r="63" spans="1:17" ht="12" customHeight="1" x14ac:dyDescent="0.25">
      <c r="A63" s="88" t="s">
        <v>189</v>
      </c>
      <c r="B63" s="128"/>
      <c r="C63" s="128">
        <v>647.23911007779338</v>
      </c>
      <c r="D63" s="128">
        <v>628.63064411821244</v>
      </c>
      <c r="E63" s="128">
        <v>621.2701886299327</v>
      </c>
      <c r="F63" s="128">
        <v>612.27393971294987</v>
      </c>
      <c r="G63" s="128">
        <v>607.9084695070818</v>
      </c>
      <c r="H63" s="128">
        <v>598.61484119846739</v>
      </c>
      <c r="I63" s="128">
        <v>584.63093927597572</v>
      </c>
      <c r="J63" s="128">
        <v>567.98328766493034</v>
      </c>
      <c r="K63" s="128">
        <v>552.2461458209483</v>
      </c>
      <c r="L63" s="128">
        <v>537.93635644690187</v>
      </c>
      <c r="M63" s="128">
        <v>524.60651959591769</v>
      </c>
      <c r="N63" s="128">
        <v>497.83435699831671</v>
      </c>
      <c r="O63" s="128">
        <v>476.57632260745243</v>
      </c>
      <c r="P63" s="128">
        <v>445.12073607616713</v>
      </c>
      <c r="Q63" s="128">
        <v>410.59907760461994</v>
      </c>
    </row>
    <row r="64" spans="1:17" ht="12" customHeight="1" x14ac:dyDescent="0.25">
      <c r="A64" s="51" t="s">
        <v>127</v>
      </c>
      <c r="B64" s="50"/>
      <c r="C64" s="50">
        <v>54.75397558786478</v>
      </c>
      <c r="D64" s="50">
        <v>53.831127706410804</v>
      </c>
      <c r="E64" s="50">
        <v>52.795138893312256</v>
      </c>
      <c r="F64" s="50">
        <v>51.706868163222666</v>
      </c>
      <c r="G64" s="50">
        <v>50.734432951601207</v>
      </c>
      <c r="H64" s="50">
        <v>49.898020975353809</v>
      </c>
      <c r="I64" s="50">
        <v>48.835203725487062</v>
      </c>
      <c r="J64" s="50">
        <v>47.978856036426528</v>
      </c>
      <c r="K64" s="50">
        <v>47.248775542589037</v>
      </c>
      <c r="L64" s="50">
        <v>46.146359752906314</v>
      </c>
      <c r="M64" s="50">
        <v>44.741276387403772</v>
      </c>
      <c r="N64" s="50">
        <v>42.995817282022145</v>
      </c>
      <c r="O64" s="50">
        <v>41.152832265763941</v>
      </c>
      <c r="P64" s="50">
        <v>39.621543944889289</v>
      </c>
      <c r="Q64" s="50">
        <v>38.422686171524646</v>
      </c>
    </row>
    <row r="65" spans="1:17" ht="12" customHeight="1" x14ac:dyDescent="0.25">
      <c r="A65" s="49" t="s">
        <v>126</v>
      </c>
      <c r="B65" s="48"/>
      <c r="C65" s="48">
        <v>352.70067007103353</v>
      </c>
      <c r="D65" s="48">
        <v>341.43063003117874</v>
      </c>
      <c r="E65" s="48">
        <v>332.76975804899115</v>
      </c>
      <c r="F65" s="48">
        <v>323.24373099302721</v>
      </c>
      <c r="G65" s="48">
        <v>310.89732621248476</v>
      </c>
      <c r="H65" s="48">
        <v>295.62270803479504</v>
      </c>
      <c r="I65" s="48">
        <v>281.15094873591482</v>
      </c>
      <c r="J65" s="48">
        <v>267.27043008455792</v>
      </c>
      <c r="K65" s="48">
        <v>254.44944759061423</v>
      </c>
      <c r="L65" s="48">
        <v>235.47319828264105</v>
      </c>
      <c r="M65" s="48">
        <v>214.46495519569052</v>
      </c>
      <c r="N65" s="48">
        <v>186.17151469366704</v>
      </c>
      <c r="O65" s="48">
        <v>159.72262664900833</v>
      </c>
      <c r="P65" s="48">
        <v>137.70063635633389</v>
      </c>
      <c r="Q65" s="48">
        <v>106.49623057925564</v>
      </c>
    </row>
    <row r="66" spans="1:17" s="28" customFormat="1" ht="12" customHeight="1" x14ac:dyDescent="0.25"/>
    <row r="67" spans="1:17" ht="12.95" customHeight="1" x14ac:dyDescent="0.25">
      <c r="A67" s="127" t="s">
        <v>125</v>
      </c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</row>
    <row r="68" spans="1:17" ht="12" customHeight="1" x14ac:dyDescent="0.25">
      <c r="A68" s="88" t="s">
        <v>124</v>
      </c>
      <c r="B68" s="125">
        <f>1000000*B20/SER_summary!B$8</f>
        <v>151.10212628108928</v>
      </c>
      <c r="C68" s="125">
        <f>1000000*C20/SER_summary!C$8</f>
        <v>157.60394088234588</v>
      </c>
      <c r="D68" s="125">
        <f>1000000*D20/SER_summary!D$8</f>
        <v>165.08392062761504</v>
      </c>
      <c r="E68" s="125">
        <f>1000000*E20/SER_summary!E$8</f>
        <v>170.75699506733548</v>
      </c>
      <c r="F68" s="125">
        <f>1000000*F20/SER_summary!F$8</f>
        <v>175.10152366642563</v>
      </c>
      <c r="G68" s="125">
        <f>1000000*G20/SER_summary!G$8</f>
        <v>179.6844596246797</v>
      </c>
      <c r="H68" s="125">
        <f>1000000*H20/SER_summary!H$8</f>
        <v>185.55538892499396</v>
      </c>
      <c r="I68" s="125">
        <f>1000000*I20/SER_summary!I$8</f>
        <v>191.27903608722701</v>
      </c>
      <c r="J68" s="125">
        <f>1000000*J20/SER_summary!J$8</f>
        <v>196.84051560180072</v>
      </c>
      <c r="K68" s="125">
        <f>1000000*K20/SER_summary!K$8</f>
        <v>201.1389261022359</v>
      </c>
      <c r="L68" s="125">
        <f>1000000*L20/SER_summary!L$8</f>
        <v>204.73583761469598</v>
      </c>
      <c r="M68" s="125">
        <f>1000000*M20/SER_summary!M$8</f>
        <v>207.01883184289287</v>
      </c>
      <c r="N68" s="125">
        <f>1000000*N20/SER_summary!N$8</f>
        <v>208.08643315270609</v>
      </c>
      <c r="O68" s="125">
        <f>1000000*O20/SER_summary!O$8</f>
        <v>211.11798671776427</v>
      </c>
      <c r="P68" s="125">
        <f>1000000*P20/SER_summary!P$8</f>
        <v>212.6098209951891</v>
      </c>
      <c r="Q68" s="125">
        <f>1000000*Q20/SER_summary!Q$8</f>
        <v>213.84944326641448</v>
      </c>
    </row>
    <row r="69" spans="1:17" ht="12" customHeight="1" x14ac:dyDescent="0.25">
      <c r="A69" s="88" t="s">
        <v>123</v>
      </c>
      <c r="B69" s="125">
        <f>1000*B21/SER_summary!B$3</f>
        <v>7.1409155898656443E-2</v>
      </c>
      <c r="C69" s="125">
        <f>1000*C21/SER_summary!C$3</f>
        <v>7.5453131514312433E-2</v>
      </c>
      <c r="D69" s="125">
        <f>1000*D21/SER_summary!D$3</f>
        <v>8.0446333039142448E-2</v>
      </c>
      <c r="E69" s="125">
        <f>1000*E21/SER_summary!E$3</f>
        <v>8.56639361197859E-2</v>
      </c>
      <c r="F69" s="125">
        <f>1000*F21/SER_summary!F$3</f>
        <v>9.0912296733874035E-2</v>
      </c>
      <c r="G69" s="125">
        <f>1000*G21/SER_summary!G$3</f>
        <v>9.6345589378276142E-2</v>
      </c>
      <c r="H69" s="125">
        <f>1000*H21/SER_summary!H$3</f>
        <v>0.1016145329995508</v>
      </c>
      <c r="I69" s="125">
        <f>1000*I21/SER_summary!I$3</f>
        <v>0.10601648742116489</v>
      </c>
      <c r="J69" s="125">
        <f>1000*J21/SER_summary!J$3</f>
        <v>0.10947071583950907</v>
      </c>
      <c r="K69" s="125">
        <f>1000*K21/SER_summary!K$3</f>
        <v>0.11311962427809934</v>
      </c>
      <c r="L69" s="125">
        <f>1000*L21/SER_summary!L$3</f>
        <v>0.11640351690866613</v>
      </c>
      <c r="M69" s="125">
        <f>1000*M21/SER_summary!M$3</f>
        <v>0.1181264018052549</v>
      </c>
      <c r="N69" s="125">
        <f>1000*N21/SER_summary!N$3</f>
        <v>0.11979449134151468</v>
      </c>
      <c r="O69" s="125">
        <f>1000*O21/SER_summary!O$3</f>
        <v>0.1223096653113763</v>
      </c>
      <c r="P69" s="125">
        <f>1000*P21/SER_summary!P$3</f>
        <v>0.12500515306862137</v>
      </c>
      <c r="Q69" s="125">
        <f>1000*Q21/SER_summary!Q$3</f>
        <v>0.12716687093471404</v>
      </c>
    </row>
    <row r="70" spans="1:17" ht="12" customHeight="1" x14ac:dyDescent="0.25">
      <c r="A70" s="88" t="s">
        <v>185</v>
      </c>
      <c r="B70" s="125">
        <f>1000000*B22/SER_summary!B$8</f>
        <v>100.40156613168361</v>
      </c>
      <c r="C70" s="125">
        <f>1000000*C22/SER_summary!C$8</f>
        <v>101.6294853304297</v>
      </c>
      <c r="D70" s="125">
        <f>1000000*D22/SER_summary!D$8</f>
        <v>103.00401271276652</v>
      </c>
      <c r="E70" s="125">
        <f>1000000*E22/SER_summary!E$8</f>
        <v>104.50172576771249</v>
      </c>
      <c r="F70" s="125">
        <f>1000000*F22/SER_summary!F$8</f>
        <v>106.42656540361551</v>
      </c>
      <c r="G70" s="125">
        <f>1000000*G22/SER_summary!G$8</f>
        <v>108.59404618695727</v>
      </c>
      <c r="H70" s="125">
        <f>1000000*H22/SER_summary!H$8</f>
        <v>110.78489932835279</v>
      </c>
      <c r="I70" s="125">
        <f>1000000*I22/SER_summary!I$8</f>
        <v>112.85083337299858</v>
      </c>
      <c r="J70" s="125">
        <f>1000000*J22/SER_summary!J$8</f>
        <v>115.23075496209529</v>
      </c>
      <c r="K70" s="125">
        <f>1000000*K22/SER_summary!K$8</f>
        <v>117.96087524022401</v>
      </c>
      <c r="L70" s="125">
        <f>1000000*L22/SER_summary!L$8</f>
        <v>120.62605821268784</v>
      </c>
      <c r="M70" s="125">
        <f>1000000*M22/SER_summary!M$8</f>
        <v>123.34099205607085</v>
      </c>
      <c r="N70" s="125">
        <f>1000000*N22/SER_summary!N$8</f>
        <v>125.40318827022793</v>
      </c>
      <c r="O70" s="125">
        <f>1000000*O22/SER_summary!O$8</f>
        <v>127.85333755644515</v>
      </c>
      <c r="P70" s="125">
        <f>1000000*P22/SER_summary!P$8</f>
        <v>129.77660688799412</v>
      </c>
      <c r="Q70" s="125">
        <f>1000000*Q22/SER_summary!Q$8</f>
        <v>133.00435475597973</v>
      </c>
    </row>
    <row r="71" spans="1:17" ht="12" customHeight="1" x14ac:dyDescent="0.25">
      <c r="A71" s="88" t="s">
        <v>190</v>
      </c>
      <c r="B71" s="125">
        <f>1000*B23/SER_summary!B$3</f>
        <v>1.4046856213697037E-2</v>
      </c>
      <c r="C71" s="125">
        <f>1000*C23/SER_summary!C$3</f>
        <v>1.444185582903411E-2</v>
      </c>
      <c r="D71" s="125">
        <f>1000*D23/SER_summary!D$3</f>
        <v>1.4772149278601314E-2</v>
      </c>
      <c r="E71" s="125">
        <f>1000*E23/SER_summary!E$3</f>
        <v>1.5214345070237528E-2</v>
      </c>
      <c r="F71" s="125">
        <f>1000*F23/SER_summary!F$3</f>
        <v>1.5781927924368239E-2</v>
      </c>
      <c r="G71" s="125">
        <f>1000*G23/SER_summary!G$3</f>
        <v>1.6548366379645813E-2</v>
      </c>
      <c r="H71" s="125">
        <f>1000*H23/SER_summary!H$3</f>
        <v>1.7457587627226032E-2</v>
      </c>
      <c r="I71" s="125">
        <f>1000*I23/SER_summary!I$3</f>
        <v>1.8474249333690022E-2</v>
      </c>
      <c r="J71" s="125">
        <f>1000*J23/SER_summary!J$3</f>
        <v>1.9210374281345446E-2</v>
      </c>
      <c r="K71" s="125">
        <f>1000*K23/SER_summary!K$3</f>
        <v>1.9733188171874954E-2</v>
      </c>
      <c r="L71" s="125">
        <f>1000*L23/SER_summary!L$3</f>
        <v>2.01889652292251E-2</v>
      </c>
      <c r="M71" s="125">
        <f>1000*M23/SER_summary!M$3</f>
        <v>2.0306142204572594E-2</v>
      </c>
      <c r="N71" s="125">
        <f>1000*N23/SER_summary!N$3</f>
        <v>2.0447974880588353E-2</v>
      </c>
      <c r="O71" s="125">
        <f>1000*O23/SER_summary!O$3</f>
        <v>2.0706256445015211E-2</v>
      </c>
      <c r="P71" s="125">
        <f>1000*P23/SER_summary!P$3</f>
        <v>2.1142257708775994E-2</v>
      </c>
      <c r="Q71" s="125">
        <f>1000*Q23/SER_summary!Q$3</f>
        <v>2.1892128740157401E-2</v>
      </c>
    </row>
    <row r="72" spans="1:17" ht="12" customHeight="1" x14ac:dyDescent="0.25">
      <c r="A72" s="51" t="s">
        <v>122</v>
      </c>
      <c r="B72" s="124">
        <f>1000000*B24/SER_summary!B$8</f>
        <v>36.771058144235532</v>
      </c>
      <c r="C72" s="124">
        <f>1000000*C24/SER_summary!C$8</f>
        <v>39.763154425541643</v>
      </c>
      <c r="D72" s="124">
        <f>1000000*D24/SER_summary!D$8</f>
        <v>42.647894946267272</v>
      </c>
      <c r="E72" s="124">
        <f>1000000*E24/SER_summary!E$8</f>
        <v>46.372494155298959</v>
      </c>
      <c r="F72" s="124">
        <f>1000000*F24/SER_summary!F$8</f>
        <v>50.055270730088857</v>
      </c>
      <c r="G72" s="124">
        <f>1000000*G24/SER_summary!G$8</f>
        <v>53.080414843328001</v>
      </c>
      <c r="H72" s="124">
        <f>1000000*H24/SER_summary!H$8</f>
        <v>56.000688103615147</v>
      </c>
      <c r="I72" s="124">
        <f>1000000*I24/SER_summary!I$8</f>
        <v>58.72155080871147</v>
      </c>
      <c r="J72" s="124">
        <f>1000000*J24/SER_summary!J$8</f>
        <v>61.141174883891722</v>
      </c>
      <c r="K72" s="124">
        <f>1000000*K24/SER_summary!K$8</f>
        <v>63.497065490876622</v>
      </c>
      <c r="L72" s="124">
        <f>1000000*L24/SER_summary!L$8</f>
        <v>65.705899239508881</v>
      </c>
      <c r="M72" s="124">
        <f>1000000*M24/SER_summary!M$8</f>
        <v>67.831883738893623</v>
      </c>
      <c r="N72" s="124">
        <f>1000000*N24/SER_summary!N$8</f>
        <v>68.302588020014099</v>
      </c>
      <c r="O72" s="124">
        <f>1000000*O24/SER_summary!O$8</f>
        <v>69.140125392500508</v>
      </c>
      <c r="P72" s="124">
        <f>1000000*P24/SER_summary!P$8</f>
        <v>69.747293863462161</v>
      </c>
      <c r="Q72" s="124">
        <f>1000000*Q24/SER_summary!Q$8</f>
        <v>69.812569567428582</v>
      </c>
    </row>
    <row r="73" spans="1:17" ht="12" customHeight="1" x14ac:dyDescent="0.25">
      <c r="A73" s="49" t="s">
        <v>121</v>
      </c>
      <c r="B73" s="123">
        <f>1000*B25/SER_summary!B$3</f>
        <v>4.2280177758186245E-2</v>
      </c>
      <c r="C73" s="123">
        <f>1000*C25/SER_summary!C$3</f>
        <v>4.6374048207156009E-2</v>
      </c>
      <c r="D73" s="123">
        <f>1000*D25/SER_summary!D$3</f>
        <v>4.8367586112613728E-2</v>
      </c>
      <c r="E73" s="123">
        <f>1000*E25/SER_summary!E$3</f>
        <v>5.3179942217669002E-2</v>
      </c>
      <c r="F73" s="123">
        <f>1000*F25/SER_summary!F$3</f>
        <v>6.2863792431672436E-2</v>
      </c>
      <c r="G73" s="123">
        <f>1000*G25/SER_summary!G$3</f>
        <v>7.7156430685511757E-2</v>
      </c>
      <c r="H73" s="123">
        <f>1000*H25/SER_summary!H$3</f>
        <v>9.4623529409913101E-2</v>
      </c>
      <c r="I73" s="123">
        <f>1000*I25/SER_summary!I$3</f>
        <v>0.1083749208126089</v>
      </c>
      <c r="J73" s="123">
        <f>1000*J25/SER_summary!J$3</f>
        <v>0.11874798956651643</v>
      </c>
      <c r="K73" s="123">
        <f>1000*K25/SER_summary!K$3</f>
        <v>0.12825869273334722</v>
      </c>
      <c r="L73" s="123">
        <f>1000*L25/SER_summary!L$3</f>
        <v>0.13719441017963571</v>
      </c>
      <c r="M73" s="123">
        <f>1000*M25/SER_summary!M$3</f>
        <v>0.14943250459971488</v>
      </c>
      <c r="N73" s="123">
        <f>1000*N25/SER_summary!N$3</f>
        <v>0.15577486474941907</v>
      </c>
      <c r="O73" s="123">
        <f>1000*O25/SER_summary!O$3</f>
        <v>0.16357567262346012</v>
      </c>
      <c r="P73" s="123">
        <f>1000*P25/SER_summary!P$3</f>
        <v>0.17701515575730412</v>
      </c>
      <c r="Q73" s="123">
        <f>1000*Q25/SER_summary!Q$3</f>
        <v>0.20186459059557832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62.878299365253255</v>
      </c>
      <c r="C3" s="154">
        <v>66.002616027436019</v>
      </c>
      <c r="D3" s="154">
        <v>69.726963849994078</v>
      </c>
      <c r="E3" s="154">
        <v>73.770987239569948</v>
      </c>
      <c r="F3" s="154">
        <v>75.999184093871278</v>
      </c>
      <c r="G3" s="154">
        <v>78.897796723534242</v>
      </c>
      <c r="H3" s="154">
        <v>81.663413700603812</v>
      </c>
      <c r="I3" s="154">
        <v>84.839758093676053</v>
      </c>
      <c r="J3" s="154">
        <v>86.000437296382458</v>
      </c>
      <c r="K3" s="154">
        <v>86.724059708295385</v>
      </c>
      <c r="L3" s="154">
        <v>87.47840126206998</v>
      </c>
      <c r="M3" s="154">
        <v>88.019270972853846</v>
      </c>
      <c r="N3" s="154">
        <v>88.217356013536047</v>
      </c>
      <c r="O3" s="154">
        <v>89.310277846292877</v>
      </c>
      <c r="P3" s="154">
        <v>91.256063989224785</v>
      </c>
      <c r="Q3" s="154">
        <v>90.626261467657869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83.463814597607055</v>
      </c>
      <c r="C5" s="143">
        <v>87.610990797807204</v>
      </c>
      <c r="D5" s="143">
        <v>92.554640344581756</v>
      </c>
      <c r="E5" s="143">
        <v>97.922622968527619</v>
      </c>
      <c r="F5" s="143">
        <v>100.88030170684834</v>
      </c>
      <c r="G5" s="143">
        <v>104.72788138942106</v>
      </c>
      <c r="H5" s="143">
        <v>108.39892441940619</v>
      </c>
      <c r="I5" s="143">
        <v>112.6151615345599</v>
      </c>
      <c r="J5" s="143">
        <v>114.15583160292883</v>
      </c>
      <c r="K5" s="143">
        <v>115.11635832576108</v>
      </c>
      <c r="L5" s="143">
        <v>116.11766122712906</v>
      </c>
      <c r="M5" s="143">
        <v>116.83560445584297</v>
      </c>
      <c r="N5" s="143">
        <v>117.09853989266232</v>
      </c>
      <c r="O5" s="143">
        <v>118.5492697333186</v>
      </c>
      <c r="P5" s="143">
        <v>121.1320802660412</v>
      </c>
      <c r="Q5" s="143">
        <v>120.29608881233132</v>
      </c>
    </row>
    <row r="6" spans="1:17" ht="12" customHeight="1" x14ac:dyDescent="0.25">
      <c r="A6" s="153" t="str">
        <f>"Penetration factor "&amp;MID('SER_se-appl'!A68,FIND("(",'SER_se-appl'!A68),100)</f>
        <v>Penetration factor (sqm per building cell)</v>
      </c>
      <c r="B6" s="152">
        <f>1000000*B8/SER_summary!B$8</f>
        <v>151.10212628108928</v>
      </c>
      <c r="C6" s="152">
        <f>1000000*C8/SER_summary!C$8</f>
        <v>157.60394088234588</v>
      </c>
      <c r="D6" s="152">
        <f>1000000*D8/SER_summary!D$8</f>
        <v>165.08392062761504</v>
      </c>
      <c r="E6" s="152">
        <f>1000000*E8/SER_summary!E$8</f>
        <v>170.75699506733548</v>
      </c>
      <c r="F6" s="152">
        <f>1000000*F8/SER_summary!F$8</f>
        <v>175.10152366642563</v>
      </c>
      <c r="G6" s="152">
        <f>1000000*G8/SER_summary!G$8</f>
        <v>179.6844596246797</v>
      </c>
      <c r="H6" s="152">
        <f>1000000*H8/SER_summary!H$8</f>
        <v>185.55538892499396</v>
      </c>
      <c r="I6" s="152">
        <f>1000000*I8/SER_summary!I$8</f>
        <v>191.27903608722701</v>
      </c>
      <c r="J6" s="152">
        <f>1000000*J8/SER_summary!J$8</f>
        <v>196.84051560180072</v>
      </c>
      <c r="K6" s="152">
        <f>1000000*K8/SER_summary!K$8</f>
        <v>201.1389261022359</v>
      </c>
      <c r="L6" s="152">
        <f>1000000*L8/SER_summary!L$8</f>
        <v>204.73583761469598</v>
      </c>
      <c r="M6" s="152">
        <f>1000000*M8/SER_summary!M$8</f>
        <v>207.01883184289287</v>
      </c>
      <c r="N6" s="152">
        <f>1000000*N8/SER_summary!N$8</f>
        <v>208.08643315270609</v>
      </c>
      <c r="O6" s="152">
        <f>1000000*O8/SER_summary!O$8</f>
        <v>211.11798671776427</v>
      </c>
      <c r="P6" s="152">
        <f>1000000*P8/SER_summary!P$8</f>
        <v>212.6098209951891</v>
      </c>
      <c r="Q6" s="152">
        <f>1000000*Q8/SER_summary!Q$8</f>
        <v>213.84944326641448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"&amp;MID('SER_se-appl'!A20,FIND("(",'SER_se-appl'!A20),100)</f>
        <v>Stock of appliances (serviced mio m2)</v>
      </c>
      <c r="B8" s="62">
        <v>35.21827684747624</v>
      </c>
      <c r="C8" s="62">
        <v>37.448502994258448</v>
      </c>
      <c r="D8" s="62">
        <v>40.103376402788555</v>
      </c>
      <c r="E8" s="62">
        <v>43.017211704658273</v>
      </c>
      <c r="F8" s="62">
        <v>44.80028331650032</v>
      </c>
      <c r="G8" s="62">
        <v>47.056380772104042</v>
      </c>
      <c r="H8" s="62">
        <v>49.263016831782402</v>
      </c>
      <c r="I8" s="62">
        <v>51.773874532898553</v>
      </c>
      <c r="J8" s="62">
        <v>52.971969865284585</v>
      </c>
      <c r="K8" s="62">
        <v>53.897307107957722</v>
      </c>
      <c r="L8" s="62">
        <v>54.874212590702797</v>
      </c>
      <c r="M8" s="62">
        <v>55.731461036779265</v>
      </c>
      <c r="N8" s="62">
        <v>56.425218797011432</v>
      </c>
      <c r="O8" s="62">
        <v>57.849789827734767</v>
      </c>
      <c r="P8" s="62">
        <v>60.088225842862094</v>
      </c>
      <c r="Q8" s="62">
        <v>60.481456465312938</v>
      </c>
    </row>
    <row r="9" spans="1:17" ht="12.95" customHeight="1" x14ac:dyDescent="0.25">
      <c r="A9" s="151" t="str">
        <f>"Number of new appliances "&amp;MID('SER_se-appl'!A28,FIND("(",'SER_se-appl'!A28),100)</f>
        <v>Number of new appliances (serviced mio m2)</v>
      </c>
      <c r="B9" s="150"/>
      <c r="C9" s="150">
        <v>4.4313684497494608</v>
      </c>
      <c r="D9" s="150">
        <v>4.8560157114973768</v>
      </c>
      <c r="E9" s="150">
        <v>5.114977604836989</v>
      </c>
      <c r="F9" s="150">
        <v>3.9842139148093043</v>
      </c>
      <c r="G9" s="150">
        <v>4.4572397585710055</v>
      </c>
      <c r="H9" s="150">
        <v>4.4077783626456002</v>
      </c>
      <c r="I9" s="150">
        <v>4.7120000040834347</v>
      </c>
      <c r="J9" s="150">
        <v>3.3992376353532809</v>
      </c>
      <c r="K9" s="150">
        <v>3.1264795456404242</v>
      </c>
      <c r="L9" s="150">
        <v>3.1780477857123399</v>
      </c>
      <c r="M9" s="150">
        <v>3.0583907490437192</v>
      </c>
      <c r="N9" s="150">
        <v>2.8949000631994419</v>
      </c>
      <c r="O9" s="150">
        <v>3.6257133336905967</v>
      </c>
      <c r="P9" s="150">
        <v>4.43957831809458</v>
      </c>
      <c r="Q9" s="150">
        <v>2.5943729254181229</v>
      </c>
    </row>
    <row r="10" spans="1:17" ht="12" customHeight="1" x14ac:dyDescent="0.25">
      <c r="A10" s="142" t="str">
        <f>"Number of replaced appliances "&amp;MID('SER_se-appl'!A36,FIND("(",'SER_se-appl'!A36),100)</f>
        <v>Number of replaced appliances (serviced mio m2)</v>
      </c>
      <c r="B10" s="149"/>
      <c r="C10" s="149">
        <f>B8+C9-C8</f>
        <v>2.2011423029672557</v>
      </c>
      <c r="D10" s="149">
        <f t="shared" ref="D10:Q10" si="0">C8+D9-D8</f>
        <v>2.2011423029672699</v>
      </c>
      <c r="E10" s="149">
        <f t="shared" si="0"/>
        <v>2.2011423029672699</v>
      </c>
      <c r="F10" s="149">
        <f t="shared" si="0"/>
        <v>2.2011423029672557</v>
      </c>
      <c r="G10" s="149">
        <f t="shared" si="0"/>
        <v>2.2011423029672841</v>
      </c>
      <c r="H10" s="149">
        <f t="shared" si="0"/>
        <v>2.2011423029672414</v>
      </c>
      <c r="I10" s="149">
        <f t="shared" si="0"/>
        <v>2.2011423029672841</v>
      </c>
      <c r="J10" s="149">
        <f t="shared" si="0"/>
        <v>2.2011423029672486</v>
      </c>
      <c r="K10" s="149">
        <f t="shared" si="0"/>
        <v>2.2011423029672841</v>
      </c>
      <c r="L10" s="149">
        <f t="shared" si="0"/>
        <v>2.2011423029672628</v>
      </c>
      <c r="M10" s="149">
        <f t="shared" si="0"/>
        <v>2.2011423029672486</v>
      </c>
      <c r="N10" s="149">
        <f t="shared" si="0"/>
        <v>2.201142302967277</v>
      </c>
      <c r="O10" s="149">
        <f t="shared" si="0"/>
        <v>2.2011423029672628</v>
      </c>
      <c r="P10" s="149">
        <f t="shared" si="0"/>
        <v>2.2011423029672557</v>
      </c>
      <c r="Q10" s="149">
        <f t="shared" si="0"/>
        <v>2.201142302967277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8760</v>
      </c>
      <c r="C12" s="146">
        <v>8759.9999999999982</v>
      </c>
      <c r="D12" s="146">
        <v>8759.9999999999982</v>
      </c>
      <c r="E12" s="146">
        <v>8759.9999999999982</v>
      </c>
      <c r="F12" s="146">
        <v>8760</v>
      </c>
      <c r="G12" s="146">
        <v>8760</v>
      </c>
      <c r="H12" s="146">
        <v>8759.9999999999964</v>
      </c>
      <c r="I12" s="146">
        <v>8760.0000000000018</v>
      </c>
      <c r="J12" s="146">
        <v>8760</v>
      </c>
      <c r="K12" s="146">
        <v>8760.0000000000018</v>
      </c>
      <c r="L12" s="146">
        <v>8760.0000000000036</v>
      </c>
      <c r="M12" s="146">
        <v>8760</v>
      </c>
      <c r="N12" s="146">
        <v>8759.9999999999982</v>
      </c>
      <c r="O12" s="146">
        <v>8760</v>
      </c>
      <c r="P12" s="146">
        <v>8760</v>
      </c>
      <c r="Q12" s="146">
        <v>8759.9999999999964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"&amp;MID('SER_se-appl'!A52,FIND("(",'SER_se-appl'!A52),100)</f>
        <v>W per appliance in average operating mode (W per serviced m2)</v>
      </c>
      <c r="B14" s="143">
        <f>IF(B5=0,0,B5/B8)</f>
        <v>2.369900576313634</v>
      </c>
      <c r="C14" s="143">
        <f>IF(C5=0,0,C5/C8)</f>
        <v>2.3395058224687806</v>
      </c>
      <c r="D14" s="143">
        <f t="shared" ref="D14:Q14" si="1">IF(D5=0,0,D5/D8)</f>
        <v>2.3079014448804878</v>
      </c>
      <c r="E14" s="143">
        <f t="shared" si="1"/>
        <v>2.276359138310299</v>
      </c>
      <c r="F14" s="143">
        <f t="shared" si="1"/>
        <v>2.2517782085028308</v>
      </c>
      <c r="G14" s="143">
        <f t="shared" si="1"/>
        <v>2.2255830064071955</v>
      </c>
      <c r="H14" s="143">
        <f t="shared" si="1"/>
        <v>2.2004118178461174</v>
      </c>
      <c r="I14" s="143">
        <f t="shared" si="1"/>
        <v>2.1751349025076561</v>
      </c>
      <c r="J14" s="143">
        <f t="shared" si="1"/>
        <v>2.1550233433501469</v>
      </c>
      <c r="K14" s="143">
        <f t="shared" si="1"/>
        <v>2.1358461953429324</v>
      </c>
      <c r="L14" s="143">
        <f t="shared" si="1"/>
        <v>2.1160697483393611</v>
      </c>
      <c r="M14" s="143">
        <f t="shared" si="1"/>
        <v>2.0964030420580362</v>
      </c>
      <c r="N14" s="143">
        <f t="shared" si="1"/>
        <v>2.0752872986442803</v>
      </c>
      <c r="O14" s="143">
        <f t="shared" si="1"/>
        <v>2.0492601630245311</v>
      </c>
      <c r="P14" s="143">
        <f t="shared" si="1"/>
        <v>2.0159037576315884</v>
      </c>
      <c r="Q14" s="143">
        <f t="shared" si="1"/>
        <v>1.9889747344514266</v>
      </c>
    </row>
    <row r="15" spans="1:17" ht="12" customHeight="1" x14ac:dyDescent="0.25">
      <c r="A15" s="142" t="str">
        <f>"W per new appliance in average operating mode "&amp;MID('SER_se-appl'!A52,FIND("(",'SER_se-appl'!A52),100)</f>
        <v>W per new appliance in average operating mode (W per serviced m2)</v>
      </c>
      <c r="B15" s="141"/>
      <c r="C15" s="141">
        <v>2.1130413141520652</v>
      </c>
      <c r="D15" s="141">
        <v>2.0922786421529205</v>
      </c>
      <c r="E15" s="141">
        <v>2.0693093604724959</v>
      </c>
      <c r="F15" s="141">
        <v>2.0516386231893184</v>
      </c>
      <c r="G15" s="141">
        <v>2.0335608102511373</v>
      </c>
      <c r="H15" s="141">
        <v>2.0163290236311084</v>
      </c>
      <c r="I15" s="141">
        <v>2.0018517655623387</v>
      </c>
      <c r="J15" s="141">
        <v>1.9878452775535684</v>
      </c>
      <c r="K15" s="141">
        <v>1.9757094345286692</v>
      </c>
      <c r="L15" s="141">
        <v>1.9564813788112201</v>
      </c>
      <c r="M15" s="141">
        <v>1.940377187878912</v>
      </c>
      <c r="N15" s="141">
        <v>1.8927851495895467</v>
      </c>
      <c r="O15" s="141">
        <v>1.8388707653895466</v>
      </c>
      <c r="P15" s="141">
        <v>1.7567657075189187</v>
      </c>
      <c r="Q15" s="141">
        <v>1.688460789781977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48.398868895135365</v>
      </c>
      <c r="C3" s="154">
        <v>50.224124976144033</v>
      </c>
      <c r="D3" s="154">
        <v>52.188460532271748</v>
      </c>
      <c r="E3" s="154">
        <v>53.779246064628985</v>
      </c>
      <c r="F3" s="154">
        <v>54.789244123191303</v>
      </c>
      <c r="G3" s="154">
        <v>56.502417623171432</v>
      </c>
      <c r="H3" s="154">
        <v>57.872745074925334</v>
      </c>
      <c r="I3" s="154">
        <v>58.802217851598925</v>
      </c>
      <c r="J3" s="154">
        <v>59.24957631371803</v>
      </c>
      <c r="K3" s="154">
        <v>59.847258469079527</v>
      </c>
      <c r="L3" s="154">
        <v>60.1004929341657</v>
      </c>
      <c r="M3" s="154">
        <v>59.081513804020652</v>
      </c>
      <c r="N3" s="154">
        <v>57.537776866900892</v>
      </c>
      <c r="O3" s="154">
        <v>55.818310685853668</v>
      </c>
      <c r="P3" s="154">
        <v>53.709228051726861</v>
      </c>
      <c r="Q3" s="154">
        <v>51.318420205474467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149.53575690543471</v>
      </c>
      <c r="C5" s="143">
        <v>154.71625695485113</v>
      </c>
      <c r="D5" s="143">
        <v>160.37191510281565</v>
      </c>
      <c r="E5" s="143">
        <v>164.93638651162607</v>
      </c>
      <c r="F5" s="143">
        <v>167.95649417582973</v>
      </c>
      <c r="G5" s="143">
        <v>172.77565028524808</v>
      </c>
      <c r="H5" s="143">
        <v>176.60165327035352</v>
      </c>
      <c r="I5" s="143">
        <v>179.21277090639683</v>
      </c>
      <c r="J5" s="143">
        <v>180.48163755582488</v>
      </c>
      <c r="K5" s="143">
        <v>182.18510243929956</v>
      </c>
      <c r="L5" s="143">
        <v>182.89602739069812</v>
      </c>
      <c r="M5" s="143">
        <v>180.05060947363535</v>
      </c>
      <c r="N5" s="143">
        <v>175.6716877266</v>
      </c>
      <c r="O5" s="143">
        <v>171.04780815729995</v>
      </c>
      <c r="P5" s="143">
        <v>165.29471379131044</v>
      </c>
      <c r="Q5" s="143">
        <v>158.77116974125309</v>
      </c>
    </row>
    <row r="6" spans="1:17" ht="12" customHeight="1" x14ac:dyDescent="0.25">
      <c r="A6" s="153" t="str">
        <f>"Penetration factor "&amp;MID('SER_se-appl'!A69,FIND("(",'SER_se-appl'!A69),100)</f>
        <v>Penetration factor (unit per capita)</v>
      </c>
      <c r="B6" s="152">
        <f>1000*B8/SER_summary!B$3</f>
        <v>7.1409155898656443E-2</v>
      </c>
      <c r="C6" s="152">
        <f>1000*C8/SER_summary!C$3</f>
        <v>7.5453131514312433E-2</v>
      </c>
      <c r="D6" s="152">
        <f>1000*D8/SER_summary!D$3</f>
        <v>8.0446333039142448E-2</v>
      </c>
      <c r="E6" s="152">
        <f>1000*E8/SER_summary!E$3</f>
        <v>8.56639361197859E-2</v>
      </c>
      <c r="F6" s="152">
        <f>1000*F8/SER_summary!F$3</f>
        <v>9.0912296733874035E-2</v>
      </c>
      <c r="G6" s="152">
        <f>1000*G8/SER_summary!G$3</f>
        <v>9.6345589378276142E-2</v>
      </c>
      <c r="H6" s="152">
        <f>1000*H8/SER_summary!H$3</f>
        <v>0.1016145329995508</v>
      </c>
      <c r="I6" s="152">
        <f>1000*I8/SER_summary!I$3</f>
        <v>0.10601648742116489</v>
      </c>
      <c r="J6" s="152">
        <f>1000*J8/SER_summary!J$3</f>
        <v>0.10947071583950907</v>
      </c>
      <c r="K6" s="152">
        <f>1000*K8/SER_summary!K$3</f>
        <v>0.11311962427809934</v>
      </c>
      <c r="L6" s="152">
        <f>1000*L8/SER_summary!L$3</f>
        <v>0.11640351690866613</v>
      </c>
      <c r="M6" s="152">
        <f>1000*M8/SER_summary!M$3</f>
        <v>0.1181264018052549</v>
      </c>
      <c r="N6" s="152">
        <f>1000*N8/SER_summary!N$3</f>
        <v>0.11979449134151468</v>
      </c>
      <c r="O6" s="152">
        <f>1000*O8/SER_summary!O$3</f>
        <v>0.1223096653113763</v>
      </c>
      <c r="P6" s="152">
        <f>1000*P8/SER_summary!P$3</f>
        <v>0.12500515306862137</v>
      </c>
      <c r="Q6" s="152">
        <f>1000*Q8/SER_summary!Q$3</f>
        <v>0.12716687093471404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"&amp;MID('SER_se-appl'!A21,FIND("(",'SER_se-appl'!A21),100)</f>
        <v>Stock of appliances (000 units)</v>
      </c>
      <c r="B8" s="62">
        <v>729.91896993656621</v>
      </c>
      <c r="C8" s="62">
        <v>769.64442647917815</v>
      </c>
      <c r="D8" s="62">
        <v>818.52961306231759</v>
      </c>
      <c r="E8" s="62">
        <v>868.834650471744</v>
      </c>
      <c r="F8" s="62">
        <v>919.73625068404635</v>
      </c>
      <c r="G8" s="62">
        <v>972.85430968102287</v>
      </c>
      <c r="H8" s="62">
        <v>1023.9270725471466</v>
      </c>
      <c r="I8" s="62">
        <v>1067.1787129864583</v>
      </c>
      <c r="J8" s="62">
        <v>1099.6772383649202</v>
      </c>
      <c r="K8" s="62">
        <v>1134.7001231430074</v>
      </c>
      <c r="L8" s="62">
        <v>1165.702533062861</v>
      </c>
      <c r="M8" s="62">
        <v>1179.5774092875736</v>
      </c>
      <c r="N8" s="62">
        <v>1189.7899034170732</v>
      </c>
      <c r="O8" s="62">
        <v>1211.9417670180349</v>
      </c>
      <c r="P8" s="62">
        <v>1234.7215237396433</v>
      </c>
      <c r="Q8" s="62">
        <v>1253.3021253449106</v>
      </c>
    </row>
    <row r="9" spans="1:17" ht="12.95" customHeight="1" x14ac:dyDescent="0.25">
      <c r="A9" s="151" t="str">
        <f>"Number of new appliances "&amp;MID('SER_se-appl'!A29,FIND("(",'SER_se-appl'!A29),100)</f>
        <v>Number of new appliances (000 units)</v>
      </c>
      <c r="B9" s="150"/>
      <c r="C9" s="150">
        <v>209.07529440962657</v>
      </c>
      <c r="D9" s="150">
        <v>226.70251634350498</v>
      </c>
      <c r="E9" s="150">
        <v>237.0132336578101</v>
      </c>
      <c r="F9" s="150">
        <v>246.94520627310513</v>
      </c>
      <c r="G9" s="150">
        <v>262.19335340660308</v>
      </c>
      <c r="H9" s="150">
        <v>277.77527920962871</v>
      </c>
      <c r="I9" s="150">
        <v>280.26487409712212</v>
      </c>
      <c r="J9" s="150">
        <v>279.44373165156702</v>
      </c>
      <c r="K9" s="150">
        <v>297.21623818469033</v>
      </c>
      <c r="L9" s="150">
        <v>308.77768912948233</v>
      </c>
      <c r="M9" s="150">
        <v>294.13975032183464</v>
      </c>
      <c r="N9" s="150">
        <v>289.65622578106684</v>
      </c>
      <c r="O9" s="150">
        <v>319.3681017856519</v>
      </c>
      <c r="P9" s="150">
        <v>331.55744585109085</v>
      </c>
      <c r="Q9" s="150">
        <v>312.72035192710143</v>
      </c>
    </row>
    <row r="10" spans="1:17" ht="12" customHeight="1" x14ac:dyDescent="0.25">
      <c r="A10" s="142" t="str">
        <f>"Number of replaced appliances "&amp;MID('SER_se-appl'!A37,FIND("(",'SER_se-appl'!A37),100)</f>
        <v>Number of replaced appliances (000 units)</v>
      </c>
      <c r="B10" s="149"/>
      <c r="C10" s="149">
        <f>B8+C9-C8</f>
        <v>169.34983786701457</v>
      </c>
      <c r="D10" s="149">
        <f t="shared" ref="D10:Q10" si="0">C8+D9-D8</f>
        <v>177.81732976036551</v>
      </c>
      <c r="E10" s="149">
        <f t="shared" si="0"/>
        <v>186.70819624838373</v>
      </c>
      <c r="F10" s="149">
        <f t="shared" si="0"/>
        <v>196.04360606080286</v>
      </c>
      <c r="G10" s="149">
        <f t="shared" si="0"/>
        <v>209.07529440962662</v>
      </c>
      <c r="H10" s="149">
        <f t="shared" si="0"/>
        <v>226.70251634350495</v>
      </c>
      <c r="I10" s="149">
        <f t="shared" si="0"/>
        <v>237.01323365781036</v>
      </c>
      <c r="J10" s="149">
        <f t="shared" si="0"/>
        <v>246.94520627310521</v>
      </c>
      <c r="K10" s="149">
        <f t="shared" si="0"/>
        <v>262.19335340660314</v>
      </c>
      <c r="L10" s="149">
        <f t="shared" si="0"/>
        <v>277.77527920962871</v>
      </c>
      <c r="M10" s="149">
        <f t="shared" si="0"/>
        <v>280.26487409712217</v>
      </c>
      <c r="N10" s="149">
        <f t="shared" si="0"/>
        <v>279.4437316515673</v>
      </c>
      <c r="O10" s="149">
        <f t="shared" si="0"/>
        <v>297.21623818469038</v>
      </c>
      <c r="P10" s="149">
        <f t="shared" si="0"/>
        <v>308.77768912948227</v>
      </c>
      <c r="Q10" s="149">
        <f t="shared" si="0"/>
        <v>294.13975032183407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3763.4981554824249</v>
      </c>
      <c r="C12" s="146">
        <v>3774.6612069434887</v>
      </c>
      <c r="D12" s="146">
        <v>3783.9703039007163</v>
      </c>
      <c r="E12" s="146">
        <v>3791.4015442242189</v>
      </c>
      <c r="F12" s="146">
        <v>3793.1503459678556</v>
      </c>
      <c r="G12" s="146">
        <v>3802.6472769669281</v>
      </c>
      <c r="H12" s="146">
        <v>3810.4903536202046</v>
      </c>
      <c r="I12" s="146">
        <v>3815.2789879118654</v>
      </c>
      <c r="J12" s="146">
        <v>3817.2778744558982</v>
      </c>
      <c r="K12" s="146">
        <v>3819.7324862140254</v>
      </c>
      <c r="L12" s="146">
        <v>3820.9848024861608</v>
      </c>
      <c r="M12" s="146">
        <v>3815.5624608367448</v>
      </c>
      <c r="N12" s="146">
        <v>3808.4902906962925</v>
      </c>
      <c r="O12" s="146">
        <v>3794.5538808496699</v>
      </c>
      <c r="P12" s="146">
        <v>3778.2569887062587</v>
      </c>
      <c r="Q12" s="146">
        <v>3758.4015871093056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"&amp;MID('SER_se-appl'!A53,FIND("(",'SER_se-appl'!A53),100)</f>
        <v>W per appliance in average operating mode (W per appliance)</v>
      </c>
      <c r="B14" s="143">
        <f>IF(B5=0,0,B5/B8*1000)</f>
        <v>204.86624278093518</v>
      </c>
      <c r="C14" s="143">
        <f>IF(C5=0,0,C5/C8*1000)</f>
        <v>201.02303301619091</v>
      </c>
      <c r="D14" s="143">
        <f t="shared" ref="D14:Q14" si="1">IF(D5=0,0,D5/D8*1000)</f>
        <v>195.92683336504524</v>
      </c>
      <c r="E14" s="143">
        <f t="shared" si="1"/>
        <v>189.83633585754424</v>
      </c>
      <c r="F14" s="143">
        <f t="shared" si="1"/>
        <v>182.61375916292681</v>
      </c>
      <c r="G14" s="143">
        <f t="shared" si="1"/>
        <v>177.59663349993005</v>
      </c>
      <c r="H14" s="143">
        <f t="shared" si="1"/>
        <v>172.474835371854</v>
      </c>
      <c r="I14" s="143">
        <f t="shared" si="1"/>
        <v>167.93135838033803</v>
      </c>
      <c r="J14" s="143">
        <f t="shared" si="1"/>
        <v>164.1223726919892</v>
      </c>
      <c r="K14" s="143">
        <f t="shared" si="1"/>
        <v>160.5579295564583</v>
      </c>
      <c r="L14" s="143">
        <f t="shared" si="1"/>
        <v>156.89768375997463</v>
      </c>
      <c r="M14" s="143">
        <f t="shared" si="1"/>
        <v>152.63992685514387</v>
      </c>
      <c r="N14" s="143">
        <f t="shared" si="1"/>
        <v>147.64933474563151</v>
      </c>
      <c r="O14" s="143">
        <f t="shared" si="1"/>
        <v>141.13533571679818</v>
      </c>
      <c r="P14" s="143">
        <f t="shared" si="1"/>
        <v>133.87205990438775</v>
      </c>
      <c r="Q14" s="143">
        <f t="shared" si="1"/>
        <v>126.68227918113442</v>
      </c>
    </row>
    <row r="15" spans="1:17" ht="12" customHeight="1" x14ac:dyDescent="0.25">
      <c r="A15" s="142" t="str">
        <f>"W per new appliance in average operating mode "&amp;MID('SER_se-appl'!A53,FIND("(",'SER_se-appl'!A53),100)</f>
        <v>W per new appliance in average operating mode (W per appliance)</v>
      </c>
      <c r="B15" s="141"/>
      <c r="C15" s="141">
        <v>190.71868420124662</v>
      </c>
      <c r="D15" s="141">
        <v>185.63722660026414</v>
      </c>
      <c r="E15" s="141">
        <v>180.64256332807224</v>
      </c>
      <c r="F15" s="141">
        <v>174.86804182523323</v>
      </c>
      <c r="G15" s="141">
        <v>170.46092350365785</v>
      </c>
      <c r="H15" s="141">
        <v>165.27903243602722</v>
      </c>
      <c r="I15" s="141">
        <v>162.08165883436337</v>
      </c>
      <c r="J15" s="141">
        <v>159.0720645112203</v>
      </c>
      <c r="K15" s="141">
        <v>156.10582492082401</v>
      </c>
      <c r="L15" s="141">
        <v>150.98679721727939</v>
      </c>
      <c r="M15" s="141">
        <v>144.76240543147691</v>
      </c>
      <c r="N15" s="141">
        <v>138.34596323086555</v>
      </c>
      <c r="O15" s="141">
        <v>130.7998708663207</v>
      </c>
      <c r="P15" s="141">
        <v>123.26147543728659</v>
      </c>
      <c r="Q15" s="141">
        <v>115.30056652005393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8" tint="0.59999389629810485"/>
    <pageSetUpPr fitToPage="1"/>
  </sheetPr>
  <dimension ref="A1:Q1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211.08796849761038</v>
      </c>
      <c r="C3" s="154">
        <v>216.23003693209321</v>
      </c>
      <c r="D3" s="154">
        <v>220.13455482223182</v>
      </c>
      <c r="E3" s="154">
        <v>225.56988680935137</v>
      </c>
      <c r="F3" s="154">
        <v>226.32639663261622</v>
      </c>
      <c r="G3" s="154">
        <v>230.57803740876895</v>
      </c>
      <c r="H3" s="154">
        <v>232.59137050119693</v>
      </c>
      <c r="I3" s="154">
        <v>234.00615193282397</v>
      </c>
      <c r="J3" s="154">
        <v>230.21449445207108</v>
      </c>
      <c r="K3" s="154">
        <v>225.93442135595237</v>
      </c>
      <c r="L3" s="154">
        <v>223.16994134146907</v>
      </c>
      <c r="M3" s="154">
        <v>219.72856956611119</v>
      </c>
      <c r="N3" s="154">
        <v>214.91651059788609</v>
      </c>
      <c r="O3" s="154">
        <v>209.24222470572798</v>
      </c>
      <c r="P3" s="154">
        <v>204.89804933991638</v>
      </c>
      <c r="Q3" s="154">
        <v>194.18831573658014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1129.8297050383258</v>
      </c>
      <c r="C5" s="143">
        <v>1146.4636626057152</v>
      </c>
      <c r="D5" s="143">
        <v>1156.5971582519467</v>
      </c>
      <c r="E5" s="143">
        <v>1176.7089448501649</v>
      </c>
      <c r="F5" s="143">
        <v>1171.5176694781833</v>
      </c>
      <c r="G5" s="143">
        <v>1185.3498846496429</v>
      </c>
      <c r="H5" s="143">
        <v>1188.9108169921838</v>
      </c>
      <c r="I5" s="143">
        <v>1191.6805500796634</v>
      </c>
      <c r="J5" s="143">
        <v>1167.8463501122303</v>
      </c>
      <c r="K5" s="143">
        <v>1144.6383093889385</v>
      </c>
      <c r="L5" s="143">
        <v>1125.7761307844387</v>
      </c>
      <c r="M5" s="143">
        <v>1104.2637254525728</v>
      </c>
      <c r="N5" s="143">
        <v>1078.2817599008961</v>
      </c>
      <c r="O5" s="143">
        <v>1044.4884450782267</v>
      </c>
      <c r="P5" s="143">
        <v>1016.3463015982875</v>
      </c>
      <c r="Q5" s="143">
        <v>954.30365379384511</v>
      </c>
    </row>
    <row r="6" spans="1:17" ht="12" customHeight="1" x14ac:dyDescent="0.25">
      <c r="A6" s="153" t="str">
        <f>"Penetration factor "&amp;MID('SER_se-appl'!A70,FIND("(",'SER_se-appl'!A70),100)</f>
        <v>Penetration factor (unit per building cell)</v>
      </c>
      <c r="B6" s="152">
        <f>1000000*B8/SER_summary!B$8</f>
        <v>100.40156613168361</v>
      </c>
      <c r="C6" s="152">
        <f>1000000*C8/SER_summary!C$8</f>
        <v>101.6294853304297</v>
      </c>
      <c r="D6" s="152">
        <f>1000000*D8/SER_summary!D$8</f>
        <v>103.00401271276652</v>
      </c>
      <c r="E6" s="152">
        <f>1000000*E8/SER_summary!E$8</f>
        <v>104.50172576771249</v>
      </c>
      <c r="F6" s="152">
        <f>1000000*F8/SER_summary!F$8</f>
        <v>106.42656540361551</v>
      </c>
      <c r="G6" s="152">
        <f>1000000*G8/SER_summary!G$8</f>
        <v>108.59404618695727</v>
      </c>
      <c r="H6" s="152">
        <f>1000000*H8/SER_summary!H$8</f>
        <v>110.78489932835279</v>
      </c>
      <c r="I6" s="152">
        <f>1000000*I8/SER_summary!I$8</f>
        <v>112.85083337299858</v>
      </c>
      <c r="J6" s="152">
        <f>1000000*J8/SER_summary!J$8</f>
        <v>115.23075496209529</v>
      </c>
      <c r="K6" s="152">
        <f>1000000*K8/SER_summary!K$8</f>
        <v>117.96087524022401</v>
      </c>
      <c r="L6" s="152">
        <f>1000000*L8/SER_summary!L$8</f>
        <v>120.62605821268784</v>
      </c>
      <c r="M6" s="152">
        <f>1000000*M8/SER_summary!M$8</f>
        <v>123.34099205607085</v>
      </c>
      <c r="N6" s="152">
        <f>1000000*N8/SER_summary!N$8</f>
        <v>125.40318827022793</v>
      </c>
      <c r="O6" s="152">
        <f>1000000*O8/SER_summary!O$8</f>
        <v>127.85333755644515</v>
      </c>
      <c r="P6" s="152">
        <f>1000000*P8/SER_summary!P$8</f>
        <v>129.77660688799412</v>
      </c>
      <c r="Q6" s="152">
        <f>1000000*Q8/SER_summary!Q$8</f>
        <v>133.00435475597973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"&amp;MID('SER_se-appl'!A22,FIND("(",'SER_se-appl'!A22),1000)</f>
        <v>Stock of appliances (mio units)</v>
      </c>
      <c r="B8" s="62">
        <v>23.401193874452847</v>
      </c>
      <c r="C8" s="62">
        <v>24.148330710478188</v>
      </c>
      <c r="D8" s="62">
        <v>25.022477519998375</v>
      </c>
      <c r="E8" s="62">
        <v>26.326141772869374</v>
      </c>
      <c r="F8" s="62">
        <v>27.229576206127796</v>
      </c>
      <c r="G8" s="62">
        <v>28.438980185769214</v>
      </c>
      <c r="H8" s="62">
        <v>29.412233144713774</v>
      </c>
      <c r="I8" s="62">
        <v>30.545557984317064</v>
      </c>
      <c r="J8" s="62">
        <v>31.009876502021637</v>
      </c>
      <c r="K8" s="62">
        <v>31.608866780536946</v>
      </c>
      <c r="L8" s="62">
        <v>32.330734274273397</v>
      </c>
      <c r="M8" s="62">
        <v>33.204581592013277</v>
      </c>
      <c r="N8" s="62">
        <v>34.004630810302345</v>
      </c>
      <c r="O8" s="62">
        <v>35.033910759591521</v>
      </c>
      <c r="P8" s="62">
        <v>36.677732135349366</v>
      </c>
      <c r="Q8" s="62">
        <v>37.616637990725131</v>
      </c>
    </row>
    <row r="9" spans="1:17" ht="12.95" customHeight="1" x14ac:dyDescent="0.25">
      <c r="A9" s="151" t="str">
        <f>"Number of new appliances "&amp;MID('SER_se-appl'!A30,FIND("(",'SER_se-appl'!A30),100)</f>
        <v>Number of new appliances (mio units)</v>
      </c>
      <c r="B9" s="150"/>
      <c r="C9" s="150">
        <v>6.3825626809197393</v>
      </c>
      <c r="D9" s="150">
        <v>6.6504583005369433</v>
      </c>
      <c r="E9" s="150">
        <v>7.224383531163177</v>
      </c>
      <c r="F9" s="150">
        <v>6.9721716935078977</v>
      </c>
      <c r="G9" s="150">
        <v>7.5919666605611607</v>
      </c>
      <c r="H9" s="150">
        <v>7.623711259481496</v>
      </c>
      <c r="I9" s="150">
        <v>8.3577083707664759</v>
      </c>
      <c r="J9" s="150">
        <v>7.4364902112124796</v>
      </c>
      <c r="K9" s="150">
        <v>8.1909569390764592</v>
      </c>
      <c r="L9" s="150">
        <v>8.3455787532179446</v>
      </c>
      <c r="M9" s="150">
        <v>9.2315556885063508</v>
      </c>
      <c r="N9" s="150">
        <v>8.2365394295015602</v>
      </c>
      <c r="O9" s="150">
        <v>9.2202368883656174</v>
      </c>
      <c r="P9" s="150">
        <v>9.9894001289758005</v>
      </c>
      <c r="Q9" s="150">
        <v>10.170461543882125</v>
      </c>
    </row>
    <row r="10" spans="1:17" ht="12" customHeight="1" x14ac:dyDescent="0.25">
      <c r="A10" s="142" t="str">
        <f>"Number of replaced appliances "&amp;MID('SER_se-appl'!A38,FIND("(",'SER_se-appl'!A38),100)</f>
        <v>Number of replaced appliances (mio units)</v>
      </c>
      <c r="B10" s="149"/>
      <c r="C10" s="149">
        <f>B8+C9-C8</f>
        <v>5.6354258448943995</v>
      </c>
      <c r="D10" s="149">
        <f t="shared" ref="D10:Q10" si="0">C8+D9-D8</f>
        <v>5.7763114910167559</v>
      </c>
      <c r="E10" s="149">
        <f t="shared" si="0"/>
        <v>5.9207192782921787</v>
      </c>
      <c r="F10" s="149">
        <f t="shared" si="0"/>
        <v>6.0687372602494776</v>
      </c>
      <c r="G10" s="149">
        <f t="shared" si="0"/>
        <v>6.3825626809197438</v>
      </c>
      <c r="H10" s="149">
        <f t="shared" si="0"/>
        <v>6.6504583005369327</v>
      </c>
      <c r="I10" s="149">
        <f t="shared" si="0"/>
        <v>7.2243835311631841</v>
      </c>
      <c r="J10" s="149">
        <f t="shared" si="0"/>
        <v>6.9721716935079066</v>
      </c>
      <c r="K10" s="149">
        <f t="shared" si="0"/>
        <v>7.5919666605611518</v>
      </c>
      <c r="L10" s="149">
        <f t="shared" si="0"/>
        <v>7.623711259481496</v>
      </c>
      <c r="M10" s="149">
        <f t="shared" si="0"/>
        <v>8.357708370766467</v>
      </c>
      <c r="N10" s="149">
        <f t="shared" si="0"/>
        <v>7.4364902112124938</v>
      </c>
      <c r="O10" s="149">
        <f t="shared" si="0"/>
        <v>8.1909569390764432</v>
      </c>
      <c r="P10" s="149">
        <f t="shared" si="0"/>
        <v>8.3455787532179571</v>
      </c>
      <c r="Q10" s="149">
        <f t="shared" si="0"/>
        <v>9.2315556885063614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2172.4612573510444</v>
      </c>
      <c r="C12" s="146">
        <v>2193.0941529448573</v>
      </c>
      <c r="D12" s="146">
        <v>2213.1336806227168</v>
      </c>
      <c r="E12" s="146">
        <v>2229.0182054389315</v>
      </c>
      <c r="F12" s="146">
        <v>2246.4042625989428</v>
      </c>
      <c r="G12" s="146">
        <v>2261.8975245961901</v>
      </c>
      <c r="H12" s="146">
        <v>2274.8138726028101</v>
      </c>
      <c r="I12" s="146">
        <v>2283.3315241058913</v>
      </c>
      <c r="J12" s="146">
        <v>2292.1788691891034</v>
      </c>
      <c r="K12" s="146">
        <v>2295.1743033780094</v>
      </c>
      <c r="L12" s="146">
        <v>2305.0758023407984</v>
      </c>
      <c r="M12" s="146">
        <v>2313.7438169497664</v>
      </c>
      <c r="N12" s="146">
        <v>2317.6031404151354</v>
      </c>
      <c r="O12" s="146">
        <v>2329.4169848887</v>
      </c>
      <c r="P12" s="146">
        <v>2344.2161925459432</v>
      </c>
      <c r="Q12" s="146">
        <v>2366.1270313477939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"&amp;MID('SER_se-appl'!A54,FIND("(",'SER_se-appl'!A54),100)</f>
        <v>W per appliance in average operating mode (W per appliance)</v>
      </c>
      <c r="B14" s="143">
        <f>IF(B5=0,0,B5/B8)</f>
        <v>48.28085742547367</v>
      </c>
      <c r="C14" s="143">
        <f>IF(C5=0,0,C5/C8)</f>
        <v>47.475897044438511</v>
      </c>
      <c r="D14" s="143">
        <f t="shared" ref="D14:Q14" si="1">IF(D5=0,0,D5/D8)</f>
        <v>46.222327798179663</v>
      </c>
      <c r="E14" s="143">
        <f t="shared" si="1"/>
        <v>44.697356528818524</v>
      </c>
      <c r="F14" s="143">
        <f t="shared" si="1"/>
        <v>43.023720259536859</v>
      </c>
      <c r="G14" s="143">
        <f t="shared" si="1"/>
        <v>41.680463817854786</v>
      </c>
      <c r="H14" s="143">
        <f t="shared" si="1"/>
        <v>40.422323974603245</v>
      </c>
      <c r="I14" s="143">
        <f t="shared" si="1"/>
        <v>39.013219227866294</v>
      </c>
      <c r="J14" s="143">
        <f t="shared" si="1"/>
        <v>37.660464401917068</v>
      </c>
      <c r="K14" s="143">
        <f t="shared" si="1"/>
        <v>36.212570268218087</v>
      </c>
      <c r="L14" s="143">
        <f t="shared" si="1"/>
        <v>34.820617472961473</v>
      </c>
      <c r="M14" s="143">
        <f t="shared" si="1"/>
        <v>33.25636621538343</v>
      </c>
      <c r="N14" s="143">
        <f t="shared" si="1"/>
        <v>31.70985051760098</v>
      </c>
      <c r="O14" s="143">
        <f t="shared" si="1"/>
        <v>29.813641195973776</v>
      </c>
      <c r="P14" s="143">
        <f t="shared" si="1"/>
        <v>27.710172969466409</v>
      </c>
      <c r="Q14" s="143">
        <f t="shared" si="1"/>
        <v>25.369190463782036</v>
      </c>
    </row>
    <row r="15" spans="1:17" ht="12" customHeight="1" x14ac:dyDescent="0.25">
      <c r="A15" s="142" t="str">
        <f>"W per new appliance in average operating mode "&amp;MID('SER_se-appl'!A54,FIND("(",'SER_se-appl'!A54),100)</f>
        <v>W per new appliance in average operating mode (W per appliance)</v>
      </c>
      <c r="B15" s="141"/>
      <c r="C15" s="141">
        <v>45.23530182941515</v>
      </c>
      <c r="D15" s="141">
        <v>43.458473706361261</v>
      </c>
      <c r="E15" s="141">
        <v>42.352290490927615</v>
      </c>
      <c r="F15" s="141">
        <v>41.28018868364623</v>
      </c>
      <c r="G15" s="141">
        <v>39.851250409161068</v>
      </c>
      <c r="H15" s="141">
        <v>38.377594530196824</v>
      </c>
      <c r="I15" s="141">
        <v>36.940619284716959</v>
      </c>
      <c r="J15" s="141">
        <v>35.497708674091065</v>
      </c>
      <c r="K15" s="141">
        <v>34.1036249906386</v>
      </c>
      <c r="L15" s="141">
        <v>32.797907613253976</v>
      </c>
      <c r="M15" s="141">
        <v>31.113555220483406</v>
      </c>
      <c r="N15" s="141">
        <v>28.895193128223394</v>
      </c>
      <c r="O15" s="141">
        <v>26.631420853395088</v>
      </c>
      <c r="P15" s="141">
        <v>24.583596039456726</v>
      </c>
      <c r="Q15" s="141">
        <v>22.14096861870777</v>
      </c>
    </row>
    <row r="16" spans="1:17" ht="12.95" customHeight="1" x14ac:dyDescent="0.25">
      <c r="A16" s="142" t="s">
        <v>141</v>
      </c>
      <c r="B16" s="141">
        <v>535.47501936897925</v>
      </c>
      <c r="C16" s="141">
        <v>542.02392176229193</v>
      </c>
      <c r="D16" s="141">
        <v>549.35473446808817</v>
      </c>
      <c r="E16" s="141">
        <v>557.34253742779993</v>
      </c>
      <c r="F16" s="141">
        <v>567.60834881928281</v>
      </c>
      <c r="G16" s="141">
        <v>579.16824633043882</v>
      </c>
      <c r="H16" s="141">
        <v>590.85279641788168</v>
      </c>
      <c r="I16" s="141">
        <v>601.87111132265898</v>
      </c>
      <c r="J16" s="141">
        <v>614.56402646450817</v>
      </c>
      <c r="K16" s="141">
        <v>629.12466794786144</v>
      </c>
      <c r="L16" s="141">
        <v>643.3389771343351</v>
      </c>
      <c r="M16" s="141">
        <v>657.81862429904447</v>
      </c>
      <c r="N16" s="141">
        <v>668.81700410788233</v>
      </c>
      <c r="O16" s="141">
        <v>681.88446696770768</v>
      </c>
      <c r="P16" s="141">
        <v>692.14190340263542</v>
      </c>
      <c r="Q16" s="141">
        <v>709.3565586985585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79998168889431442"/>
    <pageSetUpPr fitToPage="1"/>
  </sheetPr>
  <dimension ref="A1:Q17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" customHeight="1" x14ac:dyDescent="0.25">
      <c r="A3" s="78" t="s">
        <v>97</v>
      </c>
      <c r="B3" s="75">
        <v>10221644</v>
      </c>
      <c r="C3" s="75">
        <v>10200298</v>
      </c>
      <c r="D3" s="75">
        <v>10174853</v>
      </c>
      <c r="E3" s="75">
        <v>10142362</v>
      </c>
      <c r="F3" s="75">
        <v>10116742</v>
      </c>
      <c r="G3" s="75">
        <v>10097549</v>
      </c>
      <c r="H3" s="75">
        <v>10076581</v>
      </c>
      <c r="I3" s="75">
        <v>10066158</v>
      </c>
      <c r="J3" s="75">
        <v>10045401</v>
      </c>
      <c r="K3" s="75">
        <v>10030975</v>
      </c>
      <c r="L3" s="75">
        <v>10014324</v>
      </c>
      <c r="M3" s="75">
        <v>9985722</v>
      </c>
      <c r="N3" s="75">
        <v>9931925</v>
      </c>
      <c r="O3" s="75">
        <v>9908798</v>
      </c>
      <c r="P3" s="75">
        <v>9877365</v>
      </c>
      <c r="Q3" s="75">
        <v>9855571</v>
      </c>
    </row>
    <row r="4" spans="1:17" ht="12" customHeight="1" x14ac:dyDescent="0.25">
      <c r="A4" s="77" t="s">
        <v>96</v>
      </c>
      <c r="B4" s="74">
        <v>80855.671402022243</v>
      </c>
      <c r="C4" s="74">
        <v>83962.079613251175</v>
      </c>
      <c r="D4" s="74">
        <v>87763.856834084319</v>
      </c>
      <c r="E4" s="74">
        <v>91141.09036450155</v>
      </c>
      <c r="F4" s="74">
        <v>95702.935938998227</v>
      </c>
      <c r="G4" s="74">
        <v>99902.12878138799</v>
      </c>
      <c r="H4" s="74">
        <v>103750.25431200126</v>
      </c>
      <c r="I4" s="74">
        <v>104201.01988781235</v>
      </c>
      <c r="J4" s="74">
        <v>105092.7275908322</v>
      </c>
      <c r="K4" s="74">
        <v>98156.362916913975</v>
      </c>
      <c r="L4" s="74">
        <v>98826</v>
      </c>
      <c r="M4" s="74">
        <v>100468.04501958452</v>
      </c>
      <c r="N4" s="74">
        <v>98816.612707807813</v>
      </c>
      <c r="O4" s="74">
        <v>100888.80967234055</v>
      </c>
      <c r="P4" s="74">
        <v>105153.28685258963</v>
      </c>
      <c r="Q4" s="74">
        <v>108694.65768755031</v>
      </c>
    </row>
    <row r="5" spans="1:17" ht="12" customHeight="1" x14ac:dyDescent="0.25">
      <c r="A5" s="77" t="s">
        <v>95</v>
      </c>
      <c r="B5" s="74">
        <v>43831.639831170869</v>
      </c>
      <c r="C5" s="74">
        <v>45834.383734312483</v>
      </c>
      <c r="D5" s="74">
        <v>49001.252460189651</v>
      </c>
      <c r="E5" s="74">
        <v>51445.09153400005</v>
      </c>
      <c r="F5" s="74">
        <v>53120.589867596922</v>
      </c>
      <c r="G5" s="74">
        <v>55899.644990908309</v>
      </c>
      <c r="H5" s="74">
        <v>58367.299573395809</v>
      </c>
      <c r="I5" s="74">
        <v>58824.281085867231</v>
      </c>
      <c r="J5" s="74">
        <v>60132.804166706708</v>
      </c>
      <c r="K5" s="74">
        <v>57081.77339901479</v>
      </c>
      <c r="L5" s="74">
        <v>57172.9</v>
      </c>
      <c r="M5" s="74">
        <v>57315.56241589487</v>
      </c>
      <c r="N5" s="74">
        <v>56173.723256209749</v>
      </c>
      <c r="O5" s="74">
        <v>57823.767291946097</v>
      </c>
      <c r="P5" s="74">
        <v>59479.064698105794</v>
      </c>
      <c r="Q5" s="74">
        <v>60639.354252205281</v>
      </c>
    </row>
    <row r="6" spans="1:17" ht="12" customHeight="1" x14ac:dyDescent="0.25">
      <c r="A6" s="80" t="s">
        <v>94</v>
      </c>
      <c r="B6" s="84">
        <v>2429650</v>
      </c>
      <c r="C6" s="84">
        <v>2452310.0000000005</v>
      </c>
      <c r="D6" s="84">
        <v>2460790</v>
      </c>
      <c r="E6" s="84">
        <v>2539510</v>
      </c>
      <c r="F6" s="84">
        <v>2564420.0000000005</v>
      </c>
      <c r="G6" s="84">
        <v>2600859.9999999995</v>
      </c>
      <c r="H6" s="84">
        <v>2623270.0000000005</v>
      </c>
      <c r="I6" s="84">
        <v>2653230</v>
      </c>
      <c r="J6" s="84">
        <v>2620450.0000000005</v>
      </c>
      <c r="K6" s="84">
        <v>2597319.9999999995</v>
      </c>
      <c r="L6" s="84">
        <v>2594670</v>
      </c>
      <c r="M6" s="84">
        <v>2593840</v>
      </c>
      <c r="N6" s="84">
        <v>2619390</v>
      </c>
      <c r="O6" s="84">
        <v>2710400</v>
      </c>
      <c r="P6" s="84">
        <v>2872320</v>
      </c>
      <c r="Q6" s="84">
        <v>2975190</v>
      </c>
    </row>
    <row r="7" spans="1:17" s="28" customFormat="1" ht="12" customHeight="1" x14ac:dyDescent="0.25"/>
    <row r="8" spans="1:17" ht="12" customHeight="1" x14ac:dyDescent="0.25">
      <c r="A8" s="78" t="s">
        <v>93</v>
      </c>
      <c r="B8" s="75">
        <f>1000*B9/B26</f>
        <v>233075.9845295696</v>
      </c>
      <c r="C8" s="75">
        <f t="shared" ref="C8:Q8" si="0">1000*C9/C26</f>
        <v>237611.46316902325</v>
      </c>
      <c r="D8" s="75">
        <f t="shared" si="0"/>
        <v>242927.21090172674</v>
      </c>
      <c r="E8" s="75">
        <f t="shared" si="0"/>
        <v>251920.64130488518</v>
      </c>
      <c r="F8" s="75">
        <f t="shared" si="0"/>
        <v>255853.18950077434</v>
      </c>
      <c r="G8" s="75">
        <f t="shared" si="0"/>
        <v>261883.4198037727</v>
      </c>
      <c r="H8" s="75">
        <f t="shared" si="0"/>
        <v>265489.55067910056</v>
      </c>
      <c r="I8" s="75">
        <f t="shared" si="0"/>
        <v>270671.97530882916</v>
      </c>
      <c r="J8" s="75">
        <f t="shared" si="0"/>
        <v>269111.11111111107</v>
      </c>
      <c r="K8" s="75">
        <f t="shared" si="0"/>
        <v>267960.59893728641</v>
      </c>
      <c r="L8" s="75">
        <f t="shared" si="0"/>
        <v>268024.46132549446</v>
      </c>
      <c r="M8" s="75">
        <f t="shared" si="0"/>
        <v>269209.61992034625</v>
      </c>
      <c r="N8" s="75">
        <f t="shared" si="0"/>
        <v>271162.41045663599</v>
      </c>
      <c r="O8" s="75">
        <f t="shared" si="0"/>
        <v>274016.39588895848</v>
      </c>
      <c r="P8" s="75">
        <f t="shared" si="0"/>
        <v>282622.06120864832</v>
      </c>
      <c r="Q8" s="75">
        <f t="shared" si="0"/>
        <v>282822.60426539852</v>
      </c>
    </row>
    <row r="9" spans="1:17" ht="12" customHeight="1" x14ac:dyDescent="0.25">
      <c r="A9" s="83" t="s">
        <v>92</v>
      </c>
      <c r="B9" s="82">
        <v>104884.19303830633</v>
      </c>
      <c r="C9" s="82">
        <v>106925.15842606046</v>
      </c>
      <c r="D9" s="82">
        <v>109317.24490577703</v>
      </c>
      <c r="E9" s="82">
        <v>113364.28858719833</v>
      </c>
      <c r="F9" s="82">
        <v>115133.93527534846</v>
      </c>
      <c r="G9" s="82">
        <v>117847.53891169772</v>
      </c>
      <c r="H9" s="82">
        <v>119470.29780559526</v>
      </c>
      <c r="I9" s="82">
        <v>121802.38888897315</v>
      </c>
      <c r="J9" s="82">
        <v>121099.99999999999</v>
      </c>
      <c r="K9" s="82">
        <v>120582.26952177889</v>
      </c>
      <c r="L9" s="82">
        <v>120611.00759647251</v>
      </c>
      <c r="M9" s="82">
        <v>121144.32896415581</v>
      </c>
      <c r="N9" s="82">
        <v>122023.0847054862</v>
      </c>
      <c r="O9" s="82">
        <v>123307.37815003131</v>
      </c>
      <c r="P9" s="82">
        <v>127179.92754389172</v>
      </c>
      <c r="Q9" s="82">
        <v>127270.17191942933</v>
      </c>
    </row>
    <row r="10" spans="1:17" ht="12" customHeight="1" x14ac:dyDescent="0.25">
      <c r="A10" s="77" t="s">
        <v>21</v>
      </c>
      <c r="B10" s="81"/>
      <c r="C10" s="81">
        <f>1000*C11/C27</f>
        <v>10362.378252692872</v>
      </c>
      <c r="D10" s="81">
        <f t="shared" ref="D10:Q10" si="1">1000*D11/D27</f>
        <v>11256.034311929081</v>
      </c>
      <c r="E10" s="81">
        <f t="shared" si="1"/>
        <v>15066.610675701611</v>
      </c>
      <c r="F10" s="81">
        <f t="shared" si="1"/>
        <v>13480.564228511294</v>
      </c>
      <c r="G10" s="81">
        <f t="shared" si="1"/>
        <v>13509.893373851042</v>
      </c>
      <c r="H10" s="81">
        <f t="shared" si="1"/>
        <v>11778.216370422171</v>
      </c>
      <c r="I10" s="81">
        <f t="shared" si="1"/>
        <v>11819.663396706161</v>
      </c>
      <c r="J10" s="81">
        <f t="shared" si="1"/>
        <v>9539.2685183359154</v>
      </c>
      <c r="K10" s="81">
        <f t="shared" si="1"/>
        <v>8338.8888888889051</v>
      </c>
      <c r="L10" s="81">
        <f t="shared" si="1"/>
        <v>8435.1260845432644</v>
      </c>
      <c r="M10" s="81">
        <f t="shared" si="1"/>
        <v>9619.103461322462</v>
      </c>
      <c r="N10" s="81">
        <f t="shared" si="1"/>
        <v>8424.6849424531192</v>
      </c>
      <c r="O10" s="81">
        <f t="shared" si="1"/>
        <v>11258.045693738391</v>
      </c>
      <c r="P10" s="81">
        <f t="shared" si="1"/>
        <v>18056.0752169138</v>
      </c>
      <c r="Q10" s="81">
        <f t="shared" si="1"/>
        <v>15932.761253633136</v>
      </c>
    </row>
    <row r="11" spans="1:17" ht="12" customHeight="1" x14ac:dyDescent="0.25">
      <c r="A11" s="80" t="s">
        <v>91</v>
      </c>
      <c r="B11" s="79"/>
      <c r="C11" s="79">
        <v>4663.0702137117923</v>
      </c>
      <c r="D11" s="79">
        <v>5065.215440368087</v>
      </c>
      <c r="E11" s="79">
        <v>6779.974804065725</v>
      </c>
      <c r="F11" s="79">
        <v>6066.2539028300816</v>
      </c>
      <c r="G11" s="79">
        <v>6079.4520182329688</v>
      </c>
      <c r="H11" s="79">
        <v>5300.1973666899776</v>
      </c>
      <c r="I11" s="79">
        <v>5318.848528517773</v>
      </c>
      <c r="J11" s="79">
        <v>4292.6708332511616</v>
      </c>
      <c r="K11" s="79">
        <v>3752.5000000000073</v>
      </c>
      <c r="L11" s="79">
        <v>3795.8067380444695</v>
      </c>
      <c r="M11" s="79">
        <v>4328.5965575951077</v>
      </c>
      <c r="N11" s="79">
        <v>3791.1082241039035</v>
      </c>
      <c r="O11" s="79">
        <v>5066.1205621822764</v>
      </c>
      <c r="P11" s="79">
        <v>8125.2338476112109</v>
      </c>
      <c r="Q11" s="79">
        <v>7169.7425641349118</v>
      </c>
    </row>
    <row r="12" spans="1:17" s="28" customFormat="1" ht="12" customHeight="1" x14ac:dyDescent="0.25"/>
    <row r="13" spans="1:17" ht="12" customHeight="1" x14ac:dyDescent="0.25">
      <c r="A13" s="78" t="s">
        <v>90</v>
      </c>
      <c r="B13" s="234">
        <v>2508.36</v>
      </c>
      <c r="C13" s="234">
        <v>2850.69</v>
      </c>
      <c r="D13" s="234">
        <v>2673.7</v>
      </c>
      <c r="E13" s="234">
        <v>3104.18</v>
      </c>
      <c r="F13" s="234">
        <v>2874.89</v>
      </c>
      <c r="G13" s="234">
        <v>3044.2</v>
      </c>
      <c r="H13" s="234">
        <v>2823.38</v>
      </c>
      <c r="I13" s="234">
        <v>2567.6999999999998</v>
      </c>
      <c r="J13" s="234">
        <v>2554.0300000000002</v>
      </c>
      <c r="K13" s="234">
        <v>2618.08</v>
      </c>
      <c r="L13" s="234">
        <v>2950.78</v>
      </c>
      <c r="M13" s="234">
        <v>2813.7</v>
      </c>
      <c r="N13" s="234">
        <v>2746.34</v>
      </c>
      <c r="O13" s="234">
        <v>2687.02</v>
      </c>
      <c r="P13" s="234">
        <v>2271.83</v>
      </c>
      <c r="Q13" s="234">
        <v>2593.27</v>
      </c>
    </row>
    <row r="14" spans="1:17" ht="12" customHeight="1" x14ac:dyDescent="0.25">
      <c r="A14" s="77" t="s">
        <v>89</v>
      </c>
      <c r="B14" s="235">
        <v>2859.1183333333333</v>
      </c>
      <c r="C14" s="235">
        <v>2859.1183333333333</v>
      </c>
      <c r="D14" s="235">
        <v>2859.1183333333333</v>
      </c>
      <c r="E14" s="235">
        <v>2859.1183333333333</v>
      </c>
      <c r="F14" s="235">
        <v>2859.1183333333333</v>
      </c>
      <c r="G14" s="235">
        <v>2859.1183333333333</v>
      </c>
      <c r="H14" s="235">
        <v>2859.1183333333333</v>
      </c>
      <c r="I14" s="235">
        <v>2859.1183333333333</v>
      </c>
      <c r="J14" s="235">
        <v>2859.1183333333333</v>
      </c>
      <c r="K14" s="235">
        <v>2859.1183333333333</v>
      </c>
      <c r="L14" s="235">
        <v>2859.1183333333333</v>
      </c>
      <c r="M14" s="235">
        <v>2859.1183333333333</v>
      </c>
      <c r="N14" s="235">
        <v>2859.1183333333333</v>
      </c>
      <c r="O14" s="235">
        <v>2859.1183333333333</v>
      </c>
      <c r="P14" s="235">
        <v>2859.1183333333333</v>
      </c>
      <c r="Q14" s="235">
        <v>2859.1183333333333</v>
      </c>
    </row>
    <row r="15" spans="1:17" ht="12" customHeight="1" x14ac:dyDescent="0.25">
      <c r="A15" s="76" t="s">
        <v>88</v>
      </c>
      <c r="B15" s="236">
        <f>IF(B13=0,0,B13/B14)</f>
        <v>0.87731940674018971</v>
      </c>
      <c r="C15" s="236">
        <f t="shared" ref="C15:Q15" si="2">IF(C13=0,0,C13/C14)</f>
        <v>0.99705212154562806</v>
      </c>
      <c r="D15" s="236">
        <f t="shared" si="2"/>
        <v>0.9351484227946727</v>
      </c>
      <c r="E15" s="236">
        <f t="shared" si="2"/>
        <v>1.0857123204064656</v>
      </c>
      <c r="F15" s="236">
        <f t="shared" si="2"/>
        <v>1.0055162692928064</v>
      </c>
      <c r="G15" s="236">
        <f t="shared" si="2"/>
        <v>1.0647338252876324</v>
      </c>
      <c r="H15" s="236">
        <f t="shared" si="2"/>
        <v>0.98750022588548569</v>
      </c>
      <c r="I15" s="236">
        <f t="shared" si="2"/>
        <v>0.89807405662934547</v>
      </c>
      <c r="J15" s="236">
        <f t="shared" si="2"/>
        <v>0.89329286242670392</v>
      </c>
      <c r="K15" s="236">
        <f t="shared" si="2"/>
        <v>0.91569487330301702</v>
      </c>
      <c r="L15" s="236">
        <f t="shared" si="2"/>
        <v>1.0320594169181525</v>
      </c>
      <c r="M15" s="236">
        <f t="shared" si="2"/>
        <v>0.98411456678661424</v>
      </c>
      <c r="N15" s="236">
        <f t="shared" si="2"/>
        <v>0.96055485636306304</v>
      </c>
      <c r="O15" s="236">
        <f t="shared" si="2"/>
        <v>0.93980720163733455</v>
      </c>
      <c r="P15" s="236">
        <f t="shared" si="2"/>
        <v>0.79459110646580444</v>
      </c>
      <c r="Q15" s="236">
        <f t="shared" si="2"/>
        <v>0.90701737307130226</v>
      </c>
    </row>
    <row r="16" spans="1:17" s="28" customFormat="1" ht="12" customHeight="1" x14ac:dyDescent="0.25"/>
    <row r="17" spans="1:17" s="28" customFormat="1" ht="12.95" customHeight="1" x14ac:dyDescent="0.25">
      <c r="A17" s="35" t="s">
        <v>87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</row>
    <row r="18" spans="1:17" s="28" customFormat="1" ht="12" customHeight="1" x14ac:dyDescent="0.25"/>
    <row r="19" spans="1:17" ht="12" customHeight="1" x14ac:dyDescent="0.25">
      <c r="A19" s="72" t="s">
        <v>86</v>
      </c>
      <c r="B19" s="75">
        <f t="shared" ref="B19:Q19" si="3">B4*1000000/B3</f>
        <v>7910.2413860257948</v>
      </c>
      <c r="C19" s="75">
        <f t="shared" si="3"/>
        <v>8231.3359485429919</v>
      </c>
      <c r="D19" s="75">
        <f t="shared" si="3"/>
        <v>8625.5650901378449</v>
      </c>
      <c r="E19" s="75">
        <f t="shared" si="3"/>
        <v>8986.1799810045777</v>
      </c>
      <c r="F19" s="75">
        <f t="shared" si="3"/>
        <v>9459.8573274872706</v>
      </c>
      <c r="G19" s="75">
        <f t="shared" si="3"/>
        <v>9893.7008160483292</v>
      </c>
      <c r="H19" s="75">
        <f t="shared" si="3"/>
        <v>10296.176283602668</v>
      </c>
      <c r="I19" s="75">
        <f t="shared" si="3"/>
        <v>10351.617756030886</v>
      </c>
      <c r="J19" s="75">
        <f t="shared" si="3"/>
        <v>10461.775253255913</v>
      </c>
      <c r="K19" s="75">
        <f t="shared" si="3"/>
        <v>9785.3262436516852</v>
      </c>
      <c r="L19" s="75">
        <f t="shared" si="3"/>
        <v>9868.4644115768569</v>
      </c>
      <c r="M19" s="75">
        <f t="shared" si="3"/>
        <v>10061.169840256371</v>
      </c>
      <c r="N19" s="75">
        <f t="shared" si="3"/>
        <v>9949.3917551539926</v>
      </c>
      <c r="O19" s="75">
        <f t="shared" si="3"/>
        <v>10181.740476729927</v>
      </c>
      <c r="P19" s="75">
        <f t="shared" si="3"/>
        <v>10645.884489698379</v>
      </c>
      <c r="Q19" s="75">
        <f t="shared" si="3"/>
        <v>11028.752944659453</v>
      </c>
    </row>
    <row r="20" spans="1:17" ht="12" customHeight="1" x14ac:dyDescent="0.25">
      <c r="A20" s="69" t="s">
        <v>85</v>
      </c>
      <c r="B20" s="74">
        <f t="shared" ref="B20:Q20" si="4">B5*1000000/B6</f>
        <v>18040.310263276962</v>
      </c>
      <c r="C20" s="74">
        <f t="shared" si="4"/>
        <v>18690.28945537574</v>
      </c>
      <c r="D20" s="74">
        <f t="shared" si="4"/>
        <v>19912.813551822648</v>
      </c>
      <c r="E20" s="74">
        <f t="shared" si="4"/>
        <v>20257.881061307122</v>
      </c>
      <c r="F20" s="74">
        <f t="shared" si="4"/>
        <v>20714.465597521823</v>
      </c>
      <c r="G20" s="74">
        <f t="shared" si="4"/>
        <v>21492.75431622937</v>
      </c>
      <c r="H20" s="74">
        <f t="shared" si="4"/>
        <v>22249.825436724317</v>
      </c>
      <c r="I20" s="74">
        <f t="shared" si="4"/>
        <v>22170.818619519316</v>
      </c>
      <c r="J20" s="74">
        <f t="shared" si="4"/>
        <v>22947.510605700052</v>
      </c>
      <c r="K20" s="74">
        <f t="shared" si="4"/>
        <v>21977.181632996628</v>
      </c>
      <c r="L20" s="74">
        <f t="shared" si="4"/>
        <v>22034.74815679836</v>
      </c>
      <c r="M20" s="74">
        <f t="shared" si="4"/>
        <v>22096.799500314155</v>
      </c>
      <c r="N20" s="74">
        <f t="shared" si="4"/>
        <v>21445.345388128437</v>
      </c>
      <c r="O20" s="74">
        <f t="shared" si="4"/>
        <v>21334.034567571613</v>
      </c>
      <c r="P20" s="74">
        <f t="shared" si="4"/>
        <v>20707.673482796414</v>
      </c>
      <c r="Q20" s="74">
        <f t="shared" si="4"/>
        <v>20381.674532451805</v>
      </c>
    </row>
    <row r="21" spans="1:17" ht="12" customHeight="1" x14ac:dyDescent="0.25">
      <c r="A21" s="69" t="s">
        <v>84</v>
      </c>
      <c r="B21" s="74">
        <f t="shared" ref="B21:Q21" si="5">B5*1000000/B3</f>
        <v>4288.1203680318813</v>
      </c>
      <c r="C21" s="74">
        <f t="shared" si="5"/>
        <v>4493.4357539664516</v>
      </c>
      <c r="D21" s="74">
        <f t="shared" si="5"/>
        <v>4815.9174840353617</v>
      </c>
      <c r="E21" s="74">
        <f t="shared" si="5"/>
        <v>5072.2988919149257</v>
      </c>
      <c r="F21" s="74">
        <f t="shared" si="5"/>
        <v>5250.7605578551793</v>
      </c>
      <c r="G21" s="74">
        <f t="shared" si="5"/>
        <v>5535.9617458561788</v>
      </c>
      <c r="H21" s="74">
        <f t="shared" si="5"/>
        <v>5792.3713979370386</v>
      </c>
      <c r="I21" s="74">
        <f t="shared" si="5"/>
        <v>5843.7669154276373</v>
      </c>
      <c r="J21" s="74">
        <f t="shared" si="5"/>
        <v>5986.102910845143</v>
      </c>
      <c r="K21" s="74">
        <f t="shared" si="5"/>
        <v>5690.5508586169135</v>
      </c>
      <c r="L21" s="74">
        <f t="shared" si="5"/>
        <v>5709.1122675879069</v>
      </c>
      <c r="M21" s="74">
        <f t="shared" si="5"/>
        <v>5739.7514587222504</v>
      </c>
      <c r="N21" s="74">
        <f t="shared" si="5"/>
        <v>5655.8746925907863</v>
      </c>
      <c r="O21" s="74">
        <f t="shared" si="5"/>
        <v>5835.5985551371723</v>
      </c>
      <c r="P21" s="74">
        <f t="shared" si="5"/>
        <v>6021.7542530933906</v>
      </c>
      <c r="Q21" s="74">
        <f t="shared" si="5"/>
        <v>6152.799695949152</v>
      </c>
    </row>
    <row r="22" spans="1:17" ht="12" customHeight="1" x14ac:dyDescent="0.25">
      <c r="A22" s="67" t="s">
        <v>83</v>
      </c>
      <c r="B22" s="73">
        <v>0.29383377291650992</v>
      </c>
      <c r="C22" s="73">
        <v>0.2997991067038227</v>
      </c>
      <c r="D22" s="73">
        <v>0.31488324989465538</v>
      </c>
      <c r="E22" s="73">
        <v>0.32641684562041545</v>
      </c>
      <c r="F22" s="73">
        <v>0.33019590692824119</v>
      </c>
      <c r="G22" s="73">
        <v>0.34078427949679796</v>
      </c>
      <c r="H22" s="73">
        <v>0.34727650656615877</v>
      </c>
      <c r="I22" s="73">
        <v>0.34002148987707903</v>
      </c>
      <c r="J22" s="73">
        <v>0.34469554529114027</v>
      </c>
      <c r="K22" s="73">
        <v>0.3360750604840349</v>
      </c>
      <c r="L22" s="73">
        <v>0.33261620227236932</v>
      </c>
      <c r="M22" s="73">
        <v>0.32911311926066272</v>
      </c>
      <c r="N22" s="73">
        <v>0.32482925574637067</v>
      </c>
      <c r="O22" s="73">
        <v>0.33405695077465958</v>
      </c>
      <c r="P22" s="73">
        <v>0.33906753480614127</v>
      </c>
      <c r="Q22" s="73">
        <v>0.3396457813175493</v>
      </c>
    </row>
    <row r="23" spans="1:17" ht="12" customHeight="1" x14ac:dyDescent="0.25">
      <c r="A23" s="72" t="s">
        <v>82</v>
      </c>
      <c r="B23" s="71">
        <f t="shared" ref="B23:Q23" si="6">B6/B8</f>
        <v>10.424282900290647</v>
      </c>
      <c r="C23" s="71">
        <f t="shared" si="6"/>
        <v>10.320672106023634</v>
      </c>
      <c r="D23" s="71">
        <f t="shared" si="6"/>
        <v>10.129742118496074</v>
      </c>
      <c r="E23" s="71">
        <f t="shared" si="6"/>
        <v>10.080595170153508</v>
      </c>
      <c r="F23" s="71">
        <f t="shared" si="6"/>
        <v>10.023013607935653</v>
      </c>
      <c r="G23" s="71">
        <f t="shared" si="6"/>
        <v>9.9313656509786092</v>
      </c>
      <c r="H23" s="71">
        <f t="shared" si="6"/>
        <v>9.8808785253125411</v>
      </c>
      <c r="I23" s="71">
        <f t="shared" si="6"/>
        <v>9.8023816354564914</v>
      </c>
      <c r="J23" s="71">
        <f t="shared" si="6"/>
        <v>9.7374277456647427</v>
      </c>
      <c r="K23" s="71">
        <f t="shared" si="6"/>
        <v>9.6929175793038027</v>
      </c>
      <c r="L23" s="71">
        <f t="shared" si="6"/>
        <v>9.6807208833412375</v>
      </c>
      <c r="M23" s="71">
        <f t="shared" si="6"/>
        <v>9.6350197320863398</v>
      </c>
      <c r="N23" s="71">
        <f t="shared" si="6"/>
        <v>9.659856598814569</v>
      </c>
      <c r="O23" s="71">
        <f t="shared" si="6"/>
        <v>9.8913789125901577</v>
      </c>
      <c r="P23" s="71">
        <f t="shared" si="6"/>
        <v>10.163113196883394</v>
      </c>
      <c r="Q23" s="71">
        <f t="shared" si="6"/>
        <v>10.519632996548271</v>
      </c>
    </row>
    <row r="24" spans="1:17" ht="12" customHeight="1" x14ac:dyDescent="0.25">
      <c r="A24" s="69" t="s">
        <v>81</v>
      </c>
      <c r="B24" s="70">
        <f t="shared" ref="B24:Q24" si="7">B9*1000/B3</f>
        <v>10.260990603694115</v>
      </c>
      <c r="C24" s="70">
        <f t="shared" si="7"/>
        <v>10.482552414258922</v>
      </c>
      <c r="D24" s="70">
        <f t="shared" si="7"/>
        <v>10.743864791538218</v>
      </c>
      <c r="E24" s="70">
        <f t="shared" si="7"/>
        <v>11.177306488094029</v>
      </c>
      <c r="F24" s="70">
        <f t="shared" si="7"/>
        <v>11.380534887155218</v>
      </c>
      <c r="G24" s="70">
        <f t="shared" si="7"/>
        <v>11.670905376314362</v>
      </c>
      <c r="H24" s="70">
        <f t="shared" si="7"/>
        <v>11.856233558346352</v>
      </c>
      <c r="I24" s="70">
        <f t="shared" si="7"/>
        <v>12.10018647521459</v>
      </c>
      <c r="J24" s="70">
        <f t="shared" si="7"/>
        <v>12.055267878305703</v>
      </c>
      <c r="K24" s="70">
        <f t="shared" si="7"/>
        <v>12.020991929675718</v>
      </c>
      <c r="L24" s="70">
        <f t="shared" si="7"/>
        <v>12.043849150124613</v>
      </c>
      <c r="M24" s="70">
        <f t="shared" si="7"/>
        <v>12.131754615655813</v>
      </c>
      <c r="N24" s="70">
        <f t="shared" si="7"/>
        <v>12.285945041418072</v>
      </c>
      <c r="O24" s="70">
        <f t="shared" si="7"/>
        <v>12.44423169692543</v>
      </c>
      <c r="P24" s="70">
        <f t="shared" si="7"/>
        <v>12.875896308771797</v>
      </c>
      <c r="Q24" s="70">
        <f t="shared" si="7"/>
        <v>12.913525955972448</v>
      </c>
    </row>
    <row r="25" spans="1:17" ht="12" customHeight="1" x14ac:dyDescent="0.25">
      <c r="A25" s="69" t="s">
        <v>80</v>
      </c>
      <c r="B25" s="70">
        <f t="shared" ref="B25:Q25" si="8">B9*1000/B6</f>
        <v>43.168437033443631</v>
      </c>
      <c r="C25" s="70">
        <f t="shared" si="8"/>
        <v>43.60181152711543</v>
      </c>
      <c r="D25" s="70">
        <f t="shared" si="8"/>
        <v>44.42363830549418</v>
      </c>
      <c r="E25" s="70">
        <f t="shared" si="8"/>
        <v>44.640221376249094</v>
      </c>
      <c r="F25" s="70">
        <f t="shared" si="8"/>
        <v>44.896676548829141</v>
      </c>
      <c r="G25" s="70">
        <f t="shared" si="8"/>
        <v>45.310989023514431</v>
      </c>
      <c r="H25" s="70">
        <f t="shared" si="8"/>
        <v>45.542509084308982</v>
      </c>
      <c r="I25" s="70">
        <f t="shared" si="8"/>
        <v>45.907210791741818</v>
      </c>
      <c r="J25" s="70">
        <f t="shared" si="8"/>
        <v>46.213436623480689</v>
      </c>
      <c r="K25" s="70">
        <f t="shared" si="8"/>
        <v>46.425650101558105</v>
      </c>
      <c r="L25" s="70">
        <f t="shared" si="8"/>
        <v>46.484141565776191</v>
      </c>
      <c r="M25" s="70">
        <f t="shared" si="8"/>
        <v>46.704626717205308</v>
      </c>
      <c r="N25" s="70">
        <f t="shared" si="8"/>
        <v>46.584542471906126</v>
      </c>
      <c r="O25" s="70">
        <f t="shared" si="8"/>
        <v>45.494162540595966</v>
      </c>
      <c r="P25" s="70">
        <f t="shared" si="8"/>
        <v>44.277771120171749</v>
      </c>
      <c r="Q25" s="70">
        <f t="shared" si="8"/>
        <v>42.777157734272208</v>
      </c>
    </row>
    <row r="26" spans="1:17" ht="12" customHeight="1" x14ac:dyDescent="0.25">
      <c r="A26" s="69" t="s">
        <v>79</v>
      </c>
      <c r="B26" s="68">
        <v>450</v>
      </c>
      <c r="C26" s="68">
        <v>449.99999999999994</v>
      </c>
      <c r="D26" s="68">
        <v>449.99999999999994</v>
      </c>
      <c r="E26" s="68">
        <v>450</v>
      </c>
      <c r="F26" s="68">
        <v>450</v>
      </c>
      <c r="G26" s="68">
        <v>450</v>
      </c>
      <c r="H26" s="68">
        <v>450</v>
      </c>
      <c r="I26" s="68">
        <v>450.00000000000011</v>
      </c>
      <c r="J26" s="68">
        <v>450</v>
      </c>
      <c r="K26" s="68">
        <v>450</v>
      </c>
      <c r="L26" s="68">
        <v>450.00000000000006</v>
      </c>
      <c r="M26" s="68">
        <v>450</v>
      </c>
      <c r="N26" s="68">
        <v>450</v>
      </c>
      <c r="O26" s="68">
        <v>449.99999999999994</v>
      </c>
      <c r="P26" s="68">
        <v>449.99999999999994</v>
      </c>
      <c r="Q26" s="68">
        <v>450</v>
      </c>
    </row>
    <row r="27" spans="1:17" ht="12" customHeight="1" x14ac:dyDescent="0.25">
      <c r="A27" s="67" t="s">
        <v>78</v>
      </c>
      <c r="B27" s="66" t="str">
        <f t="shared" ref="B27" si="9">IF(SUM(B11)=0,"",B11*1000/B10)</f>
        <v/>
      </c>
      <c r="C27" s="65">
        <v>450</v>
      </c>
      <c r="D27" s="65">
        <v>450.00000000000006</v>
      </c>
      <c r="E27" s="65">
        <v>450</v>
      </c>
      <c r="F27" s="65">
        <v>450</v>
      </c>
      <c r="G27" s="65">
        <v>449.99999999999994</v>
      </c>
      <c r="H27" s="65">
        <v>450</v>
      </c>
      <c r="I27" s="65">
        <v>450.00000000000006</v>
      </c>
      <c r="J27" s="65">
        <v>449.99999999999994</v>
      </c>
      <c r="K27" s="65">
        <v>450</v>
      </c>
      <c r="L27" s="65">
        <v>450.00000000000006</v>
      </c>
      <c r="M27" s="65">
        <v>449.99999999999994</v>
      </c>
      <c r="N27" s="65">
        <v>449.99999999999994</v>
      </c>
      <c r="O27" s="65">
        <v>450.00000000000006</v>
      </c>
      <c r="P27" s="65">
        <v>450.00000000000006</v>
      </c>
      <c r="Q27" s="65">
        <v>450</v>
      </c>
    </row>
    <row r="28" spans="1:17" s="28" customFormat="1" ht="12" customHeight="1" x14ac:dyDescent="0.25"/>
    <row r="29" spans="1:17" s="28" customFormat="1" ht="12.95" hidden="1" customHeight="1" x14ac:dyDescent="0.25">
      <c r="A29" s="35" t="s">
        <v>77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</row>
    <row r="30" spans="1:17" s="28" customFormat="1" ht="12" hidden="1" customHeight="1" x14ac:dyDescent="0.25"/>
    <row r="31" spans="1:17" ht="12" hidden="1" customHeight="1" x14ac:dyDescent="0.25">
      <c r="A31" s="63" t="s">
        <v>76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</row>
    <row r="32" spans="1:17" ht="12" hidden="1" customHeight="1" x14ac:dyDescent="0.25">
      <c r="A32" s="63" t="s">
        <v>75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</row>
    <row r="33" spans="1:17" ht="12" hidden="1" customHeight="1" x14ac:dyDescent="0.25">
      <c r="A33" s="61" t="s">
        <v>74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</row>
    <row r="34" spans="1:17" ht="12" hidden="1" customHeight="1" x14ac:dyDescent="0.25">
      <c r="A34" s="59" t="s">
        <v>19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</row>
    <row r="35" spans="1:17" ht="12" hidden="1" customHeight="1" x14ac:dyDescent="0.25">
      <c r="A35" s="19" t="s">
        <v>73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</row>
    <row r="36" spans="1:17" s="28" customFormat="1" ht="12" hidden="1" customHeight="1" x14ac:dyDescent="0.25"/>
    <row r="37" spans="1:17" s="28" customFormat="1" ht="12.95" customHeight="1" x14ac:dyDescent="0.25">
      <c r="A37" s="35" t="s">
        <v>72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</row>
    <row r="38" spans="1:17" s="28" customFormat="1" ht="12" customHeight="1" x14ac:dyDescent="0.25">
      <c r="B38" s="33"/>
    </row>
    <row r="39" spans="1:17" ht="12.95" customHeight="1" x14ac:dyDescent="0.25">
      <c r="A39" s="40" t="s">
        <v>71</v>
      </c>
      <c r="B39" s="55">
        <f>SUM(B40:B41,B44:B45,B51:B52)</f>
        <v>3037.4750309099927</v>
      </c>
      <c r="C39" s="55">
        <f t="shared" ref="C39:Q39" si="10">SUM(C40:C41,C44:C45,C51:C52)</f>
        <v>3203.4935010307186</v>
      </c>
      <c r="D39" s="55">
        <f t="shared" si="10"/>
        <v>2968.2437585866592</v>
      </c>
      <c r="E39" s="55">
        <f t="shared" si="10"/>
        <v>3081.5055282413305</v>
      </c>
      <c r="F39" s="55">
        <f t="shared" si="10"/>
        <v>3173.848183444733</v>
      </c>
      <c r="G39" s="55">
        <f t="shared" si="10"/>
        <v>3508.7598698955067</v>
      </c>
      <c r="H39" s="55">
        <f t="shared" si="10"/>
        <v>3212.6466333523481</v>
      </c>
      <c r="I39" s="55">
        <f t="shared" si="10"/>
        <v>2842.6241052769674</v>
      </c>
      <c r="J39" s="55">
        <f t="shared" si="10"/>
        <v>2786.4602122949636</v>
      </c>
      <c r="K39" s="55">
        <f t="shared" si="10"/>
        <v>2987.2634049767203</v>
      </c>
      <c r="L39" s="55">
        <f t="shared" si="10"/>
        <v>3047.9372557532679</v>
      </c>
      <c r="M39" s="55">
        <f t="shared" si="10"/>
        <v>3052.7222868891258</v>
      </c>
      <c r="N39" s="55">
        <f t="shared" si="10"/>
        <v>2353.365792898946</v>
      </c>
      <c r="O39" s="55">
        <f t="shared" si="10"/>
        <v>2339.1794209243035</v>
      </c>
      <c r="P39" s="55">
        <f t="shared" si="10"/>
        <v>2116.8291007752127</v>
      </c>
      <c r="Q39" s="55">
        <f t="shared" si="10"/>
        <v>2186.4036393060419</v>
      </c>
    </row>
    <row r="40" spans="1:17" ht="12" customHeight="1" x14ac:dyDescent="0.25">
      <c r="A40" s="54" t="s">
        <v>38</v>
      </c>
      <c r="B40" s="53">
        <v>25.10642728503629</v>
      </c>
      <c r="C40" s="53">
        <v>14.932299999999998</v>
      </c>
      <c r="D40" s="53">
        <v>11.557469999999999</v>
      </c>
      <c r="E40" s="53">
        <v>10.832749999999997</v>
      </c>
      <c r="F40" s="53">
        <v>6.4399899999999981</v>
      </c>
      <c r="G40" s="53">
        <v>2.3565332114155373</v>
      </c>
      <c r="H40" s="53">
        <v>4.4011800000000001</v>
      </c>
      <c r="I40" s="53">
        <v>3.498959999999999</v>
      </c>
      <c r="J40" s="53">
        <v>3.3019499999999997</v>
      </c>
      <c r="K40" s="53">
        <v>2.7004200000000003</v>
      </c>
      <c r="L40" s="53">
        <v>2.7228940379986946</v>
      </c>
      <c r="M40" s="53">
        <v>2.7706012849342638</v>
      </c>
      <c r="N40" s="53">
        <v>0.85947371886934576</v>
      </c>
      <c r="O40" s="53">
        <v>2.4601273976819638</v>
      </c>
      <c r="P40" s="53">
        <v>2.2912770011671006</v>
      </c>
      <c r="Q40" s="53">
        <v>2.9355124516032629</v>
      </c>
    </row>
    <row r="41" spans="1:17" ht="12" customHeight="1" x14ac:dyDescent="0.25">
      <c r="A41" s="51" t="s">
        <v>37</v>
      </c>
      <c r="B41" s="50">
        <f>SUM(B42:B43)</f>
        <v>83.237024037692748</v>
      </c>
      <c r="C41" s="50">
        <f t="shared" ref="C41:Q41" si="11">SUM(C42:C43)</f>
        <v>75.177050000000008</v>
      </c>
      <c r="D41" s="50">
        <f t="shared" si="11"/>
        <v>61.305049999999994</v>
      </c>
      <c r="E41" s="50">
        <f t="shared" si="11"/>
        <v>52.790809999999993</v>
      </c>
      <c r="F41" s="50">
        <f t="shared" si="11"/>
        <v>32.59648</v>
      </c>
      <c r="G41" s="50">
        <f t="shared" si="11"/>
        <v>34.823789192114845</v>
      </c>
      <c r="H41" s="50">
        <f t="shared" si="11"/>
        <v>30.597979999999986</v>
      </c>
      <c r="I41" s="50">
        <f t="shared" si="11"/>
        <v>23.584250000000001</v>
      </c>
      <c r="J41" s="50">
        <f t="shared" si="11"/>
        <v>19.104279999999996</v>
      </c>
      <c r="K41" s="50">
        <f t="shared" si="11"/>
        <v>19.117059999999995</v>
      </c>
      <c r="L41" s="50">
        <f t="shared" si="11"/>
        <v>21.329046412947797</v>
      </c>
      <c r="M41" s="50">
        <f t="shared" si="11"/>
        <v>17.961113323867217</v>
      </c>
      <c r="N41" s="50">
        <f t="shared" si="11"/>
        <v>28.590575783989156</v>
      </c>
      <c r="O41" s="50">
        <f t="shared" si="11"/>
        <v>19.131644405643407</v>
      </c>
      <c r="P41" s="50">
        <f t="shared" si="11"/>
        <v>28.279425711738114</v>
      </c>
      <c r="Q41" s="50">
        <f t="shared" si="11"/>
        <v>39.552914696502036</v>
      </c>
    </row>
    <row r="42" spans="1:17" ht="12" customHeight="1" x14ac:dyDescent="0.25">
      <c r="A42" s="52" t="s">
        <v>66</v>
      </c>
      <c r="B42" s="50">
        <v>50.539562433715517</v>
      </c>
      <c r="C42" s="50">
        <v>40.634709999999991</v>
      </c>
      <c r="D42" s="50">
        <v>45.005479999999991</v>
      </c>
      <c r="E42" s="50">
        <v>40.687440000000002</v>
      </c>
      <c r="F42" s="50">
        <v>23.596109999999999</v>
      </c>
      <c r="G42" s="50">
        <v>25.819316538085531</v>
      </c>
      <c r="H42" s="50">
        <v>23.599989999999991</v>
      </c>
      <c r="I42" s="50">
        <v>23.584250000000001</v>
      </c>
      <c r="J42" s="50">
        <v>19.104279999999996</v>
      </c>
      <c r="K42" s="50">
        <v>19.117059999999995</v>
      </c>
      <c r="L42" s="50">
        <v>21.329046412947797</v>
      </c>
      <c r="M42" s="50">
        <v>17.961113323867217</v>
      </c>
      <c r="N42" s="50">
        <v>16.839275224809519</v>
      </c>
      <c r="O42" s="50">
        <v>12.348404342622938</v>
      </c>
      <c r="P42" s="50">
        <v>13.47107523257065</v>
      </c>
      <c r="Q42" s="50">
        <v>15.716189790380485</v>
      </c>
    </row>
    <row r="43" spans="1:17" ht="12" customHeight="1" x14ac:dyDescent="0.25">
      <c r="A43" s="52" t="s">
        <v>65</v>
      </c>
      <c r="B43" s="50">
        <v>32.697461603977239</v>
      </c>
      <c r="C43" s="50">
        <v>34.54234000000001</v>
      </c>
      <c r="D43" s="50">
        <v>16.299569999999999</v>
      </c>
      <c r="E43" s="50">
        <v>12.103369999999995</v>
      </c>
      <c r="F43" s="50">
        <v>9.0003699999999984</v>
      </c>
      <c r="G43" s="50">
        <v>9.0044726540293176</v>
      </c>
      <c r="H43" s="50">
        <v>6.9979899999999953</v>
      </c>
      <c r="I43" s="50">
        <v>0</v>
      </c>
      <c r="J43" s="50">
        <v>0</v>
      </c>
      <c r="K43" s="50">
        <v>0</v>
      </c>
      <c r="L43" s="50">
        <v>0</v>
      </c>
      <c r="M43" s="50">
        <v>0</v>
      </c>
      <c r="N43" s="50">
        <v>11.751300559179636</v>
      </c>
      <c r="O43" s="50">
        <v>6.783240063020469</v>
      </c>
      <c r="P43" s="50">
        <v>14.808350479167466</v>
      </c>
      <c r="Q43" s="50">
        <v>23.836724906121553</v>
      </c>
    </row>
    <row r="44" spans="1:17" ht="12" customHeight="1" x14ac:dyDescent="0.25">
      <c r="A44" s="51" t="s">
        <v>41</v>
      </c>
      <c r="B44" s="50">
        <v>1773.1240772735853</v>
      </c>
      <c r="C44" s="50">
        <v>1926.0350099999998</v>
      </c>
      <c r="D44" s="50">
        <v>1781.1180400000003</v>
      </c>
      <c r="E44" s="50">
        <v>1890.39609</v>
      </c>
      <c r="F44" s="50">
        <v>2034.2277619568542</v>
      </c>
      <c r="G44" s="50">
        <v>2280.901150726113</v>
      </c>
      <c r="H44" s="50">
        <v>1964.9494299999999</v>
      </c>
      <c r="I44" s="50">
        <v>1528.0274399999996</v>
      </c>
      <c r="J44" s="50">
        <v>1442.0886700000003</v>
      </c>
      <c r="K44" s="50">
        <v>1571.6958</v>
      </c>
      <c r="L44" s="50">
        <v>1715.1709713723988</v>
      </c>
      <c r="M44" s="50">
        <v>1725.8378812195394</v>
      </c>
      <c r="N44" s="50">
        <v>1387.0947033520222</v>
      </c>
      <c r="O44" s="50">
        <v>1407.895323017498</v>
      </c>
      <c r="P44" s="50">
        <v>1243.1879276973302</v>
      </c>
      <c r="Q44" s="50">
        <v>1261.0911999296966</v>
      </c>
    </row>
    <row r="45" spans="1:17" ht="12" customHeight="1" x14ac:dyDescent="0.25">
      <c r="A45" s="51" t="s">
        <v>64</v>
      </c>
      <c r="B45" s="50">
        <f>SUM(B46:B50)</f>
        <v>133.75334445295209</v>
      </c>
      <c r="C45" s="50">
        <f t="shared" ref="C45:Q45" si="12">SUM(C46:C50)</f>
        <v>125.02530000000003</v>
      </c>
      <c r="D45" s="50">
        <f t="shared" si="12"/>
        <v>129.00370999999998</v>
      </c>
      <c r="E45" s="50">
        <f t="shared" si="12"/>
        <v>136.56216000000001</v>
      </c>
      <c r="F45" s="50">
        <f t="shared" si="12"/>
        <v>122.52185999999998</v>
      </c>
      <c r="G45" s="50">
        <f t="shared" si="12"/>
        <v>110.2746298251558</v>
      </c>
      <c r="H45" s="50">
        <f t="shared" si="12"/>
        <v>131.90011999999996</v>
      </c>
      <c r="I45" s="50">
        <f t="shared" si="12"/>
        <v>146.09814999999998</v>
      </c>
      <c r="J45" s="50">
        <f t="shared" si="12"/>
        <v>153.39798999999994</v>
      </c>
      <c r="K45" s="50">
        <f t="shared" si="12"/>
        <v>196.63533999999993</v>
      </c>
      <c r="L45" s="50">
        <f t="shared" si="12"/>
        <v>113.7389396568439</v>
      </c>
      <c r="M45" s="50">
        <f t="shared" si="12"/>
        <v>117.29705499003522</v>
      </c>
      <c r="N45" s="50">
        <f t="shared" si="12"/>
        <v>119.69704429700198</v>
      </c>
      <c r="O45" s="50">
        <f t="shared" si="12"/>
        <v>123.77022612826008</v>
      </c>
      <c r="P45" s="50">
        <f t="shared" si="12"/>
        <v>53.501469779671723</v>
      </c>
      <c r="Q45" s="50">
        <f t="shared" si="12"/>
        <v>56.176705788624531</v>
      </c>
    </row>
    <row r="46" spans="1:17" ht="12" customHeight="1" x14ac:dyDescent="0.25">
      <c r="A46" s="52" t="s">
        <v>34</v>
      </c>
      <c r="B46" s="50">
        <v>54.743163750806247</v>
      </c>
      <c r="C46" s="50">
        <v>47.233930000000015</v>
      </c>
      <c r="D46" s="50">
        <v>50.603449999999995</v>
      </c>
      <c r="E46" s="50">
        <v>59.859420000000007</v>
      </c>
      <c r="F46" s="50">
        <v>54.631230000000002</v>
      </c>
      <c r="G46" s="50">
        <v>44.186449055169355</v>
      </c>
      <c r="H46" s="50">
        <v>64.03758999999998</v>
      </c>
      <c r="I46" s="50">
        <v>76.500709999999998</v>
      </c>
      <c r="J46" s="50">
        <v>75.497370000000004</v>
      </c>
      <c r="K46" s="50">
        <v>115.71721999999994</v>
      </c>
      <c r="L46" s="50">
        <v>32.72237797767901</v>
      </c>
      <c r="M46" s="50">
        <v>32.602304021500849</v>
      </c>
      <c r="N46" s="50">
        <v>35.253792625858679</v>
      </c>
      <c r="O46" s="50">
        <v>34.035794891444333</v>
      </c>
      <c r="P46" s="50">
        <v>29.521333046827269</v>
      </c>
      <c r="Q46" s="50">
        <v>34.082958193350954</v>
      </c>
    </row>
    <row r="47" spans="1:17" ht="12" customHeight="1" x14ac:dyDescent="0.25">
      <c r="A47" s="52" t="s">
        <v>63</v>
      </c>
      <c r="B47" s="50">
        <v>0</v>
      </c>
      <c r="C47" s="50">
        <v>0</v>
      </c>
      <c r="D47" s="50">
        <v>0.90000000000000013</v>
      </c>
      <c r="E47" s="50">
        <v>0.39999000000000001</v>
      </c>
      <c r="F47" s="50">
        <v>1.1996599999999995</v>
      </c>
      <c r="G47" s="50">
        <v>1.00315276583548</v>
      </c>
      <c r="H47" s="50">
        <v>2.1987399999999995</v>
      </c>
      <c r="I47" s="50">
        <v>3.1997699999999991</v>
      </c>
      <c r="J47" s="50">
        <v>2.1999500000000007</v>
      </c>
      <c r="K47" s="50">
        <v>3.1639699999999995</v>
      </c>
      <c r="L47" s="50">
        <v>2.6512197239566984</v>
      </c>
      <c r="M47" s="50">
        <v>2.3884556649676347</v>
      </c>
      <c r="N47" s="50">
        <v>2.1267673489918337</v>
      </c>
      <c r="O47" s="50">
        <v>4.8247222570378971</v>
      </c>
      <c r="P47" s="50">
        <v>1.2658882232934892</v>
      </c>
      <c r="Q47" s="50">
        <v>2.3168007361697551</v>
      </c>
    </row>
    <row r="48" spans="1:17" ht="12" customHeight="1" x14ac:dyDescent="0.25">
      <c r="A48" s="52" t="s">
        <v>62</v>
      </c>
      <c r="B48" s="50">
        <v>0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</row>
    <row r="49" spans="1:17" ht="12" customHeight="1" x14ac:dyDescent="0.25">
      <c r="A49" s="52" t="s">
        <v>33</v>
      </c>
      <c r="B49" s="50">
        <v>0</v>
      </c>
      <c r="C49" s="50">
        <v>0</v>
      </c>
      <c r="D49" s="50">
        <v>0</v>
      </c>
      <c r="E49" s="50">
        <v>0</v>
      </c>
      <c r="F49" s="50">
        <v>0</v>
      </c>
      <c r="G49" s="50">
        <v>2.3884589662749992E-2</v>
      </c>
      <c r="H49" s="50">
        <v>0</v>
      </c>
      <c r="I49" s="50">
        <v>0.1</v>
      </c>
      <c r="J49" s="50">
        <v>9.9999999999999978E-2</v>
      </c>
      <c r="K49" s="50">
        <v>9.9999999999999978E-2</v>
      </c>
      <c r="L49" s="50">
        <v>0.16719270909610415</v>
      </c>
      <c r="M49" s="50">
        <v>0.19107604303365475</v>
      </c>
      <c r="N49" s="50">
        <v>0.19107671730199993</v>
      </c>
      <c r="O49" s="50">
        <v>0.19107671730199999</v>
      </c>
      <c r="P49" s="50">
        <v>0.21496130696474997</v>
      </c>
      <c r="Q49" s="50">
        <v>0.21496130696474997</v>
      </c>
    </row>
    <row r="50" spans="1:17" ht="12" customHeight="1" x14ac:dyDescent="0.25">
      <c r="A50" s="52" t="s">
        <v>61</v>
      </c>
      <c r="B50" s="50">
        <v>79.010180702145846</v>
      </c>
      <c r="C50" s="50">
        <v>77.791370000000015</v>
      </c>
      <c r="D50" s="50">
        <v>77.500259999999983</v>
      </c>
      <c r="E50" s="50">
        <v>76.302750000000003</v>
      </c>
      <c r="F50" s="50">
        <v>66.690969999999979</v>
      </c>
      <c r="G50" s="50">
        <v>65.061143414488214</v>
      </c>
      <c r="H50" s="50">
        <v>65.663789999999992</v>
      </c>
      <c r="I50" s="50">
        <v>66.297669999999968</v>
      </c>
      <c r="J50" s="50">
        <v>75.600669999999951</v>
      </c>
      <c r="K50" s="50">
        <v>77.654149999999987</v>
      </c>
      <c r="L50" s="50">
        <v>78.198149246112081</v>
      </c>
      <c r="M50" s="50">
        <v>82.115219260533081</v>
      </c>
      <c r="N50" s="50">
        <v>82.125407604849457</v>
      </c>
      <c r="O50" s="50">
        <v>84.718632262475836</v>
      </c>
      <c r="P50" s="50">
        <v>22.499287202586213</v>
      </c>
      <c r="Q50" s="50">
        <v>19.561985552139074</v>
      </c>
    </row>
    <row r="51" spans="1:17" ht="12" customHeight="1" x14ac:dyDescent="0.25">
      <c r="A51" s="51" t="s">
        <v>42</v>
      </c>
      <c r="B51" s="50">
        <v>262.13193124269793</v>
      </c>
      <c r="C51" s="50">
        <v>292.99799999999999</v>
      </c>
      <c r="D51" s="50">
        <v>238.61157</v>
      </c>
      <c r="E51" s="50">
        <v>250.79095999999998</v>
      </c>
      <c r="F51" s="50">
        <v>196.89105999999998</v>
      </c>
      <c r="G51" s="50">
        <v>228.36055926864282</v>
      </c>
      <c r="H51" s="50">
        <v>196.87971999999996</v>
      </c>
      <c r="I51" s="50">
        <v>209.53118000000001</v>
      </c>
      <c r="J51" s="50">
        <v>238.67860999999999</v>
      </c>
      <c r="K51" s="50">
        <v>220.92056999999991</v>
      </c>
      <c r="L51" s="50">
        <v>219.30901275158163</v>
      </c>
      <c r="M51" s="50">
        <v>203.56782385883787</v>
      </c>
      <c r="N51" s="50">
        <v>145.48103563580798</v>
      </c>
      <c r="O51" s="50">
        <v>139.29474867013974</v>
      </c>
      <c r="P51" s="50">
        <v>130.93561663063957</v>
      </c>
      <c r="Q51" s="50">
        <v>143.21205961139074</v>
      </c>
    </row>
    <row r="52" spans="1:17" ht="12" customHeight="1" x14ac:dyDescent="0.25">
      <c r="A52" s="49" t="s">
        <v>30</v>
      </c>
      <c r="B52" s="48">
        <v>760.12222661802787</v>
      </c>
      <c r="C52" s="48">
        <v>769.32584103071838</v>
      </c>
      <c r="D52" s="48">
        <v>746.64791858665922</v>
      </c>
      <c r="E52" s="48">
        <v>740.13275824133063</v>
      </c>
      <c r="F52" s="48">
        <v>781.17103148787919</v>
      </c>
      <c r="G52" s="48">
        <v>852.04320767206502</v>
      </c>
      <c r="H52" s="48">
        <v>883.91820335234831</v>
      </c>
      <c r="I52" s="48">
        <v>931.88412527696767</v>
      </c>
      <c r="J52" s="48">
        <v>929.88871229496363</v>
      </c>
      <c r="K52" s="48">
        <v>976.19421497672056</v>
      </c>
      <c r="L52" s="48">
        <v>975.66639152149708</v>
      </c>
      <c r="M52" s="48">
        <v>985.28781221191207</v>
      </c>
      <c r="N52" s="48">
        <v>671.64296011125555</v>
      </c>
      <c r="O52" s="48">
        <v>646.62735130508042</v>
      </c>
      <c r="P52" s="48">
        <v>658.6333839546661</v>
      </c>
      <c r="Q52" s="48">
        <v>683.43524682822465</v>
      </c>
    </row>
    <row r="53" spans="1:17" s="28" customFormat="1" ht="12" customHeight="1" x14ac:dyDescent="0.25"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</row>
    <row r="54" spans="1:17" ht="12.95" customHeight="1" x14ac:dyDescent="0.25">
      <c r="A54" s="27" t="s">
        <v>70</v>
      </c>
      <c r="B54" s="26">
        <f t="shared" ref="B54" si="13">SUM(B55,B60)</f>
        <v>3037.4750309099927</v>
      </c>
      <c r="C54" s="26">
        <f t="shared" ref="C54:Q54" si="14">SUM(C55,C60)</f>
        <v>3203.493501030719</v>
      </c>
      <c r="D54" s="26">
        <f t="shared" si="14"/>
        <v>2968.2437585866592</v>
      </c>
      <c r="E54" s="26">
        <f t="shared" si="14"/>
        <v>3081.50552824133</v>
      </c>
      <c r="F54" s="26">
        <f t="shared" si="14"/>
        <v>3173.8481834447339</v>
      </c>
      <c r="G54" s="26">
        <f t="shared" si="14"/>
        <v>3508.7598698955071</v>
      </c>
      <c r="H54" s="26">
        <f t="shared" si="14"/>
        <v>3212.6466333523485</v>
      </c>
      <c r="I54" s="26">
        <f t="shared" si="14"/>
        <v>2842.6241052769674</v>
      </c>
      <c r="J54" s="26">
        <f t="shared" si="14"/>
        <v>2786.460212294965</v>
      </c>
      <c r="K54" s="26">
        <f t="shared" si="14"/>
        <v>2987.2634049767212</v>
      </c>
      <c r="L54" s="26">
        <f t="shared" si="14"/>
        <v>3047.9372557532688</v>
      </c>
      <c r="M54" s="26">
        <f t="shared" si="14"/>
        <v>3052.7222868891258</v>
      </c>
      <c r="N54" s="26">
        <f t="shared" si="14"/>
        <v>2353.365792898946</v>
      </c>
      <c r="O54" s="26">
        <f t="shared" si="14"/>
        <v>2339.179420924303</v>
      </c>
      <c r="P54" s="26">
        <f t="shared" si="14"/>
        <v>2116.8291007752123</v>
      </c>
      <c r="Q54" s="26">
        <f t="shared" si="14"/>
        <v>2186.4036393060414</v>
      </c>
    </row>
    <row r="55" spans="1:17" ht="12" customHeight="1" x14ac:dyDescent="0.25">
      <c r="A55" s="25" t="s">
        <v>48</v>
      </c>
      <c r="B55" s="24">
        <f t="shared" ref="B55" si="15">SUM(B56:B59)</f>
        <v>2575.2308343373738</v>
      </c>
      <c r="C55" s="24">
        <f t="shared" ref="C55:Q55" si="16">SUM(C56:C59)</f>
        <v>2724.3960645993448</v>
      </c>
      <c r="D55" s="24">
        <f t="shared" si="16"/>
        <v>2474.3156102868479</v>
      </c>
      <c r="E55" s="24">
        <f t="shared" si="16"/>
        <v>2568.1427307852491</v>
      </c>
      <c r="F55" s="24">
        <f t="shared" si="16"/>
        <v>2646.4677853248404</v>
      </c>
      <c r="G55" s="24">
        <f t="shared" si="16"/>
        <v>2960.0726077718336</v>
      </c>
      <c r="H55" s="24">
        <f t="shared" si="16"/>
        <v>2644.2121993855008</v>
      </c>
      <c r="I55" s="24">
        <f t="shared" si="16"/>
        <v>2256.4894142244557</v>
      </c>
      <c r="J55" s="24">
        <f t="shared" si="16"/>
        <v>2195.9209664815503</v>
      </c>
      <c r="K55" s="24">
        <f t="shared" si="16"/>
        <v>2395.5700319279085</v>
      </c>
      <c r="L55" s="24">
        <f t="shared" si="16"/>
        <v>2455.4873763903497</v>
      </c>
      <c r="M55" s="24">
        <f t="shared" si="16"/>
        <v>2463.2865085204535</v>
      </c>
      <c r="N55" s="24">
        <f t="shared" si="16"/>
        <v>1774.0514928014356</v>
      </c>
      <c r="O55" s="24">
        <f t="shared" si="16"/>
        <v>1770.130609219118</v>
      </c>
      <c r="P55" s="24">
        <f t="shared" si="16"/>
        <v>1555.6705802389765</v>
      </c>
      <c r="Q55" s="24">
        <f t="shared" si="16"/>
        <v>1644.8485285846737</v>
      </c>
    </row>
    <row r="56" spans="1:17" ht="12" customHeight="1" x14ac:dyDescent="0.25">
      <c r="A56" s="23" t="s">
        <v>44</v>
      </c>
      <c r="B56" s="22">
        <v>2095.1461253371594</v>
      </c>
      <c r="C56" s="22">
        <v>2237.9908940664704</v>
      </c>
      <c r="D56" s="22">
        <v>1976.6931359956091</v>
      </c>
      <c r="E56" s="22">
        <v>2053.2563528803935</v>
      </c>
      <c r="F56" s="22">
        <v>2124.5534373855571</v>
      </c>
      <c r="G56" s="22">
        <v>2428.2802239003372</v>
      </c>
      <c r="H56" s="22">
        <v>2107.5219518711897</v>
      </c>
      <c r="I56" s="22">
        <v>1711.852008351394</v>
      </c>
      <c r="J56" s="22">
        <v>1653.2257976366332</v>
      </c>
      <c r="K56" s="22">
        <v>1850.8886935508772</v>
      </c>
      <c r="L56" s="22">
        <v>1908.2523227688823</v>
      </c>
      <c r="M56" s="22">
        <v>1918.5980601918043</v>
      </c>
      <c r="N56" s="22">
        <v>1252.5548035499335</v>
      </c>
      <c r="O56" s="22">
        <v>1234.4226196102338</v>
      </c>
      <c r="P56" s="22">
        <v>1001.2630997902311</v>
      </c>
      <c r="Q56" s="22">
        <v>1094.136323407002</v>
      </c>
    </row>
    <row r="57" spans="1:17" ht="12" customHeight="1" x14ac:dyDescent="0.25">
      <c r="A57" s="23" t="s">
        <v>43</v>
      </c>
      <c r="B57" s="30">
        <v>23.778756114220958</v>
      </c>
      <c r="C57" s="30">
        <v>24.677603684214471</v>
      </c>
      <c r="D57" s="30">
        <v>26.198957111664747</v>
      </c>
      <c r="E57" s="30">
        <v>27.539549345622223</v>
      </c>
      <c r="F57" s="30">
        <v>29.306599090666197</v>
      </c>
      <c r="G57" s="30">
        <v>30.688948360577804</v>
      </c>
      <c r="H57" s="30">
        <v>32.698232101110321</v>
      </c>
      <c r="I57" s="30">
        <v>34.682899583025076</v>
      </c>
      <c r="J57" s="30">
        <v>35.754601328533418</v>
      </c>
      <c r="K57" s="30">
        <v>36.474055952148447</v>
      </c>
      <c r="L57" s="30">
        <v>37.478476693073894</v>
      </c>
      <c r="M57" s="30">
        <v>36.949622324342677</v>
      </c>
      <c r="N57" s="30">
        <v>36.133848297229676</v>
      </c>
      <c r="O57" s="30">
        <v>35.152807171641513</v>
      </c>
      <c r="P57" s="30">
        <v>34.678495301819751</v>
      </c>
      <c r="Q57" s="30">
        <v>33.194123700446077</v>
      </c>
    </row>
    <row r="58" spans="1:17" ht="12" customHeight="1" x14ac:dyDescent="0.25">
      <c r="A58" s="23" t="s">
        <v>47</v>
      </c>
      <c r="B58" s="22">
        <v>199.18156730983492</v>
      </c>
      <c r="C58" s="22">
        <v>201.74446867877117</v>
      </c>
      <c r="D58" s="22">
        <v>206.65581615716445</v>
      </c>
      <c r="E58" s="22">
        <v>215.06169017528444</v>
      </c>
      <c r="F58" s="22">
        <v>220.24325892586654</v>
      </c>
      <c r="G58" s="22">
        <v>222.59934512791051</v>
      </c>
      <c r="H58" s="22">
        <v>224.77977408734444</v>
      </c>
      <c r="I58" s="22">
        <v>227.07276788289494</v>
      </c>
      <c r="J58" s="22">
        <v>226.87543734059764</v>
      </c>
      <c r="K58" s="22">
        <v>229.42234110635701</v>
      </c>
      <c r="L58" s="22">
        <v>230.30278857064346</v>
      </c>
      <c r="M58" s="22">
        <v>231.57998995954412</v>
      </c>
      <c r="N58" s="22">
        <v>222.25274804936274</v>
      </c>
      <c r="O58" s="22">
        <v>229.70272849365443</v>
      </c>
      <c r="P58" s="22">
        <v>242.92784853172427</v>
      </c>
      <c r="Q58" s="22">
        <v>244.63671144276759</v>
      </c>
    </row>
    <row r="59" spans="1:17" ht="12" customHeight="1" x14ac:dyDescent="0.25">
      <c r="A59" s="21" t="s">
        <v>46</v>
      </c>
      <c r="B59" s="20">
        <v>257.12438557615855</v>
      </c>
      <c r="C59" s="20">
        <v>259.98309816988876</v>
      </c>
      <c r="D59" s="20">
        <v>264.76770102240971</v>
      </c>
      <c r="E59" s="20">
        <v>272.28513838394889</v>
      </c>
      <c r="F59" s="20">
        <v>272.36448992275075</v>
      </c>
      <c r="G59" s="20">
        <v>278.50409038300796</v>
      </c>
      <c r="H59" s="20">
        <v>279.2122413258561</v>
      </c>
      <c r="I59" s="20">
        <v>282.88173840714188</v>
      </c>
      <c r="J59" s="20">
        <v>280.06513017578578</v>
      </c>
      <c r="K59" s="20">
        <v>278.78494131852568</v>
      </c>
      <c r="L59" s="20">
        <v>279.45378835774983</v>
      </c>
      <c r="M59" s="20">
        <v>276.15883604476221</v>
      </c>
      <c r="N59" s="20">
        <v>263.11009290490978</v>
      </c>
      <c r="O59" s="20">
        <v>270.85245394358827</v>
      </c>
      <c r="P59" s="20">
        <v>276.80113661520136</v>
      </c>
      <c r="Q59" s="20">
        <v>272.8813700344582</v>
      </c>
    </row>
    <row r="60" spans="1:17" ht="12" customHeight="1" x14ac:dyDescent="0.25">
      <c r="A60" s="19" t="s">
        <v>45</v>
      </c>
      <c r="B60" s="18">
        <v>462.24419657261882</v>
      </c>
      <c r="C60" s="18">
        <v>479.09743643137415</v>
      </c>
      <c r="D60" s="18">
        <v>493.92814829981103</v>
      </c>
      <c r="E60" s="18">
        <v>513.36279745608101</v>
      </c>
      <c r="F60" s="18">
        <v>527.38039811989324</v>
      </c>
      <c r="G60" s="18">
        <v>548.68726212367335</v>
      </c>
      <c r="H60" s="18">
        <v>568.43443396684802</v>
      </c>
      <c r="I60" s="18">
        <v>586.13469105251158</v>
      </c>
      <c r="J60" s="18">
        <v>590.5392458134146</v>
      </c>
      <c r="K60" s="18">
        <v>591.69337304881242</v>
      </c>
      <c r="L60" s="18">
        <v>592.44987936291921</v>
      </c>
      <c r="M60" s="18">
        <v>589.43577836867257</v>
      </c>
      <c r="N60" s="18">
        <v>579.31430009751011</v>
      </c>
      <c r="O60" s="18">
        <v>569.0488117051849</v>
      </c>
      <c r="P60" s="18">
        <v>561.15852053623598</v>
      </c>
      <c r="Q60" s="18">
        <v>541.55511072136756</v>
      </c>
    </row>
    <row r="61" spans="1:17" s="28" customFormat="1" ht="12" customHeight="1" x14ac:dyDescent="0.25">
      <c r="B61" s="33"/>
    </row>
    <row r="62" spans="1:17" ht="12.95" customHeight="1" x14ac:dyDescent="0.25">
      <c r="A62" s="40" t="s">
        <v>69</v>
      </c>
      <c r="B62" s="47">
        <f t="shared" ref="B62" si="17">IF(B54=0,0,B54/B$54)</f>
        <v>1</v>
      </c>
      <c r="C62" s="47">
        <f t="shared" ref="C62:Q62" si="18">IF(C54=0,0,C54/C$54)</f>
        <v>1</v>
      </c>
      <c r="D62" s="47">
        <f t="shared" si="18"/>
        <v>1</v>
      </c>
      <c r="E62" s="47">
        <f t="shared" si="18"/>
        <v>1</v>
      </c>
      <c r="F62" s="47">
        <f t="shared" si="18"/>
        <v>1</v>
      </c>
      <c r="G62" s="47">
        <f t="shared" si="18"/>
        <v>1</v>
      </c>
      <c r="H62" s="47">
        <f t="shared" si="18"/>
        <v>1</v>
      </c>
      <c r="I62" s="47">
        <f t="shared" si="18"/>
        <v>1</v>
      </c>
      <c r="J62" s="47">
        <f t="shared" si="18"/>
        <v>1</v>
      </c>
      <c r="K62" s="47">
        <f t="shared" si="18"/>
        <v>1</v>
      </c>
      <c r="L62" s="47">
        <f t="shared" si="18"/>
        <v>1</v>
      </c>
      <c r="M62" s="47">
        <f t="shared" si="18"/>
        <v>1</v>
      </c>
      <c r="N62" s="47">
        <f t="shared" si="18"/>
        <v>1</v>
      </c>
      <c r="O62" s="47">
        <f t="shared" si="18"/>
        <v>1</v>
      </c>
      <c r="P62" s="47">
        <f t="shared" si="18"/>
        <v>1</v>
      </c>
      <c r="Q62" s="47">
        <f t="shared" si="18"/>
        <v>1</v>
      </c>
    </row>
    <row r="63" spans="1:17" ht="12" customHeight="1" x14ac:dyDescent="0.25">
      <c r="A63" s="46" t="s">
        <v>48</v>
      </c>
      <c r="B63" s="41">
        <f t="shared" ref="B63" si="19">IF(B55=0,0,B55/B$54)</f>
        <v>0.84781958966947102</v>
      </c>
      <c r="C63" s="41">
        <f t="shared" ref="C63:Q63" si="20">IF(C55=0,0,C55/C$54)</f>
        <v>0.85044532280860707</v>
      </c>
      <c r="D63" s="41">
        <f t="shared" si="20"/>
        <v>0.83359582686868106</v>
      </c>
      <c r="E63" s="41">
        <f t="shared" si="20"/>
        <v>0.83340519990919304</v>
      </c>
      <c r="F63" s="41">
        <f t="shared" si="20"/>
        <v>0.83383565702014717</v>
      </c>
      <c r="G63" s="41">
        <f t="shared" si="20"/>
        <v>0.84362359281656574</v>
      </c>
      <c r="H63" s="41">
        <f t="shared" si="20"/>
        <v>0.82306350531502592</v>
      </c>
      <c r="I63" s="41">
        <f t="shared" si="20"/>
        <v>0.79380506555037378</v>
      </c>
      <c r="J63" s="41">
        <f t="shared" si="20"/>
        <v>0.78806830142137974</v>
      </c>
      <c r="K63" s="41">
        <f t="shared" si="20"/>
        <v>0.8019279545074387</v>
      </c>
      <c r="L63" s="41">
        <f t="shared" si="20"/>
        <v>0.80562267866747783</v>
      </c>
      <c r="M63" s="41">
        <f t="shared" si="20"/>
        <v>0.80691470662097586</v>
      </c>
      <c r="N63" s="41">
        <f t="shared" si="20"/>
        <v>0.75383584572974793</v>
      </c>
      <c r="O63" s="41">
        <f t="shared" si="20"/>
        <v>0.75673143897601014</v>
      </c>
      <c r="P63" s="41">
        <f t="shared" si="20"/>
        <v>0.73490608177545758</v>
      </c>
      <c r="Q63" s="41">
        <f t="shared" si="20"/>
        <v>0.75230780767760896</v>
      </c>
    </row>
    <row r="64" spans="1:17" ht="12" customHeight="1" x14ac:dyDescent="0.25">
      <c r="A64" s="23" t="s">
        <v>44</v>
      </c>
      <c r="B64" s="45">
        <f t="shared" ref="B64" si="21">IF(B56=0,0,B56/B$54)</f>
        <v>0.68976571132816111</v>
      </c>
      <c r="C64" s="45">
        <f t="shared" ref="C64:Q64" si="22">IF(C56=0,0,C56/C$54)</f>
        <v>0.69860946911439037</v>
      </c>
      <c r="D64" s="45">
        <f t="shared" si="22"/>
        <v>0.66594703695656698</v>
      </c>
      <c r="E64" s="45">
        <f t="shared" si="22"/>
        <v>0.66631597252146535</v>
      </c>
      <c r="F64" s="45">
        <f t="shared" si="22"/>
        <v>0.6693935294282648</v>
      </c>
      <c r="G64" s="45">
        <f t="shared" si="22"/>
        <v>0.69206224248473658</v>
      </c>
      <c r="H64" s="45">
        <f t="shared" si="22"/>
        <v>0.6560080184330831</v>
      </c>
      <c r="I64" s="45">
        <f t="shared" si="22"/>
        <v>0.60220836274960177</v>
      </c>
      <c r="J64" s="45">
        <f t="shared" si="22"/>
        <v>0.59330680206447839</v>
      </c>
      <c r="K64" s="45">
        <f t="shared" si="22"/>
        <v>0.6195934012606098</v>
      </c>
      <c r="L64" s="45">
        <f t="shared" si="22"/>
        <v>0.62607992312403293</v>
      </c>
      <c r="M64" s="45">
        <f t="shared" si="22"/>
        <v>0.62848758579574238</v>
      </c>
      <c r="N64" s="45">
        <f t="shared" si="22"/>
        <v>0.53223974246986872</v>
      </c>
      <c r="O64" s="45">
        <f t="shared" si="22"/>
        <v>0.52771609076590809</v>
      </c>
      <c r="P64" s="45">
        <f t="shared" si="22"/>
        <v>0.47300138656614016</v>
      </c>
      <c r="Q64" s="45">
        <f t="shared" si="22"/>
        <v>0.50042741593417672</v>
      </c>
    </row>
    <row r="65" spans="1:17" ht="12" customHeight="1" x14ac:dyDescent="0.25">
      <c r="A65" s="23" t="s">
        <v>43</v>
      </c>
      <c r="B65" s="44">
        <f t="shared" ref="B65" si="23">IF(B57=0,0,B57/B$54)</f>
        <v>7.8284614267584984E-3</v>
      </c>
      <c r="C65" s="44">
        <f t="shared" ref="C65:Q65" si="24">IF(C57=0,0,C57/C$54)</f>
        <v>7.7033412667372328E-3</v>
      </c>
      <c r="D65" s="44">
        <f t="shared" si="24"/>
        <v>8.8264169800324893E-3</v>
      </c>
      <c r="E65" s="44">
        <f t="shared" si="24"/>
        <v>8.9370436279371315E-3</v>
      </c>
      <c r="F65" s="44">
        <f t="shared" si="24"/>
        <v>9.233774710313428E-3</v>
      </c>
      <c r="G65" s="44">
        <f t="shared" si="24"/>
        <v>8.7463803447717092E-3</v>
      </c>
      <c r="H65" s="44">
        <f t="shared" si="24"/>
        <v>1.0177973438364183E-2</v>
      </c>
      <c r="I65" s="44">
        <f t="shared" si="24"/>
        <v>1.2201015082733141E-2</v>
      </c>
      <c r="J65" s="44">
        <f t="shared" si="24"/>
        <v>1.2831549207402988E-2</v>
      </c>
      <c r="K65" s="44">
        <f t="shared" si="24"/>
        <v>1.2209855981023768E-2</v>
      </c>
      <c r="L65" s="44">
        <f t="shared" si="24"/>
        <v>1.2296341278787724E-2</v>
      </c>
      <c r="M65" s="44">
        <f t="shared" si="24"/>
        <v>1.2103826962260677E-2</v>
      </c>
      <c r="N65" s="44">
        <f t="shared" si="24"/>
        <v>1.5354114692352577E-2</v>
      </c>
      <c r="O65" s="44">
        <f t="shared" si="24"/>
        <v>1.5027837051401229E-2</v>
      </c>
      <c r="P65" s="44">
        <f t="shared" si="24"/>
        <v>1.6382283902427457E-2</v>
      </c>
      <c r="Q65" s="44">
        <f t="shared" si="24"/>
        <v>1.5182065700815336E-2</v>
      </c>
    </row>
    <row r="66" spans="1:17" ht="12" customHeight="1" x14ac:dyDescent="0.25">
      <c r="A66" s="23" t="s">
        <v>47</v>
      </c>
      <c r="B66" s="44">
        <f t="shared" ref="B66" si="25">IF(B58=0,0,B58/B$54)</f>
        <v>6.557471758053017E-2</v>
      </c>
      <c r="C66" s="44">
        <f t="shared" ref="C66:Q66" si="26">IF(C58=0,0,C58/C$54)</f>
        <v>6.2976393931768612E-2</v>
      </c>
      <c r="D66" s="44">
        <f t="shared" si="26"/>
        <v>6.9622252404083027E-2</v>
      </c>
      <c r="E66" s="44">
        <f t="shared" si="26"/>
        <v>6.9791109639197685E-2</v>
      </c>
      <c r="F66" s="44">
        <f t="shared" si="26"/>
        <v>6.9393129789473942E-2</v>
      </c>
      <c r="G66" s="44">
        <f t="shared" si="26"/>
        <v>6.3441031413340815E-2</v>
      </c>
      <c r="H66" s="44">
        <f t="shared" si="26"/>
        <v>6.9967164067711404E-2</v>
      </c>
      <c r="I66" s="44">
        <f t="shared" si="26"/>
        <v>7.9881391092604698E-2</v>
      </c>
      <c r="J66" s="44">
        <f t="shared" si="26"/>
        <v>8.1420662796308177E-2</v>
      </c>
      <c r="K66" s="44">
        <f t="shared" si="26"/>
        <v>7.6800171261812392E-2</v>
      </c>
      <c r="L66" s="44">
        <f t="shared" si="26"/>
        <v>7.556021310344406E-2</v>
      </c>
      <c r="M66" s="44">
        <f t="shared" si="26"/>
        <v>7.5860156344432994E-2</v>
      </c>
      <c r="N66" s="44">
        <f t="shared" si="26"/>
        <v>9.4440375023716647E-2</v>
      </c>
      <c r="O66" s="44">
        <f t="shared" si="26"/>
        <v>9.8197994749325265E-2</v>
      </c>
      <c r="P66" s="44">
        <f t="shared" si="26"/>
        <v>0.11476025553634005</v>
      </c>
      <c r="Q66" s="44">
        <f t="shared" si="26"/>
        <v>0.11189000376911859</v>
      </c>
    </row>
    <row r="67" spans="1:17" ht="12" customHeight="1" x14ac:dyDescent="0.25">
      <c r="A67" s="23" t="s">
        <v>46</v>
      </c>
      <c r="B67" s="43">
        <f t="shared" ref="B67" si="27">IF(B59=0,0,B59/B$54)</f>
        <v>8.4650699334021196E-2</v>
      </c>
      <c r="C67" s="43">
        <f t="shared" ref="C67:Q67" si="28">IF(C59=0,0,C59/C$54)</f>
        <v>8.1156118495710888E-2</v>
      </c>
      <c r="D67" s="43">
        <f t="shared" si="28"/>
        <v>8.9200120527998639E-2</v>
      </c>
      <c r="E67" s="43">
        <f t="shared" si="28"/>
        <v>8.8361074120592881E-2</v>
      </c>
      <c r="F67" s="43">
        <f t="shared" si="28"/>
        <v>8.5815223092095147E-2</v>
      </c>
      <c r="G67" s="43">
        <f t="shared" si="28"/>
        <v>7.9373938573716635E-2</v>
      </c>
      <c r="H67" s="43">
        <f t="shared" si="28"/>
        <v>8.6910349375867182E-2</v>
      </c>
      <c r="I67" s="43">
        <f t="shared" si="28"/>
        <v>9.951429662543429E-2</v>
      </c>
      <c r="J67" s="43">
        <f t="shared" si="28"/>
        <v>0.10050928735319012</v>
      </c>
      <c r="K67" s="43">
        <f t="shared" si="28"/>
        <v>9.3324526003992658E-2</v>
      </c>
      <c r="L67" s="43">
        <f t="shared" si="28"/>
        <v>9.1686201161213038E-2</v>
      </c>
      <c r="M67" s="43">
        <f t="shared" si="28"/>
        <v>9.0463137518539766E-2</v>
      </c>
      <c r="N67" s="43">
        <f t="shared" si="28"/>
        <v>0.11180161354380992</v>
      </c>
      <c r="O67" s="43">
        <f t="shared" si="28"/>
        <v>0.11578951640937558</v>
      </c>
      <c r="P67" s="43">
        <f t="shared" si="28"/>
        <v>0.13076215577054989</v>
      </c>
      <c r="Q67" s="43">
        <f t="shared" si="28"/>
        <v>0.12480832227349842</v>
      </c>
    </row>
    <row r="68" spans="1:17" ht="12" customHeight="1" x14ac:dyDescent="0.25">
      <c r="A68" s="42" t="s">
        <v>45</v>
      </c>
      <c r="B68" s="41">
        <f t="shared" ref="B68" si="29">IF(B60=0,0,B60/B$54)</f>
        <v>0.15218041033052895</v>
      </c>
      <c r="C68" s="41">
        <f t="shared" ref="C68:Q68" si="30">IF(C60=0,0,C60/C$54)</f>
        <v>0.14955467719139287</v>
      </c>
      <c r="D68" s="41">
        <f t="shared" si="30"/>
        <v>0.16640417313131886</v>
      </c>
      <c r="E68" s="41">
        <f t="shared" si="30"/>
        <v>0.16659480009080702</v>
      </c>
      <c r="F68" s="41">
        <f t="shared" si="30"/>
        <v>0.16616434297985272</v>
      </c>
      <c r="G68" s="41">
        <f t="shared" si="30"/>
        <v>0.15637640718343418</v>
      </c>
      <c r="H68" s="41">
        <f t="shared" si="30"/>
        <v>0.17693649468497419</v>
      </c>
      <c r="I68" s="41">
        <f t="shared" si="30"/>
        <v>0.20619493444962619</v>
      </c>
      <c r="J68" s="41">
        <f t="shared" si="30"/>
        <v>0.21193169857862021</v>
      </c>
      <c r="K68" s="41">
        <f t="shared" si="30"/>
        <v>0.19807204549256122</v>
      </c>
      <c r="L68" s="41">
        <f t="shared" si="30"/>
        <v>0.19437732133252225</v>
      </c>
      <c r="M68" s="41">
        <f t="shared" si="30"/>
        <v>0.19308529337902422</v>
      </c>
      <c r="N68" s="41">
        <f t="shared" si="30"/>
        <v>0.24616415427025201</v>
      </c>
      <c r="O68" s="41">
        <f t="shared" si="30"/>
        <v>0.24326856102398978</v>
      </c>
      <c r="P68" s="41">
        <f t="shared" si="30"/>
        <v>0.26509391822454254</v>
      </c>
      <c r="Q68" s="41">
        <f t="shared" si="30"/>
        <v>0.24769219232239098</v>
      </c>
    </row>
    <row r="69" spans="1:17" s="28" customFormat="1" ht="12" customHeight="1" x14ac:dyDescent="0.25"/>
    <row r="70" spans="1:17" s="28" customFormat="1" ht="12.95" customHeight="1" x14ac:dyDescent="0.25">
      <c r="A70" s="35" t="s">
        <v>68</v>
      </c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</row>
    <row r="71" spans="1:17" s="28" customFormat="1" ht="12" customHeight="1" x14ac:dyDescent="0.25">
      <c r="B71" s="33"/>
    </row>
    <row r="72" spans="1:17" ht="12.95" customHeight="1" x14ac:dyDescent="0.25">
      <c r="A72" s="40" t="s">
        <v>67</v>
      </c>
      <c r="B72" s="55">
        <f>SUM(B73:B74,B77:B78,B84:B85)</f>
        <v>4507.8336225212943</v>
      </c>
      <c r="C72" s="55">
        <f t="shared" ref="C72:Q72" si="31">SUM(C73:C74,C77:C78,C84:C85)</f>
        <v>4805.8544383125836</v>
      </c>
      <c r="D72" s="55">
        <f t="shared" si="31"/>
        <v>4404.1542498867611</v>
      </c>
      <c r="E72" s="55">
        <f t="shared" si="31"/>
        <v>4631.4142260740646</v>
      </c>
      <c r="F72" s="55">
        <f t="shared" si="31"/>
        <v>4896.5110471282896</v>
      </c>
      <c r="G72" s="55">
        <f t="shared" si="31"/>
        <v>5464.0498203622528</v>
      </c>
      <c r="H72" s="55">
        <f t="shared" si="31"/>
        <v>4717.5235405333206</v>
      </c>
      <c r="I72" s="55">
        <f t="shared" si="31"/>
        <v>3665.6096118555242</v>
      </c>
      <c r="J72" s="55">
        <f t="shared" si="31"/>
        <v>3451.030212068174</v>
      </c>
      <c r="K72" s="55">
        <f t="shared" si="31"/>
        <v>3753.0722723616004</v>
      </c>
      <c r="L72" s="55">
        <f t="shared" si="31"/>
        <v>4096.0008303374079</v>
      </c>
      <c r="M72" s="55">
        <f t="shared" si="31"/>
        <v>4112.3495367454589</v>
      </c>
      <c r="N72" s="55">
        <f t="shared" si="31"/>
        <v>3363.3585961427798</v>
      </c>
      <c r="O72" s="55">
        <f t="shared" si="31"/>
        <v>3389.5298367537857</v>
      </c>
      <c r="P72" s="55">
        <f t="shared" si="31"/>
        <v>3024.6659286069753</v>
      </c>
      <c r="Q72" s="55">
        <f t="shared" si="31"/>
        <v>3115.7982583103844</v>
      </c>
    </row>
    <row r="73" spans="1:17" ht="12" customHeight="1" x14ac:dyDescent="0.25">
      <c r="A73" s="54" t="s">
        <v>38</v>
      </c>
      <c r="B73" s="53">
        <v>104.36067107139525</v>
      </c>
      <c r="C73" s="53">
        <v>63.188017098479996</v>
      </c>
      <c r="D73" s="53">
        <v>48.95468318735999</v>
      </c>
      <c r="E73" s="53">
        <v>45.958441007339985</v>
      </c>
      <c r="F73" s="53">
        <v>27.86625662813999</v>
      </c>
      <c r="G73" s="53">
        <v>10.138086538335248</v>
      </c>
      <c r="H73" s="53">
        <v>17.939620401696004</v>
      </c>
      <c r="I73" s="53">
        <v>14.280165111311998</v>
      </c>
      <c r="J73" s="53">
        <v>13.388803346231999</v>
      </c>
      <c r="K73" s="53">
        <v>10.976547543912002</v>
      </c>
      <c r="L73" s="53">
        <v>11.067586756755645</v>
      </c>
      <c r="M73" s="53">
        <v>11.259554868169079</v>
      </c>
      <c r="N73" s="53">
        <v>3.4581052280818518</v>
      </c>
      <c r="O73" s="53">
        <v>9.8983589944588655</v>
      </c>
      <c r="P73" s="53">
        <v>9.1829870734941181</v>
      </c>
      <c r="Q73" s="53">
        <v>11.73921542176061</v>
      </c>
    </row>
    <row r="74" spans="1:17" ht="12" customHeight="1" x14ac:dyDescent="0.25">
      <c r="A74" s="51" t="s">
        <v>37</v>
      </c>
      <c r="B74" s="50">
        <f>SUM(B75:B76)</f>
        <v>238.76833899490367</v>
      </c>
      <c r="C74" s="50">
        <f t="shared" ref="C74:Q74" si="32">SUM(C75:C76)</f>
        <v>218.80540510815604</v>
      </c>
      <c r="D74" s="50">
        <f t="shared" si="32"/>
        <v>171.71877616120801</v>
      </c>
      <c r="E74" s="50">
        <f t="shared" si="32"/>
        <v>145.30327893439201</v>
      </c>
      <c r="F74" s="50">
        <f t="shared" si="32"/>
        <v>90.661201200252009</v>
      </c>
      <c r="G74" s="50">
        <f t="shared" si="32"/>
        <v>96.542971684408613</v>
      </c>
      <c r="H74" s="50">
        <f t="shared" si="32"/>
        <v>84.320916684659991</v>
      </c>
      <c r="I74" s="50">
        <f t="shared" si="32"/>
        <v>62.306541414900025</v>
      </c>
      <c r="J74" s="50">
        <f t="shared" si="32"/>
        <v>50.471039487024008</v>
      </c>
      <c r="K74" s="50">
        <f t="shared" si="32"/>
        <v>50.504802595848005</v>
      </c>
      <c r="L74" s="50">
        <f t="shared" si="32"/>
        <v>56.348584910211549</v>
      </c>
      <c r="M74" s="50">
        <f t="shared" si="32"/>
        <v>47.450940825815756</v>
      </c>
      <c r="N74" s="50">
        <f t="shared" si="32"/>
        <v>81.736664573925282</v>
      </c>
      <c r="O74" s="50">
        <f t="shared" si="32"/>
        <v>54.32733436646982</v>
      </c>
      <c r="P74" s="50">
        <f t="shared" si="32"/>
        <v>82.190544264026414</v>
      </c>
      <c r="Q74" s="50">
        <f t="shared" si="32"/>
        <v>116.13165504874755</v>
      </c>
    </row>
    <row r="75" spans="1:17" ht="12" customHeight="1" x14ac:dyDescent="0.25">
      <c r="A75" s="52" t="s">
        <v>66</v>
      </c>
      <c r="B75" s="50">
        <v>133.51899423840996</v>
      </c>
      <c r="C75" s="50">
        <v>107.351653815468</v>
      </c>
      <c r="D75" s="50">
        <v>118.89866345198401</v>
      </c>
      <c r="E75" s="50">
        <v>107.49095966275202</v>
      </c>
      <c r="F75" s="50">
        <v>62.337874002588016</v>
      </c>
      <c r="G75" s="50">
        <v>68.211298437925279</v>
      </c>
      <c r="H75" s="50">
        <v>62.348124461292002</v>
      </c>
      <c r="I75" s="50">
        <v>62.306541414900025</v>
      </c>
      <c r="J75" s="50">
        <v>50.471039487024008</v>
      </c>
      <c r="K75" s="50">
        <v>50.504802595848005</v>
      </c>
      <c r="L75" s="50">
        <v>56.348584910211549</v>
      </c>
      <c r="M75" s="50">
        <v>47.450940825815756</v>
      </c>
      <c r="N75" s="50">
        <v>44.487189509587715</v>
      </c>
      <c r="O75" s="50">
        <v>32.622888859368743</v>
      </c>
      <c r="P75" s="50">
        <v>35.588840301531626</v>
      </c>
      <c r="Q75" s="50">
        <v>41.520142894464335</v>
      </c>
    </row>
    <row r="76" spans="1:17" ht="12" customHeight="1" x14ac:dyDescent="0.25">
      <c r="A76" s="52" t="s">
        <v>65</v>
      </c>
      <c r="B76" s="50">
        <v>105.24934475649371</v>
      </c>
      <c r="C76" s="50">
        <v>111.45375129268805</v>
      </c>
      <c r="D76" s="50">
        <v>52.820112709224006</v>
      </c>
      <c r="E76" s="50">
        <v>37.812319271639986</v>
      </c>
      <c r="F76" s="50">
        <v>28.323327197663996</v>
      </c>
      <c r="G76" s="50">
        <v>28.33167324648333</v>
      </c>
      <c r="H76" s="50">
        <v>21.972792223367986</v>
      </c>
      <c r="I76" s="50">
        <v>0</v>
      </c>
      <c r="J76" s="50">
        <v>0</v>
      </c>
      <c r="K76" s="50">
        <v>0</v>
      </c>
      <c r="L76" s="50">
        <v>0</v>
      </c>
      <c r="M76" s="50">
        <v>0</v>
      </c>
      <c r="N76" s="50">
        <v>37.24947506433756</v>
      </c>
      <c r="O76" s="50">
        <v>21.704445507101077</v>
      </c>
      <c r="P76" s="50">
        <v>46.601703962494781</v>
      </c>
      <c r="Q76" s="50">
        <v>74.611512154283204</v>
      </c>
    </row>
    <row r="77" spans="1:17" ht="12" customHeight="1" x14ac:dyDescent="0.25">
      <c r="A77" s="51" t="s">
        <v>41</v>
      </c>
      <c r="B77" s="50">
        <v>4164.7046124549952</v>
      </c>
      <c r="C77" s="50">
        <v>4523.8610161059478</v>
      </c>
      <c r="D77" s="50">
        <v>4183.4807905381931</v>
      </c>
      <c r="E77" s="50">
        <v>4440.1525061323327</v>
      </c>
      <c r="F77" s="50">
        <v>4777.9835892998981</v>
      </c>
      <c r="G77" s="50">
        <v>5357.3687621395093</v>
      </c>
      <c r="H77" s="50">
        <v>4615.2630034469648</v>
      </c>
      <c r="I77" s="50">
        <v>3589.0229053293124</v>
      </c>
      <c r="J77" s="50">
        <v>3387.1703692349179</v>
      </c>
      <c r="K77" s="50">
        <v>3691.5909222218406</v>
      </c>
      <c r="L77" s="50">
        <v>4028.5846586704406</v>
      </c>
      <c r="M77" s="50">
        <v>4053.6390410514741</v>
      </c>
      <c r="N77" s="50">
        <v>3258.0008263407726</v>
      </c>
      <c r="O77" s="50">
        <v>3306.8572136478206</v>
      </c>
      <c r="P77" s="50">
        <v>2919.9933399982647</v>
      </c>
      <c r="Q77" s="50">
        <v>2962.0444527206323</v>
      </c>
    </row>
    <row r="78" spans="1:17" ht="12" customHeight="1" x14ac:dyDescent="0.25">
      <c r="A78" s="51" t="s">
        <v>64</v>
      </c>
      <c r="B78" s="50">
        <f>SUM(B79:B83)</f>
        <v>0</v>
      </c>
      <c r="C78" s="50">
        <f t="shared" ref="C78:Q78" si="33">SUM(C79:C83)</f>
        <v>0</v>
      </c>
      <c r="D78" s="50">
        <f t="shared" si="33"/>
        <v>0</v>
      </c>
      <c r="E78" s="50">
        <f t="shared" si="33"/>
        <v>0</v>
      </c>
      <c r="F78" s="50">
        <f t="shared" si="33"/>
        <v>0</v>
      </c>
      <c r="G78" s="50">
        <f t="shared" si="33"/>
        <v>0</v>
      </c>
      <c r="H78" s="50">
        <f t="shared" si="33"/>
        <v>0</v>
      </c>
      <c r="I78" s="50">
        <f t="shared" si="33"/>
        <v>0</v>
      </c>
      <c r="J78" s="50">
        <f t="shared" si="33"/>
        <v>0</v>
      </c>
      <c r="K78" s="50">
        <f t="shared" si="33"/>
        <v>0</v>
      </c>
      <c r="L78" s="50">
        <f t="shared" si="33"/>
        <v>0</v>
      </c>
      <c r="M78" s="50">
        <f t="shared" si="33"/>
        <v>0</v>
      </c>
      <c r="N78" s="50">
        <f t="shared" si="33"/>
        <v>20.162999999999979</v>
      </c>
      <c r="O78" s="50">
        <f t="shared" si="33"/>
        <v>18.446929745036403</v>
      </c>
      <c r="P78" s="50">
        <f t="shared" si="33"/>
        <v>13.299057271190014</v>
      </c>
      <c r="Q78" s="50">
        <f t="shared" si="33"/>
        <v>25.882935119244038</v>
      </c>
    </row>
    <row r="79" spans="1:17" ht="12" customHeight="1" x14ac:dyDescent="0.25">
      <c r="A79" s="52" t="s">
        <v>34</v>
      </c>
      <c r="B79" s="50">
        <v>0</v>
      </c>
      <c r="C79" s="50">
        <v>0</v>
      </c>
      <c r="D79" s="50">
        <v>0</v>
      </c>
      <c r="E79" s="50">
        <v>0</v>
      </c>
      <c r="F79" s="50">
        <v>0</v>
      </c>
      <c r="G79" s="50">
        <v>0</v>
      </c>
      <c r="H79" s="50">
        <v>0</v>
      </c>
      <c r="I79" s="50">
        <v>0</v>
      </c>
      <c r="J79" s="50">
        <v>0</v>
      </c>
      <c r="K79" s="50">
        <v>0</v>
      </c>
      <c r="L79" s="50">
        <v>0</v>
      </c>
      <c r="M79" s="50">
        <v>0</v>
      </c>
      <c r="N79" s="50">
        <v>20.162999999999979</v>
      </c>
      <c r="O79" s="50">
        <v>18.446929745036403</v>
      </c>
      <c r="P79" s="50">
        <v>13.299057271190014</v>
      </c>
      <c r="Q79" s="50">
        <v>25.882935119244038</v>
      </c>
    </row>
    <row r="80" spans="1:17" ht="12" customHeight="1" x14ac:dyDescent="0.25">
      <c r="A80" s="52" t="s">
        <v>63</v>
      </c>
      <c r="B80" s="50">
        <v>0</v>
      </c>
      <c r="C80" s="50">
        <v>0</v>
      </c>
      <c r="D80" s="50">
        <v>0</v>
      </c>
      <c r="E80" s="50">
        <v>0</v>
      </c>
      <c r="F80" s="50">
        <v>0</v>
      </c>
      <c r="G80" s="50">
        <v>0</v>
      </c>
      <c r="H80" s="50">
        <v>0</v>
      </c>
      <c r="I80" s="50">
        <v>0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50">
        <v>0</v>
      </c>
      <c r="Q80" s="50">
        <v>0</v>
      </c>
    </row>
    <row r="81" spans="1:17" ht="12" customHeight="1" x14ac:dyDescent="0.25">
      <c r="A81" s="52" t="s">
        <v>62</v>
      </c>
      <c r="B81" s="50">
        <v>0</v>
      </c>
      <c r="C81" s="50">
        <v>0</v>
      </c>
      <c r="D81" s="50">
        <v>0</v>
      </c>
      <c r="E81" s="50">
        <v>0</v>
      </c>
      <c r="F81" s="50">
        <v>0</v>
      </c>
      <c r="G81" s="50">
        <v>0</v>
      </c>
      <c r="H81" s="50">
        <v>0</v>
      </c>
      <c r="I81" s="50">
        <v>0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50">
        <v>0</v>
      </c>
      <c r="Q81" s="50">
        <v>0</v>
      </c>
    </row>
    <row r="82" spans="1:17" ht="12" customHeight="1" x14ac:dyDescent="0.25">
      <c r="A82" s="52" t="s">
        <v>33</v>
      </c>
      <c r="B82" s="50">
        <v>0</v>
      </c>
      <c r="C82" s="50">
        <v>0</v>
      </c>
      <c r="D82" s="50">
        <v>0</v>
      </c>
      <c r="E82" s="50">
        <v>0</v>
      </c>
      <c r="F82" s="50">
        <v>0</v>
      </c>
      <c r="G82" s="50">
        <v>0</v>
      </c>
      <c r="H82" s="50">
        <v>0</v>
      </c>
      <c r="I82" s="50">
        <v>0</v>
      </c>
      <c r="J82" s="50">
        <v>0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50">
        <v>0</v>
      </c>
      <c r="Q82" s="50">
        <v>0</v>
      </c>
    </row>
    <row r="83" spans="1:17" ht="12" customHeight="1" x14ac:dyDescent="0.25">
      <c r="A83" s="52" t="s">
        <v>61</v>
      </c>
      <c r="B83" s="50">
        <v>0</v>
      </c>
      <c r="C83" s="50">
        <v>0</v>
      </c>
      <c r="D83" s="50">
        <v>0</v>
      </c>
      <c r="E83" s="50">
        <v>0</v>
      </c>
      <c r="F83" s="50">
        <v>0</v>
      </c>
      <c r="G83" s="50">
        <v>0</v>
      </c>
      <c r="H83" s="50">
        <v>0</v>
      </c>
      <c r="I83" s="50">
        <v>0</v>
      </c>
      <c r="J83" s="50">
        <v>0</v>
      </c>
      <c r="K83" s="50">
        <v>0</v>
      </c>
      <c r="L83" s="50">
        <v>0</v>
      </c>
      <c r="M83" s="50">
        <v>0</v>
      </c>
      <c r="N83" s="50">
        <v>0</v>
      </c>
      <c r="O83" s="50">
        <v>0</v>
      </c>
      <c r="P83" s="50">
        <v>0</v>
      </c>
      <c r="Q83" s="50">
        <v>0</v>
      </c>
    </row>
    <row r="84" spans="1:17" ht="12" customHeight="1" x14ac:dyDescent="0.25">
      <c r="A84" s="51" t="s">
        <v>42</v>
      </c>
      <c r="B84" s="50">
        <v>0</v>
      </c>
      <c r="C84" s="50">
        <v>0</v>
      </c>
      <c r="D84" s="50">
        <v>0</v>
      </c>
      <c r="E84" s="50">
        <v>0</v>
      </c>
      <c r="F84" s="50">
        <v>0</v>
      </c>
      <c r="G84" s="50">
        <v>0</v>
      </c>
      <c r="H84" s="50">
        <v>0</v>
      </c>
      <c r="I84" s="50">
        <v>0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50">
        <v>0</v>
      </c>
      <c r="Q84" s="50">
        <v>0</v>
      </c>
    </row>
    <row r="85" spans="1:17" ht="12" customHeight="1" x14ac:dyDescent="0.25">
      <c r="A85" s="49" t="s">
        <v>30</v>
      </c>
      <c r="B85" s="48">
        <v>0</v>
      </c>
      <c r="C85" s="48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8">
        <v>0</v>
      </c>
      <c r="J85" s="48">
        <v>0</v>
      </c>
      <c r="K85" s="48">
        <v>0</v>
      </c>
      <c r="L85" s="48">
        <v>0</v>
      </c>
      <c r="M85" s="48">
        <v>0</v>
      </c>
      <c r="N85" s="48">
        <v>0</v>
      </c>
      <c r="O85" s="48">
        <v>0</v>
      </c>
      <c r="P85" s="48">
        <v>0</v>
      </c>
      <c r="Q85" s="48">
        <v>0</v>
      </c>
    </row>
    <row r="86" spans="1:17" s="28" customFormat="1" ht="12" customHeight="1" x14ac:dyDescent="0.25"/>
    <row r="87" spans="1:17" ht="12.95" customHeight="1" x14ac:dyDescent="0.25">
      <c r="A87" s="27" t="s">
        <v>60</v>
      </c>
      <c r="B87" s="26">
        <f t="shared" ref="B87:Q87" si="34">SUM(B88,B93)</f>
        <v>4507.8336225212952</v>
      </c>
      <c r="C87" s="26">
        <f t="shared" si="34"/>
        <v>4805.8544383125845</v>
      </c>
      <c r="D87" s="26">
        <f t="shared" si="34"/>
        <v>4404.1542498867611</v>
      </c>
      <c r="E87" s="26">
        <f t="shared" si="34"/>
        <v>4631.4142260740646</v>
      </c>
      <c r="F87" s="26">
        <f t="shared" si="34"/>
        <v>4896.5110471282906</v>
      </c>
      <c r="G87" s="26">
        <f t="shared" si="34"/>
        <v>5464.0498203622556</v>
      </c>
      <c r="H87" s="26">
        <f t="shared" si="34"/>
        <v>4717.5235405333196</v>
      </c>
      <c r="I87" s="26">
        <f t="shared" si="34"/>
        <v>3665.6096118555242</v>
      </c>
      <c r="J87" s="26">
        <f t="shared" si="34"/>
        <v>3451.030212068174</v>
      </c>
      <c r="K87" s="26">
        <f t="shared" si="34"/>
        <v>3753.0722723616018</v>
      </c>
      <c r="L87" s="26">
        <f t="shared" si="34"/>
        <v>4096.000830337407</v>
      </c>
      <c r="M87" s="26">
        <f t="shared" si="34"/>
        <v>4112.3495367454598</v>
      </c>
      <c r="N87" s="26">
        <f t="shared" si="34"/>
        <v>3363.3585961427802</v>
      </c>
      <c r="O87" s="26">
        <f t="shared" si="34"/>
        <v>3389.5298367537844</v>
      </c>
      <c r="P87" s="26">
        <f t="shared" si="34"/>
        <v>3024.6659286069757</v>
      </c>
      <c r="Q87" s="26">
        <f t="shared" si="34"/>
        <v>3115.7982583103858</v>
      </c>
    </row>
    <row r="88" spans="1:17" ht="12" customHeight="1" x14ac:dyDescent="0.25">
      <c r="A88" s="25" t="s">
        <v>48</v>
      </c>
      <c r="B88" s="24">
        <f t="shared" ref="B88:Q88" si="35">SUM(B89:B92)</f>
        <v>4507.8336225212952</v>
      </c>
      <c r="C88" s="24">
        <f t="shared" si="35"/>
        <v>4805.8544383125845</v>
      </c>
      <c r="D88" s="24">
        <f t="shared" si="35"/>
        <v>4404.1542498867611</v>
      </c>
      <c r="E88" s="24">
        <f t="shared" si="35"/>
        <v>4631.4142260740646</v>
      </c>
      <c r="F88" s="24">
        <f t="shared" si="35"/>
        <v>4896.5110471282906</v>
      </c>
      <c r="G88" s="24">
        <f t="shared" si="35"/>
        <v>5464.0498203622556</v>
      </c>
      <c r="H88" s="24">
        <f t="shared" si="35"/>
        <v>4717.5235405333196</v>
      </c>
      <c r="I88" s="24">
        <f t="shared" si="35"/>
        <v>3665.6096118555242</v>
      </c>
      <c r="J88" s="24">
        <f t="shared" si="35"/>
        <v>3451.030212068174</v>
      </c>
      <c r="K88" s="24">
        <f t="shared" si="35"/>
        <v>3753.0722723616018</v>
      </c>
      <c r="L88" s="24">
        <f t="shared" si="35"/>
        <v>4096.000830337407</v>
      </c>
      <c r="M88" s="24">
        <f t="shared" si="35"/>
        <v>4112.3495367454598</v>
      </c>
      <c r="N88" s="24">
        <f t="shared" si="35"/>
        <v>3363.3585961427802</v>
      </c>
      <c r="O88" s="24">
        <f t="shared" si="35"/>
        <v>3389.5298367537844</v>
      </c>
      <c r="P88" s="24">
        <f t="shared" si="35"/>
        <v>3024.6659286069757</v>
      </c>
      <c r="Q88" s="24">
        <f t="shared" si="35"/>
        <v>3115.7982583103858</v>
      </c>
    </row>
    <row r="89" spans="1:17" ht="12" customHeight="1" x14ac:dyDescent="0.25">
      <c r="A89" s="23" t="s">
        <v>44</v>
      </c>
      <c r="B89" s="22">
        <v>3783.8844051504038</v>
      </c>
      <c r="C89" s="22">
        <v>4087.4728835090027</v>
      </c>
      <c r="D89" s="22">
        <v>3663.7156331919468</v>
      </c>
      <c r="E89" s="22">
        <v>3870.1849158011969</v>
      </c>
      <c r="F89" s="22">
        <v>4138.0515877890084</v>
      </c>
      <c r="G89" s="22">
        <v>4692.3289591935272</v>
      </c>
      <c r="H89" s="22">
        <v>3946.3215332273289</v>
      </c>
      <c r="I89" s="22">
        <v>2891.8610954866699</v>
      </c>
      <c r="J89" s="22">
        <v>2678.9339659935304</v>
      </c>
      <c r="K89" s="22">
        <v>2970.9457882164802</v>
      </c>
      <c r="L89" s="22">
        <v>3264.5658790127295</v>
      </c>
      <c r="M89" s="22">
        <v>3239.464147457848</v>
      </c>
      <c r="N89" s="22">
        <v>2348.3609910911296</v>
      </c>
      <c r="O89" s="22">
        <v>2303.4857312300028</v>
      </c>
      <c r="P89" s="22">
        <v>1926.766938441438</v>
      </c>
      <c r="Q89" s="22">
        <v>2075.4636894786554</v>
      </c>
    </row>
    <row r="90" spans="1:17" ht="12" customHeight="1" x14ac:dyDescent="0.25">
      <c r="A90" s="23" t="s">
        <v>43</v>
      </c>
      <c r="B90" s="22">
        <v>0.13744901501130669</v>
      </c>
      <c r="C90" s="22">
        <v>0.14086955344890029</v>
      </c>
      <c r="D90" s="22">
        <v>0.17559889679960258</v>
      </c>
      <c r="E90" s="22">
        <v>0.18778163005034065</v>
      </c>
      <c r="F90" s="22">
        <v>0.20236704011918744</v>
      </c>
      <c r="G90" s="22">
        <v>0.19686307856848326</v>
      </c>
      <c r="H90" s="22">
        <v>0.25052014713823928</v>
      </c>
      <c r="I90" s="22">
        <v>0.3408239468643372</v>
      </c>
      <c r="J90" s="22">
        <v>0.38339968367775779</v>
      </c>
      <c r="K90" s="22">
        <v>0.36886950455204653</v>
      </c>
      <c r="L90" s="22">
        <v>0.37581596264197237</v>
      </c>
      <c r="M90" s="22">
        <v>0.39836569178105874</v>
      </c>
      <c r="N90" s="22">
        <v>0.44793936593412204</v>
      </c>
      <c r="O90" s="22">
        <v>0.53282028041508189</v>
      </c>
      <c r="P90" s="22">
        <v>0.68496451636028299</v>
      </c>
      <c r="Q90" s="22">
        <v>0.90077558642111677</v>
      </c>
    </row>
    <row r="91" spans="1:17" ht="12" customHeight="1" x14ac:dyDescent="0.25">
      <c r="A91" s="23" t="s">
        <v>47</v>
      </c>
      <c r="B91" s="22">
        <v>292.18054136313174</v>
      </c>
      <c r="C91" s="22">
        <v>292.76925479060515</v>
      </c>
      <c r="D91" s="22">
        <v>303.78772795835687</v>
      </c>
      <c r="E91" s="22">
        <v>317.36097472729944</v>
      </c>
      <c r="F91" s="22">
        <v>340.67364521460138</v>
      </c>
      <c r="G91" s="22">
        <v>345.93446948692701</v>
      </c>
      <c r="H91" s="22">
        <v>348.24003159091478</v>
      </c>
      <c r="I91" s="22">
        <v>352.52939145862752</v>
      </c>
      <c r="J91" s="22">
        <v>360.16578481054631</v>
      </c>
      <c r="K91" s="22">
        <v>369.89978705035145</v>
      </c>
      <c r="L91" s="22">
        <v>379.64305590104061</v>
      </c>
      <c r="M91" s="22">
        <v>381.76699133176709</v>
      </c>
      <c r="N91" s="22">
        <v>432.0165107652561</v>
      </c>
      <c r="O91" s="22">
        <v>476.73460171339258</v>
      </c>
      <c r="P91" s="22">
        <v>490.76137632885161</v>
      </c>
      <c r="Q91" s="22">
        <v>470.31371423176597</v>
      </c>
    </row>
    <row r="92" spans="1:17" ht="12" customHeight="1" x14ac:dyDescent="0.25">
      <c r="A92" s="21" t="s">
        <v>46</v>
      </c>
      <c r="B92" s="20">
        <v>431.63122699274777</v>
      </c>
      <c r="C92" s="20">
        <v>425.47143045952782</v>
      </c>
      <c r="D92" s="20">
        <v>436.4752898396581</v>
      </c>
      <c r="E92" s="20">
        <v>443.68055391551792</v>
      </c>
      <c r="F92" s="20">
        <v>417.58344708456087</v>
      </c>
      <c r="G92" s="20">
        <v>425.58952860323308</v>
      </c>
      <c r="H92" s="20">
        <v>422.71145556793812</v>
      </c>
      <c r="I92" s="20">
        <v>420.87830096336256</v>
      </c>
      <c r="J92" s="20">
        <v>411.54706158041921</v>
      </c>
      <c r="K92" s="20">
        <v>411.85782759021805</v>
      </c>
      <c r="L92" s="20">
        <v>451.41607946099549</v>
      </c>
      <c r="M92" s="20">
        <v>490.72003226406292</v>
      </c>
      <c r="N92" s="20">
        <v>582.53315492046056</v>
      </c>
      <c r="O92" s="20">
        <v>608.77668352997375</v>
      </c>
      <c r="P92" s="20">
        <v>606.45264932032615</v>
      </c>
      <c r="Q92" s="20">
        <v>569.12007901354298</v>
      </c>
    </row>
    <row r="93" spans="1:17" ht="12" customHeight="1" x14ac:dyDescent="0.25">
      <c r="A93" s="19" t="s">
        <v>45</v>
      </c>
      <c r="B93" s="18"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</row>
    <row r="94" spans="1:17" s="28" customFormat="1" ht="12" customHeight="1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</row>
    <row r="95" spans="1:17" ht="12.95" customHeight="1" x14ac:dyDescent="0.25">
      <c r="A95" s="40" t="s">
        <v>59</v>
      </c>
      <c r="B95" s="47">
        <f t="shared" ref="B95:Q95" si="36">IF(B87=0,0,B87/B$87)</f>
        <v>1</v>
      </c>
      <c r="C95" s="47">
        <f t="shared" si="36"/>
        <v>1</v>
      </c>
      <c r="D95" s="47">
        <f t="shared" si="36"/>
        <v>1</v>
      </c>
      <c r="E95" s="47">
        <f t="shared" si="36"/>
        <v>1</v>
      </c>
      <c r="F95" s="47">
        <f t="shared" si="36"/>
        <v>1</v>
      </c>
      <c r="G95" s="47">
        <f t="shared" si="36"/>
        <v>1</v>
      </c>
      <c r="H95" s="47">
        <f t="shared" si="36"/>
        <v>1</v>
      </c>
      <c r="I95" s="47">
        <f t="shared" si="36"/>
        <v>1</v>
      </c>
      <c r="J95" s="47">
        <f t="shared" si="36"/>
        <v>1</v>
      </c>
      <c r="K95" s="47">
        <f t="shared" si="36"/>
        <v>1</v>
      </c>
      <c r="L95" s="47">
        <f t="shared" si="36"/>
        <v>1</v>
      </c>
      <c r="M95" s="47">
        <f t="shared" si="36"/>
        <v>1</v>
      </c>
      <c r="N95" s="47">
        <f t="shared" si="36"/>
        <v>1</v>
      </c>
      <c r="O95" s="47">
        <f t="shared" si="36"/>
        <v>1</v>
      </c>
      <c r="P95" s="47">
        <f t="shared" si="36"/>
        <v>1</v>
      </c>
      <c r="Q95" s="47">
        <f t="shared" si="36"/>
        <v>1</v>
      </c>
    </row>
    <row r="96" spans="1:17" ht="12" customHeight="1" x14ac:dyDescent="0.25">
      <c r="A96" s="46" t="s">
        <v>48</v>
      </c>
      <c r="B96" s="41">
        <f t="shared" ref="B96:Q96" si="37">IF(B88=0,0,B88/B$87)</f>
        <v>1</v>
      </c>
      <c r="C96" s="41">
        <f t="shared" si="37"/>
        <v>1</v>
      </c>
      <c r="D96" s="41">
        <f t="shared" si="37"/>
        <v>1</v>
      </c>
      <c r="E96" s="41">
        <f t="shared" si="37"/>
        <v>1</v>
      </c>
      <c r="F96" s="41">
        <f t="shared" si="37"/>
        <v>1</v>
      </c>
      <c r="G96" s="41">
        <f t="shared" si="37"/>
        <v>1</v>
      </c>
      <c r="H96" s="41">
        <f t="shared" si="37"/>
        <v>1</v>
      </c>
      <c r="I96" s="41">
        <f t="shared" si="37"/>
        <v>1</v>
      </c>
      <c r="J96" s="41">
        <f t="shared" si="37"/>
        <v>1</v>
      </c>
      <c r="K96" s="41">
        <f t="shared" si="37"/>
        <v>1</v>
      </c>
      <c r="L96" s="41">
        <f t="shared" si="37"/>
        <v>1</v>
      </c>
      <c r="M96" s="41">
        <f t="shared" si="37"/>
        <v>1</v>
      </c>
      <c r="N96" s="41">
        <f t="shared" si="37"/>
        <v>1</v>
      </c>
      <c r="O96" s="41">
        <f t="shared" si="37"/>
        <v>1</v>
      </c>
      <c r="P96" s="41">
        <f t="shared" si="37"/>
        <v>1</v>
      </c>
      <c r="Q96" s="41">
        <f t="shared" si="37"/>
        <v>1</v>
      </c>
    </row>
    <row r="97" spans="1:17" ht="12" customHeight="1" x14ac:dyDescent="0.25">
      <c r="A97" s="23" t="s">
        <v>44</v>
      </c>
      <c r="B97" s="45">
        <f t="shared" ref="B97:Q97" si="38">IF(B89=0,0,B89/B$87)</f>
        <v>0.83940196600113726</v>
      </c>
      <c r="C97" s="45">
        <f t="shared" si="38"/>
        <v>0.85051949366660018</v>
      </c>
      <c r="D97" s="45">
        <f t="shared" si="38"/>
        <v>0.83187722893360228</v>
      </c>
      <c r="E97" s="45">
        <f t="shared" si="38"/>
        <v>0.83563782613369419</v>
      </c>
      <c r="F97" s="45">
        <f t="shared" si="38"/>
        <v>0.84510206307323577</v>
      </c>
      <c r="G97" s="45">
        <f t="shared" si="38"/>
        <v>0.85876394129994138</v>
      </c>
      <c r="H97" s="45">
        <f t="shared" si="38"/>
        <v>0.83652397265646594</v>
      </c>
      <c r="I97" s="45">
        <f t="shared" si="38"/>
        <v>0.78891682467594126</v>
      </c>
      <c r="J97" s="45">
        <f t="shared" si="38"/>
        <v>0.77627079491375051</v>
      </c>
      <c r="K97" s="45">
        <f t="shared" si="38"/>
        <v>0.79160367096981787</v>
      </c>
      <c r="L97" s="45">
        <f t="shared" si="38"/>
        <v>0.79701299248609081</v>
      </c>
      <c r="M97" s="45">
        <f t="shared" si="38"/>
        <v>0.7877404677087787</v>
      </c>
      <c r="N97" s="45">
        <f t="shared" si="38"/>
        <v>0.69821903432607924</v>
      </c>
      <c r="O97" s="45">
        <f t="shared" si="38"/>
        <v>0.67958856896686703</v>
      </c>
      <c r="P97" s="45">
        <f t="shared" si="38"/>
        <v>0.63701809850082181</v>
      </c>
      <c r="Q97" s="45">
        <f t="shared" si="38"/>
        <v>0.66610977907283508</v>
      </c>
    </row>
    <row r="98" spans="1:17" ht="12" customHeight="1" x14ac:dyDescent="0.25">
      <c r="A98" s="23" t="s">
        <v>43</v>
      </c>
      <c r="B98" s="44">
        <f t="shared" ref="B98:Q98" si="39">IF(B90=0,0,B90/B$87)</f>
        <v>3.0491146417784049E-5</v>
      </c>
      <c r="C98" s="44">
        <f t="shared" si="39"/>
        <v>2.9312072443534502E-5</v>
      </c>
      <c r="D98" s="44">
        <f t="shared" si="39"/>
        <v>3.9871195883776672E-5</v>
      </c>
      <c r="E98" s="44">
        <f t="shared" si="39"/>
        <v>4.0545203016642823E-5</v>
      </c>
      <c r="F98" s="44">
        <f t="shared" si="39"/>
        <v>4.1328823354308941E-5</v>
      </c>
      <c r="G98" s="44">
        <f t="shared" si="39"/>
        <v>3.602878543216351E-5</v>
      </c>
      <c r="H98" s="44">
        <f t="shared" si="39"/>
        <v>5.3104164713912118E-5</v>
      </c>
      <c r="I98" s="44">
        <f t="shared" si="39"/>
        <v>9.2978790147762842E-5</v>
      </c>
      <c r="J98" s="44">
        <f t="shared" si="39"/>
        <v>1.1109716812591725E-4</v>
      </c>
      <c r="K98" s="44">
        <f t="shared" si="39"/>
        <v>9.8284679266231461E-5</v>
      </c>
      <c r="L98" s="44">
        <f t="shared" si="39"/>
        <v>9.1751925404520642E-5</v>
      </c>
      <c r="M98" s="44">
        <f t="shared" si="39"/>
        <v>9.6870581700681004E-5</v>
      </c>
      <c r="N98" s="44">
        <f t="shared" si="39"/>
        <v>1.3318216096488638E-4</v>
      </c>
      <c r="O98" s="44">
        <f t="shared" si="39"/>
        <v>1.5719592571144728E-4</v>
      </c>
      <c r="P98" s="44">
        <f t="shared" si="39"/>
        <v>2.2645956033754335E-4</v>
      </c>
      <c r="Q98" s="44">
        <f t="shared" si="39"/>
        <v>2.8909945758477423E-4</v>
      </c>
    </row>
    <row r="99" spans="1:17" ht="12" customHeight="1" x14ac:dyDescent="0.25">
      <c r="A99" s="23" t="s">
        <v>47</v>
      </c>
      <c r="B99" s="44">
        <f t="shared" ref="B99:Q99" si="40">IF(B91=0,0,B91/B$87)</f>
        <v>6.4816176866729844E-2</v>
      </c>
      <c r="C99" s="44">
        <f t="shared" si="40"/>
        <v>6.0919293030731347E-2</v>
      </c>
      <c r="D99" s="44">
        <f t="shared" si="40"/>
        <v>6.897754045879928E-2</v>
      </c>
      <c r="E99" s="44">
        <f t="shared" si="40"/>
        <v>6.852355657168642E-2</v>
      </c>
      <c r="F99" s="44">
        <f t="shared" si="40"/>
        <v>6.9574773126346745E-2</v>
      </c>
      <c r="G99" s="44">
        <f t="shared" si="40"/>
        <v>6.3311002069888198E-2</v>
      </c>
      <c r="H99" s="44">
        <f t="shared" si="40"/>
        <v>7.3818398275877176E-2</v>
      </c>
      <c r="I99" s="44">
        <f t="shared" si="40"/>
        <v>9.6172104721260226E-2</v>
      </c>
      <c r="J99" s="44">
        <f t="shared" si="40"/>
        <v>0.10436471507871904</v>
      </c>
      <c r="K99" s="44">
        <f t="shared" si="40"/>
        <v>9.8559196361436938E-2</v>
      </c>
      <c r="L99" s="44">
        <f t="shared" si="40"/>
        <v>9.2686274155312512E-2</v>
      </c>
      <c r="M99" s="44">
        <f t="shared" si="40"/>
        <v>9.2834275861166216E-2</v>
      </c>
      <c r="N99" s="44">
        <f t="shared" si="40"/>
        <v>0.12844794820888503</v>
      </c>
      <c r="O99" s="44">
        <f t="shared" si="40"/>
        <v>0.1406491828288404</v>
      </c>
      <c r="P99" s="44">
        <f t="shared" si="40"/>
        <v>0.16225308444389894</v>
      </c>
      <c r="Q99" s="44">
        <f t="shared" si="40"/>
        <v>0.15094485433302879</v>
      </c>
    </row>
    <row r="100" spans="1:17" ht="12" customHeight="1" x14ac:dyDescent="0.25">
      <c r="A100" s="23" t="s">
        <v>46</v>
      </c>
      <c r="B100" s="43">
        <f t="shared" ref="B100:Q100" si="41">IF(B92=0,0,B92/B$87)</f>
        <v>9.5751365985714959E-2</v>
      </c>
      <c r="C100" s="43">
        <f t="shared" si="41"/>
        <v>8.8531901230224933E-2</v>
      </c>
      <c r="D100" s="43">
        <f t="shared" si="41"/>
        <v>9.910535941171468E-2</v>
      </c>
      <c r="E100" s="43">
        <f t="shared" si="41"/>
        <v>9.5798072091602779E-2</v>
      </c>
      <c r="F100" s="43">
        <f t="shared" si="41"/>
        <v>8.5281834977063015E-2</v>
      </c>
      <c r="G100" s="43">
        <f t="shared" si="41"/>
        <v>7.7889027844738307E-2</v>
      </c>
      <c r="H100" s="43">
        <f t="shared" si="41"/>
        <v>8.96045249029431E-2</v>
      </c>
      <c r="I100" s="43">
        <f t="shared" si="41"/>
        <v>0.11481809181265072</v>
      </c>
      <c r="J100" s="43">
        <f t="shared" si="41"/>
        <v>0.11925339283940445</v>
      </c>
      <c r="K100" s="43">
        <f t="shared" si="41"/>
        <v>0.10973884798947892</v>
      </c>
      <c r="L100" s="43">
        <f t="shared" si="41"/>
        <v>0.11020898143319229</v>
      </c>
      <c r="M100" s="43">
        <f t="shared" si="41"/>
        <v>0.11932838584835422</v>
      </c>
      <c r="N100" s="43">
        <f t="shared" si="41"/>
        <v>0.17319983530407088</v>
      </c>
      <c r="O100" s="43">
        <f t="shared" si="41"/>
        <v>0.17960505227858106</v>
      </c>
      <c r="P100" s="43">
        <f t="shared" si="41"/>
        <v>0.20050235749494186</v>
      </c>
      <c r="Q100" s="43">
        <f t="shared" si="41"/>
        <v>0.18265626713655125</v>
      </c>
    </row>
    <row r="101" spans="1:17" ht="12" customHeight="1" x14ac:dyDescent="0.25">
      <c r="A101" s="42" t="s">
        <v>45</v>
      </c>
      <c r="B101" s="41">
        <f t="shared" ref="B101:Q101" si="42">IF(B93=0,0,B93/B$87)</f>
        <v>0</v>
      </c>
      <c r="C101" s="41">
        <f t="shared" si="42"/>
        <v>0</v>
      </c>
      <c r="D101" s="41">
        <f t="shared" si="42"/>
        <v>0</v>
      </c>
      <c r="E101" s="41">
        <f t="shared" si="42"/>
        <v>0</v>
      </c>
      <c r="F101" s="41">
        <f t="shared" si="42"/>
        <v>0</v>
      </c>
      <c r="G101" s="41">
        <f t="shared" si="42"/>
        <v>0</v>
      </c>
      <c r="H101" s="41">
        <f t="shared" si="42"/>
        <v>0</v>
      </c>
      <c r="I101" s="41">
        <f t="shared" si="42"/>
        <v>0</v>
      </c>
      <c r="J101" s="41">
        <f t="shared" si="42"/>
        <v>0</v>
      </c>
      <c r="K101" s="41">
        <f t="shared" si="42"/>
        <v>0</v>
      </c>
      <c r="L101" s="41">
        <f t="shared" si="42"/>
        <v>0</v>
      </c>
      <c r="M101" s="41">
        <f t="shared" si="42"/>
        <v>0</v>
      </c>
      <c r="N101" s="41">
        <f t="shared" si="42"/>
        <v>0</v>
      </c>
      <c r="O101" s="41">
        <f t="shared" si="42"/>
        <v>0</v>
      </c>
      <c r="P101" s="41">
        <f t="shared" si="42"/>
        <v>0</v>
      </c>
      <c r="Q101" s="41">
        <f t="shared" si="42"/>
        <v>0</v>
      </c>
    </row>
    <row r="102" spans="1:17" s="28" customFormat="1" ht="12" customHeight="1" x14ac:dyDescent="0.25"/>
    <row r="103" spans="1:17" s="28" customFormat="1" ht="12.95" customHeight="1" x14ac:dyDescent="0.25">
      <c r="A103" s="35" t="s">
        <v>58</v>
      </c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</row>
    <row r="104" spans="1:17" s="28" customFormat="1" ht="12" customHeight="1" x14ac:dyDescent="0.25">
      <c r="B104" s="33"/>
    </row>
    <row r="105" spans="1:17" ht="12.95" customHeight="1" x14ac:dyDescent="0.25">
      <c r="A105" s="27" t="s">
        <v>57</v>
      </c>
      <c r="B105" s="26">
        <f>SUM(B106,B111)</f>
        <v>151536.32054753244</v>
      </c>
      <c r="C105" s="26">
        <f t="shared" ref="C105:Q105" si="43">SUM(C106,C111)</f>
        <v>156768.21283698879</v>
      </c>
      <c r="D105" s="26">
        <f t="shared" si="43"/>
        <v>142077.38269019854</v>
      </c>
      <c r="E105" s="26">
        <f t="shared" si="43"/>
        <v>142233.12327689884</v>
      </c>
      <c r="F105" s="26">
        <f t="shared" si="43"/>
        <v>144243.70283369944</v>
      </c>
      <c r="G105" s="26">
        <f t="shared" si="43"/>
        <v>155792.73174853445</v>
      </c>
      <c r="H105" s="26">
        <f t="shared" si="43"/>
        <v>140707.44444072089</v>
      </c>
      <c r="I105" s="26">
        <f t="shared" si="43"/>
        <v>122117.43985796027</v>
      </c>
      <c r="J105" s="26">
        <f t="shared" si="43"/>
        <v>120398.96832645847</v>
      </c>
      <c r="K105" s="26">
        <f t="shared" si="43"/>
        <v>129629.58407266041</v>
      </c>
      <c r="L105" s="26">
        <f t="shared" si="43"/>
        <v>132230.95647904885</v>
      </c>
      <c r="M105" s="26">
        <f t="shared" si="43"/>
        <v>131855.50645732245</v>
      </c>
      <c r="N105" s="26">
        <f t="shared" si="43"/>
        <v>100916.34189266402</v>
      </c>
      <c r="O105" s="26">
        <f t="shared" si="43"/>
        <v>99263.259850496222</v>
      </c>
      <c r="P105" s="26">
        <f t="shared" si="43"/>
        <v>87092.606161793912</v>
      </c>
      <c r="Q105" s="26">
        <f t="shared" si="43"/>
        <v>89891.323211240146</v>
      </c>
    </row>
    <row r="106" spans="1:17" ht="12" customHeight="1" x14ac:dyDescent="0.25">
      <c r="A106" s="25" t="s">
        <v>48</v>
      </c>
      <c r="B106" s="24">
        <f>SUM(B107:B110)</f>
        <v>128475.46110663038</v>
      </c>
      <c r="C106" s="24">
        <f t="shared" ref="C106:Q106" si="44">SUM(C107:C110)</f>
        <v>133322.79337228136</v>
      </c>
      <c r="D106" s="24">
        <f t="shared" si="44"/>
        <v>118435.1133029741</v>
      </c>
      <c r="E106" s="24">
        <f t="shared" si="44"/>
        <v>118537.82453829277</v>
      </c>
      <c r="F106" s="24">
        <f t="shared" si="44"/>
        <v>120275.54272335666</v>
      </c>
      <c r="G106" s="24">
        <f t="shared" si="44"/>
        <v>131430.42409240609</v>
      </c>
      <c r="H106" s="24">
        <f t="shared" si="44"/>
        <v>115811.16244529899</v>
      </c>
      <c r="I106" s="24">
        <f t="shared" si="44"/>
        <v>96937.442351291975</v>
      </c>
      <c r="J106" s="24">
        <f t="shared" si="44"/>
        <v>94882.610461918637</v>
      </c>
      <c r="K106" s="24">
        <f t="shared" si="44"/>
        <v>103953.58719903862</v>
      </c>
      <c r="L106" s="24">
        <f t="shared" si="44"/>
        <v>106528.257361414</v>
      </c>
      <c r="M106" s="24">
        <f t="shared" si="44"/>
        <v>106396.14730937053</v>
      </c>
      <c r="N106" s="24">
        <f t="shared" si="44"/>
        <v>76074.355938608773</v>
      </c>
      <c r="O106" s="24">
        <f t="shared" si="44"/>
        <v>75115.629464115627</v>
      </c>
      <c r="P106" s="24">
        <f t="shared" si="44"/>
        <v>64004.885945977032</v>
      </c>
      <c r="Q106" s="24">
        <f t="shared" si="44"/>
        <v>67625.944294287445</v>
      </c>
    </row>
    <row r="107" spans="1:17" ht="12" customHeight="1" x14ac:dyDescent="0.25">
      <c r="A107" s="23" t="s">
        <v>44</v>
      </c>
      <c r="B107" s="22">
        <v>104524.55793452096</v>
      </c>
      <c r="C107" s="22">
        <v>109519.7579440605</v>
      </c>
      <c r="D107" s="22">
        <v>94616.012021081959</v>
      </c>
      <c r="E107" s="22">
        <v>94772.20186101232</v>
      </c>
      <c r="F107" s="22">
        <v>96555.801337651865</v>
      </c>
      <c r="G107" s="22">
        <v>107818.26729671378</v>
      </c>
      <c r="H107" s="22">
        <v>92305.211806340449</v>
      </c>
      <c r="I107" s="22">
        <v>73540.143520035213</v>
      </c>
      <c r="J107" s="22">
        <v>71433.526869633512</v>
      </c>
      <c r="K107" s="22">
        <v>80317.634899577854</v>
      </c>
      <c r="L107" s="22">
        <v>82787.14706702024</v>
      </c>
      <c r="M107" s="22">
        <v>82869.548927237513</v>
      </c>
      <c r="N107" s="22">
        <v>53711.687819952727</v>
      </c>
      <c r="O107" s="22">
        <v>52382.819444984387</v>
      </c>
      <c r="P107" s="22">
        <v>41194.923474187279</v>
      </c>
      <c r="Q107" s="22">
        <v>44984.082589504782</v>
      </c>
    </row>
    <row r="108" spans="1:17" ht="12" customHeight="1" x14ac:dyDescent="0.25">
      <c r="A108" s="23" t="s">
        <v>43</v>
      </c>
      <c r="B108" s="22">
        <v>1186.296240159269</v>
      </c>
      <c r="C108" s="22">
        <v>1207.6390432598214</v>
      </c>
      <c r="D108" s="22">
        <v>1254.0342230553429</v>
      </c>
      <c r="E108" s="22">
        <v>1271.1436280634052</v>
      </c>
      <c r="F108" s="22">
        <v>1331.9138553477794</v>
      </c>
      <c r="G108" s="22">
        <v>1362.6224868236732</v>
      </c>
      <c r="H108" s="22">
        <v>1432.1166320977613</v>
      </c>
      <c r="I108" s="22">
        <v>1489.9567255717304</v>
      </c>
      <c r="J108" s="22">
        <v>1544.9052866015058</v>
      </c>
      <c r="K108" s="22">
        <v>1582.7585524071965</v>
      </c>
      <c r="L108" s="22">
        <v>1625.9569684869111</v>
      </c>
      <c r="M108" s="22">
        <v>1595.9562341806763</v>
      </c>
      <c r="N108" s="22">
        <v>1549.4810877526284</v>
      </c>
      <c r="O108" s="22">
        <v>1491.7120942241554</v>
      </c>
      <c r="P108" s="22">
        <v>1426.7757999448104</v>
      </c>
      <c r="Q108" s="22">
        <v>1364.7359749262744</v>
      </c>
    </row>
    <row r="109" spans="1:17" ht="12" customHeight="1" x14ac:dyDescent="0.25">
      <c r="A109" s="23" t="s">
        <v>47</v>
      </c>
      <c r="B109" s="22">
        <v>9936.9514230971308</v>
      </c>
      <c r="C109" s="22">
        <v>9872.6967276015512</v>
      </c>
      <c r="D109" s="22">
        <v>9891.7473985684992</v>
      </c>
      <c r="E109" s="22">
        <v>9926.6075009435663</v>
      </c>
      <c r="F109" s="22">
        <v>10009.521992053216</v>
      </c>
      <c r="G109" s="22">
        <v>9883.6515888289523</v>
      </c>
      <c r="H109" s="22">
        <v>9844.9008507323051</v>
      </c>
      <c r="I109" s="22">
        <v>9754.9109725213566</v>
      </c>
      <c r="J109" s="22">
        <v>9802.9638011319657</v>
      </c>
      <c r="K109" s="22">
        <v>9955.5742573778298</v>
      </c>
      <c r="L109" s="22">
        <v>9991.3992504291673</v>
      </c>
      <c r="M109" s="22">
        <v>10002.579334726875</v>
      </c>
      <c r="N109" s="22">
        <v>9530.5771743647965</v>
      </c>
      <c r="O109" s="22">
        <v>9747.4530695999383</v>
      </c>
      <c r="P109" s="22">
        <v>9994.7697384532912</v>
      </c>
      <c r="Q109" s="22">
        <v>10057.940492916716</v>
      </c>
    </row>
    <row r="110" spans="1:17" ht="12" customHeight="1" x14ac:dyDescent="0.25">
      <c r="A110" s="21" t="s">
        <v>46</v>
      </c>
      <c r="B110" s="20">
        <v>12827.655508853028</v>
      </c>
      <c r="C110" s="20">
        <v>12722.699657359488</v>
      </c>
      <c r="D110" s="20">
        <v>12673.3196602683</v>
      </c>
      <c r="E110" s="20">
        <v>12567.871548273482</v>
      </c>
      <c r="F110" s="20">
        <v>12378.305538303795</v>
      </c>
      <c r="G110" s="20">
        <v>12365.882720039688</v>
      </c>
      <c r="H110" s="20">
        <v>12228.933156128474</v>
      </c>
      <c r="I110" s="20">
        <v>12152.431133163689</v>
      </c>
      <c r="J110" s="20">
        <v>12101.214504551652</v>
      </c>
      <c r="K110" s="20">
        <v>12097.619489675752</v>
      </c>
      <c r="L110" s="20">
        <v>12123.754075477678</v>
      </c>
      <c r="M110" s="20">
        <v>11928.06281322547</v>
      </c>
      <c r="N110" s="20">
        <v>11282.609856538618</v>
      </c>
      <c r="O110" s="20">
        <v>11493.644855307146</v>
      </c>
      <c r="P110" s="20">
        <v>11388.416933391647</v>
      </c>
      <c r="Q110" s="20">
        <v>11219.185236939667</v>
      </c>
    </row>
    <row r="111" spans="1:17" ht="12" customHeight="1" x14ac:dyDescent="0.25">
      <c r="A111" s="19" t="s">
        <v>45</v>
      </c>
      <c r="B111" s="18">
        <v>23060.859440902055</v>
      </c>
      <c r="C111" s="18">
        <v>23445.419464707429</v>
      </c>
      <c r="D111" s="18">
        <v>23642.269387224445</v>
      </c>
      <c r="E111" s="18">
        <v>23695.29873860607</v>
      </c>
      <c r="F111" s="18">
        <v>23968.160110342789</v>
      </c>
      <c r="G111" s="18">
        <v>24362.30765612836</v>
      </c>
      <c r="H111" s="18">
        <v>24896.281995421916</v>
      </c>
      <c r="I111" s="18">
        <v>25179.997506668289</v>
      </c>
      <c r="J111" s="18">
        <v>25516.357864539845</v>
      </c>
      <c r="K111" s="18">
        <v>25675.996873621785</v>
      </c>
      <c r="L111" s="18">
        <v>25702.699117634842</v>
      </c>
      <c r="M111" s="18">
        <v>25459.359147951927</v>
      </c>
      <c r="N111" s="18">
        <v>24841.985954055242</v>
      </c>
      <c r="O111" s="18">
        <v>24147.630386380595</v>
      </c>
      <c r="P111" s="18">
        <v>23087.720215816877</v>
      </c>
      <c r="Q111" s="18">
        <v>22265.378916952701</v>
      </c>
    </row>
    <row r="112" spans="1:17" s="28" customFormat="1" ht="12" customHeight="1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ht="12.95" customHeight="1" x14ac:dyDescent="0.25">
      <c r="A113" s="32" t="s">
        <v>56</v>
      </c>
      <c r="B113" s="31">
        <f t="shared" ref="B113" si="45">SUM(B114:B117)</f>
        <v>82101.260460260019</v>
      </c>
      <c r="C113" s="31">
        <f t="shared" ref="C113:Q113" si="46">SUM(C114:C117)</f>
        <v>86274.251136630643</v>
      </c>
      <c r="D113" s="31">
        <f t="shared" si="46"/>
        <v>77297.966354139571</v>
      </c>
      <c r="E113" s="31">
        <f t="shared" si="46"/>
        <v>78283.121640275363</v>
      </c>
      <c r="F113" s="31">
        <f t="shared" si="46"/>
        <v>80356.719265721607</v>
      </c>
      <c r="G113" s="31">
        <f t="shared" si="46"/>
        <v>88940.909801343762</v>
      </c>
      <c r="H113" s="31">
        <f t="shared" si="46"/>
        <v>78949.905493114173</v>
      </c>
      <c r="I113" s="31">
        <f t="shared" si="46"/>
        <v>66941.812076851347</v>
      </c>
      <c r="J113" s="31">
        <f t="shared" si="46"/>
        <v>66154.808154787519</v>
      </c>
      <c r="K113" s="31">
        <f t="shared" si="46"/>
        <v>72902.444926046606</v>
      </c>
      <c r="L113" s="31">
        <f t="shared" si="46"/>
        <v>75967.689672979221</v>
      </c>
      <c r="M113" s="31">
        <f t="shared" si="46"/>
        <v>76388.419387670801</v>
      </c>
      <c r="N113" s="31">
        <f t="shared" si="46"/>
        <v>55095.992255094359</v>
      </c>
      <c r="O113" s="31">
        <f t="shared" si="46"/>
        <v>54287.321100598761</v>
      </c>
      <c r="P113" s="31">
        <f t="shared" si="46"/>
        <v>46649.460819452928</v>
      </c>
      <c r="Q113" s="31">
        <f t="shared" si="46"/>
        <v>49937.787247454187</v>
      </c>
    </row>
    <row r="114" spans="1:17" ht="12" customHeight="1" x14ac:dyDescent="0.25">
      <c r="A114" s="23" t="s">
        <v>44</v>
      </c>
      <c r="B114" s="22">
        <v>67370.374052347601</v>
      </c>
      <c r="C114" s="22">
        <v>71431.843929093826</v>
      </c>
      <c r="D114" s="22">
        <v>62291.704662018266</v>
      </c>
      <c r="E114" s="22">
        <v>63127.765443363707</v>
      </c>
      <c r="F114" s="22">
        <v>64939.854430141335</v>
      </c>
      <c r="G114" s="22">
        <v>73417.621109337531</v>
      </c>
      <c r="H114" s="22">
        <v>63245.739245711142</v>
      </c>
      <c r="I114" s="22">
        <v>51060.9171741053</v>
      </c>
      <c r="J114" s="22">
        <v>50036.327710619931</v>
      </c>
      <c r="K114" s="22">
        <v>56500.206451771104</v>
      </c>
      <c r="L114" s="22">
        <v>59416.708551587726</v>
      </c>
      <c r="M114" s="22">
        <v>59965.743107989183</v>
      </c>
      <c r="N114" s="22">
        <v>39717.22475093192</v>
      </c>
      <c r="O114" s="22">
        <v>38701.042359912441</v>
      </c>
      <c r="P114" s="22">
        <v>30770.581432599487</v>
      </c>
      <c r="Q114" s="22">
        <v>33836.081891422815</v>
      </c>
    </row>
    <row r="115" spans="1:17" ht="12" customHeight="1" x14ac:dyDescent="0.25">
      <c r="A115" s="23" t="s">
        <v>43</v>
      </c>
      <c r="B115" s="30">
        <v>1956.1113800364637</v>
      </c>
      <c r="C115" s="30">
        <v>2038.2198622186179</v>
      </c>
      <c r="D115" s="30">
        <v>2169.6897521253345</v>
      </c>
      <c r="E115" s="30">
        <v>2247.1570893348971</v>
      </c>
      <c r="F115" s="30">
        <v>2405.6706894227041</v>
      </c>
      <c r="G115" s="30">
        <v>2508.6003310549427</v>
      </c>
      <c r="H115" s="30">
        <v>2690.5237048651588</v>
      </c>
      <c r="I115" s="30">
        <v>2855.2899095563071</v>
      </c>
      <c r="J115" s="30">
        <v>3014.1682214120724</v>
      </c>
      <c r="K115" s="30">
        <v>3147.363808895308</v>
      </c>
      <c r="L115" s="30">
        <v>3299.0184340991286</v>
      </c>
      <c r="M115" s="30">
        <v>3315.3063544997285</v>
      </c>
      <c r="N115" s="30">
        <v>3333.2321461918864</v>
      </c>
      <c r="O115" s="30">
        <v>3339.8138034166313</v>
      </c>
      <c r="P115" s="30">
        <v>3394.373111757302</v>
      </c>
      <c r="Q115" s="30">
        <v>3464.0979475230674</v>
      </c>
    </row>
    <row r="116" spans="1:17" ht="12" customHeight="1" x14ac:dyDescent="0.25">
      <c r="A116" s="23" t="s">
        <v>47</v>
      </c>
      <c r="B116" s="22">
        <v>5918.0765981823015</v>
      </c>
      <c r="C116" s="22">
        <v>5924.0727577177713</v>
      </c>
      <c r="D116" s="22">
        <v>5963.3721463662087</v>
      </c>
      <c r="E116" s="22">
        <v>6028.532626248696</v>
      </c>
      <c r="F116" s="22">
        <v>6082.0930043885637</v>
      </c>
      <c r="G116" s="22">
        <v>6045.4410574936173</v>
      </c>
      <c r="H116" s="22">
        <v>6064.5059584474348</v>
      </c>
      <c r="I116" s="22">
        <v>6051.1586498321585</v>
      </c>
      <c r="J116" s="22">
        <v>6097.2551862747659</v>
      </c>
      <c r="K116" s="22">
        <v>6215.4167358312943</v>
      </c>
      <c r="L116" s="22">
        <v>6259.0731634234853</v>
      </c>
      <c r="M116" s="22">
        <v>6310.6166776076225</v>
      </c>
      <c r="N116" s="22">
        <v>5919.1541229995937</v>
      </c>
      <c r="O116" s="22">
        <v>6005.6220751136234</v>
      </c>
      <c r="P116" s="22">
        <v>6227.5856712552149</v>
      </c>
      <c r="Q116" s="22">
        <v>6371.1752041343043</v>
      </c>
    </row>
    <row r="117" spans="1:17" ht="12" customHeight="1" x14ac:dyDescent="0.25">
      <c r="A117" s="29" t="s">
        <v>46</v>
      </c>
      <c r="B117" s="18">
        <v>6856.6984296936453</v>
      </c>
      <c r="C117" s="18">
        <v>6880.1145876004366</v>
      </c>
      <c r="D117" s="18">
        <v>6873.1997936297512</v>
      </c>
      <c r="E117" s="18">
        <v>6879.6664813280695</v>
      </c>
      <c r="F117" s="18">
        <v>6929.1011417690015</v>
      </c>
      <c r="G117" s="18">
        <v>6969.2473034576697</v>
      </c>
      <c r="H117" s="18">
        <v>6949.1365840904336</v>
      </c>
      <c r="I117" s="18">
        <v>6974.4463433575847</v>
      </c>
      <c r="J117" s="18">
        <v>7007.0570364807563</v>
      </c>
      <c r="K117" s="18">
        <v>7039.4579295489002</v>
      </c>
      <c r="L117" s="18">
        <v>6992.8895238688901</v>
      </c>
      <c r="M117" s="18">
        <v>6796.7532475742619</v>
      </c>
      <c r="N117" s="18">
        <v>6126.3812349709588</v>
      </c>
      <c r="O117" s="18">
        <v>6240.8428621560661</v>
      </c>
      <c r="P117" s="18">
        <v>6256.9206038409211</v>
      </c>
      <c r="Q117" s="18">
        <v>6266.4322043739967</v>
      </c>
    </row>
    <row r="118" spans="1:17" s="28" customFormat="1" ht="12" customHeight="1" x14ac:dyDescent="0.25"/>
    <row r="119" spans="1:17" ht="12.95" customHeight="1" x14ac:dyDescent="0.25">
      <c r="A119" s="27" t="s">
        <v>55</v>
      </c>
      <c r="B119" s="26">
        <f>SUM(B120,B125)</f>
        <v>19340.618174882791</v>
      </c>
      <c r="C119" s="26">
        <f t="shared" ref="C119:Q119" si="47">SUM(C120,C125)</f>
        <v>20225.684292402904</v>
      </c>
      <c r="D119" s="26">
        <f t="shared" si="47"/>
        <v>18129.522145909003</v>
      </c>
      <c r="E119" s="26">
        <f t="shared" si="47"/>
        <v>18384.417418455712</v>
      </c>
      <c r="F119" s="26">
        <f t="shared" si="47"/>
        <v>19137.971493271027</v>
      </c>
      <c r="G119" s="26">
        <f t="shared" si="47"/>
        <v>20864.435879355889</v>
      </c>
      <c r="H119" s="26">
        <f t="shared" si="47"/>
        <v>17769.14958975327</v>
      </c>
      <c r="I119" s="26">
        <f t="shared" si="47"/>
        <v>13542.627040251087</v>
      </c>
      <c r="J119" s="26">
        <f t="shared" si="47"/>
        <v>12823.811688114602</v>
      </c>
      <c r="K119" s="26">
        <f t="shared" si="47"/>
        <v>14006.060171704468</v>
      </c>
      <c r="L119" s="26">
        <f t="shared" si="47"/>
        <v>15282.190327259494</v>
      </c>
      <c r="M119" s="26">
        <f t="shared" si="47"/>
        <v>15275.641108078609</v>
      </c>
      <c r="N119" s="26">
        <f t="shared" si="47"/>
        <v>12403.48391386145</v>
      </c>
      <c r="O119" s="26">
        <f t="shared" si="47"/>
        <v>12369.806652472529</v>
      </c>
      <c r="P119" s="26">
        <f t="shared" si="47"/>
        <v>10702.157912485072</v>
      </c>
      <c r="Q119" s="26">
        <f t="shared" si="47"/>
        <v>11016.793606025014</v>
      </c>
    </row>
    <row r="120" spans="1:17" ht="12" customHeight="1" x14ac:dyDescent="0.25">
      <c r="A120" s="25" t="s">
        <v>48</v>
      </c>
      <c r="B120" s="24">
        <f>SUM(B121:B124)</f>
        <v>19340.618174882791</v>
      </c>
      <c r="C120" s="24">
        <f t="shared" ref="C120:Q120" si="48">SUM(C121:C124)</f>
        <v>20225.684292402904</v>
      </c>
      <c r="D120" s="24">
        <f t="shared" si="48"/>
        <v>18129.522145909003</v>
      </c>
      <c r="E120" s="24">
        <f t="shared" si="48"/>
        <v>18384.417418455712</v>
      </c>
      <c r="F120" s="24">
        <f t="shared" si="48"/>
        <v>19137.971493271027</v>
      </c>
      <c r="G120" s="24">
        <f t="shared" si="48"/>
        <v>20864.435879355889</v>
      </c>
      <c r="H120" s="24">
        <f t="shared" si="48"/>
        <v>17769.14958975327</v>
      </c>
      <c r="I120" s="24">
        <f t="shared" si="48"/>
        <v>13542.627040251087</v>
      </c>
      <c r="J120" s="24">
        <f t="shared" si="48"/>
        <v>12823.811688114602</v>
      </c>
      <c r="K120" s="24">
        <f t="shared" si="48"/>
        <v>14006.060171704468</v>
      </c>
      <c r="L120" s="24">
        <f t="shared" si="48"/>
        <v>15282.190327259494</v>
      </c>
      <c r="M120" s="24">
        <f t="shared" si="48"/>
        <v>15275.641108078609</v>
      </c>
      <c r="N120" s="24">
        <f t="shared" si="48"/>
        <v>12403.48391386145</v>
      </c>
      <c r="O120" s="24">
        <f t="shared" si="48"/>
        <v>12369.806652472529</v>
      </c>
      <c r="P120" s="24">
        <f t="shared" si="48"/>
        <v>10702.157912485072</v>
      </c>
      <c r="Q120" s="24">
        <f t="shared" si="48"/>
        <v>11016.793606025014</v>
      </c>
    </row>
    <row r="121" spans="1:17" ht="12" customHeight="1" x14ac:dyDescent="0.25">
      <c r="A121" s="23" t="s">
        <v>44</v>
      </c>
      <c r="B121" s="22">
        <v>16234.552919673946</v>
      </c>
      <c r="C121" s="22">
        <v>17202.338763435026</v>
      </c>
      <c r="D121" s="22">
        <v>15081.536644629155</v>
      </c>
      <c r="E121" s="22">
        <v>15362.714606292753</v>
      </c>
      <c r="F121" s="22">
        <v>16173.539192000124</v>
      </c>
      <c r="G121" s="22">
        <v>17917.62518875557</v>
      </c>
      <c r="H121" s="22">
        <v>14864.319605547416</v>
      </c>
      <c r="I121" s="22">
        <v>10684.006322365429</v>
      </c>
      <c r="J121" s="22">
        <v>9954.7504929569677</v>
      </c>
      <c r="K121" s="22">
        <v>11087.248647745415</v>
      </c>
      <c r="L121" s="22">
        <v>12180.104244471078</v>
      </c>
      <c r="M121" s="22">
        <v>12033.240671029293</v>
      </c>
      <c r="N121" s="22">
        <v>8660.348560615399</v>
      </c>
      <c r="O121" s="22">
        <v>8406.3792013506372</v>
      </c>
      <c r="P121" s="22">
        <v>6817.468283266764</v>
      </c>
      <c r="Q121" s="22">
        <v>7338.3939550003452</v>
      </c>
    </row>
    <row r="122" spans="1:17" ht="12" customHeight="1" x14ac:dyDescent="0.25">
      <c r="A122" s="23" t="s">
        <v>43</v>
      </c>
      <c r="B122" s="22">
        <v>0.58971762058080657</v>
      </c>
      <c r="C122" s="22">
        <v>0.59285672319897176</v>
      </c>
      <c r="D122" s="22">
        <v>0.72284572875880493</v>
      </c>
      <c r="E122" s="22">
        <v>0.7453999365739914</v>
      </c>
      <c r="F122" s="22">
        <v>0.79094984320519868</v>
      </c>
      <c r="G122" s="22">
        <v>0.75172028346044695</v>
      </c>
      <c r="H122" s="22">
        <v>0.94361584664040155</v>
      </c>
      <c r="I122" s="22">
        <v>1.2591770776249245</v>
      </c>
      <c r="J122" s="22">
        <v>1.4246891631295706</v>
      </c>
      <c r="K122" s="22">
        <v>1.3765811317595125</v>
      </c>
      <c r="L122" s="22">
        <v>1.4021703869243995</v>
      </c>
      <c r="M122" s="22">
        <v>1.4797602399904104</v>
      </c>
      <c r="N122" s="22">
        <v>1.6519227911412744</v>
      </c>
      <c r="O122" s="22">
        <v>1.9444832076070377</v>
      </c>
      <c r="P122" s="22">
        <v>2.42360597552433</v>
      </c>
      <c r="Q122" s="22">
        <v>3.1849490558252409</v>
      </c>
    </row>
    <row r="123" spans="1:17" ht="12" customHeight="1" x14ac:dyDescent="0.25">
      <c r="A123" s="23" t="s">
        <v>47</v>
      </c>
      <c r="B123" s="22">
        <v>1253.5849283350929</v>
      </c>
      <c r="C123" s="22">
        <v>1232.1343881559528</v>
      </c>
      <c r="D123" s="22">
        <v>1250.5298473181356</v>
      </c>
      <c r="E123" s="22">
        <v>1259.7656670110471</v>
      </c>
      <c r="F123" s="22">
        <v>1331.5200247428234</v>
      </c>
      <c r="G123" s="22">
        <v>1320.9483431449503</v>
      </c>
      <c r="H123" s="22">
        <v>1311.6901614400463</v>
      </c>
      <c r="I123" s="22">
        <v>1302.4229459159978</v>
      </c>
      <c r="J123" s="22">
        <v>1338.3534530532277</v>
      </c>
      <c r="K123" s="22">
        <v>1380.4260347131217</v>
      </c>
      <c r="L123" s="22">
        <v>1416.4492823660382</v>
      </c>
      <c r="M123" s="22">
        <v>1418.1030805835405</v>
      </c>
      <c r="N123" s="22">
        <v>1593.2020593774139</v>
      </c>
      <c r="O123" s="22">
        <v>1739.8031974210151</v>
      </c>
      <c r="P123" s="22">
        <v>1736.4581315063815</v>
      </c>
      <c r="Q123" s="22">
        <v>1662.9283060784887</v>
      </c>
    </row>
    <row r="124" spans="1:17" ht="12" customHeight="1" x14ac:dyDescent="0.25">
      <c r="A124" s="21" t="s">
        <v>46</v>
      </c>
      <c r="B124" s="20">
        <v>1851.8906092531729</v>
      </c>
      <c r="C124" s="20">
        <v>1790.6182840887257</v>
      </c>
      <c r="D124" s="20">
        <v>1796.732808232952</v>
      </c>
      <c r="E124" s="20">
        <v>1761.1917452153382</v>
      </c>
      <c r="F124" s="20">
        <v>1632.1213266848763</v>
      </c>
      <c r="G124" s="20">
        <v>1625.1106271719077</v>
      </c>
      <c r="H124" s="20">
        <v>1592.1962069191679</v>
      </c>
      <c r="I124" s="20">
        <v>1554.9385948920356</v>
      </c>
      <c r="J124" s="20">
        <v>1529.2830529412772</v>
      </c>
      <c r="K124" s="20">
        <v>1537.0089081141716</v>
      </c>
      <c r="L124" s="20">
        <v>1684.234630035452</v>
      </c>
      <c r="M124" s="20">
        <v>1822.8175962257856</v>
      </c>
      <c r="N124" s="20">
        <v>2148.2813710774954</v>
      </c>
      <c r="O124" s="20">
        <v>2221.6797704932683</v>
      </c>
      <c r="P124" s="20">
        <v>2145.8078917364028</v>
      </c>
      <c r="Q124" s="20">
        <v>2012.2863958903554</v>
      </c>
    </row>
    <row r="125" spans="1:17" ht="12" customHeight="1" x14ac:dyDescent="0.25">
      <c r="A125" s="19" t="s">
        <v>45</v>
      </c>
      <c r="B125" s="18">
        <v>0</v>
      </c>
      <c r="C125" s="18">
        <v>0</v>
      </c>
      <c r="D125" s="18">
        <v>0</v>
      </c>
      <c r="E125" s="18">
        <v>0</v>
      </c>
      <c r="F125" s="18">
        <v>0</v>
      </c>
      <c r="G125" s="18">
        <v>0</v>
      </c>
      <c r="H125" s="18">
        <v>0</v>
      </c>
      <c r="I125" s="18">
        <v>0</v>
      </c>
      <c r="J125" s="18">
        <v>0</v>
      </c>
      <c r="K125" s="18">
        <v>0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</row>
    <row r="127" spans="1:17" ht="12.95" customHeight="1" x14ac:dyDescent="0.25">
      <c r="A127" s="40" t="s">
        <v>40</v>
      </c>
      <c r="B127" s="39">
        <f t="shared" ref="B127:Q127" si="49">IF(B113=0,"",B113/B106)</f>
        <v>0.63904234904530677</v>
      </c>
      <c r="C127" s="39">
        <f t="shared" si="49"/>
        <v>0.64710803722604571</v>
      </c>
      <c r="D127" s="39">
        <f t="shared" si="49"/>
        <v>0.65266088914357878</v>
      </c>
      <c r="E127" s="39">
        <f t="shared" si="49"/>
        <v>0.6604062622643001</v>
      </c>
      <c r="F127" s="39">
        <f t="shared" si="49"/>
        <v>0.66810523109048425</v>
      </c>
      <c r="G127" s="39">
        <f t="shared" si="49"/>
        <v>0.67671477449400297</v>
      </c>
      <c r="H127" s="39">
        <f t="shared" si="49"/>
        <v>0.68171239996321187</v>
      </c>
      <c r="I127" s="39">
        <f t="shared" si="49"/>
        <v>0.69056713745614062</v>
      </c>
      <c r="J127" s="39">
        <f t="shared" si="49"/>
        <v>0.69722795181039954</v>
      </c>
      <c r="K127" s="39">
        <f t="shared" si="49"/>
        <v>0.70129802049506207</v>
      </c>
      <c r="L127" s="39">
        <f t="shared" si="49"/>
        <v>0.71312242924660629</v>
      </c>
      <c r="M127" s="39">
        <f t="shared" si="49"/>
        <v>0.71796226949416164</v>
      </c>
      <c r="N127" s="39">
        <f t="shared" si="49"/>
        <v>0.72423869483109737</v>
      </c>
      <c r="O127" s="39">
        <f t="shared" si="49"/>
        <v>0.7227167167191616</v>
      </c>
      <c r="P127" s="39">
        <f t="shared" si="49"/>
        <v>0.72884218337373718</v>
      </c>
      <c r="Q127" s="39">
        <f t="shared" si="49"/>
        <v>0.73844125606794042</v>
      </c>
    </row>
    <row r="128" spans="1:17" ht="12" customHeight="1" x14ac:dyDescent="0.25">
      <c r="A128" s="23" t="s">
        <v>44</v>
      </c>
      <c r="B128" s="38">
        <f t="shared" ref="B128:Q128" si="50">IF(B114=0,"",B114/B107)</f>
        <v>0.64454110482391647</v>
      </c>
      <c r="C128" s="38">
        <f t="shared" si="50"/>
        <v>0.65222792005785046</v>
      </c>
      <c r="D128" s="38">
        <f t="shared" si="50"/>
        <v>0.65836324456518713</v>
      </c>
      <c r="E128" s="38">
        <f t="shared" si="50"/>
        <v>0.66610001882137759</v>
      </c>
      <c r="F128" s="38">
        <f t="shared" si="50"/>
        <v>0.67256294837271557</v>
      </c>
      <c r="G128" s="38">
        <f t="shared" si="50"/>
        <v>0.68093861040535608</v>
      </c>
      <c r="H128" s="38">
        <f t="shared" si="50"/>
        <v>0.68518058740174836</v>
      </c>
      <c r="I128" s="38">
        <f t="shared" si="50"/>
        <v>0.69432713522233347</v>
      </c>
      <c r="J128" s="38">
        <f t="shared" si="50"/>
        <v>0.70045999271373571</v>
      </c>
      <c r="K128" s="38">
        <f t="shared" si="50"/>
        <v>0.70345953939522776</v>
      </c>
      <c r="L128" s="38">
        <f t="shared" si="50"/>
        <v>0.7177045067573955</v>
      </c>
      <c r="M128" s="38">
        <f t="shared" si="50"/>
        <v>0.72361613987595486</v>
      </c>
      <c r="N128" s="38">
        <f t="shared" si="50"/>
        <v>0.73945218188019468</v>
      </c>
      <c r="O128" s="38">
        <f t="shared" si="50"/>
        <v>0.73881174724775212</v>
      </c>
      <c r="P128" s="38">
        <f t="shared" si="50"/>
        <v>0.74695080940932734</v>
      </c>
      <c r="Q128" s="38">
        <f t="shared" si="50"/>
        <v>0.75217899184893233</v>
      </c>
    </row>
    <row r="129" spans="1:17" ht="12" customHeight="1" x14ac:dyDescent="0.25">
      <c r="A129" s="23" t="s">
        <v>43</v>
      </c>
      <c r="B129" s="37">
        <f t="shared" ref="B129:Q129" si="51">IF(B115=0,"",B115/B108)</f>
        <v>1.6489231895178571</v>
      </c>
      <c r="C129" s="37">
        <f t="shared" si="51"/>
        <v>1.6877724131183944</v>
      </c>
      <c r="D129" s="37">
        <f t="shared" si="51"/>
        <v>1.7301678951305479</v>
      </c>
      <c r="E129" s="37">
        <f t="shared" si="51"/>
        <v>1.7678231159121287</v>
      </c>
      <c r="F129" s="37">
        <f t="shared" si="51"/>
        <v>1.8061758872495197</v>
      </c>
      <c r="G129" s="37">
        <f t="shared" si="51"/>
        <v>1.8410090507918955</v>
      </c>
      <c r="H129" s="37">
        <f t="shared" si="51"/>
        <v>1.878704320977046</v>
      </c>
      <c r="I129" s="37">
        <f t="shared" si="51"/>
        <v>1.9163576099572066</v>
      </c>
      <c r="J129" s="37">
        <f t="shared" si="51"/>
        <v>1.9510375474490491</v>
      </c>
      <c r="K129" s="37">
        <f t="shared" si="51"/>
        <v>1.9885305968547913</v>
      </c>
      <c r="L129" s="37">
        <f t="shared" si="51"/>
        <v>2.0289703221169137</v>
      </c>
      <c r="M129" s="37">
        <f t="shared" si="51"/>
        <v>2.0773165851892692</v>
      </c>
      <c r="N129" s="37">
        <f t="shared" si="51"/>
        <v>2.1511925331250188</v>
      </c>
      <c r="O129" s="37">
        <f t="shared" si="51"/>
        <v>2.2389131363540229</v>
      </c>
      <c r="P129" s="37">
        <f t="shared" si="51"/>
        <v>2.3790515033186019</v>
      </c>
      <c r="Q129" s="37">
        <f t="shared" si="51"/>
        <v>2.538291663125686</v>
      </c>
    </row>
    <row r="130" spans="1:17" ht="12" customHeight="1" x14ac:dyDescent="0.25">
      <c r="A130" s="23" t="s">
        <v>47</v>
      </c>
      <c r="B130" s="37">
        <f t="shared" ref="B130:Q130" si="52">IF(B116=0,"",B116/B109)</f>
        <v>0.59556259723948279</v>
      </c>
      <c r="C130" s="37">
        <f t="shared" si="52"/>
        <v>0.6000460584548869</v>
      </c>
      <c r="D130" s="37">
        <f t="shared" si="52"/>
        <v>0.6028633674197148</v>
      </c>
      <c r="E130" s="37">
        <f t="shared" si="52"/>
        <v>0.60731046590445514</v>
      </c>
      <c r="F130" s="37">
        <f t="shared" si="52"/>
        <v>0.60763071495494725</v>
      </c>
      <c r="G130" s="37">
        <f t="shared" si="52"/>
        <v>0.61166068058555478</v>
      </c>
      <c r="H130" s="37">
        <f t="shared" si="52"/>
        <v>0.61600477753885463</v>
      </c>
      <c r="I130" s="37">
        <f t="shared" si="52"/>
        <v>0.62031920812785368</v>
      </c>
      <c r="J130" s="37">
        <f t="shared" si="52"/>
        <v>0.62198079172450937</v>
      </c>
      <c r="K130" s="37">
        <f t="shared" si="52"/>
        <v>0.62431524040164765</v>
      </c>
      <c r="L130" s="37">
        <f t="shared" si="52"/>
        <v>0.62644610695089931</v>
      </c>
      <c r="M130" s="37">
        <f t="shared" si="52"/>
        <v>0.63089893780681883</v>
      </c>
      <c r="N130" s="37">
        <f t="shared" si="52"/>
        <v>0.62106984862583614</v>
      </c>
      <c r="O130" s="37">
        <f t="shared" si="52"/>
        <v>0.61612218414713638</v>
      </c>
      <c r="P130" s="37">
        <f t="shared" si="52"/>
        <v>0.62308445659288847</v>
      </c>
      <c r="Q130" s="37">
        <f t="shared" si="52"/>
        <v>0.63344729555928392</v>
      </c>
    </row>
    <row r="131" spans="1:17" ht="12" customHeight="1" x14ac:dyDescent="0.25">
      <c r="A131" s="29" t="s">
        <v>46</v>
      </c>
      <c r="B131" s="36">
        <f t="shared" ref="B131:Q131" si="53">IF(B117=0,"",B117/B110)</f>
        <v>0.53452467794769543</v>
      </c>
      <c r="C131" s="36">
        <f t="shared" si="53"/>
        <v>0.54077473907989426</v>
      </c>
      <c r="D131" s="36">
        <f t="shared" si="53"/>
        <v>0.54233618166972375</v>
      </c>
      <c r="E131" s="36">
        <f t="shared" si="53"/>
        <v>0.5474010817904299</v>
      </c>
      <c r="F131" s="36">
        <f t="shared" si="53"/>
        <v>0.55977784037785994</v>
      </c>
      <c r="G131" s="36">
        <f t="shared" si="53"/>
        <v>0.56358672172780411</v>
      </c>
      <c r="H131" s="36">
        <f t="shared" si="53"/>
        <v>0.56825370581144319</v>
      </c>
      <c r="I131" s="36">
        <f t="shared" si="53"/>
        <v>0.57391366936649324</v>
      </c>
      <c r="J131" s="36">
        <f t="shared" si="53"/>
        <v>0.57903750353695316</v>
      </c>
      <c r="K131" s="36">
        <f t="shared" si="53"/>
        <v>0.58188786112478208</v>
      </c>
      <c r="L131" s="36">
        <f t="shared" si="53"/>
        <v>0.57679242587188229</v>
      </c>
      <c r="M131" s="36">
        <f t="shared" si="53"/>
        <v>0.56981199328010168</v>
      </c>
      <c r="N131" s="36">
        <f t="shared" si="53"/>
        <v>0.54299327131483976</v>
      </c>
      <c r="O131" s="36">
        <f t="shared" si="53"/>
        <v>0.54298205144857781</v>
      </c>
      <c r="P131" s="36">
        <f t="shared" si="53"/>
        <v>0.54941091816678977</v>
      </c>
      <c r="Q131" s="36">
        <f t="shared" si="53"/>
        <v>0.55854610402023575</v>
      </c>
    </row>
    <row r="132" spans="1:17" s="28" customFormat="1" ht="12" customHeight="1" x14ac:dyDescent="0.25">
      <c r="B132" s="33"/>
    </row>
    <row r="133" spans="1:17" s="28" customFormat="1" ht="6.6" customHeight="1" x14ac:dyDescent="0.25">
      <c r="A133" s="35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</row>
    <row r="134" spans="1:17" s="28" customFormat="1" ht="12" customHeight="1" x14ac:dyDescent="0.25">
      <c r="B134" s="33"/>
    </row>
    <row r="135" spans="1:17" ht="12.95" customHeight="1" x14ac:dyDescent="0.25">
      <c r="A135" s="27" t="s">
        <v>54</v>
      </c>
      <c r="B135" s="26">
        <f t="shared" ref="B135:Q135" si="54">IF(B105=0,0,B105/B$26)</f>
        <v>336.74737899451651</v>
      </c>
      <c r="C135" s="26">
        <f t="shared" si="54"/>
        <v>348.37380630441959</v>
      </c>
      <c r="D135" s="26">
        <f t="shared" si="54"/>
        <v>315.72751708933015</v>
      </c>
      <c r="E135" s="26">
        <f t="shared" si="54"/>
        <v>316.0736072819974</v>
      </c>
      <c r="F135" s="26">
        <f t="shared" si="54"/>
        <v>320.54156185266544</v>
      </c>
      <c r="G135" s="26">
        <f t="shared" si="54"/>
        <v>346.2060705522988</v>
      </c>
      <c r="H135" s="26">
        <f t="shared" si="54"/>
        <v>312.68320986826865</v>
      </c>
      <c r="I135" s="26">
        <f t="shared" si="54"/>
        <v>271.37208857324498</v>
      </c>
      <c r="J135" s="26">
        <f t="shared" si="54"/>
        <v>267.55326294768548</v>
      </c>
      <c r="K135" s="26">
        <f t="shared" si="54"/>
        <v>288.06574238368978</v>
      </c>
      <c r="L135" s="26">
        <f t="shared" si="54"/>
        <v>293.84656995344187</v>
      </c>
      <c r="M135" s="26">
        <f t="shared" si="54"/>
        <v>293.01223657182766</v>
      </c>
      <c r="N135" s="26">
        <f t="shared" si="54"/>
        <v>224.25853753925335</v>
      </c>
      <c r="O135" s="26">
        <f t="shared" si="54"/>
        <v>220.58502188999162</v>
      </c>
      <c r="P135" s="26">
        <f t="shared" si="54"/>
        <v>193.53912480398648</v>
      </c>
      <c r="Q135" s="26">
        <f t="shared" si="54"/>
        <v>199.75849602497811</v>
      </c>
    </row>
    <row r="136" spans="1:17" ht="12" customHeight="1" x14ac:dyDescent="0.25">
      <c r="A136" s="25" t="s">
        <v>48</v>
      </c>
      <c r="B136" s="24">
        <f t="shared" ref="B136:Q136" si="55">IF(B106=0,0,B106/B$26)</f>
        <v>285.50102468140085</v>
      </c>
      <c r="C136" s="24">
        <f t="shared" si="55"/>
        <v>296.27287416062529</v>
      </c>
      <c r="D136" s="24">
        <f t="shared" si="55"/>
        <v>263.1891406732758</v>
      </c>
      <c r="E136" s="24">
        <f t="shared" si="55"/>
        <v>263.41738786287283</v>
      </c>
      <c r="F136" s="24">
        <f t="shared" si="55"/>
        <v>267.27898382968147</v>
      </c>
      <c r="G136" s="24">
        <f t="shared" si="55"/>
        <v>292.06760909423576</v>
      </c>
      <c r="H136" s="24">
        <f t="shared" si="55"/>
        <v>257.35813876733107</v>
      </c>
      <c r="I136" s="24">
        <f t="shared" si="55"/>
        <v>215.41653855842657</v>
      </c>
      <c r="J136" s="24">
        <f t="shared" si="55"/>
        <v>210.8502454709303</v>
      </c>
      <c r="K136" s="24">
        <f t="shared" si="55"/>
        <v>231.00797155341917</v>
      </c>
      <c r="L136" s="24">
        <f t="shared" si="55"/>
        <v>236.72946080314219</v>
      </c>
      <c r="M136" s="24">
        <f t="shared" si="55"/>
        <v>236.43588290971229</v>
      </c>
      <c r="N136" s="24">
        <f t="shared" si="55"/>
        <v>169.05412430801948</v>
      </c>
      <c r="O136" s="24">
        <f t="shared" si="55"/>
        <v>166.92362103136807</v>
      </c>
      <c r="P136" s="24">
        <f t="shared" si="55"/>
        <v>142.23307987994897</v>
      </c>
      <c r="Q136" s="24">
        <f t="shared" si="55"/>
        <v>150.27987620952766</v>
      </c>
    </row>
    <row r="137" spans="1:17" ht="12" customHeight="1" x14ac:dyDescent="0.25">
      <c r="A137" s="23" t="s">
        <v>44</v>
      </c>
      <c r="B137" s="22">
        <f t="shared" ref="B137:Q137" si="56">IF(B107=0,0,B107/B$26)</f>
        <v>232.27679541004656</v>
      </c>
      <c r="C137" s="22">
        <f t="shared" si="56"/>
        <v>243.37723987569004</v>
      </c>
      <c r="D137" s="22">
        <f t="shared" si="56"/>
        <v>210.25780449129326</v>
      </c>
      <c r="E137" s="22">
        <f t="shared" si="56"/>
        <v>210.60489302447183</v>
      </c>
      <c r="F137" s="22">
        <f t="shared" si="56"/>
        <v>214.56844741700414</v>
      </c>
      <c r="G137" s="22">
        <f t="shared" si="56"/>
        <v>239.59614954825284</v>
      </c>
      <c r="H137" s="22">
        <f t="shared" si="56"/>
        <v>205.12269290297877</v>
      </c>
      <c r="I137" s="22">
        <f t="shared" si="56"/>
        <v>163.42254115563378</v>
      </c>
      <c r="J137" s="22">
        <f t="shared" si="56"/>
        <v>158.74117082140779</v>
      </c>
      <c r="K137" s="22">
        <f t="shared" si="56"/>
        <v>178.483633110173</v>
      </c>
      <c r="L137" s="22">
        <f t="shared" si="56"/>
        <v>183.97143792671162</v>
      </c>
      <c r="M137" s="22">
        <f t="shared" si="56"/>
        <v>184.15455317163892</v>
      </c>
      <c r="N137" s="22">
        <f t="shared" si="56"/>
        <v>119.35930626656162</v>
      </c>
      <c r="O137" s="22">
        <f t="shared" si="56"/>
        <v>116.40626543329866</v>
      </c>
      <c r="P137" s="22">
        <f t="shared" si="56"/>
        <v>91.544274387082851</v>
      </c>
      <c r="Q137" s="22">
        <f t="shared" si="56"/>
        <v>99.964627976677292</v>
      </c>
    </row>
    <row r="138" spans="1:17" ht="12" customHeight="1" x14ac:dyDescent="0.25">
      <c r="A138" s="23" t="s">
        <v>43</v>
      </c>
      <c r="B138" s="22">
        <f t="shared" ref="B138:Q138" si="57">IF(B108=0,0,B108/B$26)</f>
        <v>2.6362138670205977</v>
      </c>
      <c r="C138" s="22">
        <f t="shared" si="57"/>
        <v>2.683642318355159</v>
      </c>
      <c r="D138" s="22">
        <f t="shared" si="57"/>
        <v>2.7867427179007622</v>
      </c>
      <c r="E138" s="22">
        <f t="shared" si="57"/>
        <v>2.8247636179186784</v>
      </c>
      <c r="F138" s="22">
        <f t="shared" si="57"/>
        <v>2.9598085674395098</v>
      </c>
      <c r="G138" s="22">
        <f t="shared" si="57"/>
        <v>3.0280499707192736</v>
      </c>
      <c r="H138" s="22">
        <f t="shared" si="57"/>
        <v>3.1824814046616918</v>
      </c>
      <c r="I138" s="22">
        <f t="shared" si="57"/>
        <v>3.3110149457149558</v>
      </c>
      <c r="J138" s="22">
        <f t="shared" si="57"/>
        <v>3.4331228591144574</v>
      </c>
      <c r="K138" s="22">
        <f t="shared" si="57"/>
        <v>3.5172412275715477</v>
      </c>
      <c r="L138" s="22">
        <f t="shared" si="57"/>
        <v>3.613237707748691</v>
      </c>
      <c r="M138" s="22">
        <f t="shared" si="57"/>
        <v>3.5465694092903917</v>
      </c>
      <c r="N138" s="22">
        <f t="shared" si="57"/>
        <v>3.4432913061169521</v>
      </c>
      <c r="O138" s="22">
        <f t="shared" si="57"/>
        <v>3.314915764942568</v>
      </c>
      <c r="P138" s="22">
        <f t="shared" si="57"/>
        <v>3.1706128887662457</v>
      </c>
      <c r="Q138" s="22">
        <f t="shared" si="57"/>
        <v>3.0327466109472763</v>
      </c>
    </row>
    <row r="139" spans="1:17" ht="12" customHeight="1" x14ac:dyDescent="0.25">
      <c r="A139" s="23" t="s">
        <v>47</v>
      </c>
      <c r="B139" s="22">
        <f t="shared" ref="B139:Q139" si="58">IF(B109=0,0,B109/B$26)</f>
        <v>22.08211427354918</v>
      </c>
      <c r="C139" s="22">
        <f t="shared" si="58"/>
        <v>21.939326061336782</v>
      </c>
      <c r="D139" s="22">
        <f t="shared" si="58"/>
        <v>21.981660885707779</v>
      </c>
      <c r="E139" s="22">
        <f t="shared" si="58"/>
        <v>22.05912777987459</v>
      </c>
      <c r="F139" s="22">
        <f t="shared" si="58"/>
        <v>22.243382204562703</v>
      </c>
      <c r="G139" s="22">
        <f t="shared" si="58"/>
        <v>21.963670197397672</v>
      </c>
      <c r="H139" s="22">
        <f t="shared" si="58"/>
        <v>21.877557446071791</v>
      </c>
      <c r="I139" s="22">
        <f t="shared" si="58"/>
        <v>21.677579938936343</v>
      </c>
      <c r="J139" s="22">
        <f t="shared" si="58"/>
        <v>21.784364002515478</v>
      </c>
      <c r="K139" s="22">
        <f t="shared" si="58"/>
        <v>22.123498349728511</v>
      </c>
      <c r="L139" s="22">
        <f t="shared" si="58"/>
        <v>22.203109445398148</v>
      </c>
      <c r="M139" s="22">
        <f t="shared" si="58"/>
        <v>22.227954077170835</v>
      </c>
      <c r="N139" s="22">
        <f t="shared" si="58"/>
        <v>21.179060387477325</v>
      </c>
      <c r="O139" s="22">
        <f t="shared" si="58"/>
        <v>21.661006821333199</v>
      </c>
      <c r="P139" s="22">
        <f t="shared" si="58"/>
        <v>22.210599418785094</v>
      </c>
      <c r="Q139" s="22">
        <f t="shared" si="58"/>
        <v>22.350978873148257</v>
      </c>
    </row>
    <row r="140" spans="1:17" ht="12" customHeight="1" x14ac:dyDescent="0.25">
      <c r="A140" s="21" t="s">
        <v>46</v>
      </c>
      <c r="B140" s="20">
        <f t="shared" ref="B140:Q140" si="59">IF(B110=0,0,B110/B$26)</f>
        <v>28.505901130784505</v>
      </c>
      <c r="C140" s="20">
        <f t="shared" si="59"/>
        <v>28.272665905243311</v>
      </c>
      <c r="D140" s="20">
        <f t="shared" si="59"/>
        <v>28.162932578374004</v>
      </c>
      <c r="E140" s="20">
        <f t="shared" si="59"/>
        <v>27.928603440607738</v>
      </c>
      <c r="F140" s="20">
        <f t="shared" si="59"/>
        <v>27.507345640675101</v>
      </c>
      <c r="G140" s="20">
        <f t="shared" si="59"/>
        <v>27.479739377865975</v>
      </c>
      <c r="H140" s="20">
        <f t="shared" si="59"/>
        <v>27.17540701361883</v>
      </c>
      <c r="I140" s="20">
        <f t="shared" si="59"/>
        <v>27.005402518141523</v>
      </c>
      <c r="J140" s="20">
        <f t="shared" si="59"/>
        <v>26.891587787892558</v>
      </c>
      <c r="K140" s="20">
        <f t="shared" si="59"/>
        <v>26.883598865946116</v>
      </c>
      <c r="L140" s="20">
        <f t="shared" si="59"/>
        <v>26.941675723283726</v>
      </c>
      <c r="M140" s="20">
        <f t="shared" si="59"/>
        <v>26.506806251612154</v>
      </c>
      <c r="N140" s="20">
        <f t="shared" si="59"/>
        <v>25.072466347863596</v>
      </c>
      <c r="O140" s="20">
        <f t="shared" si="59"/>
        <v>25.541433011793661</v>
      </c>
      <c r="P140" s="20">
        <f t="shared" si="59"/>
        <v>25.307593185314776</v>
      </c>
      <c r="Q140" s="20">
        <f t="shared" si="59"/>
        <v>24.931522748754816</v>
      </c>
    </row>
    <row r="141" spans="1:17" ht="12" customHeight="1" x14ac:dyDescent="0.25">
      <c r="A141" s="19" t="s">
        <v>45</v>
      </c>
      <c r="B141" s="18">
        <f t="shared" ref="B141:Q141" si="60">IF(B111=0,0,B111/B$26)</f>
        <v>51.246354313115681</v>
      </c>
      <c r="C141" s="18">
        <f t="shared" si="60"/>
        <v>52.100932143794296</v>
      </c>
      <c r="D141" s="18">
        <f t="shared" si="60"/>
        <v>52.538376416054327</v>
      </c>
      <c r="E141" s="18">
        <f t="shared" si="60"/>
        <v>52.656219419124604</v>
      </c>
      <c r="F141" s="18">
        <f t="shared" si="60"/>
        <v>53.262578022983973</v>
      </c>
      <c r="G141" s="18">
        <f t="shared" si="60"/>
        <v>54.13846145806302</v>
      </c>
      <c r="H141" s="18">
        <f t="shared" si="60"/>
        <v>55.325071100937592</v>
      </c>
      <c r="I141" s="18">
        <f t="shared" si="60"/>
        <v>55.955550014818407</v>
      </c>
      <c r="J141" s="18">
        <f t="shared" si="60"/>
        <v>56.703017476755214</v>
      </c>
      <c r="K141" s="18">
        <f t="shared" si="60"/>
        <v>57.057770830270634</v>
      </c>
      <c r="L141" s="18">
        <f t="shared" si="60"/>
        <v>57.11710915029964</v>
      </c>
      <c r="M141" s="18">
        <f t="shared" si="60"/>
        <v>56.576353662115395</v>
      </c>
      <c r="N141" s="18">
        <f t="shared" si="60"/>
        <v>55.204413231233872</v>
      </c>
      <c r="O141" s="18">
        <f t="shared" si="60"/>
        <v>53.661400858623551</v>
      </c>
      <c r="P141" s="18">
        <f t="shared" si="60"/>
        <v>51.306044924037508</v>
      </c>
      <c r="Q141" s="18">
        <f t="shared" si="60"/>
        <v>49.478619815450443</v>
      </c>
    </row>
    <row r="142" spans="1:17" s="28" customFormat="1" ht="12" customHeight="1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7" ht="12.95" customHeight="1" x14ac:dyDescent="0.25">
      <c r="A143" s="32" t="s">
        <v>53</v>
      </c>
      <c r="B143" s="31">
        <f t="shared" ref="B143:Q143" si="61">IF(B113=0,0,B113/B$26)</f>
        <v>182.4472454672445</v>
      </c>
      <c r="C143" s="31">
        <f t="shared" si="61"/>
        <v>191.72055808140146</v>
      </c>
      <c r="D143" s="31">
        <f t="shared" si="61"/>
        <v>171.77325856475463</v>
      </c>
      <c r="E143" s="31">
        <f t="shared" si="61"/>
        <v>173.96249253394527</v>
      </c>
      <c r="F143" s="31">
        <f t="shared" si="61"/>
        <v>178.57048725715913</v>
      </c>
      <c r="G143" s="31">
        <f t="shared" si="61"/>
        <v>197.64646622520837</v>
      </c>
      <c r="H143" s="31">
        <f t="shared" si="61"/>
        <v>175.4442344291426</v>
      </c>
      <c r="I143" s="31">
        <f t="shared" si="61"/>
        <v>148.75958239300294</v>
      </c>
      <c r="J143" s="31">
        <f t="shared" si="61"/>
        <v>147.01068478841671</v>
      </c>
      <c r="K143" s="31">
        <f t="shared" si="61"/>
        <v>162.00543316899245</v>
      </c>
      <c r="L143" s="31">
        <f t="shared" si="61"/>
        <v>168.81708816217602</v>
      </c>
      <c r="M143" s="31">
        <f t="shared" si="61"/>
        <v>169.75204308371289</v>
      </c>
      <c r="N143" s="31">
        <f t="shared" si="61"/>
        <v>122.43553834465413</v>
      </c>
      <c r="O143" s="31">
        <f t="shared" si="61"/>
        <v>120.63849133466393</v>
      </c>
      <c r="P143" s="31">
        <f t="shared" si="61"/>
        <v>103.66546848767318</v>
      </c>
      <c r="Q143" s="31">
        <f t="shared" si="61"/>
        <v>110.9728605498982</v>
      </c>
    </row>
    <row r="144" spans="1:17" ht="12" customHeight="1" x14ac:dyDescent="0.25">
      <c r="A144" s="23" t="s">
        <v>44</v>
      </c>
      <c r="B144" s="22">
        <f t="shared" ref="B144:Q144" si="62">IF(B114=0,0,B114/B$26)</f>
        <v>149.71194233855022</v>
      </c>
      <c r="C144" s="22">
        <f t="shared" si="62"/>
        <v>158.73743095354186</v>
      </c>
      <c r="D144" s="22">
        <f t="shared" si="62"/>
        <v>138.42601036004061</v>
      </c>
      <c r="E144" s="22">
        <f t="shared" si="62"/>
        <v>140.28392320747491</v>
      </c>
      <c r="F144" s="22">
        <f t="shared" si="62"/>
        <v>144.31078762253631</v>
      </c>
      <c r="G144" s="22">
        <f t="shared" si="62"/>
        <v>163.15026913186119</v>
      </c>
      <c r="H144" s="22">
        <f t="shared" si="62"/>
        <v>140.54608721269142</v>
      </c>
      <c r="I144" s="22">
        <f t="shared" si="62"/>
        <v>113.46870483134508</v>
      </c>
      <c r="J144" s="22">
        <f t="shared" si="62"/>
        <v>111.19183935693319</v>
      </c>
      <c r="K144" s="22">
        <f t="shared" si="62"/>
        <v>125.55601433726912</v>
      </c>
      <c r="L144" s="22">
        <f t="shared" si="62"/>
        <v>132.03713011463938</v>
      </c>
      <c r="M144" s="22">
        <f t="shared" si="62"/>
        <v>133.25720690664264</v>
      </c>
      <c r="N144" s="22">
        <f t="shared" si="62"/>
        <v>88.260499446515382</v>
      </c>
      <c r="O144" s="22">
        <f t="shared" si="62"/>
        <v>86.002316355360989</v>
      </c>
      <c r="P144" s="22">
        <f t="shared" si="62"/>
        <v>68.379069850221086</v>
      </c>
      <c r="Q144" s="22">
        <f t="shared" si="62"/>
        <v>75.191293092050699</v>
      </c>
    </row>
    <row r="145" spans="1:17" ht="12" customHeight="1" x14ac:dyDescent="0.25">
      <c r="A145" s="23" t="s">
        <v>43</v>
      </c>
      <c r="B145" s="30">
        <f t="shared" ref="B145:Q145" si="63">IF(B115=0,0,B115/B$26)</f>
        <v>4.3469141778588085</v>
      </c>
      <c r="C145" s="30">
        <f t="shared" si="63"/>
        <v>4.5293774715969288</v>
      </c>
      <c r="D145" s="30">
        <f t="shared" si="63"/>
        <v>4.8215327825007437</v>
      </c>
      <c r="E145" s="30">
        <f t="shared" si="63"/>
        <v>4.9936824207442161</v>
      </c>
      <c r="F145" s="30">
        <f t="shared" si="63"/>
        <v>5.3459348653837866</v>
      </c>
      <c r="G145" s="30">
        <f t="shared" si="63"/>
        <v>5.5746674023443168</v>
      </c>
      <c r="H145" s="30">
        <f t="shared" si="63"/>
        <v>5.9789415663670198</v>
      </c>
      <c r="I145" s="30">
        <f t="shared" si="63"/>
        <v>6.3450886879029031</v>
      </c>
      <c r="J145" s="30">
        <f t="shared" si="63"/>
        <v>6.6981516031379389</v>
      </c>
      <c r="K145" s="30">
        <f t="shared" si="63"/>
        <v>6.9941417975451285</v>
      </c>
      <c r="L145" s="30">
        <f t="shared" si="63"/>
        <v>7.3311520757758402</v>
      </c>
      <c r="M145" s="30">
        <f t="shared" si="63"/>
        <v>7.3673474544438413</v>
      </c>
      <c r="N145" s="30">
        <f t="shared" si="63"/>
        <v>7.4071825470930808</v>
      </c>
      <c r="O145" s="30">
        <f t="shared" si="63"/>
        <v>7.4218084520369594</v>
      </c>
      <c r="P145" s="30">
        <f t="shared" si="63"/>
        <v>7.5430513594606721</v>
      </c>
      <c r="Q145" s="30">
        <f t="shared" si="63"/>
        <v>7.6979954389401497</v>
      </c>
    </row>
    <row r="146" spans="1:17" ht="12" customHeight="1" x14ac:dyDescent="0.25">
      <c r="A146" s="23" t="s">
        <v>47</v>
      </c>
      <c r="B146" s="22">
        <f t="shared" ref="B146:Q146" si="64">IF(B116=0,0,B116/B$26)</f>
        <v>13.151281329294003</v>
      </c>
      <c r="C146" s="22">
        <f t="shared" si="64"/>
        <v>13.164606128261715</v>
      </c>
      <c r="D146" s="22">
        <f t="shared" si="64"/>
        <v>13.251938103036021</v>
      </c>
      <c r="E146" s="22">
        <f t="shared" si="64"/>
        <v>13.396739169441547</v>
      </c>
      <c r="F146" s="22">
        <f t="shared" si="64"/>
        <v>13.515762231974586</v>
      </c>
      <c r="G146" s="22">
        <f t="shared" si="64"/>
        <v>13.434313461096927</v>
      </c>
      <c r="H146" s="22">
        <f t="shared" si="64"/>
        <v>13.476679907660966</v>
      </c>
      <c r="I146" s="22">
        <f t="shared" si="64"/>
        <v>13.447019221849239</v>
      </c>
      <c r="J146" s="22">
        <f t="shared" si="64"/>
        <v>13.54945596949948</v>
      </c>
      <c r="K146" s="22">
        <f t="shared" si="64"/>
        <v>13.812037190736209</v>
      </c>
      <c r="L146" s="22">
        <f t="shared" si="64"/>
        <v>13.90905147427441</v>
      </c>
      <c r="M146" s="22">
        <f t="shared" si="64"/>
        <v>14.023592616905828</v>
      </c>
      <c r="N146" s="22">
        <f t="shared" si="64"/>
        <v>13.153675828887986</v>
      </c>
      <c r="O146" s="22">
        <f t="shared" si="64"/>
        <v>13.345826833585832</v>
      </c>
      <c r="P146" s="22">
        <f t="shared" si="64"/>
        <v>13.839079269456034</v>
      </c>
      <c r="Q146" s="22">
        <f t="shared" si="64"/>
        <v>14.158167120298454</v>
      </c>
    </row>
    <row r="147" spans="1:17" ht="12" customHeight="1" x14ac:dyDescent="0.25">
      <c r="A147" s="29" t="s">
        <v>46</v>
      </c>
      <c r="B147" s="18">
        <f t="shared" ref="B147:Q147" si="65">IF(B117=0,0,B117/B$26)</f>
        <v>15.237107621541433</v>
      </c>
      <c r="C147" s="18">
        <f t="shared" si="65"/>
        <v>15.289143528000972</v>
      </c>
      <c r="D147" s="18">
        <f t="shared" si="65"/>
        <v>15.273777319177226</v>
      </c>
      <c r="E147" s="18">
        <f t="shared" si="65"/>
        <v>15.288147736284598</v>
      </c>
      <c r="F147" s="18">
        <f t="shared" si="65"/>
        <v>15.398002537264448</v>
      </c>
      <c r="G147" s="18">
        <f t="shared" si="65"/>
        <v>15.487216229905933</v>
      </c>
      <c r="H147" s="18">
        <f t="shared" si="65"/>
        <v>15.442525742423186</v>
      </c>
      <c r="I147" s="18">
        <f t="shared" si="65"/>
        <v>15.498769651905739</v>
      </c>
      <c r="J147" s="18">
        <f t="shared" si="65"/>
        <v>15.571237858846125</v>
      </c>
      <c r="K147" s="18">
        <f t="shared" si="65"/>
        <v>15.643239843442</v>
      </c>
      <c r="L147" s="18">
        <f t="shared" si="65"/>
        <v>15.53975449748642</v>
      </c>
      <c r="M147" s="18">
        <f t="shared" si="65"/>
        <v>15.103896105720581</v>
      </c>
      <c r="N147" s="18">
        <f t="shared" si="65"/>
        <v>13.614180522157685</v>
      </c>
      <c r="O147" s="18">
        <f t="shared" si="65"/>
        <v>13.868539693680148</v>
      </c>
      <c r="P147" s="18">
        <f t="shared" si="65"/>
        <v>13.904268008535382</v>
      </c>
      <c r="Q147" s="18">
        <f t="shared" si="65"/>
        <v>13.925404898608882</v>
      </c>
    </row>
    <row r="148" spans="1:17" s="28" customFormat="1" ht="12" customHeight="1" x14ac:dyDescent="0.25"/>
    <row r="149" spans="1:17" ht="12.95" customHeight="1" x14ac:dyDescent="0.25">
      <c r="A149" s="27" t="s">
        <v>52</v>
      </c>
      <c r="B149" s="26">
        <f t="shared" ref="B149:Q149" si="66">IF(B119=0,0,B119/B$26)</f>
        <v>42.979151499739537</v>
      </c>
      <c r="C149" s="26">
        <f t="shared" si="66"/>
        <v>44.945965094228683</v>
      </c>
      <c r="D149" s="26">
        <f t="shared" si="66"/>
        <v>40.287826990908897</v>
      </c>
      <c r="E149" s="26">
        <f t="shared" si="66"/>
        <v>40.854260929901585</v>
      </c>
      <c r="F149" s="26">
        <f t="shared" si="66"/>
        <v>42.528825540602284</v>
      </c>
      <c r="G149" s="26">
        <f t="shared" si="66"/>
        <v>46.365413065235309</v>
      </c>
      <c r="H149" s="26">
        <f t="shared" si="66"/>
        <v>39.486999088340596</v>
      </c>
      <c r="I149" s="26">
        <f t="shared" si="66"/>
        <v>30.09472675611352</v>
      </c>
      <c r="J149" s="26">
        <f t="shared" si="66"/>
        <v>28.497359306921336</v>
      </c>
      <c r="K149" s="26">
        <f t="shared" si="66"/>
        <v>31.124578159343262</v>
      </c>
      <c r="L149" s="26">
        <f t="shared" si="66"/>
        <v>33.960422949465539</v>
      </c>
      <c r="M149" s="26">
        <f t="shared" si="66"/>
        <v>33.945869129063574</v>
      </c>
      <c r="N149" s="26">
        <f t="shared" si="66"/>
        <v>27.563297586358779</v>
      </c>
      <c r="O149" s="26">
        <f t="shared" si="66"/>
        <v>27.488459227716735</v>
      </c>
      <c r="P149" s="26">
        <f t="shared" si="66"/>
        <v>23.782573138855721</v>
      </c>
      <c r="Q149" s="26">
        <f t="shared" si="66"/>
        <v>24.481763568944476</v>
      </c>
    </row>
    <row r="150" spans="1:17" ht="12" customHeight="1" x14ac:dyDescent="0.25">
      <c r="A150" s="25" t="s">
        <v>48</v>
      </c>
      <c r="B150" s="24">
        <f t="shared" ref="B150:Q150" si="67">IF(B120=0,0,B120/B$26)</f>
        <v>42.979151499739537</v>
      </c>
      <c r="C150" s="24">
        <f t="shared" si="67"/>
        <v>44.945965094228683</v>
      </c>
      <c r="D150" s="24">
        <f t="shared" si="67"/>
        <v>40.287826990908897</v>
      </c>
      <c r="E150" s="24">
        <f t="shared" si="67"/>
        <v>40.854260929901585</v>
      </c>
      <c r="F150" s="24">
        <f t="shared" si="67"/>
        <v>42.528825540602284</v>
      </c>
      <c r="G150" s="24">
        <f t="shared" si="67"/>
        <v>46.365413065235309</v>
      </c>
      <c r="H150" s="24">
        <f t="shared" si="67"/>
        <v>39.486999088340596</v>
      </c>
      <c r="I150" s="24">
        <f t="shared" si="67"/>
        <v>30.09472675611352</v>
      </c>
      <c r="J150" s="24">
        <f t="shared" si="67"/>
        <v>28.497359306921336</v>
      </c>
      <c r="K150" s="24">
        <f t="shared" si="67"/>
        <v>31.124578159343262</v>
      </c>
      <c r="L150" s="24">
        <f t="shared" si="67"/>
        <v>33.960422949465539</v>
      </c>
      <c r="M150" s="24">
        <f t="shared" si="67"/>
        <v>33.945869129063574</v>
      </c>
      <c r="N150" s="24">
        <f t="shared" si="67"/>
        <v>27.563297586358779</v>
      </c>
      <c r="O150" s="24">
        <f t="shared" si="67"/>
        <v>27.488459227716735</v>
      </c>
      <c r="P150" s="24">
        <f t="shared" si="67"/>
        <v>23.782573138855721</v>
      </c>
      <c r="Q150" s="24">
        <f t="shared" si="67"/>
        <v>24.481763568944476</v>
      </c>
    </row>
    <row r="151" spans="1:17" ht="12" customHeight="1" x14ac:dyDescent="0.25">
      <c r="A151" s="23" t="s">
        <v>44</v>
      </c>
      <c r="B151" s="22">
        <f t="shared" ref="B151:Q151" si="68">IF(B121=0,0,B121/B$26)</f>
        <v>36.076784265942102</v>
      </c>
      <c r="C151" s="22">
        <f t="shared" si="68"/>
        <v>38.227419474300063</v>
      </c>
      <c r="D151" s="22">
        <f t="shared" si="68"/>
        <v>33.514525876953684</v>
      </c>
      <c r="E151" s="22">
        <f t="shared" si="68"/>
        <v>34.139365791761676</v>
      </c>
      <c r="F151" s="22">
        <f t="shared" si="68"/>
        <v>35.941198204444717</v>
      </c>
      <c r="G151" s="22">
        <f t="shared" si="68"/>
        <v>39.81694486390127</v>
      </c>
      <c r="H151" s="22">
        <f t="shared" si="68"/>
        <v>33.031821345660923</v>
      </c>
      <c r="I151" s="22">
        <f t="shared" si="68"/>
        <v>23.742236271923169</v>
      </c>
      <c r="J151" s="22">
        <f t="shared" si="68"/>
        <v>22.121667762126595</v>
      </c>
      <c r="K151" s="22">
        <f t="shared" si="68"/>
        <v>24.638330328323143</v>
      </c>
      <c r="L151" s="22">
        <f t="shared" si="68"/>
        <v>27.066898321046839</v>
      </c>
      <c r="M151" s="22">
        <f t="shared" si="68"/>
        <v>26.740534824509538</v>
      </c>
      <c r="N151" s="22">
        <f t="shared" si="68"/>
        <v>19.245219023589776</v>
      </c>
      <c r="O151" s="22">
        <f t="shared" si="68"/>
        <v>18.680842669668085</v>
      </c>
      <c r="P151" s="22">
        <f t="shared" si="68"/>
        <v>15.149929518370589</v>
      </c>
      <c r="Q151" s="22">
        <f t="shared" si="68"/>
        <v>16.307542122222991</v>
      </c>
    </row>
    <row r="152" spans="1:17" ht="12" customHeight="1" x14ac:dyDescent="0.25">
      <c r="A152" s="23" t="s">
        <v>43</v>
      </c>
      <c r="B152" s="22">
        <f t="shared" ref="B152:Q152" si="69">IF(B122=0,0,B122/B$26)</f>
        <v>1.3104836012906812E-3</v>
      </c>
      <c r="C152" s="22">
        <f t="shared" si="69"/>
        <v>1.3174593848866041E-3</v>
      </c>
      <c r="D152" s="22">
        <f t="shared" si="69"/>
        <v>1.6063238416862333E-3</v>
      </c>
      <c r="E152" s="22">
        <f t="shared" si="69"/>
        <v>1.6564443034977586E-3</v>
      </c>
      <c r="F152" s="22">
        <f t="shared" si="69"/>
        <v>1.7576663182337748E-3</v>
      </c>
      <c r="G152" s="22">
        <f t="shared" si="69"/>
        <v>1.6704895188009933E-3</v>
      </c>
      <c r="H152" s="22">
        <f t="shared" si="69"/>
        <v>2.0969241036453367E-3</v>
      </c>
      <c r="I152" s="22">
        <f t="shared" si="69"/>
        <v>2.7981712836109428E-3</v>
      </c>
      <c r="J152" s="22">
        <f t="shared" si="69"/>
        <v>3.1659759180657126E-3</v>
      </c>
      <c r="K152" s="22">
        <f t="shared" si="69"/>
        <v>3.0590691816878056E-3</v>
      </c>
      <c r="L152" s="22">
        <f t="shared" si="69"/>
        <v>3.1159341931653321E-3</v>
      </c>
      <c r="M152" s="22">
        <f t="shared" si="69"/>
        <v>3.2883560888675788E-3</v>
      </c>
      <c r="N152" s="22">
        <f t="shared" si="69"/>
        <v>3.6709395358694987E-3</v>
      </c>
      <c r="O152" s="22">
        <f t="shared" si="69"/>
        <v>4.3210737946823069E-3</v>
      </c>
      <c r="P152" s="22">
        <f t="shared" si="69"/>
        <v>5.385791056720734E-3</v>
      </c>
      <c r="Q152" s="22">
        <f t="shared" si="69"/>
        <v>7.0776645685005357E-3</v>
      </c>
    </row>
    <row r="153" spans="1:17" ht="12" customHeight="1" x14ac:dyDescent="0.25">
      <c r="A153" s="23" t="s">
        <v>47</v>
      </c>
      <c r="B153" s="22">
        <f t="shared" ref="B153:Q153" si="70">IF(B123=0,0,B123/B$26)</f>
        <v>2.7857442851890952</v>
      </c>
      <c r="C153" s="22">
        <f t="shared" si="70"/>
        <v>2.73807641812434</v>
      </c>
      <c r="D153" s="22">
        <f t="shared" si="70"/>
        <v>2.7789552162625237</v>
      </c>
      <c r="E153" s="22">
        <f t="shared" si="70"/>
        <v>2.7994792600245488</v>
      </c>
      <c r="F153" s="22">
        <f t="shared" si="70"/>
        <v>2.9589333883173854</v>
      </c>
      <c r="G153" s="22">
        <f t="shared" si="70"/>
        <v>2.9354407625443342</v>
      </c>
      <c r="H153" s="22">
        <f t="shared" si="70"/>
        <v>2.9148670254223252</v>
      </c>
      <c r="I153" s="22">
        <f t="shared" si="70"/>
        <v>2.8942732131466613</v>
      </c>
      <c r="J153" s="22">
        <f t="shared" si="70"/>
        <v>2.9741187845627279</v>
      </c>
      <c r="K153" s="22">
        <f t="shared" si="70"/>
        <v>3.0676134104736037</v>
      </c>
      <c r="L153" s="22">
        <f t="shared" si="70"/>
        <v>3.1476650719245289</v>
      </c>
      <c r="M153" s="22">
        <f t="shared" si="70"/>
        <v>3.1513401790745346</v>
      </c>
      <c r="N153" s="22">
        <f t="shared" si="70"/>
        <v>3.5404490208386976</v>
      </c>
      <c r="O153" s="22">
        <f t="shared" si="70"/>
        <v>3.8662293276022561</v>
      </c>
      <c r="P153" s="22">
        <f t="shared" si="70"/>
        <v>3.8587958477919595</v>
      </c>
      <c r="Q153" s="22">
        <f t="shared" si="70"/>
        <v>3.6953962357299748</v>
      </c>
    </row>
    <row r="154" spans="1:17" ht="12" customHeight="1" x14ac:dyDescent="0.25">
      <c r="A154" s="21" t="s">
        <v>46</v>
      </c>
      <c r="B154" s="20">
        <f t="shared" ref="B154:Q154" si="71">IF(B124=0,0,B124/B$26)</f>
        <v>4.1153124650070509</v>
      </c>
      <c r="C154" s="20">
        <f t="shared" si="71"/>
        <v>3.9791517424193907</v>
      </c>
      <c r="D154" s="20">
        <f t="shared" si="71"/>
        <v>3.9927395738510052</v>
      </c>
      <c r="E154" s="20">
        <f t="shared" si="71"/>
        <v>3.9137594338118626</v>
      </c>
      <c r="F154" s="20">
        <f t="shared" si="71"/>
        <v>3.6269362815219472</v>
      </c>
      <c r="G154" s="20">
        <f t="shared" si="71"/>
        <v>3.6113569492709061</v>
      </c>
      <c r="H154" s="20">
        <f t="shared" si="71"/>
        <v>3.5382137931537065</v>
      </c>
      <c r="I154" s="20">
        <f t="shared" si="71"/>
        <v>3.455419099760078</v>
      </c>
      <c r="J154" s="20">
        <f t="shared" si="71"/>
        <v>3.3984067843139494</v>
      </c>
      <c r="K154" s="20">
        <f t="shared" si="71"/>
        <v>3.4155753513648257</v>
      </c>
      <c r="L154" s="20">
        <f t="shared" si="71"/>
        <v>3.742743622301004</v>
      </c>
      <c r="M154" s="20">
        <f t="shared" si="71"/>
        <v>4.0507057693906345</v>
      </c>
      <c r="N154" s="20">
        <f t="shared" si="71"/>
        <v>4.7739586023944343</v>
      </c>
      <c r="O154" s="20">
        <f t="shared" si="71"/>
        <v>4.9370661566517082</v>
      </c>
      <c r="P154" s="20">
        <f t="shared" si="71"/>
        <v>4.7684619816364515</v>
      </c>
      <c r="Q154" s="20">
        <f t="shared" si="71"/>
        <v>4.4717475464230123</v>
      </c>
    </row>
    <row r="155" spans="1:17" ht="12" customHeight="1" x14ac:dyDescent="0.25">
      <c r="A155" s="19" t="s">
        <v>45</v>
      </c>
      <c r="B155" s="18">
        <f t="shared" ref="B155:Q155" si="72">IF(B125=0,0,B125/B$26)</f>
        <v>0</v>
      </c>
      <c r="C155" s="18">
        <f t="shared" si="72"/>
        <v>0</v>
      </c>
      <c r="D155" s="18">
        <f t="shared" si="72"/>
        <v>0</v>
      </c>
      <c r="E155" s="18">
        <f t="shared" si="72"/>
        <v>0</v>
      </c>
      <c r="F155" s="18">
        <f t="shared" si="72"/>
        <v>0</v>
      </c>
      <c r="G155" s="18">
        <f t="shared" si="72"/>
        <v>0</v>
      </c>
      <c r="H155" s="18">
        <f t="shared" si="72"/>
        <v>0</v>
      </c>
      <c r="I155" s="18">
        <f t="shared" si="72"/>
        <v>0</v>
      </c>
      <c r="J155" s="18">
        <f t="shared" si="72"/>
        <v>0</v>
      </c>
      <c r="K155" s="18">
        <f t="shared" si="72"/>
        <v>0</v>
      </c>
      <c r="L155" s="18">
        <f t="shared" si="72"/>
        <v>0</v>
      </c>
      <c r="M155" s="18">
        <f t="shared" si="72"/>
        <v>0</v>
      </c>
      <c r="N155" s="18">
        <f t="shared" si="72"/>
        <v>0</v>
      </c>
      <c r="O155" s="18">
        <f t="shared" si="72"/>
        <v>0</v>
      </c>
      <c r="P155" s="18">
        <f t="shared" si="72"/>
        <v>0</v>
      </c>
      <c r="Q155" s="18">
        <f t="shared" si="72"/>
        <v>0</v>
      </c>
    </row>
    <row r="157" spans="1:17" s="28" customFormat="1" ht="6.6" customHeight="1" x14ac:dyDescent="0.25">
      <c r="A157" s="35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</row>
    <row r="158" spans="1:17" s="28" customFormat="1" ht="12" customHeight="1" x14ac:dyDescent="0.25">
      <c r="B158" s="33"/>
    </row>
    <row r="159" spans="1:17" ht="12.95" customHeight="1" x14ac:dyDescent="0.25">
      <c r="A159" s="27" t="s">
        <v>51</v>
      </c>
      <c r="B159" s="26">
        <f t="shared" ref="B159:Q159" si="73">IF(B105=0,0,B105/B$23)</f>
        <v>14536.858026301967</v>
      </c>
      <c r="C159" s="26">
        <f t="shared" si="73"/>
        <v>15189.729043469119</v>
      </c>
      <c r="D159" s="26">
        <f t="shared" si="73"/>
        <v>14025.765022268135</v>
      </c>
      <c r="E159" s="26">
        <f t="shared" si="73"/>
        <v>14109.595800257983</v>
      </c>
      <c r="F159" s="26">
        <f t="shared" si="73"/>
        <v>14391.25082295563</v>
      </c>
      <c r="G159" s="26">
        <f t="shared" si="73"/>
        <v>15686.939462669272</v>
      </c>
      <c r="H159" s="26">
        <f t="shared" si="73"/>
        <v>14240.377925936518</v>
      </c>
      <c r="I159" s="26">
        <f t="shared" si="73"/>
        <v>12457.935673127189</v>
      </c>
      <c r="J159" s="26">
        <f t="shared" si="73"/>
        <v>12364.555760638328</v>
      </c>
      <c r="K159" s="26">
        <f t="shared" si="73"/>
        <v>13373.639362150761</v>
      </c>
      <c r="L159" s="26">
        <f t="shared" si="73"/>
        <v>13659.205556333549</v>
      </c>
      <c r="M159" s="26">
        <f t="shared" si="73"/>
        <v>13685.027132660665</v>
      </c>
      <c r="N159" s="26">
        <f t="shared" si="73"/>
        <v>10446.981366684904</v>
      </c>
      <c r="O159" s="26">
        <f t="shared" si="73"/>
        <v>10035.330839884196</v>
      </c>
      <c r="P159" s="26">
        <f t="shared" si="73"/>
        <v>8569.4810708692694</v>
      </c>
      <c r="Q159" s="26">
        <f t="shared" si="73"/>
        <v>8545.1006932214768</v>
      </c>
    </row>
    <row r="160" spans="1:17" ht="12" customHeight="1" x14ac:dyDescent="0.25">
      <c r="A160" s="25" t="s">
        <v>48</v>
      </c>
      <c r="B160" s="24">
        <f t="shared" ref="B160:Q160" si="74">IF(B106=0,0,B106/B$23)</f>
        <v>12324.633006942689</v>
      </c>
      <c r="C160" s="24">
        <f t="shared" si="74"/>
        <v>12918.034019748369</v>
      </c>
      <c r="D160" s="24">
        <f t="shared" si="74"/>
        <v>11691.819191203433</v>
      </c>
      <c r="E160" s="24">
        <f t="shared" si="74"/>
        <v>11759.010508551914</v>
      </c>
      <c r="F160" s="24">
        <f t="shared" si="74"/>
        <v>11999.938085300944</v>
      </c>
      <c r="G160" s="24">
        <f t="shared" si="74"/>
        <v>13233.87222979302</v>
      </c>
      <c r="H160" s="24">
        <f t="shared" si="74"/>
        <v>11720.73537273203</v>
      </c>
      <c r="I160" s="24">
        <f t="shared" si="74"/>
        <v>9889.1724436290679</v>
      </c>
      <c r="J160" s="24">
        <f t="shared" si="74"/>
        <v>9744.1144561161836</v>
      </c>
      <c r="K160" s="24">
        <f t="shared" si="74"/>
        <v>10724.695258009728</v>
      </c>
      <c r="L160" s="24">
        <f t="shared" si="74"/>
        <v>11004.165768763129</v>
      </c>
      <c r="M160" s="24">
        <f t="shared" si="74"/>
        <v>11042.649653850975</v>
      </c>
      <c r="N160" s="24">
        <f t="shared" si="74"/>
        <v>7875.3090338778329</v>
      </c>
      <c r="O160" s="24">
        <f t="shared" si="74"/>
        <v>7594.0503470659014</v>
      </c>
      <c r="P160" s="24">
        <f t="shared" si="74"/>
        <v>6297.7637566414869</v>
      </c>
      <c r="Q160" s="24">
        <f t="shared" si="74"/>
        <v>6428.5459689018662</v>
      </c>
    </row>
    <row r="161" spans="1:17" ht="12" customHeight="1" x14ac:dyDescent="0.25">
      <c r="A161" s="23" t="s">
        <v>44</v>
      </c>
      <c r="B161" s="22">
        <f t="shared" ref="B161:Q161" si="75">IF(B107=0,0,B107/B$23)</f>
        <v>10027.026216988665</v>
      </c>
      <c r="C161" s="22">
        <f t="shared" si="75"/>
        <v>10611.688543049399</v>
      </c>
      <c r="D161" s="22">
        <f t="shared" si="75"/>
        <v>9340.4166576285224</v>
      </c>
      <c r="E161" s="22">
        <f t="shared" si="75"/>
        <v>9401.4490475336806</v>
      </c>
      <c r="F161" s="22">
        <f t="shared" si="75"/>
        <v>9633.41018126569</v>
      </c>
      <c r="G161" s="22">
        <f t="shared" si="75"/>
        <v>10856.338502257206</v>
      </c>
      <c r="H161" s="22">
        <f t="shared" si="75"/>
        <v>9341.802104931834</v>
      </c>
      <c r="I161" s="22">
        <f t="shared" si="75"/>
        <v>7502.273044953783</v>
      </c>
      <c r="J161" s="22">
        <f t="shared" si="75"/>
        <v>7335.9750372922508</v>
      </c>
      <c r="K161" s="22">
        <f t="shared" si="75"/>
        <v>8286.2186996277651</v>
      </c>
      <c r="L161" s="22">
        <f t="shared" si="75"/>
        <v>8551.7543646446702</v>
      </c>
      <c r="M161" s="22">
        <f t="shared" si="75"/>
        <v>8600.8696641551323</v>
      </c>
      <c r="N161" s="22">
        <f t="shared" si="75"/>
        <v>5560.2986721918915</v>
      </c>
      <c r="O161" s="22">
        <f t="shared" si="75"/>
        <v>5295.805560366246</v>
      </c>
      <c r="P161" s="22">
        <f t="shared" si="75"/>
        <v>4053.3764286734558</v>
      </c>
      <c r="Q161" s="22">
        <f t="shared" si="75"/>
        <v>4276.2026588061653</v>
      </c>
    </row>
    <row r="162" spans="1:17" ht="12" customHeight="1" x14ac:dyDescent="0.25">
      <c r="A162" s="23" t="s">
        <v>43</v>
      </c>
      <c r="B162" s="22">
        <f t="shared" ref="B162:Q162" si="76">IF(B108=0,0,B108/B$23)</f>
        <v>113.80123232516964</v>
      </c>
      <c r="C162" s="22">
        <f t="shared" si="76"/>
        <v>117.01166657111274</v>
      </c>
      <c r="D162" s="22">
        <f t="shared" si="76"/>
        <v>123.79725055049326</v>
      </c>
      <c r="E162" s="22">
        <f t="shared" si="76"/>
        <v>126.09807323946411</v>
      </c>
      <c r="F162" s="22">
        <f t="shared" si="76"/>
        <v>132.88556789878501</v>
      </c>
      <c r="G162" s="22">
        <f t="shared" si="76"/>
        <v>137.20393898591419</v>
      </c>
      <c r="H162" s="22">
        <f t="shared" si="76"/>
        <v>144.93818828244954</v>
      </c>
      <c r="I162" s="22">
        <f t="shared" si="76"/>
        <v>151.99946104754409</v>
      </c>
      <c r="J162" s="22">
        <f t="shared" si="76"/>
        <v>158.6564056703088</v>
      </c>
      <c r="K162" s="22">
        <f t="shared" si="76"/>
        <v>163.2902105540114</v>
      </c>
      <c r="L162" s="22">
        <f t="shared" si="76"/>
        <v>167.95825311779083</v>
      </c>
      <c r="M162" s="22">
        <f t="shared" si="76"/>
        <v>165.6412003875671</v>
      </c>
      <c r="N162" s="22">
        <f t="shared" si="76"/>
        <v>160.40415009295029</v>
      </c>
      <c r="O162" s="22">
        <f t="shared" si="76"/>
        <v>150.80931661868118</v>
      </c>
      <c r="P162" s="22">
        <f t="shared" si="76"/>
        <v>140.38767179945839</v>
      </c>
      <c r="Q162" s="22">
        <f t="shared" si="76"/>
        <v>129.73228014457112</v>
      </c>
    </row>
    <row r="163" spans="1:17" ht="12" customHeight="1" x14ac:dyDescent="0.25">
      <c r="A163" s="23" t="s">
        <v>47</v>
      </c>
      <c r="B163" s="22">
        <f t="shared" ref="B163:Q163" si="77">IF(B109=0,0,B109/B$23)</f>
        <v>953.25035958301476</v>
      </c>
      <c r="C163" s="22">
        <f t="shared" si="77"/>
        <v>956.59435995833803</v>
      </c>
      <c r="D163" s="22">
        <f t="shared" si="77"/>
        <v>976.50535254071121</v>
      </c>
      <c r="E163" s="22">
        <f t="shared" si="77"/>
        <v>984.72434746056797</v>
      </c>
      <c r="F163" s="22">
        <f t="shared" si="77"/>
        <v>998.65393619023382</v>
      </c>
      <c r="G163" s="22">
        <f t="shared" si="77"/>
        <v>995.19561923037691</v>
      </c>
      <c r="H163" s="22">
        <f t="shared" si="77"/>
        <v>996.35885873021618</v>
      </c>
      <c r="I163" s="22">
        <f t="shared" si="77"/>
        <v>995.15723171158459</v>
      </c>
      <c r="J163" s="22">
        <f t="shared" si="77"/>
        <v>1006.7303252130831</v>
      </c>
      <c r="K163" s="22">
        <f t="shared" si="77"/>
        <v>1027.0977934068942</v>
      </c>
      <c r="L163" s="22">
        <f t="shared" si="77"/>
        <v>1032.09248266031</v>
      </c>
      <c r="M163" s="22">
        <f t="shared" si="77"/>
        <v>1038.1482978614456</v>
      </c>
      <c r="N163" s="22">
        <f t="shared" si="77"/>
        <v>986.61683813550223</v>
      </c>
      <c r="O163" s="22">
        <f t="shared" si="77"/>
        <v>985.44936512269032</v>
      </c>
      <c r="P163" s="22">
        <f t="shared" si="77"/>
        <v>983.43583750678613</v>
      </c>
      <c r="Q163" s="22">
        <f t="shared" si="77"/>
        <v>956.1113487720487</v>
      </c>
    </row>
    <row r="164" spans="1:17" ht="12" customHeight="1" x14ac:dyDescent="0.25">
      <c r="A164" s="21" t="s">
        <v>46</v>
      </c>
      <c r="B164" s="20">
        <f t="shared" ref="B164:Q164" si="78">IF(B110=0,0,B110/B$23)</f>
        <v>1230.5551980458406</v>
      </c>
      <c r="C164" s="20">
        <f t="shared" si="78"/>
        <v>1232.739450169521</v>
      </c>
      <c r="D164" s="20">
        <f t="shared" si="78"/>
        <v>1251.0999304837053</v>
      </c>
      <c r="E164" s="20">
        <f t="shared" si="78"/>
        <v>1246.7390403182017</v>
      </c>
      <c r="F164" s="20">
        <f t="shared" si="78"/>
        <v>1234.9883999462354</v>
      </c>
      <c r="G164" s="20">
        <f t="shared" si="78"/>
        <v>1245.1341693195225</v>
      </c>
      <c r="H164" s="20">
        <f t="shared" si="78"/>
        <v>1237.6362207875297</v>
      </c>
      <c r="I164" s="20">
        <f t="shared" si="78"/>
        <v>1239.7427059161585</v>
      </c>
      <c r="J164" s="20">
        <f t="shared" si="78"/>
        <v>1242.75268794054</v>
      </c>
      <c r="K164" s="20">
        <f t="shared" si="78"/>
        <v>1248.0885544210587</v>
      </c>
      <c r="L164" s="20">
        <f t="shared" si="78"/>
        <v>1252.3606683403564</v>
      </c>
      <c r="M164" s="20">
        <f t="shared" si="78"/>
        <v>1237.9904914468298</v>
      </c>
      <c r="N164" s="20">
        <f t="shared" si="78"/>
        <v>1167.9893734574889</v>
      </c>
      <c r="O164" s="20">
        <f t="shared" si="78"/>
        <v>1161.9861049582842</v>
      </c>
      <c r="P164" s="20">
        <f t="shared" si="78"/>
        <v>1120.5638186617859</v>
      </c>
      <c r="Q164" s="20">
        <f t="shared" si="78"/>
        <v>1066.4996811790807</v>
      </c>
    </row>
    <row r="165" spans="1:17" ht="12" customHeight="1" x14ac:dyDescent="0.25">
      <c r="A165" s="19" t="s">
        <v>45</v>
      </c>
      <c r="B165" s="18">
        <f t="shared" ref="B165:Q165" si="79">IF(B111=0,0,B111/B$23)</f>
        <v>2212.2250193592768</v>
      </c>
      <c r="C165" s="18">
        <f t="shared" si="79"/>
        <v>2271.6950237207488</v>
      </c>
      <c r="D165" s="18">
        <f t="shared" si="79"/>
        <v>2333.9458310647033</v>
      </c>
      <c r="E165" s="18">
        <f t="shared" si="79"/>
        <v>2350.5852917060688</v>
      </c>
      <c r="F165" s="18">
        <f t="shared" si="79"/>
        <v>2391.3127376546872</v>
      </c>
      <c r="G165" s="18">
        <f t="shared" si="79"/>
        <v>2453.0672328762525</v>
      </c>
      <c r="H165" s="18">
        <f t="shared" si="79"/>
        <v>2519.6425532044909</v>
      </c>
      <c r="I165" s="18">
        <f t="shared" si="79"/>
        <v>2568.7632294981208</v>
      </c>
      <c r="J165" s="18">
        <f t="shared" si="79"/>
        <v>2620.4413045221445</v>
      </c>
      <c r="K165" s="18">
        <f t="shared" si="79"/>
        <v>2648.9441041410332</v>
      </c>
      <c r="L165" s="18">
        <f t="shared" si="79"/>
        <v>2655.0397875704193</v>
      </c>
      <c r="M165" s="18">
        <f t="shared" si="79"/>
        <v>2642.3774788096912</v>
      </c>
      <c r="N165" s="18">
        <f t="shared" si="79"/>
        <v>2571.6723328070711</v>
      </c>
      <c r="O165" s="18">
        <f t="shared" si="79"/>
        <v>2441.2804928182954</v>
      </c>
      <c r="P165" s="18">
        <f t="shared" si="79"/>
        <v>2271.7173142277825</v>
      </c>
      <c r="Q165" s="18">
        <f t="shared" si="79"/>
        <v>2116.5547243196102</v>
      </c>
    </row>
    <row r="166" spans="1:17" s="28" customFormat="1" ht="12" customHeight="1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</row>
    <row r="167" spans="1:17" ht="12.95" customHeight="1" x14ac:dyDescent="0.25">
      <c r="A167" s="32" t="s">
        <v>50</v>
      </c>
      <c r="B167" s="31">
        <f t="shared" ref="B167:Q167" si="80">IF(B113=0,0,B113/B$23)</f>
        <v>7875.9624278779784</v>
      </c>
      <c r="C167" s="31">
        <f t="shared" si="80"/>
        <v>8359.3636393386532</v>
      </c>
      <c r="D167" s="31">
        <f t="shared" si="80"/>
        <v>7630.7931090367902</v>
      </c>
      <c r="E167" s="31">
        <f t="shared" si="80"/>
        <v>7765.7241778793959</v>
      </c>
      <c r="F167" s="31">
        <f t="shared" si="80"/>
        <v>8017.2214075514894</v>
      </c>
      <c r="G167" s="31">
        <f t="shared" si="80"/>
        <v>8955.5568616668315</v>
      </c>
      <c r="H167" s="31">
        <f t="shared" si="80"/>
        <v>7990.1706402788632</v>
      </c>
      <c r="I167" s="31">
        <f t="shared" si="80"/>
        <v>6829.137506207072</v>
      </c>
      <c r="J167" s="31">
        <f t="shared" si="80"/>
        <v>6793.8689644439919</v>
      </c>
      <c r="K167" s="31">
        <f t="shared" si="80"/>
        <v>7521.207554855001</v>
      </c>
      <c r="L167" s="31">
        <f t="shared" si="80"/>
        <v>7847.3174248527112</v>
      </c>
      <c r="M167" s="31">
        <f t="shared" si="80"/>
        <v>7928.2058067077642</v>
      </c>
      <c r="N167" s="31">
        <f t="shared" si="80"/>
        <v>5703.603536087232</v>
      </c>
      <c r="O167" s="31">
        <f t="shared" si="80"/>
        <v>5488.3471334314781</v>
      </c>
      <c r="P167" s="31">
        <f t="shared" si="80"/>
        <v>4590.0758867625709</v>
      </c>
      <c r="Q167" s="31">
        <f t="shared" si="80"/>
        <v>4747.1035599663892</v>
      </c>
    </row>
    <row r="168" spans="1:17" ht="12" customHeight="1" x14ac:dyDescent="0.25">
      <c r="A168" s="23" t="s">
        <v>44</v>
      </c>
      <c r="B168" s="22">
        <f t="shared" ref="B168:Q168" si="81">IF(B114=0,0,B114/B$23)</f>
        <v>6462.83055599625</v>
      </c>
      <c r="C168" s="22">
        <f t="shared" si="81"/>
        <v>6921.2395467348306</v>
      </c>
      <c r="D168" s="22">
        <f t="shared" si="81"/>
        <v>6149.3870163070342</v>
      </c>
      <c r="E168" s="22">
        <f t="shared" si="81"/>
        <v>6262.3053875104079</v>
      </c>
      <c r="F168" s="22">
        <f t="shared" si="81"/>
        <v>6479.0747543957887</v>
      </c>
      <c r="G168" s="22">
        <f t="shared" si="81"/>
        <v>7392.5000538171871</v>
      </c>
      <c r="H168" s="22">
        <f t="shared" si="81"/>
        <v>6400.8214536480828</v>
      </c>
      <c r="I168" s="22">
        <f t="shared" si="81"/>
        <v>5209.0317509584929</v>
      </c>
      <c r="J168" s="22">
        <f t="shared" si="81"/>
        <v>5138.5570211698769</v>
      </c>
      <c r="K168" s="22">
        <f t="shared" si="81"/>
        <v>5829.0195897682697</v>
      </c>
      <c r="L168" s="22">
        <f t="shared" si="81"/>
        <v>6137.6326481877077</v>
      </c>
      <c r="M168" s="22">
        <f t="shared" si="81"/>
        <v>6223.7281059521374</v>
      </c>
      <c r="N168" s="22">
        <f t="shared" si="81"/>
        <v>4111.5749850578432</v>
      </c>
      <c r="O168" s="22">
        <f t="shared" si="81"/>
        <v>3912.6033591385471</v>
      </c>
      <c r="P168" s="22">
        <f t="shared" si="81"/>
        <v>3027.6728042383261</v>
      </c>
      <c r="Q168" s="22">
        <f t="shared" si="81"/>
        <v>3216.4698048425448</v>
      </c>
    </row>
    <row r="169" spans="1:17" ht="12" customHeight="1" x14ac:dyDescent="0.25">
      <c r="A169" s="23" t="s">
        <v>43</v>
      </c>
      <c r="B169" s="30">
        <f t="shared" ref="B169:Q169" si="82">IF(B115=0,0,B115/B$23)</f>
        <v>187.64949097668136</v>
      </c>
      <c r="C169" s="30">
        <f t="shared" si="82"/>
        <v>197.48906285173192</v>
      </c>
      <c r="D169" s="30">
        <f t="shared" si="82"/>
        <v>214.19002840789599</v>
      </c>
      <c r="E169" s="30">
        <f t="shared" si="82"/>
        <v>222.91908874470528</v>
      </c>
      <c r="F169" s="30">
        <f t="shared" si="82"/>
        <v>240.01470850224433</v>
      </c>
      <c r="G169" s="30">
        <f t="shared" si="82"/>
        <v>252.59369347736705</v>
      </c>
      <c r="H169" s="30">
        <f t="shared" si="82"/>
        <v>272.29600060082259</v>
      </c>
      <c r="I169" s="30">
        <f t="shared" si="82"/>
        <v>291.2853238878551</v>
      </c>
      <c r="J169" s="30">
        <f t="shared" si="82"/>
        <v>309.54460460608067</v>
      </c>
      <c r="K169" s="30">
        <f t="shared" si="82"/>
        <v>324.70757985351287</v>
      </c>
      <c r="L169" s="30">
        <f t="shared" si="82"/>
        <v>340.78231093059816</v>
      </c>
      <c r="M169" s="30">
        <f t="shared" si="82"/>
        <v>344.08921275575233</v>
      </c>
      <c r="N169" s="30">
        <f t="shared" si="82"/>
        <v>345.06020996221946</v>
      </c>
      <c r="O169" s="30">
        <f t="shared" si="82"/>
        <v>337.64896006213831</v>
      </c>
      <c r="P169" s="30">
        <f t="shared" si="82"/>
        <v>333.98950164190001</v>
      </c>
      <c r="Q169" s="30">
        <f t="shared" si="82"/>
        <v>329.29836512925084</v>
      </c>
    </row>
    <row r="170" spans="1:17" ht="12" customHeight="1" x14ac:dyDescent="0.25">
      <c r="A170" s="23" t="s">
        <v>47</v>
      </c>
      <c r="B170" s="22">
        <f t="shared" ref="B170:Q170" si="83">IF(B116=0,0,B116/B$23)</f>
        <v>567.72025997273113</v>
      </c>
      <c r="C170" s="22">
        <f t="shared" si="83"/>
        <v>574.00067523317603</v>
      </c>
      <c r="D170" s="22">
        <f t="shared" si="83"/>
        <v>588.69930513606892</v>
      </c>
      <c r="E170" s="22">
        <f t="shared" si="83"/>
        <v>598.03340224373812</v>
      </c>
      <c r="F170" s="22">
        <f t="shared" si="83"/>
        <v>606.81280523984401</v>
      </c>
      <c r="G170" s="22">
        <f t="shared" si="83"/>
        <v>608.722029774215</v>
      </c>
      <c r="H170" s="22">
        <f t="shared" si="83"/>
        <v>613.761817120974</v>
      </c>
      <c r="I170" s="22">
        <f t="shared" si="83"/>
        <v>617.31514593803706</v>
      </c>
      <c r="J170" s="22">
        <f t="shared" si="83"/>
        <v>626.16692472910631</v>
      </c>
      <c r="K170" s="22">
        <f t="shared" si="83"/>
        <v>641.23280580682695</v>
      </c>
      <c r="L170" s="22">
        <f t="shared" si="83"/>
        <v>646.55031777583974</v>
      </c>
      <c r="M170" s="22">
        <f t="shared" si="83"/>
        <v>654.96665840674302</v>
      </c>
      <c r="N170" s="22">
        <f t="shared" si="83"/>
        <v>612.7579703125175</v>
      </c>
      <c r="O170" s="22">
        <f t="shared" si="83"/>
        <v>607.15721520580087</v>
      </c>
      <c r="P170" s="22">
        <f t="shared" si="83"/>
        <v>612.76358440688796</v>
      </c>
      <c r="Q170" s="22">
        <f t="shared" si="83"/>
        <v>605.64614813319349</v>
      </c>
    </row>
    <row r="171" spans="1:17" ht="12" customHeight="1" x14ac:dyDescent="0.25">
      <c r="A171" s="29" t="s">
        <v>46</v>
      </c>
      <c r="B171" s="18">
        <f t="shared" ref="B171:Q171" si="84">IF(B117=0,0,B117/B$23)</f>
        <v>657.7621209323155</v>
      </c>
      <c r="C171" s="18">
        <f t="shared" si="84"/>
        <v>666.63435451891496</v>
      </c>
      <c r="D171" s="18">
        <f t="shared" si="84"/>
        <v>678.51675918578962</v>
      </c>
      <c r="E171" s="18">
        <f t="shared" si="84"/>
        <v>682.46629938054593</v>
      </c>
      <c r="F171" s="18">
        <f t="shared" si="84"/>
        <v>691.31913941361233</v>
      </c>
      <c r="G171" s="18">
        <f t="shared" si="84"/>
        <v>701.74108459806223</v>
      </c>
      <c r="H171" s="18">
        <f t="shared" si="84"/>
        <v>703.29136890898337</v>
      </c>
      <c r="I171" s="18">
        <f t="shared" si="84"/>
        <v>711.50528542268785</v>
      </c>
      <c r="J171" s="18">
        <f t="shared" si="84"/>
        <v>719.60041393892845</v>
      </c>
      <c r="K171" s="18">
        <f t="shared" si="84"/>
        <v>726.24757942639098</v>
      </c>
      <c r="L171" s="18">
        <f t="shared" si="84"/>
        <v>722.35214795856609</v>
      </c>
      <c r="M171" s="18">
        <f t="shared" si="84"/>
        <v>705.42182959313072</v>
      </c>
      <c r="N171" s="18">
        <f t="shared" si="84"/>
        <v>634.21037075465188</v>
      </c>
      <c r="O171" s="18">
        <f t="shared" si="84"/>
        <v>630.93759902499153</v>
      </c>
      <c r="P171" s="18">
        <f t="shared" si="84"/>
        <v>615.64999647545596</v>
      </c>
      <c r="Q171" s="18">
        <f t="shared" si="84"/>
        <v>595.68924186139895</v>
      </c>
    </row>
    <row r="172" spans="1:17" s="28" customFormat="1" ht="12" customHeight="1" x14ac:dyDescent="0.25"/>
    <row r="173" spans="1:17" ht="12.95" customHeight="1" x14ac:dyDescent="0.25">
      <c r="A173" s="27" t="s">
        <v>49</v>
      </c>
      <c r="B173" s="26">
        <f t="shared" ref="B173:Q173" si="85">IF(B119=0,0,B119/B$23)</f>
        <v>1855.3427952673408</v>
      </c>
      <c r="C173" s="26">
        <f t="shared" si="85"/>
        <v>1959.7254989428677</v>
      </c>
      <c r="D173" s="26">
        <f t="shared" si="85"/>
        <v>1789.7318543584629</v>
      </c>
      <c r="E173" s="26">
        <f t="shared" si="85"/>
        <v>1823.743252073851</v>
      </c>
      <c r="F173" s="26">
        <f t="shared" si="85"/>
        <v>1909.4029242980043</v>
      </c>
      <c r="G173" s="26">
        <f t="shared" si="85"/>
        <v>2100.8627224695897</v>
      </c>
      <c r="H173" s="26">
        <f t="shared" si="85"/>
        <v>1798.3370146928526</v>
      </c>
      <c r="I173" s="26">
        <f t="shared" si="85"/>
        <v>1381.5649649127761</v>
      </c>
      <c r="J173" s="26">
        <f t="shared" si="85"/>
        <v>1316.9609082669667</v>
      </c>
      <c r="K173" s="26">
        <f t="shared" si="85"/>
        <v>1444.978775184268</v>
      </c>
      <c r="L173" s="26">
        <f t="shared" si="85"/>
        <v>1578.6211080165908</v>
      </c>
      <c r="M173" s="26">
        <f t="shared" si="85"/>
        <v>1585.4291462640176</v>
      </c>
      <c r="N173" s="26">
        <f t="shared" si="85"/>
        <v>1284.0236070775181</v>
      </c>
      <c r="O173" s="26">
        <f t="shared" si="85"/>
        <v>1250.5644320962899</v>
      </c>
      <c r="P173" s="26">
        <f t="shared" si="85"/>
        <v>1053.0393300909982</v>
      </c>
      <c r="Q173" s="26">
        <f t="shared" si="85"/>
        <v>1047.2602618018968</v>
      </c>
    </row>
    <row r="174" spans="1:17" ht="12" customHeight="1" x14ac:dyDescent="0.25">
      <c r="A174" s="25" t="s">
        <v>48</v>
      </c>
      <c r="B174" s="24">
        <f t="shared" ref="B174:Q174" si="86">IF(B120=0,0,B120/B$23)</f>
        <v>1855.3427952673408</v>
      </c>
      <c r="C174" s="24">
        <f t="shared" si="86"/>
        <v>1959.7254989428677</v>
      </c>
      <c r="D174" s="24">
        <f t="shared" si="86"/>
        <v>1789.7318543584629</v>
      </c>
      <c r="E174" s="24">
        <f t="shared" si="86"/>
        <v>1823.743252073851</v>
      </c>
      <c r="F174" s="24">
        <f t="shared" si="86"/>
        <v>1909.4029242980043</v>
      </c>
      <c r="G174" s="24">
        <f t="shared" si="86"/>
        <v>2100.8627224695897</v>
      </c>
      <c r="H174" s="24">
        <f t="shared" si="86"/>
        <v>1798.3370146928526</v>
      </c>
      <c r="I174" s="24">
        <f t="shared" si="86"/>
        <v>1381.5649649127761</v>
      </c>
      <c r="J174" s="24">
        <f t="shared" si="86"/>
        <v>1316.9609082669667</v>
      </c>
      <c r="K174" s="24">
        <f t="shared" si="86"/>
        <v>1444.978775184268</v>
      </c>
      <c r="L174" s="24">
        <f t="shared" si="86"/>
        <v>1578.6211080165908</v>
      </c>
      <c r="M174" s="24">
        <f t="shared" si="86"/>
        <v>1585.4291462640176</v>
      </c>
      <c r="N174" s="24">
        <f t="shared" si="86"/>
        <v>1284.0236070775181</v>
      </c>
      <c r="O174" s="24">
        <f t="shared" si="86"/>
        <v>1250.5644320962899</v>
      </c>
      <c r="P174" s="24">
        <f t="shared" si="86"/>
        <v>1053.0393300909982</v>
      </c>
      <c r="Q174" s="24">
        <f t="shared" si="86"/>
        <v>1047.2602618018968</v>
      </c>
    </row>
    <row r="175" spans="1:17" ht="12" customHeight="1" x14ac:dyDescent="0.25">
      <c r="A175" s="23" t="s">
        <v>44</v>
      </c>
      <c r="B175" s="22">
        <f t="shared" ref="B175:Q175" si="87">IF(B121=0,0,B121/B$23)</f>
        <v>1557.3783899534517</v>
      </c>
      <c r="C175" s="22">
        <f t="shared" si="87"/>
        <v>1666.7847390864131</v>
      </c>
      <c r="D175" s="22">
        <f t="shared" si="87"/>
        <v>1488.8371755379155</v>
      </c>
      <c r="E175" s="22">
        <f t="shared" si="87"/>
        <v>1523.9888465889865</v>
      </c>
      <c r="F175" s="22">
        <f t="shared" si="87"/>
        <v>1613.6403505623134</v>
      </c>
      <c r="G175" s="22">
        <f t="shared" si="87"/>
        <v>1804.1451516781096</v>
      </c>
      <c r="H175" s="22">
        <f t="shared" si="87"/>
        <v>1504.3520237060343</v>
      </c>
      <c r="I175" s="22">
        <f t="shared" si="87"/>
        <v>1089.9398452025155</v>
      </c>
      <c r="J175" s="22">
        <f t="shared" si="87"/>
        <v>1022.3182911307332</v>
      </c>
      <c r="K175" s="22">
        <f t="shared" si="87"/>
        <v>1143.8505029093376</v>
      </c>
      <c r="L175" s="22">
        <f t="shared" si="87"/>
        <v>1258.1815333020111</v>
      </c>
      <c r="M175" s="22">
        <f t="shared" si="87"/>
        <v>1248.9066971971472</v>
      </c>
      <c r="N175" s="22">
        <f t="shared" si="87"/>
        <v>896.5297229855538</v>
      </c>
      <c r="O175" s="22">
        <f t="shared" si="87"/>
        <v>849.86929280918037</v>
      </c>
      <c r="P175" s="22">
        <f t="shared" si="87"/>
        <v>670.80511170114676</v>
      </c>
      <c r="Q175" s="22">
        <f t="shared" si="87"/>
        <v>697.59030162062095</v>
      </c>
    </row>
    <row r="176" spans="1:17" ht="12" customHeight="1" x14ac:dyDescent="0.25">
      <c r="A176" s="23" t="s">
        <v>43</v>
      </c>
      <c r="B176" s="22">
        <f t="shared" ref="B176:Q176" si="88">IF(B122=0,0,B122/B$23)</f>
        <v>5.6571528825677231E-2</v>
      </c>
      <c r="C176" s="22">
        <f t="shared" si="88"/>
        <v>5.744361579445513E-2</v>
      </c>
      <c r="D176" s="22">
        <f t="shared" si="88"/>
        <v>7.1358749344561129E-2</v>
      </c>
      <c r="E176" s="22">
        <f t="shared" si="88"/>
        <v>7.3944040405566694E-2</v>
      </c>
      <c r="F176" s="22">
        <f t="shared" si="88"/>
        <v>7.891337617051318E-2</v>
      </c>
      <c r="G176" s="22">
        <f t="shared" si="88"/>
        <v>7.5691532250287699E-2</v>
      </c>
      <c r="H176" s="22">
        <f t="shared" si="88"/>
        <v>9.5499185039374226E-2</v>
      </c>
      <c r="I176" s="22">
        <f t="shared" si="88"/>
        <v>0.12845623894812633</v>
      </c>
      <c r="J176" s="22">
        <f t="shared" si="88"/>
        <v>0.14631062744099588</v>
      </c>
      <c r="K176" s="22">
        <f t="shared" si="88"/>
        <v>0.14201927546549775</v>
      </c>
      <c r="L176" s="22">
        <f t="shared" si="88"/>
        <v>0.14484152614473991</v>
      </c>
      <c r="M176" s="22">
        <f t="shared" si="88"/>
        <v>0.15358144364380946</v>
      </c>
      <c r="N176" s="22">
        <f t="shared" si="88"/>
        <v>0.17100903872051204</v>
      </c>
      <c r="O176" s="22">
        <f t="shared" si="88"/>
        <v>0.19658363356518663</v>
      </c>
      <c r="P176" s="22">
        <f t="shared" si="88"/>
        <v>0.23847082371054862</v>
      </c>
      <c r="Q176" s="22">
        <f t="shared" si="88"/>
        <v>0.30276237363701702</v>
      </c>
    </row>
    <row r="177" spans="1:17" ht="12" customHeight="1" x14ac:dyDescent="0.25">
      <c r="A177" s="23" t="s">
        <v>47</v>
      </c>
      <c r="B177" s="22">
        <f t="shared" ref="B177:Q177" si="89">IF(B123=0,0,B123/B$23)</f>
        <v>120.25622676646091</v>
      </c>
      <c r="C177" s="22">
        <f t="shared" si="89"/>
        <v>119.38509192989676</v>
      </c>
      <c r="D177" s="22">
        <f t="shared" si="89"/>
        <v>123.45130139441272</v>
      </c>
      <c r="E177" s="22">
        <f t="shared" si="89"/>
        <v>124.96937390571387</v>
      </c>
      <c r="F177" s="22">
        <f t="shared" si="89"/>
        <v>132.84627526481671</v>
      </c>
      <c r="G177" s="22">
        <f t="shared" si="89"/>
        <v>133.00772417082314</v>
      </c>
      <c r="H177" s="22">
        <f t="shared" si="89"/>
        <v>132.75035798484896</v>
      </c>
      <c r="I177" s="22">
        <f t="shared" si="89"/>
        <v>132.8680104848157</v>
      </c>
      <c r="J177" s="22">
        <f t="shared" si="89"/>
        <v>137.44424996109305</v>
      </c>
      <c r="K177" s="22">
        <f t="shared" si="89"/>
        <v>142.4159468414949</v>
      </c>
      <c r="L177" s="22">
        <f t="shared" si="89"/>
        <v>146.31650880498893</v>
      </c>
      <c r="M177" s="22">
        <f t="shared" si="89"/>
        <v>147.18216672260706</v>
      </c>
      <c r="N177" s="22">
        <f t="shared" si="89"/>
        <v>164.93019778087879</v>
      </c>
      <c r="O177" s="22">
        <f t="shared" si="89"/>
        <v>175.89086544915605</v>
      </c>
      <c r="P177" s="22">
        <f t="shared" si="89"/>
        <v>170.85887934800149</v>
      </c>
      <c r="Q177" s="22">
        <f t="shared" si="89"/>
        <v>158.0785476664569</v>
      </c>
    </row>
    <row r="178" spans="1:17" ht="12" customHeight="1" x14ac:dyDescent="0.25">
      <c r="A178" s="21" t="s">
        <v>46</v>
      </c>
      <c r="B178" s="20">
        <f t="shared" ref="B178:Q178" si="90">IF(B124=0,0,B124/B$23)</f>
        <v>177.65160701860259</v>
      </c>
      <c r="C178" s="20">
        <f t="shared" si="90"/>
        <v>173.49822431076322</v>
      </c>
      <c r="D178" s="20">
        <f t="shared" si="90"/>
        <v>177.37201867679002</v>
      </c>
      <c r="E178" s="20">
        <f t="shared" si="90"/>
        <v>174.71108753874486</v>
      </c>
      <c r="F178" s="20">
        <f t="shared" si="90"/>
        <v>162.83738509470399</v>
      </c>
      <c r="G178" s="20">
        <f t="shared" si="90"/>
        <v>163.63415508840657</v>
      </c>
      <c r="H178" s="20">
        <f t="shared" si="90"/>
        <v>161.13913381693004</v>
      </c>
      <c r="I178" s="20">
        <f t="shared" si="90"/>
        <v>158.62865298649669</v>
      </c>
      <c r="J178" s="20">
        <f t="shared" si="90"/>
        <v>157.05205654769949</v>
      </c>
      <c r="K178" s="20">
        <f t="shared" si="90"/>
        <v>158.57030615796981</v>
      </c>
      <c r="L178" s="20">
        <f t="shared" si="90"/>
        <v>173.97822438344585</v>
      </c>
      <c r="M178" s="20">
        <f t="shared" si="90"/>
        <v>189.18670090061951</v>
      </c>
      <c r="N178" s="20">
        <f t="shared" si="90"/>
        <v>222.39267727236515</v>
      </c>
      <c r="O178" s="20">
        <f t="shared" si="90"/>
        <v>224.60769020438821</v>
      </c>
      <c r="P178" s="20">
        <f t="shared" si="90"/>
        <v>211.13686821813943</v>
      </c>
      <c r="Q178" s="20">
        <f t="shared" si="90"/>
        <v>191.2886501411819</v>
      </c>
    </row>
    <row r="179" spans="1:17" ht="12" customHeight="1" x14ac:dyDescent="0.25">
      <c r="A179" s="19" t="s">
        <v>45</v>
      </c>
      <c r="B179" s="18">
        <f t="shared" ref="B179:Q179" si="91">IF(B125=0,0,B125/B$23)</f>
        <v>0</v>
      </c>
      <c r="C179" s="18">
        <f t="shared" si="91"/>
        <v>0</v>
      </c>
      <c r="D179" s="18">
        <f t="shared" si="91"/>
        <v>0</v>
      </c>
      <c r="E179" s="18">
        <f t="shared" si="91"/>
        <v>0</v>
      </c>
      <c r="F179" s="18">
        <f t="shared" si="91"/>
        <v>0</v>
      </c>
      <c r="G179" s="18">
        <f t="shared" si="91"/>
        <v>0</v>
      </c>
      <c r="H179" s="18">
        <f t="shared" si="91"/>
        <v>0</v>
      </c>
      <c r="I179" s="18">
        <f t="shared" si="91"/>
        <v>0</v>
      </c>
      <c r="J179" s="18">
        <f t="shared" si="91"/>
        <v>0</v>
      </c>
      <c r="K179" s="18">
        <f t="shared" si="91"/>
        <v>0</v>
      </c>
      <c r="L179" s="18">
        <f t="shared" si="91"/>
        <v>0</v>
      </c>
      <c r="M179" s="18">
        <f t="shared" si="91"/>
        <v>0</v>
      </c>
      <c r="N179" s="18">
        <f t="shared" si="91"/>
        <v>0</v>
      </c>
      <c r="O179" s="18">
        <f t="shared" si="91"/>
        <v>0</v>
      </c>
      <c r="P179" s="18">
        <f t="shared" si="91"/>
        <v>0</v>
      </c>
      <c r="Q179" s="18">
        <f t="shared" si="91"/>
        <v>0</v>
      </c>
    </row>
  </sheetData>
  <pageMargins left="0.39370078740157483" right="0.39370078740157483" top="0.39370078740157483" bottom="0.39370078740157483" header="0.31496062992125984" footer="0.31496062992125984"/>
  <pageSetup paperSize="9" scale="39" orientation="portrait" horizontalDpi="1200" verticalDpi="12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77.688733201771257</v>
      </c>
      <c r="C3" s="154">
        <v>78.812359725689973</v>
      </c>
      <c r="D3" s="154">
        <v>79.333675821517232</v>
      </c>
      <c r="E3" s="154">
        <v>80.216954876536789</v>
      </c>
      <c r="F3" s="154">
        <v>81.57876411532628</v>
      </c>
      <c r="G3" s="154">
        <v>83.806392606792485</v>
      </c>
      <c r="H3" s="154">
        <v>86.47632566441726</v>
      </c>
      <c r="I3" s="154">
        <v>89.413549746790594</v>
      </c>
      <c r="J3" s="154">
        <v>90.701042322163914</v>
      </c>
      <c r="K3" s="154">
        <v>90.834010461419126</v>
      </c>
      <c r="L3" s="154">
        <v>90.40407149128302</v>
      </c>
      <c r="M3" s="154">
        <v>89.093349176182556</v>
      </c>
      <c r="N3" s="154">
        <v>87.608527447123933</v>
      </c>
      <c r="O3" s="154">
        <v>86.441663199376904</v>
      </c>
      <c r="P3" s="154">
        <v>85.246952595974662</v>
      </c>
      <c r="Q3" s="154">
        <v>84.178068304570814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103.12298662229384</v>
      </c>
      <c r="C5" s="143">
        <v>104.61447345981998</v>
      </c>
      <c r="D5" s="143">
        <v>105.30646148125368</v>
      </c>
      <c r="E5" s="143">
        <v>106.47891429932145</v>
      </c>
      <c r="F5" s="143">
        <v>108.28656169072728</v>
      </c>
      <c r="G5" s="143">
        <v>111.24348599181336</v>
      </c>
      <c r="H5" s="143">
        <v>114.78751946535158</v>
      </c>
      <c r="I5" s="143">
        <v>118.68635147444863</v>
      </c>
      <c r="J5" s="143">
        <v>120.39535191961869</v>
      </c>
      <c r="K5" s="143">
        <v>120.57185205136869</v>
      </c>
      <c r="L5" s="143">
        <v>120.00115680588701</v>
      </c>
      <c r="M5" s="143">
        <v>118.26132151452508</v>
      </c>
      <c r="N5" s="143">
        <v>116.29038898683758</v>
      </c>
      <c r="O5" s="143">
        <v>114.74150897230656</v>
      </c>
      <c r="P5" s="143">
        <v>113.15566607727338</v>
      </c>
      <c r="Q5" s="143">
        <v>111.73684334789587</v>
      </c>
    </row>
    <row r="6" spans="1:17" ht="12" customHeight="1" x14ac:dyDescent="0.25">
      <c r="A6" s="153" t="str">
        <f>"Penetration factor "&amp;MID('SER_se-appl'!A71,FIND("(",'SER_se-appl'!A71),100)</f>
        <v>Penetration factor (unit per capita)</v>
      </c>
      <c r="B6" s="152">
        <f>1000*B8/SER_summary!B$3</f>
        <v>1.4046856213697037E-2</v>
      </c>
      <c r="C6" s="152">
        <f>1000*C8/SER_summary!C$3</f>
        <v>1.444185582903411E-2</v>
      </c>
      <c r="D6" s="152">
        <f>1000*D8/SER_summary!D$3</f>
        <v>1.4772149278601314E-2</v>
      </c>
      <c r="E6" s="152">
        <f>1000*E8/SER_summary!E$3</f>
        <v>1.5214345070237528E-2</v>
      </c>
      <c r="F6" s="152">
        <f>1000*F8/SER_summary!F$3</f>
        <v>1.5781927924368239E-2</v>
      </c>
      <c r="G6" s="152">
        <f>1000*G8/SER_summary!G$3</f>
        <v>1.6548366379645813E-2</v>
      </c>
      <c r="H6" s="152">
        <f>1000*H8/SER_summary!H$3</f>
        <v>1.7457587627226032E-2</v>
      </c>
      <c r="I6" s="152">
        <f>1000*I8/SER_summary!I$3</f>
        <v>1.8474249333690022E-2</v>
      </c>
      <c r="J6" s="152">
        <f>1000*J8/SER_summary!J$3</f>
        <v>1.9210374281345446E-2</v>
      </c>
      <c r="K6" s="152">
        <f>1000*K8/SER_summary!K$3</f>
        <v>1.9733188171874954E-2</v>
      </c>
      <c r="L6" s="152">
        <f>1000*L8/SER_summary!L$3</f>
        <v>2.01889652292251E-2</v>
      </c>
      <c r="M6" s="152">
        <f>1000*M8/SER_summary!M$3</f>
        <v>2.0306142204572594E-2</v>
      </c>
      <c r="N6" s="152">
        <f>1000*N8/SER_summary!N$3</f>
        <v>2.0447974880588353E-2</v>
      </c>
      <c r="O6" s="152">
        <f>1000*O8/SER_summary!O$3</f>
        <v>2.0706256445015211E-2</v>
      </c>
      <c r="P6" s="152">
        <f>1000*P8/SER_summary!P$3</f>
        <v>2.1142257708775994E-2</v>
      </c>
      <c r="Q6" s="152">
        <f>1000*Q8/SER_summary!Q$3</f>
        <v>2.1892128740157401E-2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"&amp;MID('SER_se-appl'!A23,FIND("(",'SER_se-appl'!A23),100)</f>
        <v>Stock of appliances (000 units)</v>
      </c>
      <c r="B8" s="62">
        <v>143.58196353559904</v>
      </c>
      <c r="C8" s="62">
        <v>147.31123312918498</v>
      </c>
      <c r="D8" s="62">
        <v>150.30444740382441</v>
      </c>
      <c r="E8" s="62">
        <v>154.30939529526444</v>
      </c>
      <c r="F8" s="62">
        <v>159.66169307342901</v>
      </c>
      <c r="G8" s="62">
        <v>167.09794038842622</v>
      </c>
      <c r="H8" s="62">
        <v>175.91279579034094</v>
      </c>
      <c r="I8" s="62">
        <v>185.9647127243185</v>
      </c>
      <c r="J8" s="62">
        <v>192.97591301620182</v>
      </c>
      <c r="K8" s="62">
        <v>197.94311722237336</v>
      </c>
      <c r="L8" s="62">
        <v>202.17883903019441</v>
      </c>
      <c r="M8" s="62">
        <v>202.77149094732906</v>
      </c>
      <c r="N8" s="62">
        <v>203.08775291588748</v>
      </c>
      <c r="O8" s="62">
        <v>205.17411244985382</v>
      </c>
      <c r="P8" s="62">
        <v>208.82979631364418</v>
      </c>
      <c r="Q8" s="62">
        <v>215.75942913976181</v>
      </c>
    </row>
    <row r="9" spans="1:17" ht="12.95" customHeight="1" x14ac:dyDescent="0.25">
      <c r="A9" s="151" t="str">
        <f>"Number of new appliances "&amp;MID('SER_se-appl'!A31,FIND("(",'SER_se-appl'!A31),100)</f>
        <v>Number of new appliances (000 units)</v>
      </c>
      <c r="B9" s="150"/>
      <c r="C9" s="150">
        <v>16.722670073946546</v>
      </c>
      <c r="D9" s="150">
        <v>16.272469565567896</v>
      </c>
      <c r="E9" s="150">
        <v>17.576346798768878</v>
      </c>
      <c r="F9" s="150">
        <v>19.222267461454738</v>
      </c>
      <c r="G9" s="150">
        <v>21.611356331319719</v>
      </c>
      <c r="H9" s="150">
        <v>23.30181681659634</v>
      </c>
      <c r="I9" s="150">
        <v>24.857591499782242</v>
      </c>
      <c r="J9" s="150">
        <v>22.142599698135641</v>
      </c>
      <c r="K9" s="150">
        <v>20.431494399361437</v>
      </c>
      <c r="L9" s="150">
        <v>20.040226385261068</v>
      </c>
      <c r="M9" s="150">
        <v>17.315321991081206</v>
      </c>
      <c r="N9" s="150">
        <v>16.588731534126332</v>
      </c>
      <c r="O9" s="150">
        <v>19.662706332735262</v>
      </c>
      <c r="P9" s="150">
        <v>22.87795132524505</v>
      </c>
      <c r="Q9" s="150">
        <v>28.540989157437338</v>
      </c>
    </row>
    <row r="10" spans="1:17" ht="12" customHeight="1" x14ac:dyDescent="0.25">
      <c r="A10" s="142" t="str">
        <f>"Number of replaced appliances "&amp;MID('SER_se-appl'!A39,FIND("(",'SER_se-appl'!A39),100)</f>
        <v>Number of replaced appliances (000 units)</v>
      </c>
      <c r="B10" s="149"/>
      <c r="C10" s="149">
        <f>B8+C9-C8</f>
        <v>12.993400480360606</v>
      </c>
      <c r="D10" s="149">
        <f t="shared" ref="D10:Q10" si="0">C8+D9-D8</f>
        <v>13.279255290928461</v>
      </c>
      <c r="E10" s="149">
        <f t="shared" si="0"/>
        <v>13.571398907328842</v>
      </c>
      <c r="F10" s="149">
        <f t="shared" si="0"/>
        <v>13.869969683290179</v>
      </c>
      <c r="G10" s="149">
        <f t="shared" si="0"/>
        <v>14.175109016322494</v>
      </c>
      <c r="H10" s="149">
        <f t="shared" si="0"/>
        <v>14.486961414681616</v>
      </c>
      <c r="I10" s="149">
        <f t="shared" si="0"/>
        <v>14.805674565804679</v>
      </c>
      <c r="J10" s="149">
        <f t="shared" si="0"/>
        <v>15.131399406252314</v>
      </c>
      <c r="K10" s="149">
        <f t="shared" si="0"/>
        <v>15.464290193189896</v>
      </c>
      <c r="L10" s="149">
        <f t="shared" si="0"/>
        <v>15.804504577440014</v>
      </c>
      <c r="M10" s="149">
        <f t="shared" si="0"/>
        <v>16.722670073946546</v>
      </c>
      <c r="N10" s="149">
        <f t="shared" si="0"/>
        <v>16.272469565567917</v>
      </c>
      <c r="O10" s="149">
        <f t="shared" si="0"/>
        <v>17.576346798768924</v>
      </c>
      <c r="P10" s="149">
        <f t="shared" si="0"/>
        <v>19.222267461454692</v>
      </c>
      <c r="Q10" s="149">
        <f t="shared" si="0"/>
        <v>21.611356331319712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8759.9999999999982</v>
      </c>
      <c r="C12" s="146">
        <v>8760</v>
      </c>
      <c r="D12" s="146">
        <v>8759.9999999999982</v>
      </c>
      <c r="E12" s="146">
        <v>8760</v>
      </c>
      <c r="F12" s="146">
        <v>8759.9999999999982</v>
      </c>
      <c r="G12" s="146">
        <v>8759.9999999999982</v>
      </c>
      <c r="H12" s="146">
        <v>8760</v>
      </c>
      <c r="I12" s="146">
        <v>8759.9999999999982</v>
      </c>
      <c r="J12" s="146">
        <v>8759.9999999999982</v>
      </c>
      <c r="K12" s="146">
        <v>8760</v>
      </c>
      <c r="L12" s="146">
        <v>8760</v>
      </c>
      <c r="M12" s="146">
        <v>8759.9999999999964</v>
      </c>
      <c r="N12" s="146">
        <v>8759.9999999999982</v>
      </c>
      <c r="O12" s="146">
        <v>8760.0000000000036</v>
      </c>
      <c r="P12" s="146">
        <v>8760</v>
      </c>
      <c r="Q12" s="146">
        <v>8759.9999999999982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"&amp;MID('SER_se-appl'!A55,FIND("(",'SER_se-appl'!A55),100)</f>
        <v>W per appliance in average operating mode (W per appliance)</v>
      </c>
      <c r="B14" s="143">
        <f>IF(B5=0,0,B5/B8*1000)</f>
        <v>718.21685734730875</v>
      </c>
      <c r="C14" s="143">
        <f>IF(C5=0,0,C5/C8*1000)</f>
        <v>710.15951219468809</v>
      </c>
      <c r="D14" s="143">
        <f t="shared" ref="D14:Q14" si="1">IF(D5=0,0,D5/D8*1000)</f>
        <v>700.62106145352959</v>
      </c>
      <c r="E14" s="143">
        <f t="shared" si="1"/>
        <v>690.03519905951669</v>
      </c>
      <c r="F14" s="143">
        <f t="shared" si="1"/>
        <v>678.22506204369188</v>
      </c>
      <c r="G14" s="143">
        <f t="shared" si="1"/>
        <v>665.7382235425714</v>
      </c>
      <c r="H14" s="143">
        <f t="shared" si="1"/>
        <v>652.52512729181672</v>
      </c>
      <c r="I14" s="143">
        <f t="shared" si="1"/>
        <v>638.2197446802395</v>
      </c>
      <c r="J14" s="143">
        <f t="shared" si="1"/>
        <v>623.88797667981783</v>
      </c>
      <c r="K14" s="143">
        <f t="shared" si="1"/>
        <v>609.12374091752736</v>
      </c>
      <c r="L14" s="143">
        <f t="shared" si="1"/>
        <v>593.53964728210462</v>
      </c>
      <c r="M14" s="143">
        <f t="shared" si="1"/>
        <v>583.22459908944541</v>
      </c>
      <c r="N14" s="143">
        <f t="shared" si="1"/>
        <v>572.61153032207403</v>
      </c>
      <c r="O14" s="143">
        <f t="shared" si="1"/>
        <v>559.23969940579263</v>
      </c>
      <c r="P14" s="143">
        <f t="shared" si="1"/>
        <v>541.85594237387193</v>
      </c>
      <c r="Q14" s="143">
        <f t="shared" si="1"/>
        <v>517.87698824284735</v>
      </c>
    </row>
    <row r="15" spans="1:17" ht="12" customHeight="1" x14ac:dyDescent="0.25">
      <c r="A15" s="142" t="str">
        <f>"W per new appliance in average operating mode "&amp;MID('SER_se-appl'!A55,FIND("(",'SER_se-appl'!A55),100)</f>
        <v>W per new appliance in average operating mode (W per appliance)</v>
      </c>
      <c r="B15" s="141"/>
      <c r="C15" s="141">
        <v>647.23911007779338</v>
      </c>
      <c r="D15" s="141">
        <v>628.63064411821244</v>
      </c>
      <c r="E15" s="141">
        <v>621.2701886299327</v>
      </c>
      <c r="F15" s="141">
        <v>612.27393971294987</v>
      </c>
      <c r="G15" s="141">
        <v>607.9084695070818</v>
      </c>
      <c r="H15" s="141">
        <v>598.61484119846739</v>
      </c>
      <c r="I15" s="141">
        <v>584.63093927597572</v>
      </c>
      <c r="J15" s="141">
        <v>567.98328766493034</v>
      </c>
      <c r="K15" s="141">
        <v>552.2461458209483</v>
      </c>
      <c r="L15" s="141">
        <v>537.93635644690187</v>
      </c>
      <c r="M15" s="141">
        <v>524.60651959591769</v>
      </c>
      <c r="N15" s="141">
        <v>497.83435699831671</v>
      </c>
      <c r="O15" s="141">
        <v>476.57632260745243</v>
      </c>
      <c r="P15" s="141">
        <v>445.12073607616713</v>
      </c>
      <c r="Q15" s="141">
        <v>410.59907760461994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39.53585205515374</v>
      </c>
      <c r="C3" s="154">
        <v>43.365407223356662</v>
      </c>
      <c r="D3" s="154">
        <v>47.252106344667141</v>
      </c>
      <c r="E3" s="154">
        <v>52.760062069735156</v>
      </c>
      <c r="F3" s="154">
        <v>57.310652636092811</v>
      </c>
      <c r="G3" s="154">
        <v>61.621008615085856</v>
      </c>
      <c r="H3" s="154">
        <v>65.320025389204901</v>
      </c>
      <c r="I3" s="154">
        <v>69.133593945936227</v>
      </c>
      <c r="J3" s="154">
        <v>71.024908898865434</v>
      </c>
      <c r="K3" s="154">
        <v>72.853543259794762</v>
      </c>
      <c r="L3" s="154">
        <v>74.711665068374415</v>
      </c>
      <c r="M3" s="154">
        <v>76.168449729080749</v>
      </c>
      <c r="N3" s="154">
        <v>75.26725129927803</v>
      </c>
      <c r="O3" s="154">
        <v>74.362124833030961</v>
      </c>
      <c r="P3" s="154">
        <v>74.354579003252624</v>
      </c>
      <c r="Q3" s="154">
        <v>72.031890362521636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501.17641204925945</v>
      </c>
      <c r="C5" s="143">
        <v>547.10831400567884</v>
      </c>
      <c r="D5" s="143">
        <v>593.55590530787458</v>
      </c>
      <c r="E5" s="143">
        <v>660.09683425921389</v>
      </c>
      <c r="F5" s="143">
        <v>714.37865881978371</v>
      </c>
      <c r="G5" s="143">
        <v>765.46221783660485</v>
      </c>
      <c r="H5" s="143">
        <v>808.79762162737075</v>
      </c>
      <c r="I5" s="143">
        <v>853.42666513549113</v>
      </c>
      <c r="J5" s="143">
        <v>874.27202057278316</v>
      </c>
      <c r="K5" s="143">
        <v>894.36031120840209</v>
      </c>
      <c r="L5" s="143">
        <v>914.82165302757301</v>
      </c>
      <c r="M5" s="143">
        <v>936.06452732248135</v>
      </c>
      <c r="N5" s="143">
        <v>938.40216076966317</v>
      </c>
      <c r="O5" s="143">
        <v>945.97026421859562</v>
      </c>
      <c r="P5" s="143">
        <v>965.57051883544068</v>
      </c>
      <c r="Q5" s="143">
        <v>955.35884285679515</v>
      </c>
    </row>
    <row r="6" spans="1:17" ht="12" customHeight="1" x14ac:dyDescent="0.25">
      <c r="A6" s="153" t="str">
        <f>"Penetration factor "&amp;MID('SER_se-appl'!A72,FIND("(",'SER_se-appl'!A72),100)</f>
        <v>Penetration factor (sqm per building cell)</v>
      </c>
      <c r="B6" s="152">
        <f>1000000*B8/SER_summary!B$8</f>
        <v>36.771058144235532</v>
      </c>
      <c r="C6" s="152">
        <f>1000000*C8/SER_summary!C$8</f>
        <v>39.763154425541643</v>
      </c>
      <c r="D6" s="152">
        <f>1000000*D8/SER_summary!D$8</f>
        <v>42.647894946267272</v>
      </c>
      <c r="E6" s="152">
        <f>1000000*E8/SER_summary!E$8</f>
        <v>46.372494155298959</v>
      </c>
      <c r="F6" s="152">
        <f>1000000*F8/SER_summary!F$8</f>
        <v>50.055270730088857</v>
      </c>
      <c r="G6" s="152">
        <f>1000000*G8/SER_summary!G$8</f>
        <v>53.080414843328001</v>
      </c>
      <c r="H6" s="152">
        <f>1000000*H8/SER_summary!H$8</f>
        <v>56.000688103615147</v>
      </c>
      <c r="I6" s="152">
        <f>1000000*I8/SER_summary!I$8</f>
        <v>58.72155080871147</v>
      </c>
      <c r="J6" s="152">
        <f>1000000*J8/SER_summary!J$8</f>
        <v>61.141174883891722</v>
      </c>
      <c r="K6" s="152">
        <f>1000000*K8/SER_summary!K$8</f>
        <v>63.497065490876622</v>
      </c>
      <c r="L6" s="152">
        <f>1000000*L8/SER_summary!L$8</f>
        <v>65.705899239508881</v>
      </c>
      <c r="M6" s="152">
        <f>1000000*M8/SER_summary!M$8</f>
        <v>67.831883738893623</v>
      </c>
      <c r="N6" s="152">
        <f>1000000*N8/SER_summary!N$8</f>
        <v>68.302588020014099</v>
      </c>
      <c r="O6" s="152">
        <f>1000000*O8/SER_summary!O$8</f>
        <v>69.140125392500508</v>
      </c>
      <c r="P6" s="152">
        <f>1000000*P8/SER_summary!P$8</f>
        <v>69.747293863462161</v>
      </c>
      <c r="Q6" s="152">
        <f>1000000*Q8/SER_summary!Q$8</f>
        <v>69.812569567428582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"&amp;MID('SER_se-appl'!A24,FIND("(",'SER_se-appl'!A24),100)</f>
        <v>Stock of appliances (serviced mio m2)</v>
      </c>
      <c r="B8" s="62">
        <v>8.5704505791617454</v>
      </c>
      <c r="C8" s="62">
        <v>9.4481813032687718</v>
      </c>
      <c r="D8" s="62">
        <v>10.360334170126556</v>
      </c>
      <c r="E8" s="62">
        <v>11.682188466509952</v>
      </c>
      <c r="F8" s="62">
        <v>12.806800667617988</v>
      </c>
      <c r="G8" s="62">
        <v>13.900880563773676</v>
      </c>
      <c r="H8" s="62">
        <v>14.867597522349236</v>
      </c>
      <c r="I8" s="62">
        <v>15.894278150591708</v>
      </c>
      <c r="J8" s="62">
        <v>16.453769507642857</v>
      </c>
      <c r="K8" s="62">
        <v>17.0147116996954</v>
      </c>
      <c r="L8" s="62">
        <v>17.610788249576583</v>
      </c>
      <c r="M8" s="62">
        <v>18.260995639828668</v>
      </c>
      <c r="N8" s="62">
        <v>18.521094407933571</v>
      </c>
      <c r="O8" s="62">
        <v>18.945527971363649</v>
      </c>
      <c r="P8" s="62">
        <v>19.712123955416985</v>
      </c>
      <c r="Q8" s="62">
        <v>19.744572735519458</v>
      </c>
    </row>
    <row r="9" spans="1:17" ht="12.95" customHeight="1" x14ac:dyDescent="0.25">
      <c r="A9" s="151" t="str">
        <f>"Number of new appliances "&amp;MID('SER_se-appl'!A32,FIND("(",'SER_se-appl'!A32),100)</f>
        <v>Number of new appliances (serviced mio m2)</v>
      </c>
      <c r="B9" s="150"/>
      <c r="C9" s="150">
        <v>1.4490940960511411</v>
      </c>
      <c r="D9" s="150">
        <v>1.4835162388019012</v>
      </c>
      <c r="E9" s="150">
        <v>1.8932176683275153</v>
      </c>
      <c r="F9" s="150">
        <v>1.6959755730521497</v>
      </c>
      <c r="G9" s="150">
        <v>1.6654432680998048</v>
      </c>
      <c r="H9" s="150">
        <v>1.5380803305196729</v>
      </c>
      <c r="I9" s="150">
        <v>1.5980440001865914</v>
      </c>
      <c r="J9" s="150">
        <v>1.1308547289952688</v>
      </c>
      <c r="K9" s="150">
        <v>1.1323055639966546</v>
      </c>
      <c r="L9" s="150">
        <v>1.1674399218253051</v>
      </c>
      <c r="M9" s="150">
        <v>1.2215707621961951</v>
      </c>
      <c r="N9" s="150">
        <v>0.83146214004902108</v>
      </c>
      <c r="O9" s="150">
        <v>0.99579693537419689</v>
      </c>
      <c r="P9" s="150">
        <v>1.3379593559974412</v>
      </c>
      <c r="Q9" s="150">
        <v>0.60381215204659711</v>
      </c>
    </row>
    <row r="10" spans="1:17" ht="12" customHeight="1" x14ac:dyDescent="0.25">
      <c r="A10" s="142" t="str">
        <f>"Number of replaced appliances "&amp;MID('SER_se-appl'!A40,FIND("(",'SER_se-appl'!A40),100)</f>
        <v>Number of replaced appliances (serviced mio m2)</v>
      </c>
      <c r="B10" s="149"/>
      <c r="C10" s="149">
        <f>B8+C9-C8</f>
        <v>0.57136337194411446</v>
      </c>
      <c r="D10" s="149">
        <f t="shared" ref="D10:Q10" si="0">C8+D9-D8</f>
        <v>0.57136337194411624</v>
      </c>
      <c r="E10" s="149">
        <f t="shared" si="0"/>
        <v>0.57136337194411979</v>
      </c>
      <c r="F10" s="149">
        <f t="shared" si="0"/>
        <v>0.57136337194411446</v>
      </c>
      <c r="G10" s="149">
        <f t="shared" si="0"/>
        <v>0.57136337194411801</v>
      </c>
      <c r="H10" s="149">
        <f t="shared" si="0"/>
        <v>0.57136337194411269</v>
      </c>
      <c r="I10" s="149">
        <f t="shared" si="0"/>
        <v>0.57136337194411801</v>
      </c>
      <c r="J10" s="149">
        <f t="shared" si="0"/>
        <v>0.57136337194411979</v>
      </c>
      <c r="K10" s="149">
        <f t="shared" si="0"/>
        <v>0.57136337194411269</v>
      </c>
      <c r="L10" s="149">
        <f t="shared" si="0"/>
        <v>0.57136337194412334</v>
      </c>
      <c r="M10" s="149">
        <f t="shared" si="0"/>
        <v>0.57136337194410913</v>
      </c>
      <c r="N10" s="149">
        <f t="shared" si="0"/>
        <v>0.57136337194411624</v>
      </c>
      <c r="O10" s="149">
        <f t="shared" si="0"/>
        <v>0.57136337194411979</v>
      </c>
      <c r="P10" s="149">
        <f t="shared" si="0"/>
        <v>0.57136337194410558</v>
      </c>
      <c r="Q10" s="149">
        <f t="shared" si="0"/>
        <v>0.57136337194412334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917.28022087851855</v>
      </c>
      <c r="C12" s="146">
        <v>921.66196033458141</v>
      </c>
      <c r="D12" s="146">
        <v>925.68044916682277</v>
      </c>
      <c r="E12" s="146">
        <v>929.39257089849684</v>
      </c>
      <c r="F12" s="146">
        <v>932.84272899465168</v>
      </c>
      <c r="G12" s="146">
        <v>936.0662607417147</v>
      </c>
      <c r="H12" s="146">
        <v>939.09175624922409</v>
      </c>
      <c r="I12" s="146">
        <v>941.94267909794769</v>
      </c>
      <c r="J12" s="146">
        <v>944.63852699605411</v>
      </c>
      <c r="K12" s="146">
        <v>947.19568090684709</v>
      </c>
      <c r="L12" s="146">
        <v>949.62803800900167</v>
      </c>
      <c r="M12" s="146">
        <v>946.17371149183998</v>
      </c>
      <c r="N12" s="146">
        <v>932.64980952879171</v>
      </c>
      <c r="O12" s="146">
        <v>914.0624212599065</v>
      </c>
      <c r="P12" s="146">
        <v>895.41686606956898</v>
      </c>
      <c r="Q12" s="146">
        <v>876.71781839568723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"&amp;MID('SER_se-appl'!A56,FIND("(",'SER_se-appl'!A56),100)</f>
        <v>W per appliance in average operating mode (W per serviced m2)</v>
      </c>
      <c r="B14" s="143">
        <f>IF(B5=0,0,B5/B8)</f>
        <v>58.47725360762518</v>
      </c>
      <c r="C14" s="143">
        <f>IF(C5=0,0,C5/C8)</f>
        <v>57.906204003134093</v>
      </c>
      <c r="D14" s="143">
        <f t="shared" ref="D14:Q14" si="1">IF(D5=0,0,D5/D8)</f>
        <v>57.2911930794047</v>
      </c>
      <c r="E14" s="143">
        <f t="shared" si="1"/>
        <v>56.504552734408804</v>
      </c>
      <c r="F14" s="143">
        <f t="shared" si="1"/>
        <v>55.781196050477391</v>
      </c>
      <c r="G14" s="143">
        <f t="shared" si="1"/>
        <v>55.065735895280909</v>
      </c>
      <c r="H14" s="143">
        <f t="shared" si="1"/>
        <v>54.400021281957081</v>
      </c>
      <c r="I14" s="143">
        <f t="shared" si="1"/>
        <v>53.693955588899769</v>
      </c>
      <c r="J14" s="143">
        <f t="shared" si="1"/>
        <v>53.135059426150313</v>
      </c>
      <c r="K14" s="143">
        <f t="shared" si="1"/>
        <v>52.563941546209861</v>
      </c>
      <c r="L14" s="143">
        <f t="shared" si="1"/>
        <v>51.946661334115362</v>
      </c>
      <c r="M14" s="143">
        <f t="shared" si="1"/>
        <v>51.260322590562971</v>
      </c>
      <c r="N14" s="143">
        <f t="shared" si="1"/>
        <v>50.666669047791018</v>
      </c>
      <c r="O14" s="143">
        <f t="shared" si="1"/>
        <v>49.931058434921368</v>
      </c>
      <c r="P14" s="143">
        <f t="shared" si="1"/>
        <v>48.983585991001107</v>
      </c>
      <c r="Q14" s="143">
        <f t="shared" si="1"/>
        <v>48.385895995518524</v>
      </c>
    </row>
    <row r="15" spans="1:17" ht="12" customHeight="1" x14ac:dyDescent="0.25">
      <c r="A15" s="142" t="str">
        <f>"W per new appliance in average operating mode "&amp;MID('SER_se-appl'!A56,FIND("(",'SER_se-appl'!A56),100)</f>
        <v>W per new appliance in average operating mode (W per serviced m2)</v>
      </c>
      <c r="B15" s="141"/>
      <c r="C15" s="141">
        <v>54.75397558786478</v>
      </c>
      <c r="D15" s="141">
        <v>53.831127706410804</v>
      </c>
      <c r="E15" s="141">
        <v>52.795138893312256</v>
      </c>
      <c r="F15" s="141">
        <v>51.706868163222666</v>
      </c>
      <c r="G15" s="141">
        <v>50.734432951601207</v>
      </c>
      <c r="H15" s="141">
        <v>49.898020975353809</v>
      </c>
      <c r="I15" s="141">
        <v>48.835203725487062</v>
      </c>
      <c r="J15" s="141">
        <v>47.978856036426528</v>
      </c>
      <c r="K15" s="141">
        <v>47.248775542589037</v>
      </c>
      <c r="L15" s="141">
        <v>46.146359752906314</v>
      </c>
      <c r="M15" s="141">
        <v>44.741276387403772</v>
      </c>
      <c r="N15" s="141">
        <v>42.995817282022145</v>
      </c>
      <c r="O15" s="141">
        <v>41.152832265763941</v>
      </c>
      <c r="P15" s="141">
        <v>39.621543944889289</v>
      </c>
      <c r="Q15" s="141">
        <v>38.422686171524646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22.654474557694794</v>
      </c>
      <c r="C3" s="154">
        <v>24.462891546654213</v>
      </c>
      <c r="D3" s="154">
        <v>25.292386929129041</v>
      </c>
      <c r="E3" s="154">
        <v>27.265660396258848</v>
      </c>
      <c r="F3" s="154">
        <v>31.376156518795419</v>
      </c>
      <c r="G3" s="154">
        <v>37.281609146320314</v>
      </c>
      <c r="H3" s="154">
        <v>44.510553636499765</v>
      </c>
      <c r="I3" s="154">
        <v>49.93941948168581</v>
      </c>
      <c r="J3" s="154">
        <v>53.34878653021363</v>
      </c>
      <c r="K3" s="154">
        <v>55.500079794271265</v>
      </c>
      <c r="L3" s="154">
        <v>56.585307265557013</v>
      </c>
      <c r="M3" s="154">
        <v>57.344625120423657</v>
      </c>
      <c r="N3" s="154">
        <v>55.766877872785074</v>
      </c>
      <c r="O3" s="154">
        <v>53.874210434902494</v>
      </c>
      <c r="P3" s="154">
        <v>51.693647556140675</v>
      </c>
      <c r="Q3" s="154">
        <v>49.212154644562737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167.80868290356676</v>
      </c>
      <c r="C5" s="143">
        <v>179.43511320552764</v>
      </c>
      <c r="D5" s="143">
        <v>182.10951051592818</v>
      </c>
      <c r="E5" s="143">
        <v>193.04108796431311</v>
      </c>
      <c r="F5" s="143">
        <v>218.37916296723211</v>
      </c>
      <c r="G5" s="143">
        <v>255.51534686080512</v>
      </c>
      <c r="H5" s="143">
        <v>300.27304038130075</v>
      </c>
      <c r="I5" s="143">
        <v>332.81176966764536</v>
      </c>
      <c r="J5" s="143">
        <v>351.31859581119102</v>
      </c>
      <c r="K5" s="143">
        <v>362.28294365155347</v>
      </c>
      <c r="L5" s="143">
        <v>364.88676773244163</v>
      </c>
      <c r="M5" s="143">
        <v>366.43764241682459</v>
      </c>
      <c r="N5" s="143">
        <v>354.00008215804934</v>
      </c>
      <c r="O5" s="143">
        <v>340.45195096494206</v>
      </c>
      <c r="P5" s="143">
        <v>325.23600156035877</v>
      </c>
      <c r="Q5" s="143">
        <v>308.92061504887988</v>
      </c>
    </row>
    <row r="6" spans="1:17" ht="12" customHeight="1" x14ac:dyDescent="0.25">
      <c r="A6" s="153" t="str">
        <f>"Penetration factor "&amp;MID('SER_se-appl'!A73,FIND("(",'SER_se-appl'!A73),100)</f>
        <v>Penetration factor (unit per capita)</v>
      </c>
      <c r="B6" s="152">
        <f>1000*B8/SER_summary!B$3</f>
        <v>4.2280177758186245E-2</v>
      </c>
      <c r="C6" s="152">
        <f>1000*C8/SER_summary!C$3</f>
        <v>4.6374048207156009E-2</v>
      </c>
      <c r="D6" s="152">
        <f>1000*D8/SER_summary!D$3</f>
        <v>4.8367586112613728E-2</v>
      </c>
      <c r="E6" s="152">
        <f>1000*E8/SER_summary!E$3</f>
        <v>5.3179942217669002E-2</v>
      </c>
      <c r="F6" s="152">
        <f>1000*F8/SER_summary!F$3</f>
        <v>6.2863792431672436E-2</v>
      </c>
      <c r="G6" s="152">
        <f>1000*G8/SER_summary!G$3</f>
        <v>7.7156430685511757E-2</v>
      </c>
      <c r="H6" s="152">
        <f>1000*H8/SER_summary!H$3</f>
        <v>9.4623529409913101E-2</v>
      </c>
      <c r="I6" s="152">
        <f>1000*I8/SER_summary!I$3</f>
        <v>0.1083749208126089</v>
      </c>
      <c r="J6" s="152">
        <f>1000*J8/SER_summary!J$3</f>
        <v>0.11874798956651643</v>
      </c>
      <c r="K6" s="152">
        <f>1000*K8/SER_summary!K$3</f>
        <v>0.12825869273334722</v>
      </c>
      <c r="L6" s="152">
        <f>1000*L8/SER_summary!L$3</f>
        <v>0.13719441017963571</v>
      </c>
      <c r="M6" s="152">
        <f>1000*M8/SER_summary!M$3</f>
        <v>0.14943250459971488</v>
      </c>
      <c r="N6" s="152">
        <f>1000*N8/SER_summary!N$3</f>
        <v>0.15577486474941907</v>
      </c>
      <c r="O6" s="152">
        <f>1000*O8/SER_summary!O$3</f>
        <v>0.16357567262346012</v>
      </c>
      <c r="P6" s="152">
        <f>1000*P8/SER_summary!P$3</f>
        <v>0.17701515575730412</v>
      </c>
      <c r="Q6" s="152">
        <f>1000*Q8/SER_summary!Q$3</f>
        <v>0.20186459059557832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"&amp;MID('SER_se-appl'!A25,FIND("(",'SER_se-appl'!A25),100)</f>
        <v>Stock of appliances (000 units)</v>
      </c>
      <c r="B8" s="62">
        <v>432.17292530089787</v>
      </c>
      <c r="C8" s="62">
        <v>473.02911117935696</v>
      </c>
      <c r="D8" s="62">
        <v>492.13307866068607</v>
      </c>
      <c r="E8" s="62">
        <v>539.37022511068187</v>
      </c>
      <c r="F8" s="62">
        <v>635.97676917278261</v>
      </c>
      <c r="G8" s="62">
        <v>779.09083951205855</v>
      </c>
      <c r="H8" s="62">
        <v>953.48165860487154</v>
      </c>
      <c r="I8" s="62">
        <v>1090.9190761372095</v>
      </c>
      <c r="J8" s="62">
        <v>1192.8711731394737</v>
      </c>
      <c r="K8" s="62">
        <v>1286.5597403408876</v>
      </c>
      <c r="L8" s="62">
        <v>1373.9092745277703</v>
      </c>
      <c r="M8" s="62">
        <v>1492.191448696474</v>
      </c>
      <c r="N8" s="62">
        <v>1547.144273576374</v>
      </c>
      <c r="O8" s="62">
        <v>1620.8382977399963</v>
      </c>
      <c r="P8" s="62">
        <v>1748.4433039467442</v>
      </c>
      <c r="Q8" s="62">
        <v>1989.4908050006545</v>
      </c>
    </row>
    <row r="9" spans="1:17" ht="12.95" customHeight="1" x14ac:dyDescent="0.25">
      <c r="A9" s="151" t="str">
        <f>"Number of new appliances "&amp;MID('SER_se-appl'!A33,FIND("(",'SER_se-appl'!A33),100)</f>
        <v>Number of new appliances (000 units)</v>
      </c>
      <c r="B9" s="150"/>
      <c r="C9" s="150">
        <v>119.06859379129229</v>
      </c>
      <c r="D9" s="150">
        <v>101.22699578980392</v>
      </c>
      <c r="E9" s="150">
        <v>133.46632617389432</v>
      </c>
      <c r="F9" s="150">
        <v>187.14718277219416</v>
      </c>
      <c r="G9" s="150">
        <v>238.18174098487412</v>
      </c>
      <c r="H9" s="150">
        <v>293.45941288410529</v>
      </c>
      <c r="I9" s="150">
        <v>238.66441332214188</v>
      </c>
      <c r="J9" s="150">
        <v>235.41842317615834</v>
      </c>
      <c r="K9" s="150">
        <v>280.8357499736083</v>
      </c>
      <c r="L9" s="150">
        <v>325.53127517175682</v>
      </c>
      <c r="M9" s="150">
        <v>411.74158705280939</v>
      </c>
      <c r="N9" s="150">
        <v>293.61723820204145</v>
      </c>
      <c r="O9" s="150">
        <v>309.11244733978111</v>
      </c>
      <c r="P9" s="150">
        <v>408.44075618035578</v>
      </c>
      <c r="Q9" s="150">
        <v>566.57877622566696</v>
      </c>
    </row>
    <row r="10" spans="1:17" ht="12" customHeight="1" x14ac:dyDescent="0.25">
      <c r="A10" s="142" t="str">
        <f>"Number of replaced appliances "&amp;MID('SER_se-appl'!A41,FIND("(",'SER_se-appl'!A41),100)</f>
        <v>Number of replaced appliances (000 units)</v>
      </c>
      <c r="B10" s="149"/>
      <c r="C10" s="149">
        <f>B8+C9-C8</f>
        <v>78.212407912833214</v>
      </c>
      <c r="D10" s="149">
        <f t="shared" ref="D10:Q10" si="0">C8+D9-D8</f>
        <v>82.123028308474829</v>
      </c>
      <c r="E10" s="149">
        <f t="shared" si="0"/>
        <v>86.229179723898483</v>
      </c>
      <c r="F10" s="149">
        <f t="shared" si="0"/>
        <v>90.54063871009339</v>
      </c>
      <c r="G10" s="149">
        <f t="shared" si="0"/>
        <v>95.067670645598241</v>
      </c>
      <c r="H10" s="149">
        <f t="shared" si="0"/>
        <v>119.0685937912923</v>
      </c>
      <c r="I10" s="149">
        <f t="shared" si="0"/>
        <v>101.22699578980405</v>
      </c>
      <c r="J10" s="149">
        <f t="shared" si="0"/>
        <v>133.466326173894</v>
      </c>
      <c r="K10" s="149">
        <f t="shared" si="0"/>
        <v>187.14718277219436</v>
      </c>
      <c r="L10" s="149">
        <f t="shared" si="0"/>
        <v>238.18174098487407</v>
      </c>
      <c r="M10" s="149">
        <f t="shared" si="0"/>
        <v>293.45941288410563</v>
      </c>
      <c r="N10" s="149">
        <f t="shared" si="0"/>
        <v>238.66441332214163</v>
      </c>
      <c r="O10" s="149">
        <f t="shared" si="0"/>
        <v>235.41842317615874</v>
      </c>
      <c r="P10" s="149">
        <f t="shared" si="0"/>
        <v>280.83574997360779</v>
      </c>
      <c r="Q10" s="149">
        <f t="shared" si="0"/>
        <v>325.53127517175676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1569.7883935795667</v>
      </c>
      <c r="C12" s="146">
        <v>1585.2651256772754</v>
      </c>
      <c r="D12" s="146">
        <v>1614.9487283697347</v>
      </c>
      <c r="E12" s="146">
        <v>1642.357935766538</v>
      </c>
      <c r="F12" s="146">
        <v>1670.6677703635264</v>
      </c>
      <c r="G12" s="146">
        <v>1696.5990044148141</v>
      </c>
      <c r="H12" s="146">
        <v>1723.6465068971038</v>
      </c>
      <c r="I12" s="146">
        <v>1744.8028499278805</v>
      </c>
      <c r="J12" s="146">
        <v>1765.7326839279913</v>
      </c>
      <c r="K12" s="146">
        <v>1781.3418389091162</v>
      </c>
      <c r="L12" s="146">
        <v>1803.2133453982876</v>
      </c>
      <c r="M12" s="146">
        <v>1819.676499714154</v>
      </c>
      <c r="N12" s="146">
        <v>1831.7850785093497</v>
      </c>
      <c r="O12" s="146">
        <v>1840.0373550718616</v>
      </c>
      <c r="P12" s="146">
        <v>1848.1623257806853</v>
      </c>
      <c r="Q12" s="146">
        <v>1852.3670109927159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"&amp;MID('SER_se-appl'!A57,FIND("(",'SER_se-appl'!A57),100)</f>
        <v>W per appliance in average operating mode (W per appliance)</v>
      </c>
      <c r="B14" s="143">
        <f>IF(B5=0,0,B5/B8*1000)</f>
        <v>388.29059637813026</v>
      </c>
      <c r="C14" s="143">
        <f>IF(C5=0,0,C5/C8*1000)</f>
        <v>379.33207273049163</v>
      </c>
      <c r="D14" s="143">
        <f t="shared" ref="D14:Q14" si="1">IF(D5=0,0,D5/D8*1000)</f>
        <v>370.04119091431426</v>
      </c>
      <c r="E14" s="143">
        <f t="shared" si="1"/>
        <v>357.9008980792367</v>
      </c>
      <c r="F14" s="143">
        <f t="shared" si="1"/>
        <v>343.37600609418286</v>
      </c>
      <c r="G14" s="143">
        <f t="shared" si="1"/>
        <v>327.96605209840919</v>
      </c>
      <c r="H14" s="143">
        <f t="shared" si="1"/>
        <v>314.92272312889418</v>
      </c>
      <c r="I14" s="143">
        <f t="shared" si="1"/>
        <v>305.07466314191231</v>
      </c>
      <c r="J14" s="143">
        <f t="shared" si="1"/>
        <v>294.51511925346352</v>
      </c>
      <c r="K14" s="143">
        <f t="shared" si="1"/>
        <v>281.59045576504889</v>
      </c>
      <c r="L14" s="143">
        <f t="shared" si="1"/>
        <v>265.58286962423898</v>
      </c>
      <c r="M14" s="143">
        <f t="shared" si="1"/>
        <v>245.57012623074044</v>
      </c>
      <c r="N14" s="143">
        <f t="shared" si="1"/>
        <v>228.80870789105131</v>
      </c>
      <c r="O14" s="143">
        <f t="shared" si="1"/>
        <v>210.04683282696905</v>
      </c>
      <c r="P14" s="143">
        <f t="shared" si="1"/>
        <v>186.01461129806538</v>
      </c>
      <c r="Q14" s="143">
        <f t="shared" si="1"/>
        <v>155.27622157006061</v>
      </c>
    </row>
    <row r="15" spans="1:17" ht="12" customHeight="1" x14ac:dyDescent="0.25">
      <c r="A15" s="142" t="str">
        <f>"W per new appliance in average operating mode "&amp;MID('SER_se-appl'!A57,FIND("(",'SER_se-appl'!A57),100)</f>
        <v>W per new appliance in average operating mode (W per appliance)</v>
      </c>
      <c r="B15" s="141"/>
      <c r="C15" s="141">
        <v>352.70067007103353</v>
      </c>
      <c r="D15" s="141">
        <v>341.43063003117874</v>
      </c>
      <c r="E15" s="141">
        <v>332.76975804899115</v>
      </c>
      <c r="F15" s="141">
        <v>323.24373099302721</v>
      </c>
      <c r="G15" s="141">
        <v>310.89732621248476</v>
      </c>
      <c r="H15" s="141">
        <v>295.62270803479504</v>
      </c>
      <c r="I15" s="141">
        <v>281.15094873591482</v>
      </c>
      <c r="J15" s="141">
        <v>267.27043008455792</v>
      </c>
      <c r="K15" s="141">
        <v>254.44944759061423</v>
      </c>
      <c r="L15" s="141">
        <v>235.47319828264105</v>
      </c>
      <c r="M15" s="141">
        <v>214.46495519569052</v>
      </c>
      <c r="N15" s="141">
        <v>186.17151469366704</v>
      </c>
      <c r="O15" s="141">
        <v>159.72262664900833</v>
      </c>
      <c r="P15" s="141">
        <v>137.70063635633389</v>
      </c>
      <c r="Q15" s="141">
        <v>106.49623057925564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2" tint="-0.49998474074526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x14ac:dyDescent="0.25">
      <c r="A2" s="175"/>
    </row>
    <row r="3" spans="1:17" x14ac:dyDescent="0.25">
      <c r="A3" s="162" t="s">
        <v>95</v>
      </c>
      <c r="B3" s="174">
        <v>3914.1785211818042</v>
      </c>
      <c r="C3" s="174">
        <v>3993.9442100071246</v>
      </c>
      <c r="D3" s="174">
        <v>3583.8253712649853</v>
      </c>
      <c r="E3" s="174">
        <v>3466.1192925507794</v>
      </c>
      <c r="F3" s="174">
        <v>4077.1992615328859</v>
      </c>
      <c r="G3" s="174">
        <v>3616.8715906139059</v>
      </c>
      <c r="H3" s="174">
        <v>3547.8879777193256</v>
      </c>
      <c r="I3" s="174">
        <v>3496.8707866299078</v>
      </c>
      <c r="J3" s="174">
        <v>3494.5177440588873</v>
      </c>
      <c r="K3" s="174">
        <v>2898.9369976665803</v>
      </c>
      <c r="L3" s="174">
        <v>2950.8</v>
      </c>
      <c r="M3" s="174">
        <v>3915.1428797593608</v>
      </c>
      <c r="N3" s="174">
        <v>3830.2814292722487</v>
      </c>
      <c r="O3" s="174">
        <v>3928.5499789793998</v>
      </c>
      <c r="P3" s="174">
        <v>4225.0052981602776</v>
      </c>
      <c r="Q3" s="174">
        <v>4103.8551063425939</v>
      </c>
    </row>
    <row r="5" spans="1:17" x14ac:dyDescent="0.25">
      <c r="A5" s="162" t="s">
        <v>154</v>
      </c>
      <c r="B5" s="174">
        <v>4629.3223425075903</v>
      </c>
      <c r="C5" s="174">
        <v>4387.5497324178923</v>
      </c>
      <c r="D5" s="174">
        <v>4528.0884303058283</v>
      </c>
      <c r="E5" s="174">
        <v>4275.5321459679935</v>
      </c>
      <c r="F5" s="174">
        <v>4120.9832709340099</v>
      </c>
      <c r="G5" s="174">
        <v>3919.6808763452768</v>
      </c>
      <c r="H5" s="174">
        <v>3843.4103388424087</v>
      </c>
      <c r="I5" s="174">
        <v>3491.5292309623446</v>
      </c>
      <c r="J5" s="174">
        <v>3741.1875377543529</v>
      </c>
      <c r="K5" s="174">
        <v>3137.0565037552456</v>
      </c>
      <c r="L5" s="174">
        <v>3448.4197621175567</v>
      </c>
      <c r="M5" s="174">
        <v>3616.2377646239156</v>
      </c>
      <c r="N5" s="174">
        <v>2999.5100683554665</v>
      </c>
      <c r="O5" s="174">
        <v>3902.9216655054606</v>
      </c>
      <c r="P5" s="174">
        <v>4548.536044449279</v>
      </c>
      <c r="Q5" s="174">
        <v>4424.9747306063937</v>
      </c>
    </row>
    <row r="6" spans="1:17" x14ac:dyDescent="0.25">
      <c r="A6" s="173" t="s">
        <v>153</v>
      </c>
      <c r="B6" s="172">
        <v>5031.8721114212949</v>
      </c>
      <c r="C6" s="172">
        <v>4741.9126729965847</v>
      </c>
      <c r="D6" s="172">
        <v>5067.3982604259118</v>
      </c>
      <c r="E6" s="172">
        <v>4734.2056724551421</v>
      </c>
      <c r="F6" s="172">
        <v>4338.7088837291976</v>
      </c>
      <c r="G6" s="172">
        <v>4484.8144832223406</v>
      </c>
      <c r="H6" s="172">
        <v>4226.5036386532129</v>
      </c>
      <c r="I6" s="172">
        <v>3720.8756926777201</v>
      </c>
      <c r="J6" s="172">
        <v>3938.7608866266264</v>
      </c>
      <c r="K6" s="172">
        <v>3789.5118722065749</v>
      </c>
      <c r="L6" s="172">
        <v>3716.2975806954096</v>
      </c>
      <c r="M6" s="172">
        <v>3807.7461679142798</v>
      </c>
      <c r="N6" s="172">
        <v>3168.9378115291292</v>
      </c>
      <c r="O6" s="172">
        <v>4110.5708683071107</v>
      </c>
      <c r="P6" s="172">
        <v>4788.3305562424248</v>
      </c>
      <c r="Q6" s="172">
        <v>4788.8237771652675</v>
      </c>
    </row>
    <row r="7" spans="1:17" x14ac:dyDescent="0.25">
      <c r="A7" s="171" t="s">
        <v>152</v>
      </c>
      <c r="B7" s="170"/>
      <c r="C7" s="170">
        <v>235.63358504518357</v>
      </c>
      <c r="D7" s="170">
        <v>325.4855874293271</v>
      </c>
      <c r="E7" s="170">
        <v>0</v>
      </c>
      <c r="F7" s="170">
        <v>496.39820474508809</v>
      </c>
      <c r="G7" s="170">
        <v>146.10559949314302</v>
      </c>
      <c r="H7" s="170">
        <v>0</v>
      </c>
      <c r="I7" s="170">
        <v>0</v>
      </c>
      <c r="J7" s="170">
        <v>262.83157223039251</v>
      </c>
      <c r="K7" s="170">
        <v>0</v>
      </c>
      <c r="L7" s="170">
        <v>0</v>
      </c>
      <c r="M7" s="170">
        <v>939.02976629635043</v>
      </c>
      <c r="N7" s="170">
        <v>0</v>
      </c>
      <c r="O7" s="170">
        <v>941.63305677798155</v>
      </c>
      <c r="P7" s="170">
        <v>677.75968793531422</v>
      </c>
      <c r="Q7" s="170">
        <v>0.49322092284273822</v>
      </c>
    </row>
    <row r="8" spans="1:17" x14ac:dyDescent="0.25">
      <c r="A8" s="169" t="s">
        <v>151</v>
      </c>
      <c r="B8" s="168"/>
      <c r="C8" s="168">
        <f t="shared" ref="C8:Q8" si="0">IF(B6=0,0,B6+C7-C6)</f>
        <v>525.59302346989352</v>
      </c>
      <c r="D8" s="168">
        <f t="shared" si="0"/>
        <v>0</v>
      </c>
      <c r="E8" s="168">
        <f t="shared" si="0"/>
        <v>333.19258797076964</v>
      </c>
      <c r="F8" s="168">
        <f t="shared" si="0"/>
        <v>891.89499347103265</v>
      </c>
      <c r="G8" s="168">
        <f t="shared" si="0"/>
        <v>0</v>
      </c>
      <c r="H8" s="168">
        <f t="shared" si="0"/>
        <v>258.31084456912777</v>
      </c>
      <c r="I8" s="168">
        <f t="shared" si="0"/>
        <v>505.62794597549282</v>
      </c>
      <c r="J8" s="168">
        <f t="shared" si="0"/>
        <v>44.946378281485977</v>
      </c>
      <c r="K8" s="168">
        <f t="shared" si="0"/>
        <v>149.24901442005148</v>
      </c>
      <c r="L8" s="168">
        <f t="shared" si="0"/>
        <v>73.214291511165356</v>
      </c>
      <c r="M8" s="168">
        <f t="shared" si="0"/>
        <v>847.58117907748056</v>
      </c>
      <c r="N8" s="168">
        <f t="shared" si="0"/>
        <v>638.80835638515055</v>
      </c>
      <c r="O8" s="168">
        <f t="shared" si="0"/>
        <v>0</v>
      </c>
      <c r="P8" s="168">
        <f t="shared" si="0"/>
        <v>0</v>
      </c>
      <c r="Q8" s="168">
        <f t="shared" si="0"/>
        <v>0</v>
      </c>
    </row>
    <row r="9" spans="1:17" x14ac:dyDescent="0.25">
      <c r="A9" s="167" t="s">
        <v>150</v>
      </c>
      <c r="B9" s="166">
        <f>B6-B5</f>
        <v>402.54976891370461</v>
      </c>
      <c r="C9" s="166">
        <f t="shared" ref="C9:Q9" si="1">C6-C5</f>
        <v>354.36294057869236</v>
      </c>
      <c r="D9" s="166">
        <f t="shared" si="1"/>
        <v>539.30983012008346</v>
      </c>
      <c r="E9" s="166">
        <f t="shared" si="1"/>
        <v>458.67352648714859</v>
      </c>
      <c r="F9" s="166">
        <f t="shared" si="1"/>
        <v>217.72561279518777</v>
      </c>
      <c r="G9" s="166">
        <f t="shared" si="1"/>
        <v>565.13360687706381</v>
      </c>
      <c r="H9" s="166">
        <f t="shared" si="1"/>
        <v>383.09329981080418</v>
      </c>
      <c r="I9" s="166">
        <f t="shared" si="1"/>
        <v>229.34646171537543</v>
      </c>
      <c r="J9" s="166">
        <f t="shared" si="1"/>
        <v>197.57334887227353</v>
      </c>
      <c r="K9" s="166">
        <f t="shared" si="1"/>
        <v>652.45536845132938</v>
      </c>
      <c r="L9" s="166">
        <f t="shared" si="1"/>
        <v>267.87781857785285</v>
      </c>
      <c r="M9" s="166">
        <f t="shared" si="1"/>
        <v>191.50840329036419</v>
      </c>
      <c r="N9" s="166">
        <f t="shared" si="1"/>
        <v>169.42774317366275</v>
      </c>
      <c r="O9" s="166">
        <f t="shared" si="1"/>
        <v>207.64920280165006</v>
      </c>
      <c r="P9" s="166">
        <f t="shared" si="1"/>
        <v>239.79451179314583</v>
      </c>
      <c r="Q9" s="166">
        <f t="shared" si="1"/>
        <v>363.84904655887385</v>
      </c>
    </row>
    <row r="10" spans="1:17" x14ac:dyDescent="0.25"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</row>
    <row r="11" spans="1:17" x14ac:dyDescent="0.25">
      <c r="A11" s="162" t="s">
        <v>149</v>
      </c>
      <c r="B11" s="233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</row>
    <row r="12" spans="1:17" x14ac:dyDescent="0.25">
      <c r="A12" s="164" t="s">
        <v>148</v>
      </c>
      <c r="B12" s="163">
        <f>SUM(B13:B14,B18:B19,B25:B26)</f>
        <v>671.71157124915226</v>
      </c>
      <c r="C12" s="163">
        <f t="shared" ref="C12:Q12" si="2">SUM(C13:C14,C18:C19,C25:C26)</f>
        <v>634.15833999999995</v>
      </c>
      <c r="D12" s="163">
        <f t="shared" si="2"/>
        <v>652.62600000000009</v>
      </c>
      <c r="E12" s="163">
        <f t="shared" si="2"/>
        <v>615.20550999999978</v>
      </c>
      <c r="F12" s="163">
        <f t="shared" si="2"/>
        <v>586.01369999999986</v>
      </c>
      <c r="G12" s="163">
        <f t="shared" si="2"/>
        <v>559.97294815492432</v>
      </c>
      <c r="H12" s="163">
        <f t="shared" si="2"/>
        <v>549.83034000000009</v>
      </c>
      <c r="I12" s="163">
        <f t="shared" si="2"/>
        <v>498.15391</v>
      </c>
      <c r="J12" s="163">
        <f t="shared" si="2"/>
        <v>526.73976999999991</v>
      </c>
      <c r="K12" s="163">
        <f t="shared" si="2"/>
        <v>441.8377799999999</v>
      </c>
      <c r="L12" s="163">
        <f t="shared" si="2"/>
        <v>488.05779613840866</v>
      </c>
      <c r="M12" s="163">
        <f t="shared" si="2"/>
        <v>483.20910585500462</v>
      </c>
      <c r="N12" s="163">
        <f t="shared" si="2"/>
        <v>399.18417027107103</v>
      </c>
      <c r="O12" s="163">
        <f t="shared" si="2"/>
        <v>510.54207038437193</v>
      </c>
      <c r="P12" s="163">
        <f t="shared" si="2"/>
        <v>595.15342965507512</v>
      </c>
      <c r="Q12" s="163">
        <f t="shared" si="2"/>
        <v>577.67239924872649</v>
      </c>
    </row>
    <row r="13" spans="1:17" x14ac:dyDescent="0.25">
      <c r="A13" s="54" t="s">
        <v>38</v>
      </c>
      <c r="B13" s="53">
        <v>28.393729653147144</v>
      </c>
      <c r="C13" s="53">
        <v>21.909750000000006</v>
      </c>
      <c r="D13" s="53">
        <v>17.937419999999996</v>
      </c>
      <c r="E13" s="53">
        <v>17.029110000000003</v>
      </c>
      <c r="F13" s="53">
        <v>4.813270000000001</v>
      </c>
      <c r="G13" s="53">
        <v>4.2115040490300792</v>
      </c>
      <c r="H13" s="53">
        <v>3.096919999999999</v>
      </c>
      <c r="I13" s="53">
        <v>3.0003099999999989</v>
      </c>
      <c r="J13" s="53">
        <v>2.3075999999999999</v>
      </c>
      <c r="K13" s="53">
        <v>0.80040999999999984</v>
      </c>
      <c r="L13" s="53">
        <v>0.40621445102948323</v>
      </c>
      <c r="M13" s="53">
        <v>0.57322734319206314</v>
      </c>
      <c r="N13" s="53">
        <v>0.42973685943466788</v>
      </c>
      <c r="O13" s="53">
        <v>0.93152816938011873</v>
      </c>
      <c r="P13" s="53">
        <v>0</v>
      </c>
      <c r="Q13" s="53">
        <v>0.45376287801927273</v>
      </c>
    </row>
    <row r="14" spans="1:17" x14ac:dyDescent="0.25">
      <c r="A14" s="51" t="s">
        <v>37</v>
      </c>
      <c r="B14" s="50">
        <f>SUM(B15:B17)</f>
        <v>338.58683554832839</v>
      </c>
      <c r="C14" s="50">
        <f t="shared" ref="C14:Q14" si="3">SUM(C15:C17)</f>
        <v>284.14987999999994</v>
      </c>
      <c r="D14" s="50">
        <f t="shared" si="3"/>
        <v>295.54604000000006</v>
      </c>
      <c r="E14" s="50">
        <f t="shared" si="3"/>
        <v>277.2263099999999</v>
      </c>
      <c r="F14" s="50">
        <f t="shared" si="3"/>
        <v>252.09025999999992</v>
      </c>
      <c r="G14" s="50">
        <f t="shared" si="3"/>
        <v>231.61130401227459</v>
      </c>
      <c r="H14" s="50">
        <f t="shared" si="3"/>
        <v>250.70438999999999</v>
      </c>
      <c r="I14" s="50">
        <f t="shared" si="3"/>
        <v>236.49949999999995</v>
      </c>
      <c r="J14" s="50">
        <f t="shared" si="3"/>
        <v>252.82813999999996</v>
      </c>
      <c r="K14" s="50">
        <f t="shared" si="3"/>
        <v>222.59456999999998</v>
      </c>
      <c r="L14" s="50">
        <f t="shared" si="3"/>
        <v>271.83001155879793</v>
      </c>
      <c r="M14" s="50">
        <f t="shared" si="3"/>
        <v>265.04687012962893</v>
      </c>
      <c r="N14" s="50">
        <f t="shared" si="3"/>
        <v>208.72553330391628</v>
      </c>
      <c r="O14" s="50">
        <f t="shared" si="3"/>
        <v>320.09864631679727</v>
      </c>
      <c r="P14" s="50">
        <f t="shared" si="3"/>
        <v>334.33422009832316</v>
      </c>
      <c r="Q14" s="50">
        <f t="shared" si="3"/>
        <v>349.78402879192646</v>
      </c>
    </row>
    <row r="15" spans="1:17" x14ac:dyDescent="0.25">
      <c r="A15" s="52" t="s">
        <v>66</v>
      </c>
      <c r="B15" s="50">
        <v>8.7897630469231594</v>
      </c>
      <c r="C15" s="50">
        <v>10.995230000000001</v>
      </c>
      <c r="D15" s="50">
        <v>9.8990200000000002</v>
      </c>
      <c r="E15" s="50">
        <v>7.6991400000000008</v>
      </c>
      <c r="F15" s="50">
        <v>14.598009999999993</v>
      </c>
      <c r="G15" s="50">
        <v>14.594149223423063</v>
      </c>
      <c r="H15" s="50">
        <v>10.098479999999997</v>
      </c>
      <c r="I15" s="50">
        <v>8.9958000000000009</v>
      </c>
      <c r="J15" s="50">
        <v>11.19849</v>
      </c>
      <c r="K15" s="50">
        <v>0</v>
      </c>
      <c r="L15" s="50">
        <v>10.103232511396344</v>
      </c>
      <c r="M15" s="50">
        <v>12.348265410158669</v>
      </c>
      <c r="N15" s="50">
        <v>1.1226183483206309</v>
      </c>
      <c r="O15" s="50">
        <v>20.206479833383106</v>
      </c>
      <c r="P15" s="50">
        <v>31.432508875998142</v>
      </c>
      <c r="Q15" s="50">
        <v>25.81838313111254</v>
      </c>
    </row>
    <row r="16" spans="1:17" x14ac:dyDescent="0.25">
      <c r="A16" s="52" t="s">
        <v>147</v>
      </c>
      <c r="B16" s="50">
        <v>313.55527008792586</v>
      </c>
      <c r="C16" s="50">
        <v>253.07366999999994</v>
      </c>
      <c r="D16" s="50">
        <v>269.45070000000004</v>
      </c>
      <c r="E16" s="50">
        <v>255.21970999999991</v>
      </c>
      <c r="F16" s="50">
        <v>233.69467999999992</v>
      </c>
      <c r="G16" s="50">
        <v>214.15067910447328</v>
      </c>
      <c r="H16" s="50">
        <v>237.71092999999999</v>
      </c>
      <c r="I16" s="50">
        <v>223.70364999999995</v>
      </c>
      <c r="J16" s="50">
        <v>238.73031999999998</v>
      </c>
      <c r="K16" s="50">
        <v>220.69632999999999</v>
      </c>
      <c r="L16" s="50">
        <v>259.81601821714219</v>
      </c>
      <c r="M16" s="50">
        <v>250.78784400330045</v>
      </c>
      <c r="N16" s="50">
        <v>206.64750810563027</v>
      </c>
      <c r="O16" s="50">
        <v>298.9367915667595</v>
      </c>
      <c r="P16" s="50">
        <v>301.94632902700312</v>
      </c>
      <c r="Q16" s="50">
        <v>323.0102891662246</v>
      </c>
    </row>
    <row r="17" spans="1:17" x14ac:dyDescent="0.25">
      <c r="A17" s="52" t="s">
        <v>146</v>
      </c>
      <c r="B17" s="50">
        <v>16.241802413479377</v>
      </c>
      <c r="C17" s="50">
        <v>20.080980000000004</v>
      </c>
      <c r="D17" s="50">
        <v>16.196320000000011</v>
      </c>
      <c r="E17" s="50">
        <v>14.307460000000018</v>
      </c>
      <c r="F17" s="50">
        <v>3.7975700000000057</v>
      </c>
      <c r="G17" s="50">
        <v>2.86647568437823</v>
      </c>
      <c r="H17" s="50">
        <v>2.894980000000003</v>
      </c>
      <c r="I17" s="50">
        <v>3.8000499999999975</v>
      </c>
      <c r="J17" s="50">
        <v>2.8993299999999906</v>
      </c>
      <c r="K17" s="50">
        <v>1.8982399999999868</v>
      </c>
      <c r="L17" s="50">
        <v>1.9107608302593917</v>
      </c>
      <c r="M17" s="50">
        <v>1.9107607161698181</v>
      </c>
      <c r="N17" s="50">
        <v>0.95540684996538494</v>
      </c>
      <c r="O17" s="50">
        <v>0.9553749166546478</v>
      </c>
      <c r="P17" s="50">
        <v>0.95538219532187429</v>
      </c>
      <c r="Q17" s="50">
        <v>0.95535649458935268</v>
      </c>
    </row>
    <row r="18" spans="1:17" x14ac:dyDescent="0.25">
      <c r="A18" s="51" t="s">
        <v>41</v>
      </c>
      <c r="B18" s="50">
        <v>195.31166391055336</v>
      </c>
      <c r="C18" s="50">
        <v>217.49946</v>
      </c>
      <c r="D18" s="50">
        <v>219.66608999999994</v>
      </c>
      <c r="E18" s="50">
        <v>201.86676999999997</v>
      </c>
      <c r="F18" s="50">
        <v>213.60430999999994</v>
      </c>
      <c r="G18" s="50">
        <v>219.84260931699177</v>
      </c>
      <c r="H18" s="50">
        <v>193.86578000000009</v>
      </c>
      <c r="I18" s="50">
        <v>151.83321000000001</v>
      </c>
      <c r="J18" s="50">
        <v>166.10464999999994</v>
      </c>
      <c r="K18" s="50">
        <v>124.29550999999994</v>
      </c>
      <c r="L18" s="50">
        <v>123.43517817677746</v>
      </c>
      <c r="M18" s="50">
        <v>124.20052012042579</v>
      </c>
      <c r="N18" s="50">
        <v>94.591355259680952</v>
      </c>
      <c r="O18" s="50">
        <v>105.92661544598769</v>
      </c>
      <c r="P18" s="50">
        <v>146.43583448054466</v>
      </c>
      <c r="Q18" s="50">
        <v>110.22463710134549</v>
      </c>
    </row>
    <row r="19" spans="1:17" x14ac:dyDescent="0.25">
      <c r="A19" s="51" t="s">
        <v>64</v>
      </c>
      <c r="B19" s="50">
        <f>SUM(B20:B24)</f>
        <v>27.181480619971321</v>
      </c>
      <c r="C19" s="50">
        <f t="shared" ref="C19:Q19" si="4">SUM(C20:C24)</f>
        <v>27.399259999999995</v>
      </c>
      <c r="D19" s="50">
        <f t="shared" si="4"/>
        <v>28.695540000000001</v>
      </c>
      <c r="E19" s="50">
        <f t="shared" si="4"/>
        <v>27.896270000000001</v>
      </c>
      <c r="F19" s="50">
        <f t="shared" si="4"/>
        <v>23.003979999999991</v>
      </c>
      <c r="G19" s="50">
        <f t="shared" si="4"/>
        <v>24.530409660050157</v>
      </c>
      <c r="H19" s="50">
        <f t="shared" si="4"/>
        <v>24.975159999999988</v>
      </c>
      <c r="I19" s="50">
        <f t="shared" si="4"/>
        <v>25.204589999999993</v>
      </c>
      <c r="J19" s="50">
        <f t="shared" si="4"/>
        <v>24.400669999999998</v>
      </c>
      <c r="K19" s="50">
        <f t="shared" si="4"/>
        <v>26.046309999999991</v>
      </c>
      <c r="L19" s="50">
        <f t="shared" si="4"/>
        <v>26.822585627924813</v>
      </c>
      <c r="M19" s="50">
        <f t="shared" si="4"/>
        <v>27.252261954935655</v>
      </c>
      <c r="N19" s="50">
        <f t="shared" si="4"/>
        <v>27.853353126041704</v>
      </c>
      <c r="O19" s="50">
        <f t="shared" si="4"/>
        <v>21.543978874307207</v>
      </c>
      <c r="P19" s="50">
        <f t="shared" si="4"/>
        <v>43.947644845310172</v>
      </c>
      <c r="Q19" s="50">
        <f t="shared" si="4"/>
        <v>42.370512779892692</v>
      </c>
    </row>
    <row r="20" spans="1:17" x14ac:dyDescent="0.25">
      <c r="A20" s="52" t="s">
        <v>34</v>
      </c>
      <c r="B20" s="50">
        <v>25.987209234604087</v>
      </c>
      <c r="C20" s="50">
        <v>26.198779999999996</v>
      </c>
      <c r="D20" s="50">
        <v>27.495800000000003</v>
      </c>
      <c r="E20" s="50">
        <v>26.697110000000002</v>
      </c>
      <c r="F20" s="50">
        <v>11.697459999999996</v>
      </c>
      <c r="G20" s="50">
        <v>10.963483904766429</v>
      </c>
      <c r="H20" s="50">
        <v>10.237669999999992</v>
      </c>
      <c r="I20" s="50">
        <v>10.502209999999996</v>
      </c>
      <c r="J20" s="50">
        <v>7.6000099999999984</v>
      </c>
      <c r="K20" s="50">
        <v>9.7637199999999975</v>
      </c>
      <c r="L20" s="50">
        <v>10.055562867593363</v>
      </c>
      <c r="M20" s="50">
        <v>10.246438406757425</v>
      </c>
      <c r="N20" s="50">
        <v>10.237753168256225</v>
      </c>
      <c r="O20" s="50">
        <v>8.1685999531465292</v>
      </c>
      <c r="P20" s="50">
        <v>8.3834819610719791</v>
      </c>
      <c r="Q20" s="50">
        <v>8.8370967107707941</v>
      </c>
    </row>
    <row r="21" spans="1:17" x14ac:dyDescent="0.25">
      <c r="A21" s="52" t="s">
        <v>63</v>
      </c>
      <c r="B21" s="50">
        <v>0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0.50127000000000033</v>
      </c>
      <c r="I21" s="50">
        <v>1.5001899999999999</v>
      </c>
      <c r="J21" s="50">
        <v>3.2000499999999992</v>
      </c>
      <c r="K21" s="50">
        <v>4.1367299999999991</v>
      </c>
      <c r="L21" s="50">
        <v>3.5349596319422711</v>
      </c>
      <c r="M21" s="50">
        <v>3.1049923644579254</v>
      </c>
      <c r="N21" s="50">
        <v>2.8173427111973246</v>
      </c>
      <c r="O21" s="50">
        <v>1.3375467643273393</v>
      </c>
      <c r="P21" s="50">
        <v>0.78819455412613715</v>
      </c>
      <c r="Q21" s="50">
        <v>0.88369144055495863</v>
      </c>
    </row>
    <row r="22" spans="1:17" x14ac:dyDescent="0.25">
      <c r="A22" s="52" t="s">
        <v>62</v>
      </c>
      <c r="B22" s="50">
        <v>0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0.90761440718447794</v>
      </c>
      <c r="O22" s="50">
        <v>0</v>
      </c>
      <c r="P22" s="50">
        <v>0</v>
      </c>
      <c r="Q22" s="50">
        <v>0</v>
      </c>
    </row>
    <row r="23" spans="1:17" x14ac:dyDescent="0.25">
      <c r="A23" s="52" t="s">
        <v>33</v>
      </c>
      <c r="B23" s="50">
        <v>0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</row>
    <row r="24" spans="1:17" x14ac:dyDescent="0.25">
      <c r="A24" s="52" t="s">
        <v>32</v>
      </c>
      <c r="B24" s="50">
        <v>1.1942713853672342</v>
      </c>
      <c r="C24" s="50">
        <v>1.2004799999999998</v>
      </c>
      <c r="D24" s="50">
        <v>1.19974</v>
      </c>
      <c r="E24" s="50">
        <v>1.1991599999999998</v>
      </c>
      <c r="F24" s="50">
        <v>11.306519999999997</v>
      </c>
      <c r="G24" s="50">
        <v>13.566925755283728</v>
      </c>
      <c r="H24" s="50">
        <v>14.236219999999996</v>
      </c>
      <c r="I24" s="50">
        <v>13.202189999999996</v>
      </c>
      <c r="J24" s="50">
        <v>13.600609999999998</v>
      </c>
      <c r="K24" s="50">
        <v>12.145859999999995</v>
      </c>
      <c r="L24" s="50">
        <v>13.232063128389179</v>
      </c>
      <c r="M24" s="50">
        <v>13.900831183720301</v>
      </c>
      <c r="N24" s="50">
        <v>13.890642839403675</v>
      </c>
      <c r="O24" s="50">
        <v>12.037832156833337</v>
      </c>
      <c r="P24" s="50">
        <v>34.775968330112057</v>
      </c>
      <c r="Q24" s="50">
        <v>32.649724628566936</v>
      </c>
    </row>
    <row r="25" spans="1:17" x14ac:dyDescent="0.25">
      <c r="A25" s="51" t="s">
        <v>31</v>
      </c>
      <c r="B25" s="50">
        <v>0.11942654567445392</v>
      </c>
      <c r="C25" s="50">
        <v>0.50000999999999995</v>
      </c>
      <c r="D25" s="50">
        <v>0.39993000000000006</v>
      </c>
      <c r="E25" s="50">
        <v>0.39991999999999994</v>
      </c>
      <c r="F25" s="50">
        <v>0.29998999999999992</v>
      </c>
      <c r="G25" s="50">
        <v>0.23885608194863833</v>
      </c>
      <c r="H25" s="50">
        <v>0.19994999999999993</v>
      </c>
      <c r="I25" s="50">
        <v>0.10002999999999999</v>
      </c>
      <c r="J25" s="50">
        <v>0.19999000000000003</v>
      </c>
      <c r="K25" s="50">
        <v>0.20000999999999997</v>
      </c>
      <c r="L25" s="50">
        <v>0.21496200335049701</v>
      </c>
      <c r="M25" s="50">
        <v>0.19107621622324653</v>
      </c>
      <c r="N25" s="50">
        <v>0.33438425527848897</v>
      </c>
      <c r="O25" s="50">
        <v>0.21496103189836763</v>
      </c>
      <c r="P25" s="50">
        <v>0.35826965513673503</v>
      </c>
      <c r="Q25" s="50">
        <v>0.45378856039036142</v>
      </c>
    </row>
    <row r="26" spans="1:17" x14ac:dyDescent="0.25">
      <c r="A26" s="49" t="s">
        <v>30</v>
      </c>
      <c r="B26" s="48">
        <v>82.118434971477484</v>
      </c>
      <c r="C26" s="48">
        <v>82.699979999999996</v>
      </c>
      <c r="D26" s="48">
        <v>90.380980000000008</v>
      </c>
      <c r="E26" s="48">
        <v>90.787129999999991</v>
      </c>
      <c r="F26" s="48">
        <v>92.20189000000002</v>
      </c>
      <c r="G26" s="48">
        <v>79.538265034629035</v>
      </c>
      <c r="H26" s="48">
        <v>76.988139999999973</v>
      </c>
      <c r="I26" s="48">
        <v>81.516269999999992</v>
      </c>
      <c r="J26" s="48">
        <v>80.898719999999997</v>
      </c>
      <c r="K26" s="48">
        <v>67.900969999999987</v>
      </c>
      <c r="L26" s="48">
        <v>65.348844320528514</v>
      </c>
      <c r="M26" s="48">
        <v>65.945150090598972</v>
      </c>
      <c r="N26" s="48">
        <v>67.249807466718906</v>
      </c>
      <c r="O26" s="48">
        <v>61.826340546001305</v>
      </c>
      <c r="P26" s="48">
        <v>70.077460575760398</v>
      </c>
      <c r="Q26" s="48">
        <v>74.38566913715222</v>
      </c>
    </row>
    <row r="28" spans="1:17" x14ac:dyDescent="0.25">
      <c r="A28" s="162" t="s">
        <v>112</v>
      </c>
      <c r="B28" s="161">
        <f>AGR_emi!B5</f>
        <v>1625.6415205836422</v>
      </c>
      <c r="C28" s="161">
        <f>AGR_emi!C5</f>
        <v>1482.07788514818</v>
      </c>
      <c r="D28" s="161">
        <f>AGR_emi!D5</f>
        <v>1506.1125035823122</v>
      </c>
      <c r="E28" s="161">
        <f>AGR_emi!E5</f>
        <v>1404.278348491368</v>
      </c>
      <c r="F28" s="161">
        <f>AGR_emi!F5</f>
        <v>1297.7161607402636</v>
      </c>
      <c r="G28" s="161">
        <f>AGR_emi!G5</f>
        <v>1246.2242023760241</v>
      </c>
      <c r="H28" s="161">
        <f>AGR_emi!H5</f>
        <v>1241.7075141238081</v>
      </c>
      <c r="I28" s="161">
        <f>AGR_emi!I5</f>
        <v>1098.8814483145081</v>
      </c>
      <c r="J28" s="161">
        <f>AGR_emi!J5</f>
        <v>1178.907395755464</v>
      </c>
      <c r="K28" s="161">
        <f>AGR_emi!K5</f>
        <v>986.00895696898806</v>
      </c>
      <c r="L28" s="161">
        <f>AGR_emi!L5</f>
        <v>1130.499828355609</v>
      </c>
      <c r="M28" s="161">
        <f>AGR_emi!M5</f>
        <v>1110.8553476327372</v>
      </c>
      <c r="N28" s="161">
        <f>AGR_emi!N5</f>
        <v>871.0737381141272</v>
      </c>
      <c r="O28" s="161">
        <f>AGR_emi!O5</f>
        <v>1236.4209023527542</v>
      </c>
      <c r="P28" s="161">
        <f>AGR_emi!P5</f>
        <v>1366.8483171879038</v>
      </c>
      <c r="Q28" s="161">
        <f>AGR_emi!Q5</f>
        <v>1334.1387145173364</v>
      </c>
    </row>
    <row r="30" spans="1:17" x14ac:dyDescent="0.25">
      <c r="A30" s="160" t="s">
        <v>145</v>
      </c>
      <c r="B30" s="159">
        <f t="shared" ref="B30:Q30" si="5">IF(B$12=0,"",B$12/B$3*1000)</f>
        <v>171.60984549226512</v>
      </c>
      <c r="C30" s="159">
        <f t="shared" si="5"/>
        <v>158.77996953764878</v>
      </c>
      <c r="D30" s="159">
        <f t="shared" si="5"/>
        <v>182.10318092860709</v>
      </c>
      <c r="E30" s="159">
        <f t="shared" si="5"/>
        <v>177.49115309509702</v>
      </c>
      <c r="F30" s="159">
        <f t="shared" si="5"/>
        <v>143.7294727115395</v>
      </c>
      <c r="G30" s="159">
        <f t="shared" si="5"/>
        <v>154.8224575094406</v>
      </c>
      <c r="H30" s="159">
        <f t="shared" si="5"/>
        <v>154.97398549585697</v>
      </c>
      <c r="I30" s="159">
        <f t="shared" si="5"/>
        <v>142.45705386217415</v>
      </c>
      <c r="J30" s="159">
        <f t="shared" si="5"/>
        <v>150.7331793909253</v>
      </c>
      <c r="K30" s="159">
        <f t="shared" si="5"/>
        <v>152.41372280792757</v>
      </c>
      <c r="L30" s="159">
        <f t="shared" si="5"/>
        <v>165.39846690335116</v>
      </c>
      <c r="M30" s="159">
        <f t="shared" si="5"/>
        <v>123.42055467582436</v>
      </c>
      <c r="N30" s="159">
        <f t="shared" si="5"/>
        <v>104.21797396410001</v>
      </c>
      <c r="O30" s="159">
        <f t="shared" si="5"/>
        <v>129.95687292159789</v>
      </c>
      <c r="P30" s="159">
        <f t="shared" si="5"/>
        <v>140.86454043364793</v>
      </c>
      <c r="Q30" s="159">
        <f t="shared" si="5"/>
        <v>140.76335159979737</v>
      </c>
    </row>
    <row r="31" spans="1:17" x14ac:dyDescent="0.25">
      <c r="A31" s="158" t="s">
        <v>144</v>
      </c>
      <c r="B31" s="157">
        <f t="shared" ref="B31:Q31" si="6">IF(B$12=0,"",B$12/B$5*1000)</f>
        <v>145.09933021542471</v>
      </c>
      <c r="C31" s="157">
        <f t="shared" si="6"/>
        <v>144.53587507269754</v>
      </c>
      <c r="D31" s="157">
        <f t="shared" si="6"/>
        <v>144.12836896737053</v>
      </c>
      <c r="E31" s="157">
        <f t="shared" si="6"/>
        <v>143.88981043685158</v>
      </c>
      <c r="F31" s="157">
        <f t="shared" si="6"/>
        <v>142.20239721263937</v>
      </c>
      <c r="G31" s="157">
        <f t="shared" si="6"/>
        <v>142.86187213206114</v>
      </c>
      <c r="H31" s="157">
        <f t="shared" si="6"/>
        <v>143.05793332637043</v>
      </c>
      <c r="I31" s="157">
        <f t="shared" si="6"/>
        <v>142.67499340473731</v>
      </c>
      <c r="J31" s="157">
        <f t="shared" si="6"/>
        <v>140.79480504101522</v>
      </c>
      <c r="K31" s="157">
        <f t="shared" si="6"/>
        <v>140.84469931322354</v>
      </c>
      <c r="L31" s="157">
        <f t="shared" si="6"/>
        <v>141.53085465404857</v>
      </c>
      <c r="M31" s="157">
        <f t="shared" si="6"/>
        <v>133.62205067986113</v>
      </c>
      <c r="N31" s="157">
        <f t="shared" si="6"/>
        <v>133.08312396828546</v>
      </c>
      <c r="O31" s="157">
        <f t="shared" si="6"/>
        <v>130.81022734753057</v>
      </c>
      <c r="P31" s="157">
        <f t="shared" si="6"/>
        <v>130.84505076778703</v>
      </c>
      <c r="Q31" s="157">
        <f t="shared" si="6"/>
        <v>130.54818036657193</v>
      </c>
    </row>
    <row r="32" spans="1:17" x14ac:dyDescent="0.25">
      <c r="A32" s="158" t="s">
        <v>143</v>
      </c>
      <c r="B32" s="157">
        <f>IF(AGR_ued!B$5=0,"",AGR_ued!B$5/B$5*1000)</f>
        <v>54.831705276501545</v>
      </c>
      <c r="C32" s="157">
        <f>IF(AGR_ued!C$5=0,"",AGR_ued!C$5/C$5*1000)</f>
        <v>54.831705276501545</v>
      </c>
      <c r="D32" s="157">
        <f>IF(AGR_ued!D$5=0,"",AGR_ued!D$5/D$5*1000)</f>
        <v>54.831705276501538</v>
      </c>
      <c r="E32" s="157">
        <f>IF(AGR_ued!E$5=0,"",AGR_ued!E$5/E$5*1000)</f>
        <v>54.831705276501545</v>
      </c>
      <c r="F32" s="157">
        <f>IF(AGR_ued!F$5=0,"",AGR_ued!F$5/F$5*1000)</f>
        <v>54.831705276501545</v>
      </c>
      <c r="G32" s="157">
        <f>IF(AGR_ued!G$5=0,"",AGR_ued!G$5/G$5*1000)</f>
        <v>54.831705276501538</v>
      </c>
      <c r="H32" s="157">
        <f>IF(AGR_ued!H$5=0,"",AGR_ued!H$5/H$5*1000)</f>
        <v>54.831705276501538</v>
      </c>
      <c r="I32" s="157">
        <f>IF(AGR_ued!I$5=0,"",AGR_ued!I$5/I$5*1000)</f>
        <v>54.831705276501545</v>
      </c>
      <c r="J32" s="157">
        <f>IF(AGR_ued!J$5=0,"",AGR_ued!J$5/J$5*1000)</f>
        <v>54.831705276501538</v>
      </c>
      <c r="K32" s="157">
        <f>IF(AGR_ued!K$5=0,"",AGR_ued!K$5/K$5*1000)</f>
        <v>54.83170527650153</v>
      </c>
      <c r="L32" s="157">
        <f>IF(AGR_ued!L$5=0,"",AGR_ued!L$5/L$5*1000)</f>
        <v>54.831705276501538</v>
      </c>
      <c r="M32" s="157">
        <f>IF(AGR_ued!M$5=0,"",AGR_ued!M$5/M$5*1000)</f>
        <v>54.831705276501545</v>
      </c>
      <c r="N32" s="157">
        <f>IF(AGR_ued!N$5=0,"",AGR_ued!N$5/N$5*1000)</f>
        <v>54.83170527650153</v>
      </c>
      <c r="O32" s="157">
        <f>IF(AGR_ued!O$5=0,"",AGR_ued!O$5/O$5*1000)</f>
        <v>54.83170527650153</v>
      </c>
      <c r="P32" s="157">
        <f>IF(AGR_ued!P$5=0,"",AGR_ued!P$5/P$5*1000)</f>
        <v>54.831705276501538</v>
      </c>
      <c r="Q32" s="157">
        <f>IF(AGR_ued!Q$5=0,"",AGR_ued!Q$5/Q$5*1000)</f>
        <v>54.83170527650153</v>
      </c>
    </row>
    <row r="33" spans="1:17" x14ac:dyDescent="0.25">
      <c r="A33" s="156" t="s">
        <v>142</v>
      </c>
      <c r="B33" s="155">
        <f t="shared" ref="B33:Q33" si="7">IF(B$12=0,"",B$28/B$12)</f>
        <v>2.420148156091027</v>
      </c>
      <c r="C33" s="155">
        <f t="shared" si="7"/>
        <v>2.3370785995626582</v>
      </c>
      <c r="D33" s="155">
        <f t="shared" si="7"/>
        <v>2.3077727574174367</v>
      </c>
      <c r="E33" s="155">
        <f t="shared" si="7"/>
        <v>2.2826166633185201</v>
      </c>
      <c r="F33" s="155">
        <f t="shared" si="7"/>
        <v>2.2144809255146489</v>
      </c>
      <c r="G33" s="155">
        <f t="shared" si="7"/>
        <v>2.2255078686966119</v>
      </c>
      <c r="H33" s="155">
        <f t="shared" si="7"/>
        <v>2.2583466640342325</v>
      </c>
      <c r="I33" s="155">
        <f t="shared" si="7"/>
        <v>2.2059075041978655</v>
      </c>
      <c r="J33" s="155">
        <f t="shared" si="7"/>
        <v>2.2381211043841711</v>
      </c>
      <c r="K33" s="155">
        <f t="shared" si="7"/>
        <v>2.2316085260273315</v>
      </c>
      <c r="L33" s="155">
        <f t="shared" si="7"/>
        <v>2.3163236758029568</v>
      </c>
      <c r="M33" s="155">
        <f t="shared" si="7"/>
        <v>2.2989122807757454</v>
      </c>
      <c r="N33" s="155">
        <f t="shared" si="7"/>
        <v>2.1821349717415237</v>
      </c>
      <c r="O33" s="155">
        <f t="shared" si="7"/>
        <v>2.4217806407646085</v>
      </c>
      <c r="P33" s="155">
        <f t="shared" si="7"/>
        <v>2.2966318416077502</v>
      </c>
      <c r="Q33" s="155">
        <f t="shared" si="7"/>
        <v>2.3095074582971389</v>
      </c>
    </row>
  </sheetData>
  <pageMargins left="0.39370078740157483" right="0.39370078740157483" top="0.39370078740157483" bottom="0.39370078740157483" header="0.31496062992125984" footer="0.31496062992125984"/>
  <pageSetup paperSize="9" scale="88" orientation="landscape" horizontalDpi="1200" verticalDpi="12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168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671.71157124915226</v>
      </c>
      <c r="C5" s="55">
        <f t="shared" ref="C5:Q5" si="0">SUM(C6:C9,C16:C17,C25:C27)</f>
        <v>634.15833999999984</v>
      </c>
      <c r="D5" s="55">
        <f t="shared" si="0"/>
        <v>652.62599999999998</v>
      </c>
      <c r="E5" s="55">
        <f t="shared" si="0"/>
        <v>615.20550999999989</v>
      </c>
      <c r="F5" s="55">
        <f t="shared" si="0"/>
        <v>586.01369999999997</v>
      </c>
      <c r="G5" s="55">
        <f t="shared" si="0"/>
        <v>559.97294815492421</v>
      </c>
      <c r="H5" s="55">
        <f t="shared" si="0"/>
        <v>549.83034000000009</v>
      </c>
      <c r="I5" s="55">
        <f t="shared" si="0"/>
        <v>498.15390999999994</v>
      </c>
      <c r="J5" s="55">
        <f t="shared" si="0"/>
        <v>526.73976999999991</v>
      </c>
      <c r="K5" s="55">
        <f t="shared" si="0"/>
        <v>441.8377799999999</v>
      </c>
      <c r="L5" s="55">
        <f t="shared" si="0"/>
        <v>488.05779613840861</v>
      </c>
      <c r="M5" s="55">
        <f t="shared" si="0"/>
        <v>483.20910585500462</v>
      </c>
      <c r="N5" s="55">
        <f t="shared" si="0"/>
        <v>399.18417027107103</v>
      </c>
      <c r="O5" s="55">
        <f t="shared" si="0"/>
        <v>510.5420703843721</v>
      </c>
      <c r="P5" s="55">
        <f t="shared" si="0"/>
        <v>595.153429655075</v>
      </c>
      <c r="Q5" s="55">
        <f t="shared" si="0"/>
        <v>577.67239924872661</v>
      </c>
    </row>
    <row r="6" spans="1:17" x14ac:dyDescent="0.25">
      <c r="A6" s="185" t="s">
        <v>162</v>
      </c>
      <c r="B6" s="206">
        <v>18.509495242571024</v>
      </c>
      <c r="C6" s="206">
        <v>18.640575491999996</v>
      </c>
      <c r="D6" s="206">
        <v>20.371872891999995</v>
      </c>
      <c r="E6" s="206">
        <v>20.463419101999996</v>
      </c>
      <c r="F6" s="206">
        <v>20.782306005999995</v>
      </c>
      <c r="G6" s="206">
        <v>17.92792493880539</v>
      </c>
      <c r="H6" s="206">
        <v>17.353126755999991</v>
      </c>
      <c r="I6" s="206">
        <v>18.373767257999994</v>
      </c>
      <c r="J6" s="206">
        <v>18.234571488</v>
      </c>
      <c r="K6" s="206">
        <v>15.304878638000002</v>
      </c>
      <c r="L6" s="206">
        <v>14.729629509847127</v>
      </c>
      <c r="M6" s="206">
        <v>14.864036830421007</v>
      </c>
      <c r="N6" s="206">
        <v>15.158106602998441</v>
      </c>
      <c r="O6" s="206">
        <v>13.9356571590687</v>
      </c>
      <c r="P6" s="206">
        <v>15.795459613776396</v>
      </c>
      <c r="Q6" s="206">
        <v>16.766529823514112</v>
      </c>
    </row>
    <row r="7" spans="1:17" x14ac:dyDescent="0.25">
      <c r="A7" s="183" t="s">
        <v>161</v>
      </c>
      <c r="B7" s="205">
        <v>13.68093126624815</v>
      </c>
      <c r="C7" s="205">
        <v>13.777816667999998</v>
      </c>
      <c r="D7" s="205">
        <v>15.057471267999997</v>
      </c>
      <c r="E7" s="205">
        <v>15.125135857999998</v>
      </c>
      <c r="F7" s="205">
        <v>15.360834874000005</v>
      </c>
      <c r="G7" s="205">
        <v>13.251074954769205</v>
      </c>
      <c r="H7" s="205">
        <v>12.826224123999998</v>
      </c>
      <c r="I7" s="205">
        <v>13.580610582</v>
      </c>
      <c r="J7" s="205">
        <v>13.477726751999999</v>
      </c>
      <c r="K7" s="205">
        <v>11.312301601999996</v>
      </c>
      <c r="L7" s="205">
        <v>10.887117463800053</v>
      </c>
      <c r="M7" s="205">
        <v>10.98646200509379</v>
      </c>
      <c r="N7" s="205">
        <v>11.203817923955373</v>
      </c>
      <c r="O7" s="205">
        <v>10.300268334963818</v>
      </c>
      <c r="P7" s="205">
        <v>11.674904931921681</v>
      </c>
      <c r="Q7" s="205">
        <v>12.392652478249561</v>
      </c>
    </row>
    <row r="8" spans="1:17" x14ac:dyDescent="0.25">
      <c r="A8" s="183" t="s">
        <v>160</v>
      </c>
      <c r="B8" s="205">
        <v>12.07140994080719</v>
      </c>
      <c r="C8" s="205">
        <v>12.156897059999993</v>
      </c>
      <c r="D8" s="205">
        <v>13.286004059999996</v>
      </c>
      <c r="E8" s="205">
        <v>13.345708109999993</v>
      </c>
      <c r="F8" s="205">
        <v>13.553677830000005</v>
      </c>
      <c r="G8" s="205">
        <v>11.692124960090471</v>
      </c>
      <c r="H8" s="205">
        <v>11.317256579999999</v>
      </c>
      <c r="I8" s="205">
        <v>11.982891689999999</v>
      </c>
      <c r="J8" s="205">
        <v>11.892111839999993</v>
      </c>
      <c r="K8" s="205">
        <v>9.9814425899999986</v>
      </c>
      <c r="L8" s="205">
        <v>9.6062801151176895</v>
      </c>
      <c r="M8" s="205">
        <v>9.6939370633180459</v>
      </c>
      <c r="N8" s="205">
        <v>9.8857216976076767</v>
      </c>
      <c r="O8" s="205">
        <v>9.0884720602621893</v>
      </c>
      <c r="P8" s="205">
        <v>10.301386704636778</v>
      </c>
      <c r="Q8" s="205">
        <v>10.934693363161379</v>
      </c>
    </row>
    <row r="9" spans="1:17" x14ac:dyDescent="0.25">
      <c r="A9" s="181" t="s">
        <v>159</v>
      </c>
      <c r="B9" s="204">
        <f>SUM(B10:B15)</f>
        <v>129.80364268671451</v>
      </c>
      <c r="C9" s="204">
        <f t="shared" ref="C9:Q9" si="1">SUM(C10:C15)</f>
        <v>121.71084699999999</v>
      </c>
      <c r="D9" s="204">
        <f t="shared" si="1"/>
        <v>124.00584979999998</v>
      </c>
      <c r="E9" s="204">
        <f t="shared" si="1"/>
        <v>115.68398119999999</v>
      </c>
      <c r="F9" s="204">
        <f t="shared" si="1"/>
        <v>108.87259039999998</v>
      </c>
      <c r="G9" s="204">
        <f t="shared" si="1"/>
        <v>105.88193803038492</v>
      </c>
      <c r="H9" s="204">
        <f t="shared" si="1"/>
        <v>104.18124500000003</v>
      </c>
      <c r="I9" s="204">
        <f t="shared" si="1"/>
        <v>91.738304200000002</v>
      </c>
      <c r="J9" s="204">
        <f t="shared" si="1"/>
        <v>98.241023200000001</v>
      </c>
      <c r="K9" s="204">
        <f t="shared" si="1"/>
        <v>82.422105999999985</v>
      </c>
      <c r="L9" s="204">
        <f t="shared" si="1"/>
        <v>93.163639762546993</v>
      </c>
      <c r="M9" s="204">
        <f t="shared" si="1"/>
        <v>91.947109716823391</v>
      </c>
      <c r="N9" s="204">
        <f t="shared" si="1"/>
        <v>73.286379536074676</v>
      </c>
      <c r="O9" s="204">
        <f t="shared" si="1"/>
        <v>98.885130169322309</v>
      </c>
      <c r="P9" s="204">
        <f t="shared" si="1"/>
        <v>115.79616352845589</v>
      </c>
      <c r="Q9" s="204">
        <f t="shared" si="1"/>
        <v>111.07703570165086</v>
      </c>
    </row>
    <row r="10" spans="1:17" x14ac:dyDescent="0.25">
      <c r="A10" s="202" t="s">
        <v>35</v>
      </c>
      <c r="B10" s="203">
        <v>82.81809488754638</v>
      </c>
      <c r="C10" s="203">
        <v>72.437488029067495</v>
      </c>
      <c r="D10" s="203">
        <v>74.087750384299511</v>
      </c>
      <c r="E10" s="203">
        <v>69.364006388677922</v>
      </c>
      <c r="F10" s="203">
        <v>56.039649482408983</v>
      </c>
      <c r="G10" s="203">
        <v>51.787136275267244</v>
      </c>
      <c r="H10" s="203">
        <v>52.88306908433016</v>
      </c>
      <c r="I10" s="203">
        <v>48.195894753474427</v>
      </c>
      <c r="J10" s="203">
        <v>51.314976255985925</v>
      </c>
      <c r="K10" s="203">
        <v>44.293330731170258</v>
      </c>
      <c r="L10" s="203">
        <v>53.071841998935945</v>
      </c>
      <c r="M10" s="203">
        <v>51.538710553228881</v>
      </c>
      <c r="N10" s="203">
        <v>39.482555858449921</v>
      </c>
      <c r="O10" s="203">
        <v>62.155477851432124</v>
      </c>
      <c r="P10" s="203">
        <v>58.201414213849766</v>
      </c>
      <c r="Q10" s="203">
        <v>60.293964169600429</v>
      </c>
    </row>
    <row r="11" spans="1:17" x14ac:dyDescent="0.25">
      <c r="A11" s="202" t="s">
        <v>166</v>
      </c>
      <c r="B11" s="201">
        <v>44.328049015038715</v>
      </c>
      <c r="C11" s="201">
        <v>46.218989370932483</v>
      </c>
      <c r="D11" s="201">
        <v>46.810744815700481</v>
      </c>
      <c r="E11" s="201">
        <v>43.204942211322077</v>
      </c>
      <c r="F11" s="201">
        <v>42.209023117591002</v>
      </c>
      <c r="G11" s="201">
        <v>42.089986056013664</v>
      </c>
      <c r="H11" s="201">
        <v>38.881298115669864</v>
      </c>
      <c r="I11" s="201">
        <v>31.910411546525573</v>
      </c>
      <c r="J11" s="201">
        <v>34.907625044014075</v>
      </c>
      <c r="K11" s="201">
        <v>27.461350868829712</v>
      </c>
      <c r="L11" s="201">
        <v>28.645811527558099</v>
      </c>
      <c r="M11" s="201">
        <v>28.472796557769065</v>
      </c>
      <c r="N11" s="201">
        <v>21.70646114345913</v>
      </c>
      <c r="O11" s="201">
        <v>26.249790357446781</v>
      </c>
      <c r="P11" s="201">
        <v>32.74735167329036</v>
      </c>
      <c r="Q11" s="201">
        <v>26.716920160664923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0.89570353902542565</v>
      </c>
      <c r="C13" s="201">
        <v>0.90035999999999983</v>
      </c>
      <c r="D13" s="201">
        <v>0.89980499999999997</v>
      </c>
      <c r="E13" s="201">
        <v>0.89936999999999978</v>
      </c>
      <c r="F13" s="201">
        <v>8.4798899999999993</v>
      </c>
      <c r="G13" s="201">
        <v>10.175194316462797</v>
      </c>
      <c r="H13" s="201">
        <v>10.677164999999997</v>
      </c>
      <c r="I13" s="201">
        <v>9.9016424999999959</v>
      </c>
      <c r="J13" s="201">
        <v>10.200457499999997</v>
      </c>
      <c r="K13" s="201">
        <v>9.1093949999999992</v>
      </c>
      <c r="L13" s="201">
        <v>9.9240473462918857</v>
      </c>
      <c r="M13" s="201">
        <v>10.425623387790223</v>
      </c>
      <c r="N13" s="201">
        <v>10.417982129552755</v>
      </c>
      <c r="O13" s="201">
        <v>9.0283741176250025</v>
      </c>
      <c r="P13" s="201">
        <v>23.087578774663832</v>
      </c>
      <c r="Q13" s="201">
        <v>22.124649428252102</v>
      </c>
    </row>
    <row r="14" spans="1:17" x14ac:dyDescent="0.25">
      <c r="A14" s="202" t="s">
        <v>42</v>
      </c>
      <c r="B14" s="201">
        <v>0.11942654567445392</v>
      </c>
      <c r="C14" s="201">
        <v>0.50000999999999995</v>
      </c>
      <c r="D14" s="201">
        <v>0.39993000000000001</v>
      </c>
      <c r="E14" s="201">
        <v>0.39991999999999994</v>
      </c>
      <c r="F14" s="201">
        <v>0.29998999999999992</v>
      </c>
      <c r="G14" s="201">
        <v>0.23885608194863833</v>
      </c>
      <c r="H14" s="201">
        <v>0.19994999999999993</v>
      </c>
      <c r="I14" s="201">
        <v>0.10002999999999995</v>
      </c>
      <c r="J14" s="201">
        <v>0.19999000000000003</v>
      </c>
      <c r="K14" s="201">
        <v>0.20000999999999997</v>
      </c>
      <c r="L14" s="201">
        <v>0.21496200335049701</v>
      </c>
      <c r="M14" s="201">
        <v>0.19107621622324653</v>
      </c>
      <c r="N14" s="201">
        <v>0.33438425527848892</v>
      </c>
      <c r="O14" s="201">
        <v>0.21496103189836763</v>
      </c>
      <c r="P14" s="201">
        <v>0.35826965513673498</v>
      </c>
      <c r="Q14" s="201">
        <v>0.45378856039036131</v>
      </c>
    </row>
    <row r="15" spans="1:17" x14ac:dyDescent="0.25">
      <c r="A15" s="202" t="s">
        <v>30</v>
      </c>
      <c r="B15" s="201">
        <v>1.6423686994295503</v>
      </c>
      <c r="C15" s="201">
        <v>1.6539995999999992</v>
      </c>
      <c r="D15" s="201">
        <v>1.8076195999999995</v>
      </c>
      <c r="E15" s="201">
        <v>1.8157425999999997</v>
      </c>
      <c r="F15" s="201">
        <v>1.8440378000000004</v>
      </c>
      <c r="G15" s="201">
        <v>1.5907653006925813</v>
      </c>
      <c r="H15" s="201">
        <v>1.5397627999999997</v>
      </c>
      <c r="I15" s="201">
        <v>1.6303254000000007</v>
      </c>
      <c r="J15" s="201">
        <v>1.6179744000000003</v>
      </c>
      <c r="K15" s="201">
        <v>1.3580194000000003</v>
      </c>
      <c r="L15" s="201">
        <v>1.3069768864105702</v>
      </c>
      <c r="M15" s="201">
        <v>1.3189030018119792</v>
      </c>
      <c r="N15" s="201">
        <v>1.3449961493343783</v>
      </c>
      <c r="O15" s="201">
        <v>1.2365268109200265</v>
      </c>
      <c r="P15" s="201">
        <v>1.4015492115152075</v>
      </c>
      <c r="Q15" s="201">
        <v>1.4877133827430442</v>
      </c>
    </row>
    <row r="16" spans="1:17" x14ac:dyDescent="0.25">
      <c r="A16" s="198" t="s">
        <v>158</v>
      </c>
      <c r="B16" s="197">
        <v>125.42210803517035</v>
      </c>
      <c r="C16" s="197">
        <v>101.229468</v>
      </c>
      <c r="D16" s="197">
        <v>107.78028000000002</v>
      </c>
      <c r="E16" s="197">
        <v>102.08788399999999</v>
      </c>
      <c r="F16" s="197">
        <v>93.477871999999991</v>
      </c>
      <c r="G16" s="197">
        <v>85.660271641789336</v>
      </c>
      <c r="H16" s="197">
        <v>95.084371999999988</v>
      </c>
      <c r="I16" s="197">
        <v>89.481459999999984</v>
      </c>
      <c r="J16" s="197">
        <v>95.49212799999998</v>
      </c>
      <c r="K16" s="197">
        <v>88.27853199999997</v>
      </c>
      <c r="L16" s="197">
        <v>103.92640728685683</v>
      </c>
      <c r="M16" s="197">
        <v>100.31513760132017</v>
      </c>
      <c r="N16" s="197">
        <v>83.022049005125893</v>
      </c>
      <c r="O16" s="197">
        <v>119.57471662670386</v>
      </c>
      <c r="P16" s="197">
        <v>120.7785316108012</v>
      </c>
      <c r="Q16" s="197">
        <v>129.20411566648986</v>
      </c>
    </row>
    <row r="17" spans="1:17" x14ac:dyDescent="0.25">
      <c r="A17" s="198" t="s">
        <v>157</v>
      </c>
      <c r="B17" s="197">
        <f>SUM(B18:B24)</f>
        <v>302.42417569276182</v>
      </c>
      <c r="C17" s="197">
        <f t="shared" ref="C17:Q17" si="2">SUM(C18:C24)</f>
        <v>299.80320419999998</v>
      </c>
      <c r="D17" s="197">
        <f t="shared" si="2"/>
        <v>299.93242579999998</v>
      </c>
      <c r="E17" s="197">
        <f t="shared" si="2"/>
        <v>277.83589219999993</v>
      </c>
      <c r="F17" s="197">
        <f t="shared" si="2"/>
        <v>265.26202379999995</v>
      </c>
      <c r="G17" s="197">
        <f t="shared" si="2"/>
        <v>264.78515725627676</v>
      </c>
      <c r="H17" s="197">
        <f t="shared" si="2"/>
        <v>247.62482880000002</v>
      </c>
      <c r="I17" s="197">
        <f t="shared" si="2"/>
        <v>212.14050569999992</v>
      </c>
      <c r="J17" s="197">
        <f t="shared" si="2"/>
        <v>227.38888469999989</v>
      </c>
      <c r="K17" s="197">
        <f t="shared" si="2"/>
        <v>182.50230239999996</v>
      </c>
      <c r="L17" s="197">
        <f t="shared" si="2"/>
        <v>202.52299184796641</v>
      </c>
      <c r="M17" s="197">
        <f t="shared" si="2"/>
        <v>202.16015615532385</v>
      </c>
      <c r="N17" s="197">
        <f t="shared" si="2"/>
        <v>157.01172189893236</v>
      </c>
      <c r="O17" s="197">
        <f t="shared" si="2"/>
        <v>205.96530633404603</v>
      </c>
      <c r="P17" s="197">
        <f t="shared" si="2"/>
        <v>260.14515166881904</v>
      </c>
      <c r="Q17" s="197">
        <f t="shared" si="2"/>
        <v>235.60967216374033</v>
      </c>
    </row>
    <row r="18" spans="1:17" x14ac:dyDescent="0.25">
      <c r="A18" s="200" t="s">
        <v>38</v>
      </c>
      <c r="B18" s="199">
        <v>28.393729653147144</v>
      </c>
      <c r="C18" s="199">
        <v>21.909750000000006</v>
      </c>
      <c r="D18" s="199">
        <v>17.937419999999996</v>
      </c>
      <c r="E18" s="199">
        <v>17.029109999999999</v>
      </c>
      <c r="F18" s="199">
        <v>4.813270000000001</v>
      </c>
      <c r="G18" s="199">
        <v>4.2115040490300801</v>
      </c>
      <c r="H18" s="199">
        <v>3.096919999999999</v>
      </c>
      <c r="I18" s="199">
        <v>3.0003099999999989</v>
      </c>
      <c r="J18" s="199">
        <v>2.3075999999999999</v>
      </c>
      <c r="K18" s="199">
        <v>0.80040999999999984</v>
      </c>
      <c r="L18" s="199">
        <v>0.40621445102948328</v>
      </c>
      <c r="M18" s="199">
        <v>0.57322734319206303</v>
      </c>
      <c r="N18" s="199">
        <v>0.42973685943466788</v>
      </c>
      <c r="O18" s="199">
        <v>0.93152816938011862</v>
      </c>
      <c r="P18" s="199">
        <v>0</v>
      </c>
      <c r="Q18" s="199">
        <v>0.45376287801927273</v>
      </c>
    </row>
    <row r="19" spans="1:17" x14ac:dyDescent="0.25">
      <c r="A19" s="200" t="s">
        <v>36</v>
      </c>
      <c r="B19" s="199">
        <v>8.7897630469231594</v>
      </c>
      <c r="C19" s="199">
        <v>10.995229999999998</v>
      </c>
      <c r="D19" s="199">
        <v>9.8990200000000019</v>
      </c>
      <c r="E19" s="199">
        <v>7.6991400000000008</v>
      </c>
      <c r="F19" s="199">
        <v>14.598009999999993</v>
      </c>
      <c r="G19" s="199">
        <v>14.594149223423059</v>
      </c>
      <c r="H19" s="199">
        <v>10.098479999999999</v>
      </c>
      <c r="I19" s="199">
        <v>8.9957999999999991</v>
      </c>
      <c r="J19" s="199">
        <v>11.19849</v>
      </c>
      <c r="K19" s="199">
        <v>0</v>
      </c>
      <c r="L19" s="199">
        <v>10.103232511396344</v>
      </c>
      <c r="M19" s="199">
        <v>12.348265410158671</v>
      </c>
      <c r="N19" s="199">
        <v>1.1226183483206311</v>
      </c>
      <c r="O19" s="199">
        <v>20.206479833383106</v>
      </c>
      <c r="P19" s="199">
        <v>31.432508875998145</v>
      </c>
      <c r="Q19" s="199">
        <v>25.81838313111254</v>
      </c>
    </row>
    <row r="20" spans="1:17" x14ac:dyDescent="0.25">
      <c r="A20" s="200" t="s">
        <v>35</v>
      </c>
      <c r="B20" s="199">
        <v>71.729488602751559</v>
      </c>
      <c r="C20" s="199">
        <v>49.037873570932483</v>
      </c>
      <c r="D20" s="199">
        <v>55.248585615700499</v>
      </c>
      <c r="E20" s="199">
        <v>53.141454411322037</v>
      </c>
      <c r="F20" s="199">
        <v>56.133796917590971</v>
      </c>
      <c r="G20" s="199">
        <v>51.005189694879917</v>
      </c>
      <c r="H20" s="199">
        <v>62.251971915669806</v>
      </c>
      <c r="I20" s="199">
        <v>61.11859974652554</v>
      </c>
      <c r="J20" s="199">
        <v>65.586227244014069</v>
      </c>
      <c r="K20" s="199">
        <v>66.032578268829724</v>
      </c>
      <c r="L20" s="199">
        <v>78.414879124428921</v>
      </c>
      <c r="M20" s="199">
        <v>74.77354055600118</v>
      </c>
      <c r="N20" s="199">
        <v>65.091309135685364</v>
      </c>
      <c r="O20" s="199">
        <v>91.679493569405025</v>
      </c>
      <c r="P20" s="199">
        <v>93.208711719598369</v>
      </c>
      <c r="Q20" s="199">
        <v>104.62858936769804</v>
      </c>
    </row>
    <row r="21" spans="1:17" x14ac:dyDescent="0.25">
      <c r="A21" s="200" t="s">
        <v>167</v>
      </c>
      <c r="B21" s="199">
        <v>16.241802413479373</v>
      </c>
      <c r="C21" s="199">
        <v>20.080980000000007</v>
      </c>
      <c r="D21" s="199">
        <v>16.196320000000011</v>
      </c>
      <c r="E21" s="199">
        <v>14.307460000000017</v>
      </c>
      <c r="F21" s="199">
        <v>3.7975700000000057</v>
      </c>
      <c r="G21" s="199">
        <v>2.8664756843782295</v>
      </c>
      <c r="H21" s="199">
        <v>2.894980000000003</v>
      </c>
      <c r="I21" s="199">
        <v>3.8000499999999984</v>
      </c>
      <c r="J21" s="199">
        <v>2.8993299999999906</v>
      </c>
      <c r="K21" s="199">
        <v>1.8982399999999868</v>
      </c>
      <c r="L21" s="199">
        <v>1.9107608302593919</v>
      </c>
      <c r="M21" s="199">
        <v>1.9107607161698184</v>
      </c>
      <c r="N21" s="199">
        <v>0.95540684996538494</v>
      </c>
      <c r="O21" s="199">
        <v>0.9553749166546478</v>
      </c>
      <c r="P21" s="199">
        <v>0.95538219532187429</v>
      </c>
      <c r="Q21" s="199">
        <v>0.9553564945893529</v>
      </c>
    </row>
    <row r="22" spans="1:17" x14ac:dyDescent="0.25">
      <c r="A22" s="200" t="s">
        <v>166</v>
      </c>
      <c r="B22" s="199">
        <v>150.98361489551462</v>
      </c>
      <c r="C22" s="199">
        <v>171.28047062906751</v>
      </c>
      <c r="D22" s="199">
        <v>172.85534518429952</v>
      </c>
      <c r="E22" s="199">
        <v>158.66182778867793</v>
      </c>
      <c r="F22" s="199">
        <v>171.39528688240895</v>
      </c>
      <c r="G22" s="199">
        <v>177.75262326097808</v>
      </c>
      <c r="H22" s="199">
        <v>155.48575188433023</v>
      </c>
      <c r="I22" s="199">
        <v>121.4229884534744</v>
      </c>
      <c r="J22" s="199">
        <v>134.39707495598586</v>
      </c>
      <c r="K22" s="199">
        <v>100.97088913117024</v>
      </c>
      <c r="L22" s="199">
        <v>98.324326281161618</v>
      </c>
      <c r="M22" s="199">
        <v>98.832715927114648</v>
      </c>
      <c r="N22" s="199">
        <v>75.702236827419171</v>
      </c>
      <c r="O22" s="199">
        <v>81.01437185286828</v>
      </c>
      <c r="P22" s="199">
        <v>114.47667736138045</v>
      </c>
      <c r="Q22" s="199">
        <v>84.391408381235493</v>
      </c>
    </row>
    <row r="23" spans="1:17" x14ac:dyDescent="0.25">
      <c r="A23" s="200" t="s">
        <v>165</v>
      </c>
      <c r="B23" s="199">
        <v>25.987209234604087</v>
      </c>
      <c r="C23" s="199">
        <v>26.198779999999996</v>
      </c>
      <c r="D23" s="199">
        <v>27.495799999999999</v>
      </c>
      <c r="E23" s="199">
        <v>26.697110000000002</v>
      </c>
      <c r="F23" s="199">
        <v>11.697459999999996</v>
      </c>
      <c r="G23" s="199">
        <v>10.963483904766429</v>
      </c>
      <c r="H23" s="199">
        <v>10.237669999999992</v>
      </c>
      <c r="I23" s="199">
        <v>10.502209999999996</v>
      </c>
      <c r="J23" s="199">
        <v>7.6000099999999975</v>
      </c>
      <c r="K23" s="199">
        <v>9.7637199999999993</v>
      </c>
      <c r="L23" s="199">
        <v>10.055562867593364</v>
      </c>
      <c r="M23" s="199">
        <v>10.246438406757424</v>
      </c>
      <c r="N23" s="199">
        <v>10.237753168256225</v>
      </c>
      <c r="O23" s="199">
        <v>8.168599953146531</v>
      </c>
      <c r="P23" s="199">
        <v>8.3834819610719791</v>
      </c>
      <c r="Q23" s="199">
        <v>8.8370967107707958</v>
      </c>
    </row>
    <row r="24" spans="1:17" x14ac:dyDescent="0.25">
      <c r="A24" s="200" t="s">
        <v>32</v>
      </c>
      <c r="B24" s="199">
        <v>0.29856784634180866</v>
      </c>
      <c r="C24" s="199">
        <v>0.30012</v>
      </c>
      <c r="D24" s="199">
        <v>0.29993500000000001</v>
      </c>
      <c r="E24" s="199">
        <v>0.29979</v>
      </c>
      <c r="F24" s="199">
        <v>2.8266299999999993</v>
      </c>
      <c r="G24" s="199">
        <v>3.3917314388209325</v>
      </c>
      <c r="H24" s="199">
        <v>3.5590549999999999</v>
      </c>
      <c r="I24" s="199">
        <v>3.3005474999999991</v>
      </c>
      <c r="J24" s="199">
        <v>3.4001525000000004</v>
      </c>
      <c r="K24" s="199">
        <v>3.0364649999999993</v>
      </c>
      <c r="L24" s="199">
        <v>3.3080157820972946</v>
      </c>
      <c r="M24" s="199">
        <v>3.475207795930074</v>
      </c>
      <c r="N24" s="199">
        <v>3.4726607098509188</v>
      </c>
      <c r="O24" s="199">
        <v>3.0094580392083343</v>
      </c>
      <c r="P24" s="199">
        <v>11.688389555448227</v>
      </c>
      <c r="Q24" s="199">
        <v>10.525075200314829</v>
      </c>
    </row>
    <row r="25" spans="1:17" x14ac:dyDescent="0.25">
      <c r="A25" s="198" t="s">
        <v>156</v>
      </c>
      <c r="B25" s="197">
        <v>33.58557856245762</v>
      </c>
      <c r="C25" s="197">
        <v>30.368840400000007</v>
      </c>
      <c r="D25" s="197">
        <v>32.33408399999999</v>
      </c>
      <c r="E25" s="197">
        <v>30.626365199999988</v>
      </c>
      <c r="F25" s="197">
        <v>28.04336159999999</v>
      </c>
      <c r="G25" s="197">
        <v>25.69808149253679</v>
      </c>
      <c r="H25" s="197">
        <v>27.491517000000009</v>
      </c>
      <c r="I25" s="197">
        <v>24.90769550000001</v>
      </c>
      <c r="J25" s="197">
        <v>26.3369885</v>
      </c>
      <c r="K25" s="197">
        <v>22.091888999999995</v>
      </c>
      <c r="L25" s="197">
        <v>24.402889806920431</v>
      </c>
      <c r="M25" s="197">
        <v>24.160455292750235</v>
      </c>
      <c r="N25" s="197">
        <v>19.959208513553559</v>
      </c>
      <c r="O25" s="197">
        <v>25.527103519218606</v>
      </c>
      <c r="P25" s="197">
        <v>29.757671482753757</v>
      </c>
      <c r="Q25" s="197">
        <v>28.883619962436335</v>
      </c>
    </row>
    <row r="26" spans="1:17" x14ac:dyDescent="0.25">
      <c r="A26" s="198" t="s">
        <v>155</v>
      </c>
      <c r="B26" s="197">
        <v>14.485691928968624</v>
      </c>
      <c r="C26" s="197">
        <v>14.588276471999997</v>
      </c>
      <c r="D26" s="197">
        <v>15.943204871999999</v>
      </c>
      <c r="E26" s="197">
        <v>16.014849731999995</v>
      </c>
      <c r="F26" s="197">
        <v>16.264413396000002</v>
      </c>
      <c r="G26" s="197">
        <v>14.030549952108569</v>
      </c>
      <c r="H26" s="197">
        <v>13.580707895999995</v>
      </c>
      <c r="I26" s="197">
        <v>14.379470028</v>
      </c>
      <c r="J26" s="197">
        <v>14.270534207999994</v>
      </c>
      <c r="K26" s="197">
        <v>11.977731107999999</v>
      </c>
      <c r="L26" s="197">
        <v>11.52753613814123</v>
      </c>
      <c r="M26" s="197">
        <v>11.632724475981654</v>
      </c>
      <c r="N26" s="197">
        <v>11.862866037129216</v>
      </c>
      <c r="O26" s="197">
        <v>10.906166472314631</v>
      </c>
      <c r="P26" s="197">
        <v>12.361664045564137</v>
      </c>
      <c r="Q26" s="197">
        <v>13.121632035793652</v>
      </c>
    </row>
    <row r="27" spans="1:17" x14ac:dyDescent="0.25">
      <c r="A27" s="196" t="s">
        <v>45</v>
      </c>
      <c r="B27" s="195">
        <v>21.728537893452948</v>
      </c>
      <c r="C27" s="195">
        <v>21.882414707999995</v>
      </c>
      <c r="D27" s="195">
        <v>23.914807307999997</v>
      </c>
      <c r="E27" s="195">
        <v>24.022274597999999</v>
      </c>
      <c r="F27" s="195">
        <v>24.396620093999996</v>
      </c>
      <c r="G27" s="195">
        <v>21.045824928162844</v>
      </c>
      <c r="H27" s="195">
        <v>20.371061843999996</v>
      </c>
      <c r="I27" s="195">
        <v>21.569205042</v>
      </c>
      <c r="J27" s="195">
        <v>21.405801311999998</v>
      </c>
      <c r="K27" s="195">
        <v>17.966596661999994</v>
      </c>
      <c r="L27" s="195">
        <v>17.291304207211844</v>
      </c>
      <c r="M27" s="195">
        <v>17.449086713972491</v>
      </c>
      <c r="N27" s="195">
        <v>17.794299055693827</v>
      </c>
      <c r="O27" s="195">
        <v>16.359249708471946</v>
      </c>
      <c r="P27" s="195">
        <v>18.542496068346203</v>
      </c>
      <c r="Q27" s="195">
        <v>19.682448053690475</v>
      </c>
    </row>
    <row r="29" spans="1:17" ht="12.75" x14ac:dyDescent="0.25">
      <c r="A29" s="127" t="s">
        <v>164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1</v>
      </c>
      <c r="C31" s="194">
        <f t="shared" si="3"/>
        <v>1.0000000000000002</v>
      </c>
      <c r="D31" s="194">
        <f t="shared" si="3"/>
        <v>1</v>
      </c>
      <c r="E31" s="194">
        <f t="shared" si="3"/>
        <v>0.99999999999999989</v>
      </c>
      <c r="F31" s="194">
        <f t="shared" si="3"/>
        <v>1</v>
      </c>
      <c r="G31" s="194">
        <f t="shared" si="3"/>
        <v>1.0000000000000002</v>
      </c>
      <c r="H31" s="194">
        <f t="shared" si="3"/>
        <v>0.99999999999999978</v>
      </c>
      <c r="I31" s="194">
        <f t="shared" si="3"/>
        <v>1</v>
      </c>
      <c r="J31" s="194">
        <f t="shared" si="3"/>
        <v>1</v>
      </c>
      <c r="K31" s="194">
        <f t="shared" si="3"/>
        <v>1.0000000000000002</v>
      </c>
      <c r="L31" s="194">
        <f t="shared" si="3"/>
        <v>1</v>
      </c>
      <c r="M31" s="194">
        <f t="shared" si="3"/>
        <v>1</v>
      </c>
      <c r="N31" s="194">
        <f t="shared" si="3"/>
        <v>1</v>
      </c>
      <c r="O31" s="194">
        <f t="shared" si="3"/>
        <v>1</v>
      </c>
      <c r="P31" s="194">
        <f t="shared" si="3"/>
        <v>1.0000000000000002</v>
      </c>
      <c r="Q31" s="194">
        <f t="shared" si="3"/>
        <v>1</v>
      </c>
    </row>
    <row r="32" spans="1:17" x14ac:dyDescent="0.25">
      <c r="A32" s="185" t="s">
        <v>162</v>
      </c>
      <c r="B32" s="193">
        <f t="shared" ref="B32:Q32" si="4">IF(B$6=0,0,B$6/B$5)</f>
        <v>2.7555718904990329E-2</v>
      </c>
      <c r="C32" s="193">
        <f t="shared" si="4"/>
        <v>2.9394197499633925E-2</v>
      </c>
      <c r="D32" s="193">
        <f t="shared" si="4"/>
        <v>3.1215233367962655E-2</v>
      </c>
      <c r="E32" s="193">
        <f t="shared" si="4"/>
        <v>3.3262737035628959E-2</v>
      </c>
      <c r="F32" s="193">
        <f t="shared" si="4"/>
        <v>3.546385691324281E-2</v>
      </c>
      <c r="G32" s="193">
        <f t="shared" si="4"/>
        <v>3.2015698254490292E-2</v>
      </c>
      <c r="H32" s="193">
        <f t="shared" si="4"/>
        <v>3.1560875225619574E-2</v>
      </c>
      <c r="I32" s="193">
        <f t="shared" si="4"/>
        <v>3.6883715833927702E-2</v>
      </c>
      <c r="J32" s="193">
        <f t="shared" si="4"/>
        <v>3.4617799009176775E-2</v>
      </c>
      <c r="K32" s="193">
        <f t="shared" si="4"/>
        <v>3.4639135290784787E-2</v>
      </c>
      <c r="L32" s="193">
        <f t="shared" si="4"/>
        <v>3.0180092657857968E-2</v>
      </c>
      <c r="M32" s="193">
        <f t="shared" si="4"/>
        <v>3.0761085936325924E-2</v>
      </c>
      <c r="N32" s="193">
        <f t="shared" si="4"/>
        <v>3.7972714681308972E-2</v>
      </c>
      <c r="O32" s="193">
        <f t="shared" si="4"/>
        <v>2.7295805708189638E-2</v>
      </c>
      <c r="P32" s="193">
        <f t="shared" si="4"/>
        <v>2.6540147173361256E-2</v>
      </c>
      <c r="Q32" s="193">
        <f t="shared" si="4"/>
        <v>2.9024287546573609E-2</v>
      </c>
    </row>
    <row r="33" spans="1:17" x14ac:dyDescent="0.25">
      <c r="A33" s="183" t="s">
        <v>161</v>
      </c>
      <c r="B33" s="192">
        <f t="shared" ref="B33:Q33" si="5">IF(B$7=0,0,B$7/B$5)</f>
        <v>2.0367270494992856E-2</v>
      </c>
      <c r="C33" s="192">
        <f t="shared" si="5"/>
        <v>2.1726145977990295E-2</v>
      </c>
      <c r="D33" s="192">
        <f t="shared" si="5"/>
        <v>2.3072129011102834E-2</v>
      </c>
      <c r="E33" s="192">
        <f t="shared" si="5"/>
        <v>2.4585501287204013E-2</v>
      </c>
      <c r="F33" s="192">
        <f t="shared" si="5"/>
        <v>2.6212415979353393E-2</v>
      </c>
      <c r="G33" s="192">
        <f t="shared" si="5"/>
        <v>2.3663776970710221E-2</v>
      </c>
      <c r="H33" s="192">
        <f t="shared" si="5"/>
        <v>2.332760342763187E-2</v>
      </c>
      <c r="I33" s="192">
        <f t="shared" si="5"/>
        <v>2.7261876920729181E-2</v>
      </c>
      <c r="J33" s="192">
        <f t="shared" si="5"/>
        <v>2.5587068832869788E-2</v>
      </c>
      <c r="K33" s="192">
        <f t="shared" si="5"/>
        <v>2.5602839127971354E-2</v>
      </c>
      <c r="L33" s="192">
        <f t="shared" si="5"/>
        <v>2.2307025007981981E-2</v>
      </c>
      <c r="M33" s="192">
        <f t="shared" si="5"/>
        <v>2.2736454822501775E-2</v>
      </c>
      <c r="N33" s="192">
        <f t="shared" si="5"/>
        <v>2.8066789112271864E-2</v>
      </c>
      <c r="O33" s="192">
        <f t="shared" si="5"/>
        <v>2.017516074083581E-2</v>
      </c>
      <c r="P33" s="192">
        <f t="shared" si="5"/>
        <v>1.9616630519440924E-2</v>
      </c>
      <c r="Q33" s="192">
        <f t="shared" si="5"/>
        <v>2.1452734273554406E-2</v>
      </c>
    </row>
    <row r="34" spans="1:17" x14ac:dyDescent="0.25">
      <c r="A34" s="183" t="s">
        <v>160</v>
      </c>
      <c r="B34" s="192">
        <f t="shared" ref="B34:Q34" si="6">IF(B$8=0,0,B$8/B$5)</f>
        <v>1.7971121024993694E-2</v>
      </c>
      <c r="C34" s="192">
        <f t="shared" si="6"/>
        <v>1.9170128804109076E-2</v>
      </c>
      <c r="D34" s="192">
        <f t="shared" si="6"/>
        <v>2.0357760892149558E-2</v>
      </c>
      <c r="E34" s="192">
        <f t="shared" si="6"/>
        <v>2.1693089371062357E-2</v>
      </c>
      <c r="F34" s="192">
        <f t="shared" si="6"/>
        <v>2.3128602334723584E-2</v>
      </c>
      <c r="G34" s="192">
        <f t="shared" si="6"/>
        <v>2.0879803209450189E-2</v>
      </c>
      <c r="H34" s="192">
        <f t="shared" si="6"/>
        <v>2.0583179494969298E-2</v>
      </c>
      <c r="I34" s="192">
        <f t="shared" si="6"/>
        <v>2.4054597282996335E-2</v>
      </c>
      <c r="J34" s="192">
        <f t="shared" si="6"/>
        <v>2.2576825440767449E-2</v>
      </c>
      <c r="K34" s="192">
        <f t="shared" si="6"/>
        <v>2.2590740407033551E-2</v>
      </c>
      <c r="L34" s="192">
        <f t="shared" si="6"/>
        <v>1.9682669124689977E-2</v>
      </c>
      <c r="M34" s="192">
        <f t="shared" si="6"/>
        <v>2.0061577784560379E-2</v>
      </c>
      <c r="N34" s="192">
        <f t="shared" si="6"/>
        <v>2.4764813922592804E-2</v>
      </c>
      <c r="O34" s="192">
        <f t="shared" si="6"/>
        <v>1.7801612418384533E-2</v>
      </c>
      <c r="P34" s="192">
        <f t="shared" si="6"/>
        <v>1.7308791634800817E-2</v>
      </c>
      <c r="Q34" s="192">
        <f t="shared" si="6"/>
        <v>1.8928883182548008E-2</v>
      </c>
    </row>
    <row r="35" spans="1:17" x14ac:dyDescent="0.25">
      <c r="A35" s="181" t="s">
        <v>159</v>
      </c>
      <c r="B35" s="191">
        <f t="shared" ref="B35:Q35" si="7">IF(B$9=0,0,B$9/B$5)</f>
        <v>0.19324312434476068</v>
      </c>
      <c r="C35" s="191">
        <f t="shared" si="7"/>
        <v>0.19192501197729264</v>
      </c>
      <c r="D35" s="191">
        <f t="shared" si="7"/>
        <v>0.19001058768728182</v>
      </c>
      <c r="E35" s="191">
        <f t="shared" si="7"/>
        <v>0.18804119813556289</v>
      </c>
      <c r="F35" s="191">
        <f t="shared" si="7"/>
        <v>0.18578505997385383</v>
      </c>
      <c r="G35" s="191">
        <f t="shared" si="7"/>
        <v>0.18908402339659311</v>
      </c>
      <c r="H35" s="191">
        <f t="shared" si="7"/>
        <v>0.1894788945259005</v>
      </c>
      <c r="I35" s="191">
        <f t="shared" si="7"/>
        <v>0.18415654752162844</v>
      </c>
      <c r="J35" s="191">
        <f t="shared" si="7"/>
        <v>0.18650770037736095</v>
      </c>
      <c r="K35" s="191">
        <f t="shared" si="7"/>
        <v>0.18654381705430442</v>
      </c>
      <c r="L35" s="191">
        <f t="shared" si="7"/>
        <v>0.19088649028797947</v>
      </c>
      <c r="M35" s="191">
        <f t="shared" si="7"/>
        <v>0.19028430673741015</v>
      </c>
      <c r="N35" s="191">
        <f t="shared" si="7"/>
        <v>0.18359039509584921</v>
      </c>
      <c r="O35" s="191">
        <f t="shared" si="7"/>
        <v>0.19368654593905377</v>
      </c>
      <c r="P35" s="191">
        <f t="shared" si="7"/>
        <v>0.194565229331815</v>
      </c>
      <c r="Q35" s="191">
        <f t="shared" si="7"/>
        <v>0.19228378549175718</v>
      </c>
    </row>
    <row r="36" spans="1:17" x14ac:dyDescent="0.25">
      <c r="A36" s="179" t="s">
        <v>158</v>
      </c>
      <c r="B36" s="190">
        <f t="shared" ref="B36:Q36" si="8">IF(B$16=0,0,B$16/B$5)</f>
        <v>0.18672018378651481</v>
      </c>
      <c r="C36" s="190">
        <f t="shared" si="8"/>
        <v>0.15962806386808698</v>
      </c>
      <c r="D36" s="190">
        <f t="shared" si="8"/>
        <v>0.16514861498009584</v>
      </c>
      <c r="E36" s="190">
        <f t="shared" si="8"/>
        <v>0.1659411080372151</v>
      </c>
      <c r="F36" s="190">
        <f t="shared" si="8"/>
        <v>0.15951482362954994</v>
      </c>
      <c r="G36" s="190">
        <f t="shared" si="8"/>
        <v>0.15297216039459507</v>
      </c>
      <c r="H36" s="190">
        <f t="shared" si="8"/>
        <v>0.17293402179297704</v>
      </c>
      <c r="I36" s="190">
        <f t="shared" si="8"/>
        <v>0.1796261320120924</v>
      </c>
      <c r="J36" s="190">
        <f t="shared" si="8"/>
        <v>0.18128900348648441</v>
      </c>
      <c r="K36" s="190">
        <f t="shared" si="8"/>
        <v>0.19979851428730244</v>
      </c>
      <c r="L36" s="190">
        <f t="shared" si="8"/>
        <v>0.21293873002160646</v>
      </c>
      <c r="M36" s="190">
        <f t="shared" si="8"/>
        <v>0.20760191889144883</v>
      </c>
      <c r="N36" s="190">
        <f t="shared" si="8"/>
        <v>0.20797931177668877</v>
      </c>
      <c r="O36" s="190">
        <f t="shared" si="8"/>
        <v>0.23421128945686998</v>
      </c>
      <c r="P36" s="190">
        <f t="shared" si="8"/>
        <v>0.20293679846690824</v>
      </c>
      <c r="Q36" s="190">
        <f t="shared" si="8"/>
        <v>0.22366330092024847</v>
      </c>
    </row>
    <row r="37" spans="1:17" x14ac:dyDescent="0.25">
      <c r="A37" s="179" t="s">
        <v>157</v>
      </c>
      <c r="B37" s="190">
        <f t="shared" ref="B37:Q37" si="9">IF(B$17=0,0,B$17/B$5)</f>
        <v>0.4502292183687665</v>
      </c>
      <c r="C37" s="190">
        <f t="shared" si="9"/>
        <v>0.47275764630013389</v>
      </c>
      <c r="D37" s="190">
        <f t="shared" si="9"/>
        <v>0.45957780689092986</v>
      </c>
      <c r="E37" s="190">
        <f t="shared" si="9"/>
        <v>0.45161476560897507</v>
      </c>
      <c r="F37" s="190">
        <f t="shared" si="9"/>
        <v>0.45265498707624063</v>
      </c>
      <c r="G37" s="190">
        <f t="shared" si="9"/>
        <v>0.47285348002743216</v>
      </c>
      <c r="H37" s="190">
        <f t="shared" si="9"/>
        <v>0.45036588704799368</v>
      </c>
      <c r="I37" s="190">
        <f t="shared" si="9"/>
        <v>0.42585333857963686</v>
      </c>
      <c r="J37" s="190">
        <f t="shared" si="9"/>
        <v>0.43169112653103814</v>
      </c>
      <c r="K37" s="190">
        <f t="shared" si="9"/>
        <v>0.41305273261150283</v>
      </c>
      <c r="L37" s="190">
        <f t="shared" si="9"/>
        <v>0.41495698552581423</v>
      </c>
      <c r="M37" s="190">
        <f t="shared" si="9"/>
        <v>0.41836992247407184</v>
      </c>
      <c r="N37" s="190">
        <f t="shared" si="9"/>
        <v>0.39333153364350992</v>
      </c>
      <c r="O37" s="190">
        <f t="shared" si="9"/>
        <v>0.40342474848151266</v>
      </c>
      <c r="P37" s="190">
        <f t="shared" si="9"/>
        <v>0.43710602796927145</v>
      </c>
      <c r="Q37" s="190">
        <f t="shared" si="9"/>
        <v>0.40786035903767426</v>
      </c>
    </row>
    <row r="38" spans="1:17" x14ac:dyDescent="0.25">
      <c r="A38" s="179" t="s">
        <v>156</v>
      </c>
      <c r="B38" s="190">
        <f t="shared" ref="B38:Q38" si="10">IF(B$25=0,0,B$25/B$5)</f>
        <v>5.000000000000001E-2</v>
      </c>
      <c r="C38" s="190">
        <f t="shared" si="10"/>
        <v>4.7888419160426111E-2</v>
      </c>
      <c r="D38" s="190">
        <f t="shared" si="10"/>
        <v>4.9544584494028723E-2</v>
      </c>
      <c r="E38" s="190">
        <f t="shared" si="10"/>
        <v>4.9782332411164511E-2</v>
      </c>
      <c r="F38" s="190">
        <f t="shared" si="10"/>
        <v>4.7854447088864972E-2</v>
      </c>
      <c r="G38" s="190">
        <f t="shared" si="10"/>
        <v>4.5891648118378502E-2</v>
      </c>
      <c r="H38" s="190">
        <f t="shared" si="10"/>
        <v>5.000000000000001E-2</v>
      </c>
      <c r="I38" s="190">
        <f t="shared" si="10"/>
        <v>5.0000000000000024E-2</v>
      </c>
      <c r="J38" s="190">
        <f t="shared" si="10"/>
        <v>5.000000000000001E-2</v>
      </c>
      <c r="K38" s="190">
        <f t="shared" si="10"/>
        <v>0.05</v>
      </c>
      <c r="L38" s="190">
        <f t="shared" si="10"/>
        <v>0.05</v>
      </c>
      <c r="M38" s="190">
        <f t="shared" si="10"/>
        <v>5.000000000000001E-2</v>
      </c>
      <c r="N38" s="190">
        <f t="shared" si="10"/>
        <v>5.0000000000000017E-2</v>
      </c>
      <c r="O38" s="190">
        <f t="shared" si="10"/>
        <v>0.05</v>
      </c>
      <c r="P38" s="190">
        <f t="shared" si="10"/>
        <v>5.000000000000001E-2</v>
      </c>
      <c r="Q38" s="190">
        <f t="shared" si="10"/>
        <v>5.000000000000001E-2</v>
      </c>
    </row>
    <row r="39" spans="1:17" x14ac:dyDescent="0.25">
      <c r="A39" s="179" t="s">
        <v>155</v>
      </c>
      <c r="B39" s="190">
        <f t="shared" ref="B39:Q39" si="11">IF(B$26=0,0,B$26/B$5)</f>
        <v>2.1565345229992428E-2</v>
      </c>
      <c r="C39" s="190">
        <f t="shared" si="11"/>
        <v>2.30041545649309E-2</v>
      </c>
      <c r="D39" s="190">
        <f t="shared" si="11"/>
        <v>2.4429313070579474E-2</v>
      </c>
      <c r="E39" s="190">
        <f t="shared" si="11"/>
        <v>2.6031707245274833E-2</v>
      </c>
      <c r="F39" s="190">
        <f t="shared" si="11"/>
        <v>2.7754322801668292E-2</v>
      </c>
      <c r="G39" s="190">
        <f t="shared" si="11"/>
        <v>2.5055763851340233E-2</v>
      </c>
      <c r="H39" s="190">
        <f t="shared" si="11"/>
        <v>2.469981539396315E-2</v>
      </c>
      <c r="I39" s="190">
        <f t="shared" si="11"/>
        <v>2.8865516739595604E-2</v>
      </c>
      <c r="J39" s="190">
        <f t="shared" si="11"/>
        <v>2.7092190528920944E-2</v>
      </c>
      <c r="K39" s="190">
        <f t="shared" si="11"/>
        <v>2.7108888488440262E-2</v>
      </c>
      <c r="L39" s="190">
        <f t="shared" si="11"/>
        <v>2.3619202949627976E-2</v>
      </c>
      <c r="M39" s="190">
        <f t="shared" si="11"/>
        <v>2.4073893341472453E-2</v>
      </c>
      <c r="N39" s="190">
        <f t="shared" si="11"/>
        <v>2.9717776707111374E-2</v>
      </c>
      <c r="O39" s="190">
        <f t="shared" si="11"/>
        <v>2.1361934902061449E-2</v>
      </c>
      <c r="P39" s="190">
        <f t="shared" si="11"/>
        <v>2.0770549961760983E-2</v>
      </c>
      <c r="Q39" s="190">
        <f t="shared" si="11"/>
        <v>2.2714659819057605E-2</v>
      </c>
    </row>
    <row r="40" spans="1:17" x14ac:dyDescent="0.25">
      <c r="A40" s="177" t="s">
        <v>45</v>
      </c>
      <c r="B40" s="189">
        <f t="shared" ref="B40:Q40" si="12">IF(B$27=0,0,B$27/B$5)</f>
        <v>3.2348017844988662E-2</v>
      </c>
      <c r="C40" s="189">
        <f t="shared" si="12"/>
        <v>3.4506231847396346E-2</v>
      </c>
      <c r="D40" s="189">
        <f t="shared" si="12"/>
        <v>3.6643969605869207E-2</v>
      </c>
      <c r="E40" s="189">
        <f t="shared" si="12"/>
        <v>3.9047560867912258E-2</v>
      </c>
      <c r="F40" s="189">
        <f t="shared" si="12"/>
        <v>4.1631484202502428E-2</v>
      </c>
      <c r="G40" s="189">
        <f t="shared" si="12"/>
        <v>3.7583645777010337E-2</v>
      </c>
      <c r="H40" s="189">
        <f t="shared" si="12"/>
        <v>3.7049723090944731E-2</v>
      </c>
      <c r="I40" s="189">
        <f t="shared" si="12"/>
        <v>4.3298275109393408E-2</v>
      </c>
      <c r="J40" s="189">
        <f t="shared" si="12"/>
        <v>4.0638285793381426E-2</v>
      </c>
      <c r="K40" s="189">
        <f t="shared" si="12"/>
        <v>4.0663332732660387E-2</v>
      </c>
      <c r="L40" s="189">
        <f t="shared" si="12"/>
        <v>3.5428804424441962E-2</v>
      </c>
      <c r="M40" s="189">
        <f t="shared" si="12"/>
        <v>3.6110840012208704E-2</v>
      </c>
      <c r="N40" s="189">
        <f t="shared" si="12"/>
        <v>4.457666506066707E-2</v>
      </c>
      <c r="O40" s="189">
        <f t="shared" si="12"/>
        <v>3.2042902353092172E-2</v>
      </c>
      <c r="P40" s="189">
        <f t="shared" si="12"/>
        <v>3.1155824942641474E-2</v>
      </c>
      <c r="Q40" s="189">
        <f t="shared" si="12"/>
        <v>3.4071989728586403E-2</v>
      </c>
    </row>
    <row r="42" spans="1:17" ht="12.75" x14ac:dyDescent="0.25">
      <c r="A42" s="127" t="s">
        <v>29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186">
        <f t="shared" ref="B44:Q44" si="13">SUM(B$45:B$53)</f>
        <v>145.09933021542469</v>
      </c>
      <c r="C44" s="186">
        <f t="shared" si="13"/>
        <v>144.53587507269751</v>
      </c>
      <c r="D44" s="186">
        <f t="shared" si="13"/>
        <v>144.12836896737051</v>
      </c>
      <c r="E44" s="186">
        <f t="shared" si="13"/>
        <v>143.8898104368516</v>
      </c>
      <c r="F44" s="186">
        <f t="shared" si="13"/>
        <v>142.20239721263937</v>
      </c>
      <c r="G44" s="186">
        <f t="shared" si="13"/>
        <v>142.86187213206114</v>
      </c>
      <c r="H44" s="186">
        <f t="shared" si="13"/>
        <v>143.05793332637043</v>
      </c>
      <c r="I44" s="186">
        <f t="shared" si="13"/>
        <v>142.67499340473725</v>
      </c>
      <c r="J44" s="186">
        <f t="shared" si="13"/>
        <v>140.79480504101522</v>
      </c>
      <c r="K44" s="186">
        <f t="shared" si="13"/>
        <v>140.84469931322354</v>
      </c>
      <c r="L44" s="186">
        <f t="shared" si="13"/>
        <v>141.53085465404854</v>
      </c>
      <c r="M44" s="186">
        <f t="shared" si="13"/>
        <v>133.62205067986116</v>
      </c>
      <c r="N44" s="186">
        <f t="shared" si="13"/>
        <v>133.08312396828549</v>
      </c>
      <c r="O44" s="186">
        <f t="shared" si="13"/>
        <v>130.8102273475306</v>
      </c>
      <c r="P44" s="186">
        <f t="shared" si="13"/>
        <v>130.84505076778703</v>
      </c>
      <c r="Q44" s="186">
        <f t="shared" si="13"/>
        <v>130.54818036657193</v>
      </c>
    </row>
    <row r="45" spans="1:17" x14ac:dyDescent="0.25">
      <c r="A45" s="185" t="s">
        <v>162</v>
      </c>
      <c r="B45" s="184">
        <f>IF(B$6=0,0,B$6/AGR!B$5*1000)</f>
        <v>3.9983163567186129</v>
      </c>
      <c r="C45" s="184">
        <f>IF(C$6=0,0,C$6/AGR!C$5*1000)</f>
        <v>4.2485160576692866</v>
      </c>
      <c r="D45" s="184">
        <f>IF(D$6=0,0,D$6/AGR!D$5*1000)</f>
        <v>4.4990006722602969</v>
      </c>
      <c r="E45" s="184">
        <f>IF(E$6=0,0,E$6/AGR!E$5*1000)</f>
        <v>4.7861689266674929</v>
      </c>
      <c r="F45" s="184">
        <f>IF(F$6=0,0,F$6/AGR!F$5*1000)</f>
        <v>5.0430454674691614</v>
      </c>
      <c r="G45" s="184">
        <f>IF(G$6=0,0,G$6/AGR!G$5*1000)</f>
        <v>4.5738225902516447</v>
      </c>
      <c r="H45" s="184">
        <f>IF(H$6=0,0,H$6/AGR!H$5*1000)</f>
        <v>4.5150335837485818</v>
      </c>
      <c r="I45" s="184">
        <f>IF(I$6=0,0,I$6/AGR!I$5*1000)</f>
        <v>5.2623839133478389</v>
      </c>
      <c r="J45" s="184">
        <f>IF(J$6=0,0,J$6/AGR!J$5*1000)</f>
        <v>4.8740062624460947</v>
      </c>
      <c r="K45" s="184">
        <f>IF(K$6=0,0,K$6/AGR!K$5*1000)</f>
        <v>4.8787385945006543</v>
      </c>
      <c r="L45" s="184">
        <f>IF(L$6=0,0,L$6/AGR!L$5*1000)</f>
        <v>4.2714143074050144</v>
      </c>
      <c r="M45" s="184">
        <f>IF(M$6=0,0,M$6/AGR!M$5*1000)</f>
        <v>4.1103593839513062</v>
      </c>
      <c r="N45" s="184">
        <f>IF(N$6=0,0,N$6/AGR!N$5*1000)</f>
        <v>5.0535274953449765</v>
      </c>
      <c r="O45" s="184">
        <f>IF(O$6=0,0,O$6/AGR!O$5*1000)</f>
        <v>3.5705705503223104</v>
      </c>
      <c r="P45" s="184">
        <f>IF(P$6=0,0,P$6/AGR!P$5*1000)</f>
        <v>3.4726469042829926</v>
      </c>
      <c r="Q45" s="184">
        <f>IF(Q$6=0,0,Q$6/AGR!Q$5*1000)</f>
        <v>3.7890679256413393</v>
      </c>
    </row>
    <row r="46" spans="1:17" x14ac:dyDescent="0.25">
      <c r="A46" s="183" t="s">
        <v>161</v>
      </c>
      <c r="B46" s="182">
        <f>IF(B$7=0,0,B$7/AGR!B$5*1000)</f>
        <v>2.9552773071398448</v>
      </c>
      <c r="C46" s="182">
        <f>IF(C$7=0,0,C$7/AGR!C$5*1000)</f>
        <v>3.1402075208859945</v>
      </c>
      <c r="D46" s="182">
        <f>IF(D$7=0,0,D$7/AGR!D$5*1000)</f>
        <v>3.3253483229750023</v>
      </c>
      <c r="E46" s="182">
        <f>IF(E$7=0,0,E$7/AGR!E$5*1000)</f>
        <v>3.5376031197107562</v>
      </c>
      <c r="F46" s="182">
        <f>IF(F$7=0,0,F$7/AGR!F$5*1000)</f>
        <v>3.7274683889989468</v>
      </c>
      <c r="G46" s="182">
        <f>IF(G$7=0,0,G$7/AGR!G$5*1000)</f>
        <v>3.3806514797512164</v>
      </c>
      <c r="H46" s="182">
        <f>IF(H$7=0,0,H$7/AGR!H$5*1000)</f>
        <v>3.3371987358141699</v>
      </c>
      <c r="I46" s="182">
        <f>IF(I$7=0,0,I$7/AGR!I$5*1000)</f>
        <v>3.8895881098657954</v>
      </c>
      <c r="J46" s="182">
        <f>IF(J$7=0,0,J$7/AGR!J$5*1000)</f>
        <v>3.6025263678949391</v>
      </c>
      <c r="K46" s="182">
        <f>IF(K$7=0,0,K$7/AGR!K$5*1000)</f>
        <v>3.6060241785439597</v>
      </c>
      <c r="L46" s="182">
        <f>IF(L$7=0,0,L$7/AGR!L$5*1000)</f>
        <v>3.157132314168924</v>
      </c>
      <c r="M46" s="182">
        <f>IF(M$7=0,0,M$7/AGR!M$5*1000)</f>
        <v>3.0380917185727054</v>
      </c>
      <c r="N46" s="182">
        <f>IF(N$7=0,0,N$7/AGR!N$5*1000)</f>
        <v>3.7352159748202016</v>
      </c>
      <c r="O46" s="182">
        <f>IF(O$7=0,0,O$7/AGR!O$5*1000)</f>
        <v>2.6391173632817067</v>
      </c>
      <c r="P46" s="182">
        <f>IF(P$7=0,0,P$7/AGR!P$5*1000)</f>
        <v>2.5667390162091674</v>
      </c>
      <c r="Q46" s="182">
        <f>IF(Q$7=0,0,Q$7/AGR!Q$5*1000)</f>
        <v>2.8006154233001204</v>
      </c>
    </row>
    <row r="47" spans="1:17" x14ac:dyDescent="0.25">
      <c r="A47" s="183" t="s">
        <v>160</v>
      </c>
      <c r="B47" s="182">
        <f>IF(B$8=0,0,B$8/AGR!B$5*1000)</f>
        <v>2.6075976239469214</v>
      </c>
      <c r="C47" s="182">
        <f>IF(C$8=0,0,C$8/AGR!C$5*1000)</f>
        <v>2.7707713419582292</v>
      </c>
      <c r="D47" s="182">
        <f>IF(D$8=0,0,D$8/AGR!D$5*1000)</f>
        <v>2.934130873213237</v>
      </c>
      <c r="E47" s="182">
        <f>IF(E$8=0,0,E$8/AGR!E$5*1000)</f>
        <v>3.1214145173918424</v>
      </c>
      <c r="F47" s="182">
        <f>IF(F$8=0,0,F$8/AGR!F$5*1000)</f>
        <v>3.2889426961755417</v>
      </c>
      <c r="G47" s="182">
        <f>IF(G$8=0,0,G$8/AGR!G$5*1000)</f>
        <v>2.9829277762510724</v>
      </c>
      <c r="H47" s="182">
        <f>IF(H$8=0,0,H$8/AGR!H$5*1000)</f>
        <v>2.9445871198360329</v>
      </c>
      <c r="I47" s="182">
        <f>IF(I$8=0,0,I$8/AGR!I$5*1000)</f>
        <v>3.4319895087051129</v>
      </c>
      <c r="J47" s="182">
        <f>IF(J$8=0,0,J$8/AGR!J$5*1000)</f>
        <v>3.1786997363778857</v>
      </c>
      <c r="K47" s="182">
        <f>IF(K$8=0,0,K$8/AGR!K$5*1000)</f>
        <v>3.1817860398917301</v>
      </c>
      <c r="L47" s="182">
        <f>IF(L$8=0,0,L$8/AGR!L$5*1000)</f>
        <v>2.7857049830902261</v>
      </c>
      <c r="M47" s="182">
        <f>IF(M$8=0,0,M$8/AGR!M$5*1000)</f>
        <v>2.6806691634465034</v>
      </c>
      <c r="N47" s="182">
        <f>IF(N$8=0,0,N$8/AGR!N$5*1000)</f>
        <v>3.2957788013119411</v>
      </c>
      <c r="O47" s="182">
        <f>IF(O$8=0,0,O$8/AGR!O$5*1000)</f>
        <v>2.3286329676015054</v>
      </c>
      <c r="P47" s="182">
        <f>IF(P$8=0,0,P$8/AGR!P$5*1000)</f>
        <v>2.2647697201845598</v>
      </c>
      <c r="Q47" s="182">
        <f>IF(Q$8=0,0,Q$8/AGR!Q$5*1000)</f>
        <v>2.4711312558530478</v>
      </c>
    </row>
    <row r="48" spans="1:17" x14ac:dyDescent="0.25">
      <c r="A48" s="181" t="s">
        <v>159</v>
      </c>
      <c r="B48" s="180">
        <f>IF(B$9=0,0,B$9/AGR!B$5*1000)</f>
        <v>28.03944791116081</v>
      </c>
      <c r="C48" s="180">
        <f>IF(C$9=0,0,C$9/AGR!C$5*1000)</f>
        <v>27.740049554475942</v>
      </c>
      <c r="D48" s="180">
        <f>IF(D$9=0,0,D$9/AGR!D$5*1000)</f>
        <v>27.385916089899464</v>
      </c>
      <c r="E48" s="180">
        <f>IF(E$9=0,0,E$9/AGR!E$5*1000)</f>
        <v>27.057212354044594</v>
      </c>
      <c r="F48" s="180">
        <f>IF(F$9=0,0,F$9/AGR!F$5*1000)</f>
        <v>26.419080894575991</v>
      </c>
      <c r="G48" s="180">
        <f>IF(G$9=0,0,G$9/AGR!G$5*1000)</f>
        <v>27.012897572699739</v>
      </c>
      <c r="H48" s="180">
        <f>IF(H$9=0,0,H$9/AGR!H$5*1000)</f>
        <v>27.106459059840649</v>
      </c>
      <c r="I48" s="180">
        <f>IF(I$9=0,0,I$9/AGR!I$5*1000)</f>
        <v>26.274534203087526</v>
      </c>
      <c r="J48" s="180">
        <f>IF(J$9=0,0,J$9/AGR!J$5*1000)</f>
        <v>26.259315313278616</v>
      </c>
      <c r="K48" s="180">
        <f>IF(K$9=0,0,K$9/AGR!K$5*1000)</f>
        <v>26.273707821754488</v>
      </c>
      <c r="L48" s="180">
        <f>IF(L$9=0,0,L$9/AGR!L$5*1000)</f>
        <v>27.016328112369472</v>
      </c>
      <c r="M48" s="180">
        <f>IF(M$9=0,0,M$9/AGR!M$5*1000)</f>
        <v>25.426179278448462</v>
      </c>
      <c r="N48" s="180">
        <f>IF(N$9=0,0,N$9/AGR!N$5*1000)</f>
        <v>24.432783309927412</v>
      </c>
      <c r="O48" s="180">
        <f>IF(O$9=0,0,O$9/AGR!O$5*1000)</f>
        <v>25.336181108445555</v>
      </c>
      <c r="P48" s="180">
        <f>IF(P$9=0,0,P$9/AGR!P$5*1000)</f>
        <v>25.457897309567453</v>
      </c>
      <c r="Q48" s="180">
        <f>IF(Q$9=0,0,Q$9/AGR!Q$5*1000)</f>
        <v>25.102298309945148</v>
      </c>
    </row>
    <row r="49" spans="1:17" x14ac:dyDescent="0.25">
      <c r="A49" s="179" t="s">
        <v>158</v>
      </c>
      <c r="B49" s="178">
        <f>IF(B$16=0,0,B$16/AGR!B$5*1000)</f>
        <v>27.092973605124303</v>
      </c>
      <c r="C49" s="178">
        <f>IF(C$16=0,0,C$16/AGR!C$5*1000)</f>
        <v>23.0719818973344</v>
      </c>
      <c r="D49" s="178">
        <f>IF(D$16=0,0,D$16/AGR!D$5*1000)</f>
        <v>23.802600514301464</v>
      </c>
      <c r="E49" s="178">
        <f>IF(E$16=0,0,E$16/AGR!E$5*1000)</f>
        <v>23.877234579155989</v>
      </c>
      <c r="F49" s="178">
        <f>IF(F$16=0,0,F$16/AGR!F$5*1000)</f>
        <v>22.683390311073378</v>
      </c>
      <c r="G49" s="178">
        <f>IF(G$16=0,0,G$16/AGR!G$5*1000)</f>
        <v>21.853889218057784</v>
      </c>
      <c r="H49" s="178">
        <f>IF(H$16=0,0,H$16/AGR!H$5*1000)</f>
        <v>24.739583759520798</v>
      </c>
      <c r="I49" s="178">
        <f>IF(I$16=0,0,I$16/AGR!I$5*1000)</f>
        <v>25.62815720014375</v>
      </c>
      <c r="J49" s="178">
        <f>IF(J$16=0,0,J$16/AGR!J$5*1000)</f>
        <v>25.524549901959499</v>
      </c>
      <c r="K49" s="178">
        <f>IF(K$16=0,0,K$16/AGR!K$5*1000)</f>
        <v>28.140561668023913</v>
      </c>
      <c r="L49" s="178">
        <f>IF(L$16=0,0,L$16/AGR!L$5*1000)</f>
        <v>30.137400448905669</v>
      </c>
      <c r="M49" s="178">
        <f>IF(M$16=0,0,M$16/AGR!M$5*1000)</f>
        <v>27.740194127349596</v>
      </c>
      <c r="N49" s="178">
        <f>IF(N$16=0,0,N$16/AGR!N$5*1000)</f>
        <v>27.678536532015769</v>
      </c>
      <c r="O49" s="178">
        <f>IF(O$16=0,0,O$16/AGR!O$5*1000)</f>
        <v>30.63723202121146</v>
      </c>
      <c r="P49" s="178">
        <f>IF(P$16=0,0,P$16/AGR!P$5*1000)</f>
        <v>26.553275698054769</v>
      </c>
      <c r="Q49" s="178">
        <f>IF(Q$16=0,0,Q$16/AGR!Q$5*1000)</f>
        <v>29.198836949919453</v>
      </c>
    </row>
    <row r="50" spans="1:17" x14ac:dyDescent="0.25">
      <c r="A50" s="179" t="s">
        <v>157</v>
      </c>
      <c r="B50" s="178">
        <f>IF(B$17=0,0,B$17/AGR!B$5*1000)</f>
        <v>65.327958028722207</v>
      </c>
      <c r="C50" s="178">
        <f>IF(C$17=0,0,C$17/AGR!C$5*1000)</f>
        <v>68.330440105298663</v>
      </c>
      <c r="D50" s="178">
        <f>IF(D$17=0,0,D$17/AGR!D$5*1000)</f>
        <v>66.238199720790902</v>
      </c>
      <c r="E50" s="178">
        <f>IF(E$17=0,0,E$17/AGR!E$5*1000)</f>
        <v>64.982763013958603</v>
      </c>
      <c r="F50" s="178">
        <f>IF(F$17=0,0,F$17/AGR!F$5*1000)</f>
        <v>64.368624272497712</v>
      </c>
      <c r="G50" s="178">
        <f>IF(G$17=0,0,G$17/AGR!G$5*1000)</f>
        <v>67.55273340087912</v>
      </c>
      <c r="H50" s="178">
        <f>IF(H$17=0,0,H$17/AGR!H$5*1000)</f>
        <v>64.428413041783571</v>
      </c>
      <c r="I50" s="178">
        <f>IF(I$17=0,0,I$17/AGR!I$5*1000)</f>
        <v>60.758622273235034</v>
      </c>
      <c r="J50" s="178">
        <f>IF(J$17=0,0,J$17/AGR!J$5*1000)</f>
        <v>60.779867997873751</v>
      </c>
      <c r="K50" s="178">
        <f>IF(K$17=0,0,K$17/AGR!K$5*1000)</f>
        <v>58.176287925172439</v>
      </c>
      <c r="L50" s="178">
        <f>IF(L$17=0,0,L$17/AGR!L$5*1000)</f>
        <v>58.729216806136144</v>
      </c>
      <c r="M50" s="178">
        <f>IF(M$17=0,0,M$17/AGR!M$5*1000)</f>
        <v>55.903446983759999</v>
      </c>
      <c r="N50" s="178">
        <f>IF(N$17=0,0,N$17/AGR!N$5*1000)</f>
        <v>52.345789252515083</v>
      </c>
      <c r="O50" s="178">
        <f>IF(O$17=0,0,O$17/AGR!O$5*1000)</f>
        <v>52.772083066487021</v>
      </c>
      <c r="P50" s="178">
        <f>IF(P$17=0,0,P$17/AGR!P$5*1000)</f>
        <v>57.193160420545048</v>
      </c>
      <c r="Q50" s="178">
        <f>IF(Q$17=0,0,Q$17/AGR!Q$5*1000)</f>
        <v>53.245427716025091</v>
      </c>
    </row>
    <row r="51" spans="1:17" x14ac:dyDescent="0.25">
      <c r="A51" s="179" t="s">
        <v>156</v>
      </c>
      <c r="B51" s="178">
        <f>IF(B$25=0,0,B$25/AGR!B$5*1000)</f>
        <v>7.2549665107712364</v>
      </c>
      <c r="C51" s="178">
        <f>IF(C$25=0,0,C$25/AGR!C$5*1000)</f>
        <v>6.9215945692003213</v>
      </c>
      <c r="D51" s="178">
        <f>IF(D$25=0,0,D$25/AGR!D$5*1000)</f>
        <v>7.1407801542904359</v>
      </c>
      <c r="E51" s="178">
        <f>IF(E$25=0,0,E$25/AGR!E$5*1000)</f>
        <v>7.1631703737467944</v>
      </c>
      <c r="F51" s="178">
        <f>IF(F$25=0,0,F$25/AGR!F$5*1000)</f>
        <v>6.8050170933220118</v>
      </c>
      <c r="G51" s="178">
        <f>IF(G$25=0,0,G$25/AGR!G$5*1000)</f>
        <v>6.5561667654173332</v>
      </c>
      <c r="H51" s="178">
        <f>IF(H$25=0,0,H$25/AGR!H$5*1000)</f>
        <v>7.1528966663185223</v>
      </c>
      <c r="I51" s="178">
        <f>IF(I$25=0,0,I$25/AGR!I$5*1000)</f>
        <v>7.1337496702368677</v>
      </c>
      <c r="J51" s="178">
        <f>IF(J$25=0,0,J$25/AGR!J$5*1000)</f>
        <v>7.0397402520507626</v>
      </c>
      <c r="K51" s="178">
        <f>IF(K$25=0,0,K$25/AGR!K$5*1000)</f>
        <v>7.0422349656611773</v>
      </c>
      <c r="L51" s="178">
        <f>IF(L$25=0,0,L$25/AGR!L$5*1000)</f>
        <v>7.0765427327024284</v>
      </c>
      <c r="M51" s="178">
        <f>IF(M$25=0,0,M$25/AGR!M$5*1000)</f>
        <v>6.6811025339930588</v>
      </c>
      <c r="N51" s="178">
        <f>IF(N$25=0,0,N$25/AGR!N$5*1000)</f>
        <v>6.6541561984142765</v>
      </c>
      <c r="O51" s="178">
        <f>IF(O$25=0,0,O$25/AGR!O$5*1000)</f>
        <v>6.5405113673765305</v>
      </c>
      <c r="P51" s="178">
        <f>IF(P$25=0,0,P$25/AGR!P$5*1000)</f>
        <v>6.5422525383893513</v>
      </c>
      <c r="Q51" s="178">
        <f>IF(Q$25=0,0,Q$25/AGR!Q$5*1000)</f>
        <v>6.5274090183285987</v>
      </c>
    </row>
    <row r="52" spans="1:17" x14ac:dyDescent="0.25">
      <c r="A52" s="179" t="s">
        <v>155</v>
      </c>
      <c r="B52" s="178">
        <f>IF(B$26=0,0,B$26/AGR!B$5*1000)</f>
        <v>3.1291171487363054</v>
      </c>
      <c r="C52" s="178">
        <f>IF(C$26=0,0,C$26/AGR!C$5*1000)</f>
        <v>3.3249256103498763</v>
      </c>
      <c r="D52" s="178">
        <f>IF(D$26=0,0,D$26/AGR!D$5*1000)</f>
        <v>3.5209570478558856</v>
      </c>
      <c r="E52" s="178">
        <f>IF(E$26=0,0,E$26/AGR!E$5*1000)</f>
        <v>3.7456974208702114</v>
      </c>
      <c r="F52" s="178">
        <f>IF(F$26=0,0,F$26/AGR!F$5*1000)</f>
        <v>3.9467312354106485</v>
      </c>
      <c r="G52" s="178">
        <f>IF(G$26=0,0,G$26/AGR!G$5*1000)</f>
        <v>3.5795133315012877</v>
      </c>
      <c r="H52" s="178">
        <f>IF(H$26=0,0,H$26/AGR!H$5*1000)</f>
        <v>3.5335045438032382</v>
      </c>
      <c r="I52" s="178">
        <f>IF(I$26=0,0,I$26/AGR!I$5*1000)</f>
        <v>4.1183874104461369</v>
      </c>
      <c r="J52" s="178">
        <f>IF(J$26=0,0,J$26/AGR!J$5*1000)</f>
        <v>3.8144396836534633</v>
      </c>
      <c r="K52" s="178">
        <f>IF(K$26=0,0,K$26/AGR!K$5*1000)</f>
        <v>3.8181432478700761</v>
      </c>
      <c r="L52" s="178">
        <f>IF(L$26=0,0,L$26/AGR!L$5*1000)</f>
        <v>3.3428459797082715</v>
      </c>
      <c r="M52" s="178">
        <f>IF(M$26=0,0,M$26/AGR!M$5*1000)</f>
        <v>3.216802996135804</v>
      </c>
      <c r="N52" s="178">
        <f>IF(N$26=0,0,N$26/AGR!N$5*1000)</f>
        <v>3.9549345615743299</v>
      </c>
      <c r="O52" s="178">
        <f>IF(O$26=0,0,O$26/AGR!O$5*1000)</f>
        <v>2.7943595611218068</v>
      </c>
      <c r="P52" s="178">
        <f>IF(P$26=0,0,P$26/AGR!P$5*1000)</f>
        <v>2.7177236642214724</v>
      </c>
      <c r="Q52" s="178">
        <f>IF(Q$26=0,0,Q$26/AGR!Q$5*1000)</f>
        <v>2.9653575070236564</v>
      </c>
    </row>
    <row r="53" spans="1:17" x14ac:dyDescent="0.25">
      <c r="A53" s="177" t="s">
        <v>45</v>
      </c>
      <c r="B53" s="176">
        <f>IF(B$27=0,0,B$27/AGR!B$5*1000)</f>
        <v>4.6936757231044606</v>
      </c>
      <c r="C53" s="176">
        <f>IF(C$27=0,0,C$27/AGR!C$5*1000)</f>
        <v>4.9873884155248147</v>
      </c>
      <c r="D53" s="176">
        <f>IF(D$27=0,0,D$27/AGR!D$5*1000)</f>
        <v>5.2814355717838275</v>
      </c>
      <c r="E53" s="176">
        <f>IF(E$27=0,0,E$27/AGR!E$5*1000)</f>
        <v>5.6185461313053198</v>
      </c>
      <c r="F53" s="176">
        <f>IF(F$27=0,0,F$27/AGR!F$5*1000)</f>
        <v>5.9200968531159717</v>
      </c>
      <c r="G53" s="176">
        <f>IF(G$27=0,0,G$27/AGR!G$5*1000)</f>
        <v>5.3692699972519291</v>
      </c>
      <c r="H53" s="176">
        <f>IF(H$27=0,0,H$27/AGR!H$5*1000)</f>
        <v>5.3002568157048584</v>
      </c>
      <c r="I53" s="176">
        <f>IF(I$27=0,0,I$27/AGR!I$5*1000)</f>
        <v>6.1775811156692049</v>
      </c>
      <c r="J53" s="176">
        <f>IF(J$27=0,0,J$27/AGR!J$5*1000)</f>
        <v>5.721659525480197</v>
      </c>
      <c r="K53" s="176">
        <f>IF(K$27=0,0,K$27/AGR!K$5*1000)</f>
        <v>5.7272148718051126</v>
      </c>
      <c r="L53" s="176">
        <f>IF(L$27=0,0,L$27/AGR!L$5*1000)</f>
        <v>5.0142689695624076</v>
      </c>
      <c r="M53" s="176">
        <f>IF(M$27=0,0,M$27/AGR!M$5*1000)</f>
        <v>4.8252044942037084</v>
      </c>
      <c r="N53" s="176">
        <f>IF(N$27=0,0,N$27/AGR!N$5*1000)</f>
        <v>5.9324018423614957</v>
      </c>
      <c r="O53" s="176">
        <f>IF(O$27=0,0,O$27/AGR!O$5*1000)</f>
        <v>4.1915393416827103</v>
      </c>
      <c r="P53" s="176">
        <f>IF(P$27=0,0,P$27/AGR!P$5*1000)</f>
        <v>4.0765854963322088</v>
      </c>
      <c r="Q53" s="176">
        <f>IF(Q$27=0,0,Q$27/AGR!Q$5*1000)</f>
        <v>4.4480362605354848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171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253.83363831429995</v>
      </c>
      <c r="C5" s="55">
        <f t="shared" ref="C5:Q5" si="0">SUM(C6:C9,C16:C17,C25:C27)</f>
        <v>240.5768338139311</v>
      </c>
      <c r="D5" s="55">
        <f t="shared" si="0"/>
        <v>248.28281027646565</v>
      </c>
      <c r="E5" s="55">
        <f t="shared" si="0"/>
        <v>234.43471852792521</v>
      </c>
      <c r="F5" s="55">
        <f t="shared" si="0"/>
        <v>225.96054016124694</v>
      </c>
      <c r="G5" s="55">
        <f t="shared" si="0"/>
        <v>214.92278658970349</v>
      </c>
      <c r="H5" s="55">
        <f t="shared" si="0"/>
        <v>210.74074295606587</v>
      </c>
      <c r="I5" s="55">
        <f t="shared" si="0"/>
        <v>191.44650175641738</v>
      </c>
      <c r="J5" s="55">
        <f t="shared" si="0"/>
        <v>205.13569245426714</v>
      </c>
      <c r="K5" s="55">
        <f t="shared" si="0"/>
        <v>172.01015764963995</v>
      </c>
      <c r="L5" s="55">
        <f t="shared" si="0"/>
        <v>189.08273606609342</v>
      </c>
      <c r="M5" s="55">
        <f t="shared" si="0"/>
        <v>198.28448331961332</v>
      </c>
      <c r="N5" s="55">
        <f t="shared" si="0"/>
        <v>164.46825204196591</v>
      </c>
      <c r="O5" s="55">
        <f t="shared" si="0"/>
        <v>214.00385048026791</v>
      </c>
      <c r="P5" s="55">
        <f t="shared" si="0"/>
        <v>249.40398782878697</v>
      </c>
      <c r="Q5" s="55">
        <f t="shared" si="0"/>
        <v>242.62891028457653</v>
      </c>
    </row>
    <row r="6" spans="1:17" x14ac:dyDescent="0.25">
      <c r="A6" s="185" t="s">
        <v>162</v>
      </c>
      <c r="B6" s="206">
        <v>8.5990525237823796</v>
      </c>
      <c r="C6" s="206">
        <v>8.6706091969709842</v>
      </c>
      <c r="D6" s="206">
        <v>9.4759171213735574</v>
      </c>
      <c r="E6" s="206">
        <v>9.5184995733324307</v>
      </c>
      <c r="F6" s="206">
        <v>9.7790597838320572</v>
      </c>
      <c r="G6" s="206">
        <v>8.4359382315906561</v>
      </c>
      <c r="H6" s="206">
        <v>8.1654684487056812</v>
      </c>
      <c r="I6" s="206">
        <v>8.6457281698346478</v>
      </c>
      <c r="J6" s="206">
        <v>8.6951985101325135</v>
      </c>
      <c r="K6" s="206">
        <v>7.2981675504946493</v>
      </c>
      <c r="L6" s="206">
        <v>7.0238586441755979</v>
      </c>
      <c r="M6" s="206">
        <v>7.5133676114166983</v>
      </c>
      <c r="N6" s="206">
        <v>7.6620119083857459</v>
      </c>
      <c r="O6" s="206">
        <v>7.2040456780146629</v>
      </c>
      <c r="P6" s="206">
        <v>8.2982212852069779</v>
      </c>
      <c r="Q6" s="206">
        <v>8.8083777276854107</v>
      </c>
    </row>
    <row r="7" spans="1:17" x14ac:dyDescent="0.25">
      <c r="A7" s="183" t="s">
        <v>161</v>
      </c>
      <c r="B7" s="205">
        <v>1.664084576168668</v>
      </c>
      <c r="C7" s="205">
        <v>1.677932189710482</v>
      </c>
      <c r="D7" s="205">
        <v>1.8337749982476337</v>
      </c>
      <c r="E7" s="205">
        <v>1.8420155342048476</v>
      </c>
      <c r="F7" s="205">
        <v>1.8924390228690342</v>
      </c>
      <c r="G7" s="205">
        <v>1.6325187755135142</v>
      </c>
      <c r="H7" s="205">
        <v>1.5801775910895572</v>
      </c>
      <c r="I7" s="205">
        <v>1.6731172251103357</v>
      </c>
      <c r="J7" s="205">
        <v>1.6826907019602335</v>
      </c>
      <c r="K7" s="205">
        <v>1.4123379315900277</v>
      </c>
      <c r="L7" s="205">
        <v>1.3592538018154088</v>
      </c>
      <c r="M7" s="205">
        <v>1.4539833455679638</v>
      </c>
      <c r="N7" s="205">
        <v>1.4827489195934185</v>
      </c>
      <c r="O7" s="205">
        <v>1.3941235113569992</v>
      </c>
      <c r="P7" s="205">
        <v>1.6058678572035823</v>
      </c>
      <c r="Q7" s="205">
        <v>1.7045930905956947</v>
      </c>
    </row>
    <row r="8" spans="1:17" x14ac:dyDescent="0.25">
      <c r="A8" s="183" t="s">
        <v>160</v>
      </c>
      <c r="B8" s="205">
        <v>8.0517788903147292</v>
      </c>
      <c r="C8" s="205">
        <v>8.1187814477532001</v>
      </c>
      <c r="D8" s="205">
        <v>8.872836772799138</v>
      </c>
      <c r="E8" s="205">
        <v>8.912709129297955</v>
      </c>
      <c r="F8" s="205">
        <v>9.1566863810654606</v>
      </c>
      <c r="G8" s="205">
        <v>7.8990457594325099</v>
      </c>
      <c r="H8" s="205">
        <v>7.6457896149586553</v>
      </c>
      <c r="I8" s="205">
        <v>8.095483935787593</v>
      </c>
      <c r="J8" s="205">
        <v>8.1418058114367327</v>
      </c>
      <c r="K8" s="205">
        <v>6.8336867647373296</v>
      </c>
      <c r="L8" s="205">
        <v>6.576835832007645</v>
      </c>
      <c r="M8" s="205">
        <v>7.0351907447321409</v>
      </c>
      <c r="N8" s="205">
        <v>7.1743748012535935</v>
      </c>
      <c r="O8" s="205">
        <v>6.7455551358334143</v>
      </c>
      <c r="P8" s="205">
        <v>7.770093598870174</v>
      </c>
      <c r="Q8" s="205">
        <v>8.2477819096399188</v>
      </c>
    </row>
    <row r="9" spans="1:17" x14ac:dyDescent="0.25">
      <c r="A9" s="181" t="s">
        <v>159</v>
      </c>
      <c r="B9" s="204">
        <f>SUM(B10:B15)</f>
        <v>80.676433428340971</v>
      </c>
      <c r="C9" s="204">
        <f t="shared" ref="C9:Q9" si="1">SUM(C10:C15)</f>
        <v>76.113481289258971</v>
      </c>
      <c r="D9" s="204">
        <f t="shared" si="1"/>
        <v>77.546321421927885</v>
      </c>
      <c r="E9" s="204">
        <f t="shared" si="1"/>
        <v>72.333755539263819</v>
      </c>
      <c r="F9" s="204">
        <f t="shared" si="1"/>
        <v>67.503850836083487</v>
      </c>
      <c r="G9" s="204">
        <f t="shared" si="1"/>
        <v>65.289128067868475</v>
      </c>
      <c r="H9" s="204">
        <f t="shared" si="1"/>
        <v>63.932472940175572</v>
      </c>
      <c r="I9" s="204">
        <f t="shared" si="1"/>
        <v>56.098080071081803</v>
      </c>
      <c r="J9" s="204">
        <f t="shared" si="1"/>
        <v>60.991631792938094</v>
      </c>
      <c r="K9" s="204">
        <f t="shared" si="1"/>
        <v>50.944311388747167</v>
      </c>
      <c r="L9" s="204">
        <f t="shared" si="1"/>
        <v>57.441196755657401</v>
      </c>
      <c r="M9" s="204">
        <f t="shared" si="1"/>
        <v>59.980166131463136</v>
      </c>
      <c r="N9" s="204">
        <f t="shared" si="1"/>
        <v>47.397457976442254</v>
      </c>
      <c r="O9" s="204">
        <f t="shared" si="1"/>
        <v>66.074518848370118</v>
      </c>
      <c r="P9" s="204">
        <f t="shared" si="1"/>
        <v>76.068962898551021</v>
      </c>
      <c r="Q9" s="204">
        <f t="shared" si="1"/>
        <v>72.681022146855653</v>
      </c>
    </row>
    <row r="10" spans="1:17" x14ac:dyDescent="0.25">
      <c r="A10" s="202" t="s">
        <v>35</v>
      </c>
      <c r="B10" s="203">
        <v>49.484205896059365</v>
      </c>
      <c r="C10" s="203">
        <v>43.335021926520483</v>
      </c>
      <c r="D10" s="203">
        <v>44.322275312775325</v>
      </c>
      <c r="E10" s="203">
        <v>41.496341460080316</v>
      </c>
      <c r="F10" s="203">
        <v>33.914398538673005</v>
      </c>
      <c r="G10" s="203">
        <v>31.340838050161256</v>
      </c>
      <c r="H10" s="203">
        <v>32.004080993353369</v>
      </c>
      <c r="I10" s="203">
        <v>29.167469777096958</v>
      </c>
      <c r="J10" s="203">
        <v>31.47120812354737</v>
      </c>
      <c r="K10" s="203">
        <v>27.164869432501586</v>
      </c>
      <c r="L10" s="203">
        <v>32.548684748805712</v>
      </c>
      <c r="M10" s="203">
        <v>33.505550482781857</v>
      </c>
      <c r="N10" s="203">
        <v>25.667789401488434</v>
      </c>
      <c r="O10" s="203">
        <v>41.325085174240037</v>
      </c>
      <c r="P10" s="203">
        <v>39.325262035760538</v>
      </c>
      <c r="Q10" s="203">
        <v>40.739146499640668</v>
      </c>
    </row>
    <row r="11" spans="1:17" x14ac:dyDescent="0.25">
      <c r="A11" s="202" t="s">
        <v>166</v>
      </c>
      <c r="B11" s="201">
        <v>29.384285834271729</v>
      </c>
      <c r="C11" s="201">
        <v>30.67547082742902</v>
      </c>
      <c r="D11" s="201">
        <v>31.068217988931625</v>
      </c>
      <c r="E11" s="201">
        <v>28.675052450144644</v>
      </c>
      <c r="F11" s="201">
        <v>28.339302922147795</v>
      </c>
      <c r="G11" s="201">
        <v>28.259380974236219</v>
      </c>
      <c r="H11" s="201">
        <v>26.105055363081572</v>
      </c>
      <c r="I11" s="201">
        <v>21.424774903414139</v>
      </c>
      <c r="J11" s="201">
        <v>23.751155247405261</v>
      </c>
      <c r="K11" s="201">
        <v>18.684708769692904</v>
      </c>
      <c r="L11" s="201">
        <v>19.490616045092782</v>
      </c>
      <c r="M11" s="201">
        <v>20.535651577207954</v>
      </c>
      <c r="N11" s="201">
        <v>15.655516033062467</v>
      </c>
      <c r="O11" s="201">
        <v>19.362228463403028</v>
      </c>
      <c r="P11" s="201">
        <v>24.547621856374445</v>
      </c>
      <c r="Q11" s="201">
        <v>20.027172267669759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0.36324480672313647</v>
      </c>
      <c r="C13" s="201">
        <v>0.36558265798680384</v>
      </c>
      <c r="D13" s="201">
        <v>0.36535730548871115</v>
      </c>
      <c r="E13" s="201">
        <v>0.36518067785507113</v>
      </c>
      <c r="F13" s="201">
        <v>3.4831540489240105</v>
      </c>
      <c r="G13" s="201">
        <v>4.1795081400791734</v>
      </c>
      <c r="H13" s="201">
        <v>4.3856949206628553</v>
      </c>
      <c r="I13" s="201">
        <v>4.0671454659049893</v>
      </c>
      <c r="J13" s="201">
        <v>4.2460263787136059</v>
      </c>
      <c r="K13" s="201">
        <v>3.7918624203004474</v>
      </c>
      <c r="L13" s="201">
        <v>4.1309683233284504</v>
      </c>
      <c r="M13" s="201">
        <v>4.6002241745331256</v>
      </c>
      <c r="N13" s="201">
        <v>4.5968525295426677</v>
      </c>
      <c r="O13" s="201">
        <v>4.0741559536784528</v>
      </c>
      <c r="P13" s="201">
        <v>10.58790978815677</v>
      </c>
      <c r="Q13" s="201">
        <v>10.146312635346419</v>
      </c>
    </row>
    <row r="14" spans="1:17" x14ac:dyDescent="0.25">
      <c r="A14" s="202" t="s">
        <v>42</v>
      </c>
      <c r="B14" s="201">
        <v>8.816682065698471E-2</v>
      </c>
      <c r="C14" s="201">
        <v>0.36958749572303939</v>
      </c>
      <c r="D14" s="201">
        <v>0.29561234208218873</v>
      </c>
      <c r="E14" s="201">
        <v>0.29560495048010627</v>
      </c>
      <c r="F14" s="201">
        <v>0.22431505748746602</v>
      </c>
      <c r="G14" s="201">
        <v>0.1786026726008858</v>
      </c>
      <c r="H14" s="201">
        <v>0.14951096951437992</v>
      </c>
      <c r="I14" s="201">
        <v>7.4796610555255938E-2</v>
      </c>
      <c r="J14" s="201">
        <v>0.15154461306455905</v>
      </c>
      <c r="K14" s="201">
        <v>0.15155976828362647</v>
      </c>
      <c r="L14" s="201">
        <v>0.16288981259729751</v>
      </c>
      <c r="M14" s="201">
        <v>0.15348035021756448</v>
      </c>
      <c r="N14" s="201">
        <v>0.2685913172334326</v>
      </c>
      <c r="O14" s="201">
        <v>0.17658630774234477</v>
      </c>
      <c r="P14" s="201">
        <v>0.29909630877414906</v>
      </c>
      <c r="Q14" s="201">
        <v>0.37883890368803796</v>
      </c>
    </row>
    <row r="15" spans="1:17" x14ac:dyDescent="0.25">
      <c r="A15" s="202" t="s">
        <v>30</v>
      </c>
      <c r="B15" s="201">
        <v>1.3565300706297594</v>
      </c>
      <c r="C15" s="201">
        <v>1.3678183815996137</v>
      </c>
      <c r="D15" s="201">
        <v>1.4948584726500185</v>
      </c>
      <c r="E15" s="201">
        <v>1.5015760007036736</v>
      </c>
      <c r="F15" s="201">
        <v>1.5426802688512162</v>
      </c>
      <c r="G15" s="201">
        <v>1.3307982307909398</v>
      </c>
      <c r="H15" s="201">
        <v>1.2881306935633872</v>
      </c>
      <c r="I15" s="201">
        <v>1.3638933141104634</v>
      </c>
      <c r="J15" s="201">
        <v>1.371697430207294</v>
      </c>
      <c r="K15" s="201">
        <v>1.1513109979686029</v>
      </c>
      <c r="L15" s="201">
        <v>1.1080378258331591</v>
      </c>
      <c r="M15" s="201">
        <v>1.1852595467226352</v>
      </c>
      <c r="N15" s="201">
        <v>1.2087086951152581</v>
      </c>
      <c r="O15" s="201">
        <v>1.1364629493062692</v>
      </c>
      <c r="P15" s="201">
        <v>1.309072909485123</v>
      </c>
      <c r="Q15" s="201">
        <v>1.3895518405107814</v>
      </c>
    </row>
    <row r="16" spans="1:17" x14ac:dyDescent="0.25">
      <c r="A16" s="198" t="s">
        <v>158</v>
      </c>
      <c r="B16" s="197">
        <v>42.622741909100313</v>
      </c>
      <c r="C16" s="197">
        <v>34.44359806695693</v>
      </c>
      <c r="D16" s="197">
        <v>36.672529424575032</v>
      </c>
      <c r="E16" s="197">
        <v>34.735676413928438</v>
      </c>
      <c r="F16" s="197">
        <v>32.175362277249697</v>
      </c>
      <c r="G16" s="197">
        <v>29.484520923221179</v>
      </c>
      <c r="H16" s="197">
        <v>32.728324367554904</v>
      </c>
      <c r="I16" s="197">
        <v>30.799785350240192</v>
      </c>
      <c r="J16" s="197">
        <v>33.309090410876365</v>
      </c>
      <c r="K16" s="197">
        <v>30.792879636397291</v>
      </c>
      <c r="L16" s="197">
        <v>36.251093874413158</v>
      </c>
      <c r="M16" s="197">
        <v>37.091602863100263</v>
      </c>
      <c r="N16" s="197">
        <v>30.697469436940217</v>
      </c>
      <c r="O16" s="197">
        <v>45.216779501986778</v>
      </c>
      <c r="P16" s="197">
        <v>46.414508079897281</v>
      </c>
      <c r="Q16" s="197">
        <v>49.652412482401544</v>
      </c>
    </row>
    <row r="17" spans="1:17" x14ac:dyDescent="0.25">
      <c r="A17" s="198" t="s">
        <v>157</v>
      </c>
      <c r="B17" s="197">
        <f>SUM(B18:B24)</f>
        <v>86.76679381725431</v>
      </c>
      <c r="C17" s="197">
        <f t="shared" ref="C17:Q17" si="2">SUM(C18:C24)</f>
        <v>86.710679193612734</v>
      </c>
      <c r="D17" s="197">
        <f t="shared" si="2"/>
        <v>86.936153816853405</v>
      </c>
      <c r="E17" s="197">
        <f t="shared" si="2"/>
        <v>80.467048213254387</v>
      </c>
      <c r="F17" s="197">
        <f t="shared" si="2"/>
        <v>78.836640857334686</v>
      </c>
      <c r="G17" s="197">
        <f t="shared" si="2"/>
        <v>78.85787002161895</v>
      </c>
      <c r="H17" s="197">
        <f t="shared" si="2"/>
        <v>73.481908994226259</v>
      </c>
      <c r="I17" s="197">
        <f t="shared" si="2"/>
        <v>62.574931443434949</v>
      </c>
      <c r="J17" s="197">
        <f t="shared" si="2"/>
        <v>68.226027900759718</v>
      </c>
      <c r="K17" s="197">
        <f t="shared" si="2"/>
        <v>54.513197425153429</v>
      </c>
      <c r="L17" s="197">
        <f t="shared" si="2"/>
        <v>60.20771600159614</v>
      </c>
      <c r="M17" s="197">
        <f t="shared" si="2"/>
        <v>63.698401796509337</v>
      </c>
      <c r="N17" s="197">
        <f t="shared" si="2"/>
        <v>49.327939949809682</v>
      </c>
      <c r="O17" s="197">
        <f t="shared" si="2"/>
        <v>65.981488158279433</v>
      </c>
      <c r="P17" s="197">
        <f t="shared" si="2"/>
        <v>84.388999233712013</v>
      </c>
      <c r="Q17" s="197">
        <f t="shared" si="2"/>
        <v>75.876470687033645</v>
      </c>
    </row>
    <row r="18" spans="1:17" x14ac:dyDescent="0.25">
      <c r="A18" s="200" t="s">
        <v>38</v>
      </c>
      <c r="B18" s="199">
        <v>7.194071543706535</v>
      </c>
      <c r="C18" s="199">
        <v>5.5580698633252714</v>
      </c>
      <c r="D18" s="199">
        <v>4.5503683760795059</v>
      </c>
      <c r="E18" s="199">
        <v>4.3199481094148036</v>
      </c>
      <c r="F18" s="199">
        <v>1.2352073678393676</v>
      </c>
      <c r="G18" s="199">
        <v>1.0807789363670188</v>
      </c>
      <c r="H18" s="199">
        <v>0.7947483522863027</v>
      </c>
      <c r="I18" s="199">
        <v>0.76995577181461494</v>
      </c>
      <c r="J18" s="199">
        <v>0.60012366552404028</v>
      </c>
      <c r="K18" s="199">
        <v>0.20815781899900221</v>
      </c>
      <c r="L18" s="199">
        <v>0.1056417513176674</v>
      </c>
      <c r="M18" s="199">
        <v>0.15802327104899072</v>
      </c>
      <c r="N18" s="199">
        <v>0.1184668265125543</v>
      </c>
      <c r="O18" s="199">
        <v>0.26262815361250952</v>
      </c>
      <c r="P18" s="199">
        <v>0</v>
      </c>
      <c r="Q18" s="199">
        <v>0.13001036918762063</v>
      </c>
    </row>
    <row r="19" spans="1:17" x14ac:dyDescent="0.25">
      <c r="A19" s="200" t="s">
        <v>36</v>
      </c>
      <c r="B19" s="199">
        <v>2.4708831061893739</v>
      </c>
      <c r="C19" s="199">
        <v>3.0946648399244401</v>
      </c>
      <c r="D19" s="199">
        <v>2.7861308170642034</v>
      </c>
      <c r="E19" s="199">
        <v>2.1669631154287692</v>
      </c>
      <c r="F19" s="199">
        <v>4.1563874917361288</v>
      </c>
      <c r="G19" s="199">
        <v>4.1552882402989271</v>
      </c>
      <c r="H19" s="199">
        <v>2.8752683384617135</v>
      </c>
      <c r="I19" s="199">
        <v>2.5613101099505937</v>
      </c>
      <c r="J19" s="199">
        <v>3.2311893774680032</v>
      </c>
      <c r="K19" s="199">
        <v>0</v>
      </c>
      <c r="L19" s="199">
        <v>2.9151660240722861</v>
      </c>
      <c r="M19" s="199">
        <v>3.7767899133375407</v>
      </c>
      <c r="N19" s="199">
        <v>0.34335945281650126</v>
      </c>
      <c r="O19" s="199">
        <v>6.3206053238191515</v>
      </c>
      <c r="P19" s="199">
        <v>9.9919625500810501</v>
      </c>
      <c r="Q19" s="199">
        <v>8.2073091386832182</v>
      </c>
    </row>
    <row r="20" spans="1:17" x14ac:dyDescent="0.25">
      <c r="A20" s="200" t="s">
        <v>35</v>
      </c>
      <c r="B20" s="199">
        <v>20.163817916136303</v>
      </c>
      <c r="C20" s="199">
        <v>13.801965321746323</v>
      </c>
      <c r="D20" s="199">
        <v>15.550002624816717</v>
      </c>
      <c r="E20" s="199">
        <v>14.956939555531447</v>
      </c>
      <c r="F20" s="199">
        <v>15.982576486242388</v>
      </c>
      <c r="G20" s="199">
        <v>14.522344652553839</v>
      </c>
      <c r="H20" s="199">
        <v>17.724560909754057</v>
      </c>
      <c r="I20" s="199">
        <v>17.401863918361869</v>
      </c>
      <c r="J20" s="199">
        <v>18.924115731590671</v>
      </c>
      <c r="K20" s="199">
        <v>19.052904942458056</v>
      </c>
      <c r="L20" s="199">
        <v>22.625668680535696</v>
      </c>
      <c r="M20" s="199">
        <v>22.869929044780065</v>
      </c>
      <c r="N20" s="199">
        <v>19.908561374729416</v>
      </c>
      <c r="O20" s="199">
        <v>28.677429216665622</v>
      </c>
      <c r="P20" s="199">
        <v>29.629768355993267</v>
      </c>
      <c r="Q20" s="199">
        <v>33.259990500731185</v>
      </c>
    </row>
    <row r="21" spans="1:17" x14ac:dyDescent="0.25">
      <c r="A21" s="200" t="s">
        <v>167</v>
      </c>
      <c r="B21" s="199">
        <v>4.2561141898198391</v>
      </c>
      <c r="C21" s="199">
        <v>5.2686363262935689</v>
      </c>
      <c r="D21" s="199">
        <v>4.2494200932561581</v>
      </c>
      <c r="E21" s="199">
        <v>3.7538408729550166</v>
      </c>
      <c r="F21" s="199">
        <v>1.0079341881743309</v>
      </c>
      <c r="G21" s="199">
        <v>0.76080726408077437</v>
      </c>
      <c r="H21" s="199">
        <v>0.76837275312395137</v>
      </c>
      <c r="I21" s="199">
        <v>1.0085924187761801</v>
      </c>
      <c r="J21" s="199">
        <v>0.77983839066478255</v>
      </c>
      <c r="K21" s="199">
        <v>0.51057327958373522</v>
      </c>
      <c r="L21" s="199">
        <v>0.51394103148478865</v>
      </c>
      <c r="M21" s="199">
        <v>0.5447875724730189</v>
      </c>
      <c r="N21" s="199">
        <v>0.27240133948330403</v>
      </c>
      <c r="O21" s="199">
        <v>0.27857738773866841</v>
      </c>
      <c r="P21" s="199">
        <v>0.28310850098581597</v>
      </c>
      <c r="Q21" s="199">
        <v>0.2831008850851911</v>
      </c>
    </row>
    <row r="22" spans="1:17" x14ac:dyDescent="0.25">
      <c r="A22" s="200" t="s">
        <v>166</v>
      </c>
      <c r="B22" s="199">
        <v>45.959389153823089</v>
      </c>
      <c r="C22" s="199">
        <v>52.201928332275358</v>
      </c>
      <c r="D22" s="199">
        <v>52.681910015899895</v>
      </c>
      <c r="E22" s="199">
        <v>48.356087141009922</v>
      </c>
      <c r="F22" s="199">
        <v>52.843386744308233</v>
      </c>
      <c r="G22" s="199">
        <v>54.803435885839598</v>
      </c>
      <c r="H22" s="199">
        <v>47.938271054619605</v>
      </c>
      <c r="I22" s="199">
        <v>37.436279930490699</v>
      </c>
      <c r="J22" s="199">
        <v>41.991574478115581</v>
      </c>
      <c r="K22" s="199">
        <v>31.547759595672993</v>
      </c>
      <c r="L22" s="199">
        <v>30.720856621307306</v>
      </c>
      <c r="M22" s="199">
        <v>32.733089518471047</v>
      </c>
      <c r="N22" s="199">
        <v>25.072346455072758</v>
      </c>
      <c r="O22" s="199">
        <v>27.440971080115833</v>
      </c>
      <c r="P22" s="199">
        <v>39.405619790547007</v>
      </c>
      <c r="Q22" s="199">
        <v>29.049548160467747</v>
      </c>
    </row>
    <row r="23" spans="1:17" x14ac:dyDescent="0.25">
      <c r="A23" s="200" t="s">
        <v>165</v>
      </c>
      <c r="B23" s="199">
        <v>6.6627041451463533</v>
      </c>
      <c r="C23" s="199">
        <v>6.7252157849740684</v>
      </c>
      <c r="D23" s="199">
        <v>7.0581602723672603</v>
      </c>
      <c r="E23" s="199">
        <v>6.8531368859614474</v>
      </c>
      <c r="F23" s="199">
        <v>3.0375944773839367</v>
      </c>
      <c r="G23" s="199">
        <v>2.8469956864145032</v>
      </c>
      <c r="H23" s="199">
        <v>2.6585164517150903</v>
      </c>
      <c r="I23" s="199">
        <v>2.7272121551453359</v>
      </c>
      <c r="J23" s="199">
        <v>2.0000136652516529</v>
      </c>
      <c r="K23" s="199">
        <v>2.5694141749406745</v>
      </c>
      <c r="L23" s="199">
        <v>2.646215353267146</v>
      </c>
      <c r="M23" s="199">
        <v>2.8582858492743579</v>
      </c>
      <c r="N23" s="199">
        <v>2.8558630665160889</v>
      </c>
      <c r="O23" s="199">
        <v>2.3304054743755591</v>
      </c>
      <c r="P23" s="199">
        <v>2.430591855729729</v>
      </c>
      <c r="Q23" s="199">
        <v>2.5621066990104122</v>
      </c>
    </row>
    <row r="24" spans="1:17" x14ac:dyDescent="0.25">
      <c r="A24" s="200" t="s">
        <v>32</v>
      </c>
      <c r="B24" s="199">
        <v>5.9813762432810814E-2</v>
      </c>
      <c r="C24" s="199">
        <v>6.0198725073707757E-2</v>
      </c>
      <c r="D24" s="199">
        <v>6.0161617369660615E-2</v>
      </c>
      <c r="E24" s="199">
        <v>6.0132532952974972E-2</v>
      </c>
      <c r="F24" s="199">
        <v>0.57355410165029586</v>
      </c>
      <c r="G24" s="199">
        <v>0.6882193560642903</v>
      </c>
      <c r="H24" s="199">
        <v>0.72217113426553636</v>
      </c>
      <c r="I24" s="199">
        <v>0.66971713889565643</v>
      </c>
      <c r="J24" s="199">
        <v>0.6991725921449965</v>
      </c>
      <c r="K24" s="199">
        <v>0.62438761349897021</v>
      </c>
      <c r="L24" s="199">
        <v>0.68022653961124513</v>
      </c>
      <c r="M24" s="199">
        <v>0.75749662712430932</v>
      </c>
      <c r="N24" s="199">
        <v>0.75694143467906438</v>
      </c>
      <c r="O24" s="199">
        <v>0.67087152195209376</v>
      </c>
      <c r="P24" s="199">
        <v>2.6479481803751344</v>
      </c>
      <c r="Q24" s="199">
        <v>2.3844049338682685</v>
      </c>
    </row>
    <row r="25" spans="1:17" x14ac:dyDescent="0.25">
      <c r="A25" s="198" t="s">
        <v>156</v>
      </c>
      <c r="B25" s="197">
        <v>7.9895005760789504</v>
      </c>
      <c r="C25" s="197">
        <v>7.2331800752868354</v>
      </c>
      <c r="D25" s="197">
        <v>7.7012572446279774</v>
      </c>
      <c r="E25" s="197">
        <v>7.2945167357492515</v>
      </c>
      <c r="F25" s="197">
        <v>6.7568489472708499</v>
      </c>
      <c r="G25" s="197">
        <v>6.1917703503751031</v>
      </c>
      <c r="H25" s="197">
        <v>6.62388590747012</v>
      </c>
      <c r="I25" s="197">
        <v>6.0013324550262865</v>
      </c>
      <c r="J25" s="197">
        <v>6.4307381461093813</v>
      </c>
      <c r="K25" s="197">
        <v>5.394206452720069</v>
      </c>
      <c r="L25" s="197">
        <v>5.9584866491727846</v>
      </c>
      <c r="M25" s="197">
        <v>6.2533646173833626</v>
      </c>
      <c r="N25" s="197">
        <v>5.1659708725391722</v>
      </c>
      <c r="O25" s="197">
        <v>6.7571150931273269</v>
      </c>
      <c r="P25" s="197">
        <v>8.005020742184767</v>
      </c>
      <c r="Q25" s="197">
        <v>7.7698947998228398</v>
      </c>
    </row>
    <row r="26" spans="1:17" x14ac:dyDescent="0.25">
      <c r="A26" s="198" t="s">
        <v>155</v>
      </c>
      <c r="B26" s="197">
        <v>6.7635171594818333</v>
      </c>
      <c r="C26" s="197">
        <v>6.8197994982218333</v>
      </c>
      <c r="D26" s="197">
        <v>7.4532081150781124</v>
      </c>
      <c r="E26" s="197">
        <v>7.4867010078962606</v>
      </c>
      <c r="F26" s="197">
        <v>7.6916425930207133</v>
      </c>
      <c r="G26" s="197">
        <v>6.6352208953126999</v>
      </c>
      <c r="H26" s="197">
        <v>6.4224850139345451</v>
      </c>
      <c r="I26" s="197">
        <v>6.8002295219347104</v>
      </c>
      <c r="J26" s="197">
        <v>6.839140029175435</v>
      </c>
      <c r="K26" s="197">
        <v>5.7403163108988684</v>
      </c>
      <c r="L26" s="197">
        <v>5.5245607971656501</v>
      </c>
      <c r="M26" s="197">
        <v>5.9095802269805873</v>
      </c>
      <c r="N26" s="197">
        <v>6.0264952301659687</v>
      </c>
      <c r="O26" s="197">
        <v>5.6662854920568719</v>
      </c>
      <c r="P26" s="197">
        <v>6.5269007138227808</v>
      </c>
      <c r="Q26" s="197">
        <v>6.9281602529615656</v>
      </c>
    </row>
    <row r="27" spans="1:17" x14ac:dyDescent="0.25">
      <c r="A27" s="196" t="s">
        <v>45</v>
      </c>
      <c r="B27" s="195">
        <v>10.699735433777775</v>
      </c>
      <c r="C27" s="195">
        <v>10.788772856159119</v>
      </c>
      <c r="D27" s="195">
        <v>11.790811360982923</v>
      </c>
      <c r="E27" s="195">
        <v>11.843796380997787</v>
      </c>
      <c r="F27" s="195">
        <v>12.168009462520994</v>
      </c>
      <c r="G27" s="195">
        <v>10.496773564770411</v>
      </c>
      <c r="H27" s="195">
        <v>10.16023007795058</v>
      </c>
      <c r="I27" s="195">
        <v>10.757813583966843</v>
      </c>
      <c r="J27" s="195">
        <v>10.819369150878684</v>
      </c>
      <c r="K27" s="195">
        <v>9.0810541889011205</v>
      </c>
      <c r="L27" s="195">
        <v>8.739733710089606</v>
      </c>
      <c r="M27" s="195">
        <v>9.3488259824598288</v>
      </c>
      <c r="N27" s="195">
        <v>9.5337829468358493</v>
      </c>
      <c r="O27" s="195">
        <v>8.9639390612423089</v>
      </c>
      <c r="P27" s="195">
        <v>10.325413419338366</v>
      </c>
      <c r="Q27" s="195">
        <v>10.960197187580253</v>
      </c>
    </row>
    <row r="29" spans="1:17" ht="12.75" x14ac:dyDescent="0.25">
      <c r="A29" s="127" t="s">
        <v>170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0.99999999999999989</v>
      </c>
      <c r="C31" s="194">
        <f t="shared" si="3"/>
        <v>1</v>
      </c>
      <c r="D31" s="194">
        <f t="shared" si="3"/>
        <v>1</v>
      </c>
      <c r="E31" s="194">
        <f t="shared" si="3"/>
        <v>1</v>
      </c>
      <c r="F31" s="194">
        <f t="shared" si="3"/>
        <v>1</v>
      </c>
      <c r="G31" s="194">
        <f t="shared" si="3"/>
        <v>1</v>
      </c>
      <c r="H31" s="194">
        <f t="shared" si="3"/>
        <v>1</v>
      </c>
      <c r="I31" s="194">
        <f t="shared" si="3"/>
        <v>0.99999999999999978</v>
      </c>
      <c r="J31" s="194">
        <f t="shared" si="3"/>
        <v>1</v>
      </c>
      <c r="K31" s="194">
        <f t="shared" si="3"/>
        <v>1</v>
      </c>
      <c r="L31" s="194">
        <f t="shared" si="3"/>
        <v>1</v>
      </c>
      <c r="M31" s="194">
        <f t="shared" si="3"/>
        <v>0.99999999999999989</v>
      </c>
      <c r="N31" s="194">
        <f t="shared" si="3"/>
        <v>1</v>
      </c>
      <c r="O31" s="194">
        <f t="shared" si="3"/>
        <v>0.99999999999999989</v>
      </c>
      <c r="P31" s="194">
        <f t="shared" si="3"/>
        <v>1</v>
      </c>
      <c r="Q31" s="194">
        <f t="shared" si="3"/>
        <v>1</v>
      </c>
    </row>
    <row r="32" spans="1:17" x14ac:dyDescent="0.25">
      <c r="A32" s="185" t="s">
        <v>162</v>
      </c>
      <c r="B32" s="193">
        <f t="shared" ref="B32:Q32" si="4">IF(B$6=0,0,B$6/B$5)</f>
        <v>3.3876725641598875E-2</v>
      </c>
      <c r="C32" s="193">
        <f t="shared" si="4"/>
        <v>3.6040914910689517E-2</v>
      </c>
      <c r="D32" s="193">
        <f t="shared" si="4"/>
        <v>3.8165820303153568E-2</v>
      </c>
      <c r="E32" s="193">
        <f t="shared" si="4"/>
        <v>4.0601919515596892E-2</v>
      </c>
      <c r="F32" s="193">
        <f t="shared" si="4"/>
        <v>4.3277732372447218E-2</v>
      </c>
      <c r="G32" s="193">
        <f t="shared" si="4"/>
        <v>3.9251018309636995E-2</v>
      </c>
      <c r="H32" s="193">
        <f t="shared" si="4"/>
        <v>3.8746510684969801E-2</v>
      </c>
      <c r="I32" s="193">
        <f t="shared" si="4"/>
        <v>4.5160021679763282E-2</v>
      </c>
      <c r="J32" s="193">
        <f t="shared" si="4"/>
        <v>4.2387545561194902E-2</v>
      </c>
      <c r="K32" s="193">
        <f t="shared" si="4"/>
        <v>4.242870101520383E-2</v>
      </c>
      <c r="L32" s="193">
        <f t="shared" si="4"/>
        <v>3.7147011886481403E-2</v>
      </c>
      <c r="M32" s="193">
        <f t="shared" si="4"/>
        <v>3.7891858634777564E-2</v>
      </c>
      <c r="N32" s="193">
        <f t="shared" si="4"/>
        <v>4.6586571044913261E-2</v>
      </c>
      <c r="O32" s="193">
        <f t="shared" si="4"/>
        <v>3.3663159152731728E-2</v>
      </c>
      <c r="P32" s="193">
        <f t="shared" si="4"/>
        <v>3.3272207703846396E-2</v>
      </c>
      <c r="Q32" s="193">
        <f t="shared" si="4"/>
        <v>3.6303908373302135E-2</v>
      </c>
    </row>
    <row r="33" spans="1:17" x14ac:dyDescent="0.25">
      <c r="A33" s="183" t="s">
        <v>161</v>
      </c>
      <c r="B33" s="192">
        <f t="shared" ref="B33:Q33" si="5">IF(B$7=0,0,B$7/B$5)</f>
        <v>6.5558079189968425E-3</v>
      </c>
      <c r="C33" s="192">
        <f t="shared" si="5"/>
        <v>6.974620802467797E-3</v>
      </c>
      <c r="D33" s="192">
        <f t="shared" si="5"/>
        <v>7.3858314887192749E-3</v>
      </c>
      <c r="E33" s="192">
        <f t="shared" si="5"/>
        <v>7.8572642557865509E-3</v>
      </c>
      <c r="F33" s="192">
        <f t="shared" si="5"/>
        <v>8.3750862939103304E-3</v>
      </c>
      <c r="G33" s="192">
        <f t="shared" si="5"/>
        <v>7.5958384935240035E-3</v>
      </c>
      <c r="H33" s="192">
        <f t="shared" si="5"/>
        <v>7.4982064166822472E-3</v>
      </c>
      <c r="I33" s="192">
        <f t="shared" si="5"/>
        <v>8.7393460301462625E-3</v>
      </c>
      <c r="J33" s="192">
        <f t="shared" si="5"/>
        <v>8.2028177633464341E-3</v>
      </c>
      <c r="K33" s="192">
        <f t="shared" si="5"/>
        <v>8.2107821473354943E-3</v>
      </c>
      <c r="L33" s="192">
        <f t="shared" si="5"/>
        <v>7.1886721659257403E-3</v>
      </c>
      <c r="M33" s="192">
        <f t="shared" si="5"/>
        <v>7.3328145562671114E-3</v>
      </c>
      <c r="N33" s="192">
        <f t="shared" si="5"/>
        <v>9.0154111883859415E-3</v>
      </c>
      <c r="O33" s="192">
        <f t="shared" si="5"/>
        <v>6.5144786331101249E-3</v>
      </c>
      <c r="P33" s="192">
        <f t="shared" si="5"/>
        <v>6.4388218936819583E-3</v>
      </c>
      <c r="Q33" s="192">
        <f t="shared" si="5"/>
        <v>7.0255151729297135E-3</v>
      </c>
    </row>
    <row r="34" spans="1:17" x14ac:dyDescent="0.25">
      <c r="A34" s="183" t="s">
        <v>160</v>
      </c>
      <c r="B34" s="192">
        <f t="shared" ref="B34:Q34" si="6">IF(B$8=0,0,B$8/B$5)</f>
        <v>3.1720692906528479E-2</v>
      </c>
      <c r="C34" s="192">
        <f t="shared" si="6"/>
        <v>3.3747145637607376E-2</v>
      </c>
      <c r="D34" s="192">
        <f t="shared" si="6"/>
        <v>3.5736814654704192E-2</v>
      </c>
      <c r="E34" s="192">
        <f t="shared" si="6"/>
        <v>3.8017872033899697E-2</v>
      </c>
      <c r="F34" s="192">
        <f t="shared" si="6"/>
        <v>4.0523386846797183E-2</v>
      </c>
      <c r="G34" s="192">
        <f t="shared" si="6"/>
        <v>3.6752946882789655E-2</v>
      </c>
      <c r="H34" s="192">
        <f t="shared" si="6"/>
        <v>3.6280547879403699E-2</v>
      </c>
      <c r="I34" s="192">
        <f t="shared" si="6"/>
        <v>4.2285880710882344E-2</v>
      </c>
      <c r="J34" s="192">
        <f t="shared" si="6"/>
        <v>3.9689854622699867E-2</v>
      </c>
      <c r="K34" s="192">
        <f t="shared" si="6"/>
        <v>3.9728390800365235E-2</v>
      </c>
      <c r="L34" s="192">
        <f t="shared" si="6"/>
        <v>3.4782846751851143E-2</v>
      </c>
      <c r="M34" s="192">
        <f t="shared" si="6"/>
        <v>3.5480288860486216E-2</v>
      </c>
      <c r="N34" s="192">
        <f t="shared" si="6"/>
        <v>4.3621639509021912E-2</v>
      </c>
      <c r="O34" s="192">
        <f t="shared" si="6"/>
        <v>3.1520718532376986E-2</v>
      </c>
      <c r="P34" s="192">
        <f t="shared" si="6"/>
        <v>3.115464859448942E-2</v>
      </c>
      <c r="Q34" s="192">
        <f t="shared" si="6"/>
        <v>3.3993401280853937E-2</v>
      </c>
    </row>
    <row r="35" spans="1:17" x14ac:dyDescent="0.25">
      <c r="A35" s="181" t="s">
        <v>159</v>
      </c>
      <c r="B35" s="191">
        <f t="shared" ref="B35:Q35" si="7">IF(B$9=0,0,B$9/B$5)</f>
        <v>0.3178319231608161</v>
      </c>
      <c r="C35" s="191">
        <f t="shared" si="7"/>
        <v>0.3163790963685526</v>
      </c>
      <c r="D35" s="191">
        <f t="shared" si="7"/>
        <v>0.31233060933851681</v>
      </c>
      <c r="E35" s="191">
        <f t="shared" si="7"/>
        <v>0.30854540655695423</v>
      </c>
      <c r="F35" s="191">
        <f t="shared" si="7"/>
        <v>0.29874176609735614</v>
      </c>
      <c r="G35" s="191">
        <f t="shared" si="7"/>
        <v>0.30377946007422718</v>
      </c>
      <c r="H35" s="191">
        <f t="shared" si="7"/>
        <v>0.30337025505079424</v>
      </c>
      <c r="I35" s="191">
        <f t="shared" si="7"/>
        <v>0.29302222582503451</v>
      </c>
      <c r="J35" s="191">
        <f t="shared" si="7"/>
        <v>0.29732335247575475</v>
      </c>
      <c r="K35" s="191">
        <f t="shared" si="7"/>
        <v>0.29617036624379722</v>
      </c>
      <c r="L35" s="191">
        <f t="shared" si="7"/>
        <v>0.30378869034124284</v>
      </c>
      <c r="M35" s="191">
        <f t="shared" si="7"/>
        <v>0.30249551113276746</v>
      </c>
      <c r="N35" s="191">
        <f t="shared" si="7"/>
        <v>0.28818606258640278</v>
      </c>
      <c r="O35" s="191">
        <f t="shared" si="7"/>
        <v>0.30875387849370717</v>
      </c>
      <c r="P35" s="191">
        <f t="shared" si="7"/>
        <v>0.30500299357992428</v>
      </c>
      <c r="Q35" s="191">
        <f t="shared" si="7"/>
        <v>0.29955631446231595</v>
      </c>
    </row>
    <row r="36" spans="1:17" x14ac:dyDescent="0.25">
      <c r="A36" s="179" t="s">
        <v>158</v>
      </c>
      <c r="B36" s="190">
        <f t="shared" ref="B36:Q36" si="8">IF(B$16=0,0,B$16/B$5)</f>
        <v>0.167916050024561</v>
      </c>
      <c r="C36" s="190">
        <f t="shared" si="8"/>
        <v>0.14317088441523251</v>
      </c>
      <c r="D36" s="190">
        <f t="shared" si="8"/>
        <v>0.14770466543269656</v>
      </c>
      <c r="E36" s="190">
        <f t="shared" si="8"/>
        <v>0.14816779968446023</v>
      </c>
      <c r="F36" s="190">
        <f t="shared" si="8"/>
        <v>0.14239372172809087</v>
      </c>
      <c r="G36" s="190">
        <f t="shared" si="8"/>
        <v>0.13718657472792009</v>
      </c>
      <c r="H36" s="190">
        <f t="shared" si="8"/>
        <v>0.15530136179873835</v>
      </c>
      <c r="I36" s="190">
        <f t="shared" si="8"/>
        <v>0.16087933217723457</v>
      </c>
      <c r="J36" s="190">
        <f t="shared" si="8"/>
        <v>0.16237588891705074</v>
      </c>
      <c r="K36" s="190">
        <f t="shared" si="8"/>
        <v>0.17901779788562242</v>
      </c>
      <c r="L36" s="190">
        <f t="shared" si="8"/>
        <v>0.19172080237796896</v>
      </c>
      <c r="M36" s="190">
        <f t="shared" si="8"/>
        <v>0.18706255901684743</v>
      </c>
      <c r="N36" s="190">
        <f t="shared" si="8"/>
        <v>0.18664677866891546</v>
      </c>
      <c r="O36" s="190">
        <f t="shared" si="8"/>
        <v>0.21128956044721242</v>
      </c>
      <c r="P36" s="190">
        <f t="shared" si="8"/>
        <v>0.18610170785144109</v>
      </c>
      <c r="Q36" s="190">
        <f t="shared" si="8"/>
        <v>0.20464343026626475</v>
      </c>
    </row>
    <row r="37" spans="1:17" x14ac:dyDescent="0.25">
      <c r="A37" s="179" t="s">
        <v>157</v>
      </c>
      <c r="B37" s="190">
        <f t="shared" ref="B37:Q37" si="9">IF(B$17=0,0,B$17/B$5)</f>
        <v>0.34182543493238116</v>
      </c>
      <c r="C37" s="190">
        <f t="shared" si="9"/>
        <v>0.36042821671132813</v>
      </c>
      <c r="D37" s="190">
        <f t="shared" si="9"/>
        <v>0.35014970919673832</v>
      </c>
      <c r="E37" s="190">
        <f t="shared" si="9"/>
        <v>0.34323861550254714</v>
      </c>
      <c r="F37" s="190">
        <f t="shared" si="9"/>
        <v>0.34889561160137222</v>
      </c>
      <c r="G37" s="190">
        <f t="shared" si="9"/>
        <v>0.36691256089174895</v>
      </c>
      <c r="H37" s="190">
        <f t="shared" si="9"/>
        <v>0.34868392302073919</v>
      </c>
      <c r="I37" s="190">
        <f t="shared" si="9"/>
        <v>0.32685335521591691</v>
      </c>
      <c r="J37" s="190">
        <f t="shared" si="9"/>
        <v>0.33258974625281262</v>
      </c>
      <c r="K37" s="190">
        <f t="shared" si="9"/>
        <v>0.31691847836212672</v>
      </c>
      <c r="L37" s="190">
        <f t="shared" si="9"/>
        <v>0.31841995337189682</v>
      </c>
      <c r="M37" s="190">
        <f t="shared" si="9"/>
        <v>0.32124753651971016</v>
      </c>
      <c r="N37" s="190">
        <f t="shared" si="9"/>
        <v>0.29992378065295611</v>
      </c>
      <c r="O37" s="190">
        <f t="shared" si="9"/>
        <v>0.30831916346459948</v>
      </c>
      <c r="P37" s="190">
        <f t="shared" si="9"/>
        <v>0.33836267001329629</v>
      </c>
      <c r="Q37" s="190">
        <f t="shared" si="9"/>
        <v>0.31272642076345741</v>
      </c>
    </row>
    <row r="38" spans="1:17" x14ac:dyDescent="0.25">
      <c r="A38" s="179" t="s">
        <v>156</v>
      </c>
      <c r="B38" s="190">
        <f t="shared" ref="B38:Q38" si="10">IF(B$25=0,0,B$25/B$5)</f>
        <v>3.14753419961867E-2</v>
      </c>
      <c r="C38" s="190">
        <f t="shared" si="10"/>
        <v>3.0065987487727854E-2</v>
      </c>
      <c r="D38" s="190">
        <f t="shared" si="10"/>
        <v>3.101808472383788E-2</v>
      </c>
      <c r="E38" s="190">
        <f t="shared" si="10"/>
        <v>3.1115343245886804E-2</v>
      </c>
      <c r="F38" s="190">
        <f t="shared" si="10"/>
        <v>2.9902782771049838E-2</v>
      </c>
      <c r="G38" s="190">
        <f t="shared" si="10"/>
        <v>2.8809278199967925E-2</v>
      </c>
      <c r="H38" s="190">
        <f t="shared" si="10"/>
        <v>3.1431444221732829E-2</v>
      </c>
      <c r="I38" s="190">
        <f t="shared" si="10"/>
        <v>3.1347307994491043E-2</v>
      </c>
      <c r="J38" s="190">
        <f t="shared" si="10"/>
        <v>3.1348704212179203E-2</v>
      </c>
      <c r="K38" s="190">
        <f t="shared" si="10"/>
        <v>3.1359813434432719E-2</v>
      </c>
      <c r="L38" s="190">
        <f t="shared" si="10"/>
        <v>3.1512589531653541E-2</v>
      </c>
      <c r="M38" s="190">
        <f t="shared" si="10"/>
        <v>3.1537337227258523E-2</v>
      </c>
      <c r="N38" s="190">
        <f t="shared" si="10"/>
        <v>3.1410140306112194E-2</v>
      </c>
      <c r="O38" s="190">
        <f t="shared" si="10"/>
        <v>3.1574736052472858E-2</v>
      </c>
      <c r="P38" s="190">
        <f t="shared" si="10"/>
        <v>3.2096602832510132E-2</v>
      </c>
      <c r="Q38" s="190">
        <f t="shared" si="10"/>
        <v>3.2023779815478805E-2</v>
      </c>
    </row>
    <row r="39" spans="1:17" x14ac:dyDescent="0.25">
      <c r="A39" s="179" t="s">
        <v>155</v>
      </c>
      <c r="B39" s="190">
        <f t="shared" ref="B39:Q39" si="11">IF(B$26=0,0,B$26/B$5)</f>
        <v>2.6645472225029384E-2</v>
      </c>
      <c r="C39" s="190">
        <f t="shared" si="11"/>
        <v>2.8347698280443985E-2</v>
      </c>
      <c r="D39" s="190">
        <f t="shared" si="11"/>
        <v>3.001902591153565E-2</v>
      </c>
      <c r="E39" s="190">
        <f t="shared" si="11"/>
        <v>3.1935120595222188E-2</v>
      </c>
      <c r="F39" s="190">
        <f t="shared" si="11"/>
        <v>3.4039760161362273E-2</v>
      </c>
      <c r="G39" s="190">
        <f t="shared" si="11"/>
        <v>3.0872579872043122E-2</v>
      </c>
      <c r="H39" s="190">
        <f t="shared" si="11"/>
        <v>3.0475763366144493E-2</v>
      </c>
      <c r="I39" s="190">
        <f t="shared" si="11"/>
        <v>3.5520260018053654E-2</v>
      </c>
      <c r="J39" s="190">
        <f t="shared" si="11"/>
        <v>3.3339590723345962E-2</v>
      </c>
      <c r="K39" s="190">
        <f t="shared" si="11"/>
        <v>3.3371961222145211E-2</v>
      </c>
      <c r="L39" s="190">
        <f t="shared" si="11"/>
        <v>2.9217690160959767E-2</v>
      </c>
      <c r="M39" s="190">
        <f t="shared" si="11"/>
        <v>2.9803543515076657E-2</v>
      </c>
      <c r="N39" s="190">
        <f t="shared" si="11"/>
        <v>3.6642301206121171E-2</v>
      </c>
      <c r="O39" s="190">
        <f t="shared" si="11"/>
        <v>2.6477493182204812E-2</v>
      </c>
      <c r="P39" s="190">
        <f t="shared" si="11"/>
        <v>2.6169993393623782E-2</v>
      </c>
      <c r="Q39" s="190">
        <f t="shared" si="11"/>
        <v>2.8554553720888453E-2</v>
      </c>
    </row>
    <row r="40" spans="1:17" x14ac:dyDescent="0.25">
      <c r="A40" s="177" t="s">
        <v>45</v>
      </c>
      <c r="B40" s="189">
        <f t="shared" ref="B40:Q40" si="12">IF(B$27=0,0,B$27/B$5)</f>
        <v>4.2152551193901378E-2</v>
      </c>
      <c r="C40" s="189">
        <f t="shared" si="12"/>
        <v>4.4845435385950164E-2</v>
      </c>
      <c r="D40" s="189">
        <f t="shared" si="12"/>
        <v>4.7489438950097773E-2</v>
      </c>
      <c r="E40" s="189">
        <f t="shared" si="12"/>
        <v>5.0520658609646107E-2</v>
      </c>
      <c r="F40" s="189">
        <f t="shared" si="12"/>
        <v>5.3850152127614057E-2</v>
      </c>
      <c r="G40" s="189">
        <f t="shared" si="12"/>
        <v>4.883974254814212E-2</v>
      </c>
      <c r="H40" s="189">
        <f t="shared" si="12"/>
        <v>4.8211987560795165E-2</v>
      </c>
      <c r="I40" s="189">
        <f t="shared" si="12"/>
        <v>5.6192270348477319E-2</v>
      </c>
      <c r="J40" s="189">
        <f t="shared" si="12"/>
        <v>5.2742499471615592E-2</v>
      </c>
      <c r="K40" s="189">
        <f t="shared" si="12"/>
        <v>5.2793708888971121E-2</v>
      </c>
      <c r="L40" s="189">
        <f t="shared" si="12"/>
        <v>4.6221743412019664E-2</v>
      </c>
      <c r="M40" s="189">
        <f t="shared" si="12"/>
        <v>4.7148550536808893E-2</v>
      </c>
      <c r="N40" s="189">
        <f t="shared" si="12"/>
        <v>5.7967314837171116E-2</v>
      </c>
      <c r="O40" s="189">
        <f t="shared" si="12"/>
        <v>4.1886812041584377E-2</v>
      </c>
      <c r="P40" s="189">
        <f t="shared" si="12"/>
        <v>4.1400354137186637E-2</v>
      </c>
      <c r="Q40" s="189">
        <f t="shared" si="12"/>
        <v>4.5172676144508782E-2</v>
      </c>
    </row>
    <row r="42" spans="1:17" ht="12.75" x14ac:dyDescent="0.25">
      <c r="A42" s="127" t="s">
        <v>169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0.37789082275634583</v>
      </c>
      <c r="C44" s="213">
        <f>IF(C$5=0,0,C$5/AGR_fec!C$5)</f>
        <v>0.37936398315589631</v>
      </c>
      <c r="D44" s="213">
        <f>IF(D$5=0,0,D$5/AGR_fec!D$5)</f>
        <v>0.38043659044608347</v>
      </c>
      <c r="E44" s="213">
        <f>IF(E$5=0,0,E$5/AGR_fec!E$5)</f>
        <v>0.38106732582405717</v>
      </c>
      <c r="F44" s="213">
        <f>IF(F$5=0,0,F$5/AGR_fec!F$5)</f>
        <v>0.38558917677393367</v>
      </c>
      <c r="G44" s="213">
        <f>IF(G$5=0,0,G$5/AGR_fec!G$5)</f>
        <v>0.38380923095992514</v>
      </c>
      <c r="H44" s="213">
        <f>IF(H$5=0,0,H$5/AGR_fec!H$5)</f>
        <v>0.38328321961291884</v>
      </c>
      <c r="I44" s="213">
        <f>IF(I$5=0,0,I$5/AGR_fec!I$5)</f>
        <v>0.38431195241731092</v>
      </c>
      <c r="J44" s="213">
        <f>IF(J$5=0,0,J$5/AGR_fec!J$5)</f>
        <v>0.38944409391048485</v>
      </c>
      <c r="K44" s="213">
        <f>IF(K$5=0,0,K$5/AGR_fec!K$5)</f>
        <v>0.38930613323659191</v>
      </c>
      <c r="L44" s="213">
        <f>IF(L$5=0,0,L$5/AGR_fec!L$5)</f>
        <v>0.38741873926028081</v>
      </c>
      <c r="M44" s="213">
        <f>IF(M$5=0,0,M$5/AGR_fec!M$5)</f>
        <v>0.41034922752286057</v>
      </c>
      <c r="N44" s="213">
        <f>IF(N$5=0,0,N$5/AGR_fec!N$5)</f>
        <v>0.41201095707347735</v>
      </c>
      <c r="O44" s="213">
        <f>IF(O$5=0,0,O$5/AGR_fec!O$5)</f>
        <v>0.419169864530754</v>
      </c>
      <c r="P44" s="213">
        <f>IF(P$5=0,0,P$5/AGR_fec!P$5)</f>
        <v>0.41905830564285018</v>
      </c>
      <c r="Q44" s="213">
        <f>IF(Q$5=0,0,Q$5/AGR_fec!Q$5)</f>
        <v>0.42001125655322952</v>
      </c>
    </row>
    <row r="45" spans="1:17" x14ac:dyDescent="0.25">
      <c r="A45" s="185" t="s">
        <v>162</v>
      </c>
      <c r="B45" s="212">
        <f>IF(B$6=0,0,B$6/AGR_fec!B$6)</f>
        <v>0.46457520375838979</v>
      </c>
      <c r="C45" s="212">
        <f>IF(C$6=0,0,C$6/AGR_fec!C$6)</f>
        <v>0.46514707663892474</v>
      </c>
      <c r="D45" s="212">
        <f>IF(D$6=0,0,D$6/AGR_fec!D$6)</f>
        <v>0.46514707663892485</v>
      </c>
      <c r="E45" s="212">
        <f>IF(E$6=0,0,E$6/AGR_fec!E$6)</f>
        <v>0.46514707663892485</v>
      </c>
      <c r="F45" s="212">
        <f>IF(F$6=0,0,F$6/AGR_fec!F$6)</f>
        <v>0.47054738684960057</v>
      </c>
      <c r="G45" s="212">
        <f>IF(G$6=0,0,G$6/AGR_fec!G$6)</f>
        <v>0.47054738684960029</v>
      </c>
      <c r="H45" s="212">
        <f>IF(H$6=0,0,H$6/AGR_fec!H$6)</f>
        <v>0.47054738684960051</v>
      </c>
      <c r="I45" s="212">
        <f>IF(I$6=0,0,I$6/AGR_fec!I$6)</f>
        <v>0.47054738684960057</v>
      </c>
      <c r="J45" s="212">
        <f>IF(J$6=0,0,J$6/AGR_fec!J$6)</f>
        <v>0.47685236342706172</v>
      </c>
      <c r="K45" s="212">
        <f>IF(K$6=0,0,K$6/AGR_fec!K$6)</f>
        <v>0.47685236342706167</v>
      </c>
      <c r="L45" s="212">
        <f>IF(L$6=0,0,L$6/AGR_fec!L$6)</f>
        <v>0.47685236342706189</v>
      </c>
      <c r="M45" s="212">
        <f>IF(M$6=0,0,M$6/AGR_fec!M$6)</f>
        <v>0.50547288715268146</v>
      </c>
      <c r="N45" s="212">
        <f>IF(N$6=0,0,N$6/AGR_fec!N$6)</f>
        <v>0.50547288715268146</v>
      </c>
      <c r="O45" s="212">
        <f>IF(O$6=0,0,O$6/AGR_fec!O$6)</f>
        <v>0.51695055323075256</v>
      </c>
      <c r="P45" s="212">
        <f>IF(P$6=0,0,P$6/AGR_fec!P$6)</f>
        <v>0.52535484804566757</v>
      </c>
      <c r="Q45" s="212">
        <f>IF(Q$6=0,0,Q$6/AGR_fec!Q$6)</f>
        <v>0.52535484804566757</v>
      </c>
    </row>
    <row r="46" spans="1:17" x14ac:dyDescent="0.25">
      <c r="A46" s="183" t="s">
        <v>161</v>
      </c>
      <c r="B46" s="211">
        <f>IF(B$7=0,0,B$7/AGR_fec!B$7)</f>
        <v>0.12163532904182374</v>
      </c>
      <c r="C46" s="211">
        <f>IF(C$7=0,0,C$7/AGR_fec!C$7)</f>
        <v>0.12178505710615267</v>
      </c>
      <c r="D46" s="211">
        <f>IF(D$7=0,0,D$7/AGR_fec!D$7)</f>
        <v>0.12178505710615274</v>
      </c>
      <c r="E46" s="211">
        <f>IF(E$7=0,0,E$7/AGR_fec!E$7)</f>
        <v>0.1217850571061527</v>
      </c>
      <c r="F46" s="211">
        <f>IF(F$7=0,0,F$7/AGR_fec!F$7)</f>
        <v>0.1231989692221877</v>
      </c>
      <c r="G46" s="211">
        <f>IF(G$7=0,0,G$7/AGR_fec!G$7)</f>
        <v>0.12319896922218775</v>
      </c>
      <c r="H46" s="211">
        <f>IF(H$7=0,0,H$7/AGR_fec!H$7)</f>
        <v>0.1231989692221877</v>
      </c>
      <c r="I46" s="211">
        <f>IF(I$7=0,0,I$7/AGR_fec!I$7)</f>
        <v>0.12319896922218777</v>
      </c>
      <c r="J46" s="211">
        <f>IF(J$7=0,0,J$7/AGR_fec!J$7)</f>
        <v>0.12484974157162922</v>
      </c>
      <c r="K46" s="211">
        <f>IF(K$7=0,0,K$7/AGR_fec!K$7)</f>
        <v>0.12484974157162931</v>
      </c>
      <c r="L46" s="211">
        <f>IF(L$7=0,0,L$7/AGR_fec!L$7)</f>
        <v>0.1248497415716293</v>
      </c>
      <c r="M46" s="211">
        <f>IF(M$7=0,0,M$7/AGR_fec!M$7)</f>
        <v>0.13234318244525267</v>
      </c>
      <c r="N46" s="211">
        <f>IF(N$7=0,0,N$7/AGR_fec!N$7)</f>
        <v>0.1323431824452527</v>
      </c>
      <c r="O46" s="211">
        <f>IF(O$7=0,0,O$7/AGR_fec!O$7)</f>
        <v>0.13534827113432638</v>
      </c>
      <c r="P46" s="211">
        <f>IF(P$7=0,0,P$7/AGR_fec!P$7)</f>
        <v>0.13754868811075258</v>
      </c>
      <c r="Q46" s="211">
        <f>IF(Q$7=0,0,Q$7/AGR_fec!Q$7)</f>
        <v>0.13754868811075266</v>
      </c>
    </row>
    <row r="47" spans="1:17" x14ac:dyDescent="0.25">
      <c r="A47" s="183" t="s">
        <v>160</v>
      </c>
      <c r="B47" s="211">
        <f>IF(B$8=0,0,B$8/AGR_fec!B$8)</f>
        <v>0.66701229846364773</v>
      </c>
      <c r="C47" s="211">
        <f>IF(C$8=0,0,C$8/AGR_fec!C$8)</f>
        <v>0.66783336304348084</v>
      </c>
      <c r="D47" s="211">
        <f>IF(D$8=0,0,D$8/AGR_fec!D$8)</f>
        <v>0.66783336304348084</v>
      </c>
      <c r="E47" s="211">
        <f>IF(E$8=0,0,E$8/AGR_fec!E$8)</f>
        <v>0.66783336304348107</v>
      </c>
      <c r="F47" s="211">
        <f>IF(F$8=0,0,F$8/AGR_fec!F$8)</f>
        <v>0.67558684040709982</v>
      </c>
      <c r="G47" s="211">
        <f>IF(G$8=0,0,G$8/AGR_fec!G$8)</f>
        <v>0.67558684040709982</v>
      </c>
      <c r="H47" s="211">
        <f>IF(H$8=0,0,H$8/AGR_fec!H$8)</f>
        <v>0.67558684040709949</v>
      </c>
      <c r="I47" s="211">
        <f>IF(I$8=0,0,I$8/AGR_fec!I$8)</f>
        <v>0.67558684040709993</v>
      </c>
      <c r="J47" s="211">
        <f>IF(J$8=0,0,J$8/AGR_fec!J$8)</f>
        <v>0.68463918948787295</v>
      </c>
      <c r="K47" s="211">
        <f>IF(K$8=0,0,K$8/AGR_fec!K$8)</f>
        <v>0.6846391894878725</v>
      </c>
      <c r="L47" s="211">
        <f>IF(L$8=0,0,L$8/AGR_fec!L$8)</f>
        <v>0.68463918948787283</v>
      </c>
      <c r="M47" s="211">
        <f>IF(M$8=0,0,M$8/AGR_fec!M$8)</f>
        <v>0.7257310109174705</v>
      </c>
      <c r="N47" s="211">
        <f>IF(N$8=0,0,N$8/AGR_fec!N$8)</f>
        <v>0.72573101091747072</v>
      </c>
      <c r="O47" s="211">
        <f>IF(O$8=0,0,O$8/AGR_fec!O$8)</f>
        <v>0.74221003168697808</v>
      </c>
      <c r="P47" s="211">
        <f>IF(P$8=0,0,P$8/AGR_fec!P$8)</f>
        <v>0.75427646992154573</v>
      </c>
      <c r="Q47" s="211">
        <f>IF(Q$8=0,0,Q$8/AGR_fec!Q$8)</f>
        <v>0.75427646992154562</v>
      </c>
    </row>
    <row r="48" spans="1:17" x14ac:dyDescent="0.25">
      <c r="A48" s="181" t="s">
        <v>159</v>
      </c>
      <c r="B48" s="210">
        <f>IF(B$9=0,0,B$9/AGR_fec!B$9)</f>
        <v>0.62152672882267468</v>
      </c>
      <c r="C48" s="210">
        <f>IF(C$9=0,0,C$9/AGR_fec!C$9)</f>
        <v>0.62536317152783416</v>
      </c>
      <c r="D48" s="210">
        <f>IF(D$9=0,0,D$9/AGR_fec!D$9)</f>
        <v>0.62534405874397625</v>
      </c>
      <c r="E48" s="210">
        <f>IF(E$9=0,0,E$9/AGR_fec!E$9)</f>
        <v>0.62527028192615342</v>
      </c>
      <c r="F48" s="210">
        <f>IF(F$9=0,0,F$9/AGR_fec!F$9)</f>
        <v>0.6200261295159144</v>
      </c>
      <c r="G48" s="210">
        <f>IF(G$9=0,0,G$9/AGR_fec!G$9)</f>
        <v>0.61662195915919549</v>
      </c>
      <c r="H48" s="210">
        <f>IF(H$9=0,0,H$9/AGR_fec!H$9)</f>
        <v>0.61366585646174177</v>
      </c>
      <c r="I48" s="210">
        <f>IF(I$9=0,0,I$9/AGR_fec!I$9)</f>
        <v>0.61150116693656742</v>
      </c>
      <c r="J48" s="210">
        <f>IF(J$9=0,0,J$9/AGR_fec!J$9)</f>
        <v>0.62083669129515029</v>
      </c>
      <c r="K48" s="210">
        <f>IF(K$9=0,0,K$9/AGR_fec!K$9)</f>
        <v>0.61809038692541018</v>
      </c>
      <c r="L48" s="210">
        <f>IF(L$9=0,0,L$9/AGR_fec!L$9)</f>
        <v>0.61656239389167267</v>
      </c>
      <c r="M48" s="210">
        <f>IF(M$9=0,0,M$9/AGR_fec!M$9)</f>
        <v>0.65233335029441031</v>
      </c>
      <c r="N48" s="210">
        <f>IF(N$9=0,0,N$9/AGR_fec!N$9)</f>
        <v>0.64674306844577045</v>
      </c>
      <c r="O48" s="210">
        <f>IF(O$9=0,0,O$9/AGR_fec!O$9)</f>
        <v>0.66819468948698202</v>
      </c>
      <c r="P48" s="210">
        <f>IF(P$9=0,0,P$9/AGR_fec!P$9)</f>
        <v>0.65692127079717744</v>
      </c>
      <c r="Q48" s="210">
        <f>IF(Q$9=0,0,Q$9/AGR_fec!Q$9)</f>
        <v>0.65432986834537432</v>
      </c>
    </row>
    <row r="49" spans="1:17" x14ac:dyDescent="0.25">
      <c r="A49" s="179" t="s">
        <v>158</v>
      </c>
      <c r="B49" s="209">
        <f>IF(B$16=0,0,B$16/AGR_fec!B$16)</f>
        <v>0.33983436075837775</v>
      </c>
      <c r="C49" s="209">
        <f>IF(C$16=0,0,C$16/AGR_fec!C$16)</f>
        <v>0.34025268281521476</v>
      </c>
      <c r="D49" s="209">
        <f>IF(D$16=0,0,D$16/AGR_fec!D$16)</f>
        <v>0.34025268281521465</v>
      </c>
      <c r="E49" s="209">
        <f>IF(E$16=0,0,E$16/AGR_fec!E$16)</f>
        <v>0.34025268281521481</v>
      </c>
      <c r="F49" s="209">
        <f>IF(F$16=0,0,F$16/AGR_fec!F$16)</f>
        <v>0.34420298182707559</v>
      </c>
      <c r="G49" s="209">
        <f>IF(G$16=0,0,G$16/AGR_fec!G$16)</f>
        <v>0.34420298182707565</v>
      </c>
      <c r="H49" s="209">
        <f>IF(H$16=0,0,H$16/AGR_fec!H$16)</f>
        <v>0.34420298182707576</v>
      </c>
      <c r="I49" s="209">
        <f>IF(I$16=0,0,I$16/AGR_fec!I$16)</f>
        <v>0.34420298182707565</v>
      </c>
      <c r="J49" s="209">
        <f>IF(J$16=0,0,J$16/AGR_fec!J$16)</f>
        <v>0.34881503961118526</v>
      </c>
      <c r="K49" s="209">
        <f>IF(K$16=0,0,K$16/AGR_fec!K$16)</f>
        <v>0.34881503961118543</v>
      </c>
      <c r="L49" s="209">
        <f>IF(L$16=0,0,L$16/AGR_fec!L$16)</f>
        <v>0.34881503961118548</v>
      </c>
      <c r="M49" s="209">
        <f>IF(M$16=0,0,M$16/AGR_fec!M$16)</f>
        <v>0.36975080481385025</v>
      </c>
      <c r="N49" s="209">
        <f>IF(N$16=0,0,N$16/AGR_fec!N$16)</f>
        <v>0.36975080481385031</v>
      </c>
      <c r="O49" s="209">
        <f>IF(O$16=0,0,O$16/AGR_fec!O$16)</f>
        <v>0.37814665823668614</v>
      </c>
      <c r="P49" s="209">
        <f>IF(P$16=0,0,P$16/AGR_fec!P$16)</f>
        <v>0.38429435646282062</v>
      </c>
      <c r="Q49" s="209">
        <f>IF(Q$16=0,0,Q$16/AGR_fec!Q$16)</f>
        <v>0.38429435646282051</v>
      </c>
    </row>
    <row r="50" spans="1:17" x14ac:dyDescent="0.25">
      <c r="A50" s="179" t="s">
        <v>157</v>
      </c>
      <c r="B50" s="209">
        <f>IF(B$17=0,0,B$17/AGR_fec!B$17)</f>
        <v>0.28690429135996809</v>
      </c>
      <c r="C50" s="209">
        <f>IF(C$17=0,0,C$17/AGR_fec!C$17)</f>
        <v>0.28922532507613785</v>
      </c>
      <c r="D50" s="209">
        <f>IF(D$17=0,0,D$17/AGR_fec!D$17)</f>
        <v>0.28985246788496255</v>
      </c>
      <c r="E50" s="209">
        <f>IF(E$17=0,0,E$17/AGR_fec!E$17)</f>
        <v>0.28962078144795722</v>
      </c>
      <c r="F50" s="209">
        <f>IF(F$17=0,0,F$17/AGR_fec!F$17)</f>
        <v>0.29720289292814595</v>
      </c>
      <c r="G50" s="209">
        <f>IF(G$17=0,0,G$17/AGR_fec!G$17)</f>
        <v>0.29781831745687709</v>
      </c>
      <c r="H50" s="209">
        <f>IF(H$17=0,0,H$17/AGR_fec!H$17)</f>
        <v>0.29674693507239391</v>
      </c>
      <c r="I50" s="209">
        <f>IF(I$17=0,0,I$17/AGR_fec!I$17)</f>
        <v>0.29496927631503694</v>
      </c>
      <c r="J50" s="209">
        <f>IF(J$17=0,0,J$17/AGR_fec!J$17)</f>
        <v>0.30004117391565599</v>
      </c>
      <c r="K50" s="209">
        <f>IF(K$17=0,0,K$17/AGR_fec!K$17)</f>
        <v>0.29869868329482202</v>
      </c>
      <c r="L50" s="209">
        <f>IF(L$17=0,0,L$17/AGR_fec!L$17)</f>
        <v>0.29728830021824854</v>
      </c>
      <c r="M50" s="209">
        <f>IF(M$17=0,0,M$17/AGR_fec!M$17)</f>
        <v>0.31508880388660032</v>
      </c>
      <c r="N50" s="209">
        <f>IF(N$17=0,0,N$17/AGR_fec!N$17)</f>
        <v>0.31416724403265778</v>
      </c>
      <c r="O50" s="209">
        <f>IF(O$17=0,0,O$17/AGR_fec!O$17)</f>
        <v>0.32035243863482021</v>
      </c>
      <c r="P50" s="209">
        <f>IF(P$17=0,0,P$17/AGR_fec!P$17)</f>
        <v>0.32439197383599316</v>
      </c>
      <c r="Q50" s="209">
        <f>IF(Q$17=0,0,Q$17/AGR_fec!Q$17)</f>
        <v>0.32204310625372884</v>
      </c>
    </row>
    <row r="51" spans="1:17" x14ac:dyDescent="0.25">
      <c r="A51" s="179" t="s">
        <v>156</v>
      </c>
      <c r="B51" s="209">
        <f>IF(B$25=0,0,B$25/AGR_fec!B$25)</f>
        <v>0.23788485766952708</v>
      </c>
      <c r="C51" s="209">
        <f>IF(C$25=0,0,C$25/AGR_fec!C$25)</f>
        <v>0.23817768410040555</v>
      </c>
      <c r="D51" s="209">
        <f>IF(D$25=0,0,D$25/AGR_fec!D$25)</f>
        <v>0.23817768410040563</v>
      </c>
      <c r="E51" s="209">
        <f>IF(E$25=0,0,E$25/AGR_fec!E$25)</f>
        <v>0.23817768410040557</v>
      </c>
      <c r="F51" s="209">
        <f>IF(F$25=0,0,F$25/AGR_fec!F$25)</f>
        <v>0.24094290276779273</v>
      </c>
      <c r="G51" s="209">
        <f>IF(G$25=0,0,G$25/AGR_fec!G$25)</f>
        <v>0.24094290276779262</v>
      </c>
      <c r="H51" s="209">
        <f>IF(H$25=0,0,H$25/AGR_fec!H$25)</f>
        <v>0.24094290276779262</v>
      </c>
      <c r="I51" s="209">
        <f>IF(I$25=0,0,I$25/AGR_fec!I$25)</f>
        <v>0.24094290276779257</v>
      </c>
      <c r="J51" s="209">
        <f>IF(J$25=0,0,J$25/AGR_fec!J$25)</f>
        <v>0.2441713541435985</v>
      </c>
      <c r="K51" s="209">
        <f>IF(K$25=0,0,K$25/AGR_fec!K$25)</f>
        <v>0.24417135414359861</v>
      </c>
      <c r="L51" s="209">
        <f>IF(L$25=0,0,L$25/AGR_fec!L$25)</f>
        <v>0.24417135414359875</v>
      </c>
      <c r="M51" s="209">
        <f>IF(M$25=0,0,M$25/AGR_fec!M$25)</f>
        <v>0.25882643938666972</v>
      </c>
      <c r="N51" s="209">
        <f>IF(N$25=0,0,N$25/AGR_fec!N$25)</f>
        <v>0.25882643938666972</v>
      </c>
      <c r="O51" s="209">
        <f>IF(O$25=0,0,O$25/AGR_fec!O$25)</f>
        <v>0.26470355667418727</v>
      </c>
      <c r="P51" s="209">
        <f>IF(P$25=0,0,P$25/AGR_fec!P$25)</f>
        <v>0.269006959997664</v>
      </c>
      <c r="Q51" s="209">
        <f>IF(Q$25=0,0,Q$25/AGR_fec!Q$25)</f>
        <v>0.269006959997664</v>
      </c>
    </row>
    <row r="52" spans="1:17" x14ac:dyDescent="0.25">
      <c r="A52" s="179" t="s">
        <v>155</v>
      </c>
      <c r="B52" s="209">
        <f>IF(B$26=0,0,B$26/AGR_fec!B$26)</f>
        <v>0.46691018921616628</v>
      </c>
      <c r="C52" s="209">
        <f>IF(C$26=0,0,C$26/AGR_fec!C$26)</f>
        <v>0.46748493636732297</v>
      </c>
      <c r="D52" s="209">
        <f>IF(D$26=0,0,D$26/AGR_fec!D$26)</f>
        <v>0.46748493636732291</v>
      </c>
      <c r="E52" s="209">
        <f>IF(E$26=0,0,E$26/AGR_fec!E$26)</f>
        <v>0.46748493636732319</v>
      </c>
      <c r="F52" s="209">
        <f>IF(F$26=0,0,F$26/AGR_fec!F$26)</f>
        <v>0.47291238889146547</v>
      </c>
      <c r="G52" s="209">
        <f>IF(G$26=0,0,G$26/AGR_fec!G$26)</f>
        <v>0.47291238889146547</v>
      </c>
      <c r="H52" s="209">
        <f>IF(H$26=0,0,H$26/AGR_fec!H$26)</f>
        <v>0.47291238889146547</v>
      </c>
      <c r="I52" s="209">
        <f>IF(I$26=0,0,I$26/AGR_fec!I$26)</f>
        <v>0.47291238889146564</v>
      </c>
      <c r="J52" s="209">
        <f>IF(J$26=0,0,J$26/AGR_fec!J$26)</f>
        <v>0.47924905469491436</v>
      </c>
      <c r="K52" s="209">
        <f>IF(K$26=0,0,K$26/AGR_fec!K$26)</f>
        <v>0.47924905469491436</v>
      </c>
      <c r="L52" s="209">
        <f>IF(L$26=0,0,L$26/AGR_fec!L$26)</f>
        <v>0.47924905469491452</v>
      </c>
      <c r="M52" s="209">
        <f>IF(M$26=0,0,M$26/AGR_fec!M$26)</f>
        <v>0.50801342705075059</v>
      </c>
      <c r="N52" s="209">
        <f>IF(N$26=0,0,N$26/AGR_fec!N$26)</f>
        <v>0.50801342705075048</v>
      </c>
      <c r="O52" s="209">
        <f>IF(O$26=0,0,O$26/AGR_fec!O$26)</f>
        <v>0.519548780631652</v>
      </c>
      <c r="P52" s="209">
        <f>IF(P$26=0,0,P$26/AGR_fec!P$26)</f>
        <v>0.52799531598376481</v>
      </c>
      <c r="Q52" s="209">
        <f>IF(Q$26=0,0,Q$26/AGR_fec!Q$26)</f>
        <v>0.52799531598376515</v>
      </c>
    </row>
    <row r="53" spans="1:17" x14ac:dyDescent="0.25">
      <c r="A53" s="177" t="s">
        <v>45</v>
      </c>
      <c r="B53" s="208">
        <f>IF(B$27=0,0,B$27/AGR_fec!B$27)</f>
        <v>0.49242776878244188</v>
      </c>
      <c r="C53" s="208">
        <f>IF(C$27=0,0,C$27/AGR_fec!C$27)</f>
        <v>0.49303392701971094</v>
      </c>
      <c r="D53" s="208">
        <f>IF(D$27=0,0,D$27/AGR_fec!D$27)</f>
        <v>0.49303392701971105</v>
      </c>
      <c r="E53" s="208">
        <f>IF(E$27=0,0,E$27/AGR_fec!E$27)</f>
        <v>0.49303392701971094</v>
      </c>
      <c r="F53" s="208">
        <f>IF(F$27=0,0,F$27/AGR_fec!F$27)</f>
        <v>0.49875800072459808</v>
      </c>
      <c r="G53" s="208">
        <f>IF(G$27=0,0,G$27/AGR_fec!G$27)</f>
        <v>0.49875800072459819</v>
      </c>
      <c r="H53" s="208">
        <f>IF(H$27=0,0,H$27/AGR_fec!H$27)</f>
        <v>0.49875800072459797</v>
      </c>
      <c r="I53" s="208">
        <f>IF(I$27=0,0,I$27/AGR_fec!I$27)</f>
        <v>0.49875800072459819</v>
      </c>
      <c r="J53" s="208">
        <f>IF(J$27=0,0,J$27/AGR_fec!J$27)</f>
        <v>0.50544097804053678</v>
      </c>
      <c r="K53" s="208">
        <f>IF(K$27=0,0,K$27/AGR_fec!K$27)</f>
        <v>0.50544097804053678</v>
      </c>
      <c r="L53" s="208">
        <f>IF(L$27=0,0,L$27/AGR_fec!L$27)</f>
        <v>0.505440978040537</v>
      </c>
      <c r="M53" s="208">
        <f>IF(M$27=0,0,M$27/AGR_fec!M$27)</f>
        <v>0.53577738111494877</v>
      </c>
      <c r="N53" s="208">
        <f>IF(N$27=0,0,N$27/AGR_fec!N$27)</f>
        <v>0.53577738111494899</v>
      </c>
      <c r="O53" s="208">
        <f>IF(O$27=0,0,O$27/AGR_fec!O$27)</f>
        <v>0.54794316493623563</v>
      </c>
      <c r="P53" s="208">
        <f>IF(P$27=0,0,P$27/AGR_fec!P$27)</f>
        <v>0.55685132040905883</v>
      </c>
      <c r="Q53" s="208">
        <f>IF(Q$27=0,0,Q$27/AGR_fec!Q$27)</f>
        <v>0.55685132040905894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230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215" t="s">
        <v>174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1625.6415205836422</v>
      </c>
      <c r="C5" s="55">
        <f t="shared" ref="C5:Q5" si="0">SUM(C6:C9,C16:C17,C25:C27)</f>
        <v>1482.07788514818</v>
      </c>
      <c r="D5" s="55">
        <f t="shared" si="0"/>
        <v>1506.1125035823122</v>
      </c>
      <c r="E5" s="55">
        <f t="shared" si="0"/>
        <v>1404.278348491368</v>
      </c>
      <c r="F5" s="55">
        <f t="shared" si="0"/>
        <v>1297.7161607402636</v>
      </c>
      <c r="G5" s="55">
        <f t="shared" si="0"/>
        <v>1246.2242023760241</v>
      </c>
      <c r="H5" s="55">
        <f t="shared" si="0"/>
        <v>1241.7075141238081</v>
      </c>
      <c r="I5" s="55">
        <f t="shared" si="0"/>
        <v>1098.8814483145081</v>
      </c>
      <c r="J5" s="55">
        <f t="shared" si="0"/>
        <v>1178.907395755464</v>
      </c>
      <c r="K5" s="55">
        <f t="shared" si="0"/>
        <v>986.00895696898806</v>
      </c>
      <c r="L5" s="55">
        <f t="shared" si="0"/>
        <v>1130.499828355609</v>
      </c>
      <c r="M5" s="55">
        <f t="shared" si="0"/>
        <v>1110.8553476327372</v>
      </c>
      <c r="N5" s="55">
        <f t="shared" si="0"/>
        <v>871.0737381141272</v>
      </c>
      <c r="O5" s="55">
        <f t="shared" si="0"/>
        <v>1236.4209023527542</v>
      </c>
      <c r="P5" s="55">
        <f t="shared" si="0"/>
        <v>1366.8483171879038</v>
      </c>
      <c r="Q5" s="55">
        <f t="shared" si="0"/>
        <v>1334.1387145173364</v>
      </c>
    </row>
    <row r="6" spans="1:17" x14ac:dyDescent="0.25">
      <c r="A6" s="185" t="s">
        <v>162</v>
      </c>
      <c r="B6" s="206">
        <v>0</v>
      </c>
      <c r="C6" s="206">
        <v>0</v>
      </c>
      <c r="D6" s="206">
        <v>0</v>
      </c>
      <c r="E6" s="206">
        <v>0</v>
      </c>
      <c r="F6" s="206">
        <v>0</v>
      </c>
      <c r="G6" s="206">
        <v>0</v>
      </c>
      <c r="H6" s="206">
        <v>0</v>
      </c>
      <c r="I6" s="206">
        <v>0</v>
      </c>
      <c r="J6" s="206">
        <v>0</v>
      </c>
      <c r="K6" s="206">
        <v>0</v>
      </c>
      <c r="L6" s="206">
        <v>0</v>
      </c>
      <c r="M6" s="206">
        <v>0</v>
      </c>
      <c r="N6" s="206">
        <v>0</v>
      </c>
      <c r="O6" s="206">
        <v>0</v>
      </c>
      <c r="P6" s="206">
        <v>0</v>
      </c>
      <c r="Q6" s="206">
        <v>0</v>
      </c>
    </row>
    <row r="7" spans="1:17" x14ac:dyDescent="0.25">
      <c r="A7" s="183" t="s">
        <v>161</v>
      </c>
      <c r="B7" s="205">
        <v>0</v>
      </c>
      <c r="C7" s="205">
        <v>0</v>
      </c>
      <c r="D7" s="205">
        <v>0</v>
      </c>
      <c r="E7" s="205">
        <v>0</v>
      </c>
      <c r="F7" s="205">
        <v>0</v>
      </c>
      <c r="G7" s="205">
        <v>0</v>
      </c>
      <c r="H7" s="205">
        <v>0</v>
      </c>
      <c r="I7" s="205">
        <v>0</v>
      </c>
      <c r="J7" s="205">
        <v>0</v>
      </c>
      <c r="K7" s="205">
        <v>0</v>
      </c>
      <c r="L7" s="205">
        <v>0</v>
      </c>
      <c r="M7" s="205">
        <v>0</v>
      </c>
      <c r="N7" s="205">
        <v>0</v>
      </c>
      <c r="O7" s="205">
        <v>0</v>
      </c>
      <c r="P7" s="205">
        <v>0</v>
      </c>
      <c r="Q7" s="205">
        <v>0</v>
      </c>
    </row>
    <row r="8" spans="1:17" x14ac:dyDescent="0.25">
      <c r="A8" s="183" t="s">
        <v>160</v>
      </c>
      <c r="B8" s="205">
        <v>0</v>
      </c>
      <c r="C8" s="205">
        <v>0</v>
      </c>
      <c r="D8" s="205">
        <v>0</v>
      </c>
      <c r="E8" s="205">
        <v>0</v>
      </c>
      <c r="F8" s="205">
        <v>0</v>
      </c>
      <c r="G8" s="205">
        <v>0</v>
      </c>
      <c r="H8" s="205">
        <v>0</v>
      </c>
      <c r="I8" s="205">
        <v>0</v>
      </c>
      <c r="J8" s="205">
        <v>0</v>
      </c>
      <c r="K8" s="205">
        <v>0</v>
      </c>
      <c r="L8" s="205">
        <v>0</v>
      </c>
      <c r="M8" s="205">
        <v>0</v>
      </c>
      <c r="N8" s="205">
        <v>0</v>
      </c>
      <c r="O8" s="205">
        <v>0</v>
      </c>
      <c r="P8" s="205">
        <v>0</v>
      </c>
      <c r="Q8" s="205">
        <v>0</v>
      </c>
    </row>
    <row r="9" spans="1:17" x14ac:dyDescent="0.25">
      <c r="A9" s="181" t="s">
        <v>159</v>
      </c>
      <c r="B9" s="204">
        <f>SUM(B10:B15)</f>
        <v>361.05390557997583</v>
      </c>
      <c r="C9" s="204">
        <f t="shared" ref="C9:Q9" si="1">SUM(C10:C15)</f>
        <v>333.29034658185549</v>
      </c>
      <c r="D9" s="204">
        <f t="shared" si="1"/>
        <v>339.80006364920229</v>
      </c>
      <c r="E9" s="204">
        <f t="shared" si="1"/>
        <v>316.67574106380835</v>
      </c>
      <c r="F9" s="204">
        <f t="shared" si="1"/>
        <v>272.99879611131337</v>
      </c>
      <c r="G9" s="204">
        <f t="shared" si="1"/>
        <v>259.52612555898844</v>
      </c>
      <c r="H9" s="204">
        <f t="shared" si="1"/>
        <v>255.15409470404029</v>
      </c>
      <c r="I9" s="204">
        <f t="shared" si="1"/>
        <v>223.74154972757515</v>
      </c>
      <c r="J9" s="204">
        <f t="shared" si="1"/>
        <v>239.64167563141038</v>
      </c>
      <c r="K9" s="204">
        <f t="shared" si="1"/>
        <v>199.8399967563326</v>
      </c>
      <c r="L9" s="204">
        <f t="shared" si="1"/>
        <v>230.06099228084315</v>
      </c>
      <c r="M9" s="204">
        <f t="shared" si="1"/>
        <v>225.14029121959976</v>
      </c>
      <c r="N9" s="204">
        <f t="shared" si="1"/>
        <v>171.46519972402663</v>
      </c>
      <c r="O9" s="204">
        <f t="shared" si="1"/>
        <v>253.71887308651077</v>
      </c>
      <c r="P9" s="204">
        <f t="shared" si="1"/>
        <v>257.07018078210541</v>
      </c>
      <c r="Q9" s="204">
        <f t="shared" si="1"/>
        <v>249.31059348639633</v>
      </c>
    </row>
    <row r="10" spans="1:17" x14ac:dyDescent="0.25">
      <c r="A10" s="202" t="s">
        <v>35</v>
      </c>
      <c r="B10" s="203">
        <v>256.93641455930776</v>
      </c>
      <c r="C10" s="203">
        <v>224.73142468615396</v>
      </c>
      <c r="D10" s="203">
        <v>229.85122964195804</v>
      </c>
      <c r="E10" s="203">
        <v>215.19619746355448</v>
      </c>
      <c r="F10" s="203">
        <v>173.85846209963586</v>
      </c>
      <c r="G10" s="203">
        <v>160.66538517855105</v>
      </c>
      <c r="H10" s="203">
        <v>164.06542772892465</v>
      </c>
      <c r="I10" s="203">
        <v>149.52384996600048</v>
      </c>
      <c r="J10" s="203">
        <v>159.20054705812436</v>
      </c>
      <c r="K10" s="203">
        <v>137.41646197500046</v>
      </c>
      <c r="L10" s="203">
        <v>164.65108036812848</v>
      </c>
      <c r="M10" s="203">
        <v>159.89466454809568</v>
      </c>
      <c r="N10" s="203">
        <v>121.95578282069164</v>
      </c>
      <c r="O10" s="203">
        <v>192.83232300926662</v>
      </c>
      <c r="P10" s="203">
        <v>180.56516164363475</v>
      </c>
      <c r="Q10" s="203">
        <v>187.0571279662947</v>
      </c>
    </row>
    <row r="11" spans="1:17" x14ac:dyDescent="0.25">
      <c r="A11" s="202" t="s">
        <v>166</v>
      </c>
      <c r="B11" s="201">
        <v>104.11749102066808</v>
      </c>
      <c r="C11" s="201">
        <v>108.55892189570156</v>
      </c>
      <c r="D11" s="201">
        <v>109.94883400724426</v>
      </c>
      <c r="E11" s="201">
        <v>101.47954360025383</v>
      </c>
      <c r="F11" s="201">
        <v>99.140334011677538</v>
      </c>
      <c r="G11" s="201">
        <v>98.860740380437392</v>
      </c>
      <c r="H11" s="201">
        <v>91.088666975115629</v>
      </c>
      <c r="I11" s="201">
        <v>74.217699761574664</v>
      </c>
      <c r="J11" s="201">
        <v>80.441128573286022</v>
      </c>
      <c r="K11" s="201">
        <v>62.423534781332137</v>
      </c>
      <c r="L11" s="201">
        <v>65.409911912714662</v>
      </c>
      <c r="M11" s="201">
        <v>65.245626671504098</v>
      </c>
      <c r="N11" s="201">
        <v>49.509416903334994</v>
      </c>
      <c r="O11" s="201">
        <v>60.886550077244138</v>
      </c>
      <c r="P11" s="201">
        <v>76.505019138470658</v>
      </c>
      <c r="Q11" s="201">
        <v>62.253465520101635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3">
        <v>0</v>
      </c>
      <c r="C14" s="203">
        <v>0</v>
      </c>
      <c r="D14" s="203">
        <v>0</v>
      </c>
      <c r="E14" s="203">
        <v>0</v>
      </c>
      <c r="F14" s="203">
        <v>0</v>
      </c>
      <c r="G14" s="203">
        <v>0</v>
      </c>
      <c r="H14" s="203">
        <v>0</v>
      </c>
      <c r="I14" s="203">
        <v>0</v>
      </c>
      <c r="J14" s="203">
        <v>0</v>
      </c>
      <c r="K14" s="203">
        <v>0</v>
      </c>
      <c r="L14" s="203">
        <v>0</v>
      </c>
      <c r="M14" s="203">
        <v>0</v>
      </c>
      <c r="N14" s="203">
        <v>0</v>
      </c>
      <c r="O14" s="203">
        <v>0</v>
      </c>
      <c r="P14" s="203">
        <v>0</v>
      </c>
      <c r="Q14" s="203">
        <v>0</v>
      </c>
    </row>
    <row r="15" spans="1:17" x14ac:dyDescent="0.25">
      <c r="A15" s="202" t="s">
        <v>30</v>
      </c>
      <c r="B15" s="201">
        <v>0</v>
      </c>
      <c r="C15" s="201">
        <v>0</v>
      </c>
      <c r="D15" s="201">
        <v>0</v>
      </c>
      <c r="E15" s="201">
        <v>0</v>
      </c>
      <c r="F15" s="201">
        <v>0</v>
      </c>
      <c r="G15" s="201">
        <v>0</v>
      </c>
      <c r="H15" s="201">
        <v>0</v>
      </c>
      <c r="I15" s="201">
        <v>0</v>
      </c>
      <c r="J15" s="201">
        <v>0</v>
      </c>
      <c r="K15" s="201">
        <v>0</v>
      </c>
      <c r="L15" s="201">
        <v>0</v>
      </c>
      <c r="M15" s="201">
        <v>0</v>
      </c>
      <c r="N15" s="201">
        <v>0</v>
      </c>
      <c r="O15" s="201">
        <v>0</v>
      </c>
      <c r="P15" s="201">
        <v>0</v>
      </c>
      <c r="Q15" s="201">
        <v>0</v>
      </c>
    </row>
    <row r="16" spans="1:17" x14ac:dyDescent="0.25">
      <c r="A16" s="198" t="s">
        <v>158</v>
      </c>
      <c r="B16" s="197">
        <v>389.11190590394364</v>
      </c>
      <c r="C16" s="197">
        <v>314.05620463719839</v>
      </c>
      <c r="D16" s="197">
        <v>334.37956694126399</v>
      </c>
      <c r="E16" s="197">
        <v>316.71937057381922</v>
      </c>
      <c r="F16" s="197">
        <v>290.00750747679353</v>
      </c>
      <c r="G16" s="197">
        <v>265.75403715459402</v>
      </c>
      <c r="H16" s="197">
        <v>294.9915432789935</v>
      </c>
      <c r="I16" s="197">
        <v>277.60896375544809</v>
      </c>
      <c r="J16" s="197">
        <v>296.25657315920643</v>
      </c>
      <c r="K16" s="197">
        <v>273.87697731320156</v>
      </c>
      <c r="L16" s="197">
        <v>322.42323978320161</v>
      </c>
      <c r="M16" s="197">
        <v>311.21956881892277</v>
      </c>
      <c r="N16" s="197">
        <v>256.44284564802388</v>
      </c>
      <c r="O16" s="197">
        <v>370.97084886735865</v>
      </c>
      <c r="P16" s="197">
        <v>374.70558710574409</v>
      </c>
      <c r="Q16" s="197">
        <v>400.84527748109275</v>
      </c>
    </row>
    <row r="17" spans="1:17" x14ac:dyDescent="0.25">
      <c r="A17" s="198" t="s">
        <v>157</v>
      </c>
      <c r="B17" s="197">
        <f>SUM(B18:B24)</f>
        <v>771.2791787586774</v>
      </c>
      <c r="C17" s="197">
        <f t="shared" ref="C17:Q17" si="2">SUM(C18:C24)</f>
        <v>740.51447253796664</v>
      </c>
      <c r="D17" s="197">
        <f t="shared" si="2"/>
        <v>731.61900290946664</v>
      </c>
      <c r="E17" s="197">
        <f t="shared" si="2"/>
        <v>675.8674256815948</v>
      </c>
      <c r="F17" s="197">
        <f t="shared" si="2"/>
        <v>647.70760490911869</v>
      </c>
      <c r="G17" s="197">
        <f t="shared" si="2"/>
        <v>641.21782851606349</v>
      </c>
      <c r="H17" s="197">
        <f t="shared" si="2"/>
        <v>606.27167695945468</v>
      </c>
      <c r="I17" s="197">
        <f t="shared" si="2"/>
        <v>520.25683204760946</v>
      </c>
      <c r="J17" s="197">
        <f t="shared" si="2"/>
        <v>561.30077870706339</v>
      </c>
      <c r="K17" s="197">
        <f t="shared" si="2"/>
        <v>443.75369113834063</v>
      </c>
      <c r="L17" s="197">
        <f t="shared" si="2"/>
        <v>502.30761218024583</v>
      </c>
      <c r="M17" s="197">
        <f t="shared" si="2"/>
        <v>499.53963687742691</v>
      </c>
      <c r="N17" s="197">
        <f t="shared" si="2"/>
        <v>381.51464594868901</v>
      </c>
      <c r="O17" s="197">
        <f t="shared" si="2"/>
        <v>532.53541453131493</v>
      </c>
      <c r="P17" s="197">
        <f t="shared" si="2"/>
        <v>642.75178984773527</v>
      </c>
      <c r="Q17" s="197">
        <f t="shared" si="2"/>
        <v>594.37375796632955</v>
      </c>
    </row>
    <row r="18" spans="1:17" x14ac:dyDescent="0.25">
      <c r="A18" s="200" t="s">
        <v>38</v>
      </c>
      <c r="B18" s="199">
        <v>118.26040487990187</v>
      </c>
      <c r="C18" s="199">
        <v>91.953709400556008</v>
      </c>
      <c r="D18" s="199">
        <v>75.575561920379968</v>
      </c>
      <c r="E18" s="199">
        <v>71.631654726239987</v>
      </c>
      <c r="F18" s="199">
        <v>20.112301562760006</v>
      </c>
      <c r="G18" s="199">
        <v>17.629022277148689</v>
      </c>
      <c r="H18" s="199">
        <v>12.817416975659999</v>
      </c>
      <c r="I18" s="199">
        <v>12.153865278779994</v>
      </c>
      <c r="J18" s="199">
        <v>9.1397408572799961</v>
      </c>
      <c r="K18" s="199">
        <v>3.2204614810679999</v>
      </c>
      <c r="L18" s="199">
        <v>1.6344098556910012</v>
      </c>
      <c r="M18" s="199">
        <v>2.2703888754907977</v>
      </c>
      <c r="N18" s="199">
        <v>1.7290526140409059</v>
      </c>
      <c r="O18" s="199">
        <v>3.7150156960059268</v>
      </c>
      <c r="P18" s="199">
        <v>0</v>
      </c>
      <c r="Q18" s="199">
        <v>1.8257216554011384</v>
      </c>
    </row>
    <row r="19" spans="1:17" x14ac:dyDescent="0.25">
      <c r="A19" s="200" t="s">
        <v>36</v>
      </c>
      <c r="B19" s="199">
        <v>23.221418332585333</v>
      </c>
      <c r="C19" s="199">
        <v>29.047977076283999</v>
      </c>
      <c r="D19" s="199">
        <v>26.151931886616008</v>
      </c>
      <c r="E19" s="199">
        <v>20.34013315111201</v>
      </c>
      <c r="F19" s="199">
        <v>38.566056357108003</v>
      </c>
      <c r="G19" s="199">
        <v>38.555856684204073</v>
      </c>
      <c r="H19" s="199">
        <v>26.678879436384005</v>
      </c>
      <c r="I19" s="199">
        <v>23.765741342640002</v>
      </c>
      <c r="J19" s="199">
        <v>29.584963735092003</v>
      </c>
      <c r="K19" s="199">
        <v>0</v>
      </c>
      <c r="L19" s="199">
        <v>26.691434957468676</v>
      </c>
      <c r="M19" s="199">
        <v>32.622521817748222</v>
      </c>
      <c r="N19" s="199">
        <v>2.9658126339725048</v>
      </c>
      <c r="O19" s="199">
        <v>53.3829090426037</v>
      </c>
      <c r="P19" s="199">
        <v>83.040627370240372</v>
      </c>
      <c r="Q19" s="199">
        <v>68.208832497298815</v>
      </c>
    </row>
    <row r="20" spans="1:17" x14ac:dyDescent="0.25">
      <c r="A20" s="200" t="s">
        <v>35</v>
      </c>
      <c r="B20" s="199">
        <v>222.53491395556216</v>
      </c>
      <c r="C20" s="199">
        <v>152.13602087848406</v>
      </c>
      <c r="D20" s="199">
        <v>171.40425068755874</v>
      </c>
      <c r="E20" s="199">
        <v>164.86704722502841</v>
      </c>
      <c r="F20" s="199">
        <v>174.15054687251626</v>
      </c>
      <c r="G20" s="199">
        <v>158.23945940696174</v>
      </c>
      <c r="H20" s="199">
        <v>193.13168800824607</v>
      </c>
      <c r="I20" s="199">
        <v>189.61549288329607</v>
      </c>
      <c r="J20" s="199">
        <v>203.47594442290139</v>
      </c>
      <c r="K20" s="199">
        <v>204.86071223368887</v>
      </c>
      <c r="L20" s="199">
        <v>243.27579519535578</v>
      </c>
      <c r="M20" s="199">
        <v>231.9788379635005</v>
      </c>
      <c r="N20" s="199">
        <v>201.05743885795653</v>
      </c>
      <c r="O20" s="199">
        <v>284.42818442420133</v>
      </c>
      <c r="P20" s="199">
        <v>289.17245956266225</v>
      </c>
      <c r="Q20" s="199">
        <v>324.60170267182667</v>
      </c>
    </row>
    <row r="21" spans="1:17" x14ac:dyDescent="0.25">
      <c r="A21" s="200" t="s">
        <v>167</v>
      </c>
      <c r="B21" s="199">
        <v>52.632912038840729</v>
      </c>
      <c r="C21" s="199">
        <v>65.074086427536031</v>
      </c>
      <c r="D21" s="199">
        <v>52.485522493824043</v>
      </c>
      <c r="E21" s="199">
        <v>46.364514510672059</v>
      </c>
      <c r="F21" s="199">
        <v>12.306341542824018</v>
      </c>
      <c r="G21" s="199">
        <v>9.2890529460045954</v>
      </c>
      <c r="H21" s="199">
        <v>9.3814235523360132</v>
      </c>
      <c r="I21" s="199">
        <v>12.314378189159997</v>
      </c>
      <c r="J21" s="199">
        <v>9.3955200892559709</v>
      </c>
      <c r="K21" s="199">
        <v>6.1514046535679583</v>
      </c>
      <c r="L21" s="199">
        <v>6.1919794457566359</v>
      </c>
      <c r="M21" s="199">
        <v>6.1919790760398818</v>
      </c>
      <c r="N21" s="199">
        <v>3.0960753871627475</v>
      </c>
      <c r="O21" s="199">
        <v>3.0959719046124521</v>
      </c>
      <c r="P21" s="199">
        <v>3.0959954917391852</v>
      </c>
      <c r="Q21" s="199">
        <v>3.095912206377148</v>
      </c>
    </row>
    <row r="22" spans="1:17" x14ac:dyDescent="0.25">
      <c r="A22" s="200" t="s">
        <v>166</v>
      </c>
      <c r="B22" s="199">
        <v>354.6295295517873</v>
      </c>
      <c r="C22" s="199">
        <v>402.30267875510646</v>
      </c>
      <c r="D22" s="199">
        <v>406.00173592108791</v>
      </c>
      <c r="E22" s="199">
        <v>372.66407606854239</v>
      </c>
      <c r="F22" s="199">
        <v>402.57235857391044</v>
      </c>
      <c r="G22" s="199">
        <v>417.50443720174439</v>
      </c>
      <c r="H22" s="199">
        <v>364.26226898682864</v>
      </c>
      <c r="I22" s="199">
        <v>282.40735435373341</v>
      </c>
      <c r="J22" s="199">
        <v>309.70460960253399</v>
      </c>
      <c r="K22" s="199">
        <v>229.52111277001583</v>
      </c>
      <c r="L22" s="199">
        <v>224.51399272597371</v>
      </c>
      <c r="M22" s="199">
        <v>226.47590914464749</v>
      </c>
      <c r="N22" s="199">
        <v>172.66626645555635</v>
      </c>
      <c r="O22" s="199">
        <v>187.91333346389152</v>
      </c>
      <c r="P22" s="199">
        <v>267.44270742309345</v>
      </c>
      <c r="Q22" s="199">
        <v>196.64158893542574</v>
      </c>
    </row>
    <row r="23" spans="1:17" x14ac:dyDescent="0.25">
      <c r="A23" s="200" t="s">
        <v>165</v>
      </c>
      <c r="B23" s="199">
        <v>0</v>
      </c>
      <c r="C23" s="199">
        <v>0</v>
      </c>
      <c r="D23" s="199">
        <v>0</v>
      </c>
      <c r="E23" s="199">
        <v>0</v>
      </c>
      <c r="F23" s="199">
        <v>0</v>
      </c>
      <c r="G23" s="199">
        <v>0</v>
      </c>
      <c r="H23" s="199">
        <v>0</v>
      </c>
      <c r="I23" s="199">
        <v>0</v>
      </c>
      <c r="J23" s="199">
        <v>0</v>
      </c>
      <c r="K23" s="199">
        <v>0</v>
      </c>
      <c r="L23" s="199">
        <v>0</v>
      </c>
      <c r="M23" s="199">
        <v>0</v>
      </c>
      <c r="N23" s="199">
        <v>0</v>
      </c>
      <c r="O23" s="199">
        <v>0</v>
      </c>
      <c r="P23" s="199">
        <v>0</v>
      </c>
      <c r="Q23" s="199">
        <v>0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104.19653034104549</v>
      </c>
      <c r="C25" s="197">
        <v>94.21686139115954</v>
      </c>
      <c r="D25" s="197">
        <v>100.3138700823792</v>
      </c>
      <c r="E25" s="197">
        <v>95.015811172145746</v>
      </c>
      <c r="F25" s="197">
        <v>87.002252243038086</v>
      </c>
      <c r="G25" s="197">
        <v>79.726211146378205</v>
      </c>
      <c r="H25" s="197">
        <v>85.290199181319608</v>
      </c>
      <c r="I25" s="197">
        <v>77.274102783875406</v>
      </c>
      <c r="J25" s="197">
        <v>81.708368257783803</v>
      </c>
      <c r="K25" s="197">
        <v>68.538291761113186</v>
      </c>
      <c r="L25" s="197">
        <v>75.707984111318311</v>
      </c>
      <c r="M25" s="197">
        <v>74.955850716787808</v>
      </c>
      <c r="N25" s="197">
        <v>61.651046793387664</v>
      </c>
      <c r="O25" s="197">
        <v>79.195765867569975</v>
      </c>
      <c r="P25" s="197">
        <v>92.320759452319137</v>
      </c>
      <c r="Q25" s="197">
        <v>89.609085583517796</v>
      </c>
    </row>
    <row r="26" spans="1:17" x14ac:dyDescent="0.25">
      <c r="A26" s="198" t="s">
        <v>155</v>
      </c>
      <c r="B26" s="197">
        <v>0</v>
      </c>
      <c r="C26" s="197">
        <v>0</v>
      </c>
      <c r="D26" s="197">
        <v>0</v>
      </c>
      <c r="E26" s="197">
        <v>0</v>
      </c>
      <c r="F26" s="197">
        <v>0</v>
      </c>
      <c r="G26" s="197">
        <v>0</v>
      </c>
      <c r="H26" s="197">
        <v>0</v>
      </c>
      <c r="I26" s="197">
        <v>0</v>
      </c>
      <c r="J26" s="197">
        <v>0</v>
      </c>
      <c r="K26" s="197">
        <v>0</v>
      </c>
      <c r="L26" s="197">
        <v>0</v>
      </c>
      <c r="M26" s="197">
        <v>0</v>
      </c>
      <c r="N26" s="197">
        <v>0</v>
      </c>
      <c r="O26" s="197">
        <v>0</v>
      </c>
      <c r="P26" s="197">
        <v>0</v>
      </c>
      <c r="Q26" s="197">
        <v>0</v>
      </c>
    </row>
    <row r="27" spans="1:17" x14ac:dyDescent="0.25">
      <c r="A27" s="196" t="s">
        <v>45</v>
      </c>
      <c r="B27" s="195">
        <v>0</v>
      </c>
      <c r="C27" s="195">
        <v>0</v>
      </c>
      <c r="D27" s="195">
        <v>0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>
        <v>0</v>
      </c>
      <c r="K27" s="195">
        <v>0</v>
      </c>
      <c r="L27" s="195">
        <v>0</v>
      </c>
      <c r="M27" s="195">
        <v>0</v>
      </c>
      <c r="N27" s="195">
        <v>0</v>
      </c>
      <c r="O27" s="195">
        <v>0</v>
      </c>
      <c r="P27" s="195">
        <v>0</v>
      </c>
      <c r="Q27" s="195">
        <v>0</v>
      </c>
    </row>
    <row r="29" spans="1:17" ht="12.75" x14ac:dyDescent="0.25">
      <c r="A29" s="215" t="s">
        <v>173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1.0000000000000002</v>
      </c>
      <c r="C31" s="194">
        <f t="shared" si="3"/>
        <v>1</v>
      </c>
      <c r="D31" s="194">
        <f t="shared" si="3"/>
        <v>1</v>
      </c>
      <c r="E31" s="194">
        <f t="shared" si="3"/>
        <v>1.0000000000000002</v>
      </c>
      <c r="F31" s="194">
        <f t="shared" si="3"/>
        <v>1</v>
      </c>
      <c r="G31" s="194">
        <f t="shared" si="3"/>
        <v>1</v>
      </c>
      <c r="H31" s="194">
        <f t="shared" si="3"/>
        <v>0.99999999999999989</v>
      </c>
      <c r="I31" s="194">
        <f t="shared" si="3"/>
        <v>0.99999999999999989</v>
      </c>
      <c r="J31" s="194">
        <f t="shared" si="3"/>
        <v>1</v>
      </c>
      <c r="K31" s="194">
        <f t="shared" si="3"/>
        <v>0.99999999999999989</v>
      </c>
      <c r="L31" s="194">
        <f t="shared" si="3"/>
        <v>0.99999999999999989</v>
      </c>
      <c r="M31" s="194">
        <f t="shared" si="3"/>
        <v>1</v>
      </c>
      <c r="N31" s="194">
        <f t="shared" si="3"/>
        <v>1</v>
      </c>
      <c r="O31" s="194">
        <f t="shared" si="3"/>
        <v>1.0000000000000002</v>
      </c>
      <c r="P31" s="194">
        <f t="shared" si="3"/>
        <v>1</v>
      </c>
      <c r="Q31" s="194">
        <f t="shared" si="3"/>
        <v>1</v>
      </c>
    </row>
    <row r="32" spans="1:17" x14ac:dyDescent="0.25">
      <c r="A32" s="185" t="s">
        <v>162</v>
      </c>
      <c r="B32" s="193">
        <f t="shared" ref="B32:Q32" si="4">IF(B$6=0,0,B$6/B$5)</f>
        <v>0</v>
      </c>
      <c r="C32" s="193">
        <f t="shared" si="4"/>
        <v>0</v>
      </c>
      <c r="D32" s="193">
        <f t="shared" si="4"/>
        <v>0</v>
      </c>
      <c r="E32" s="193">
        <f t="shared" si="4"/>
        <v>0</v>
      </c>
      <c r="F32" s="193">
        <f t="shared" si="4"/>
        <v>0</v>
      </c>
      <c r="G32" s="193">
        <f t="shared" si="4"/>
        <v>0</v>
      </c>
      <c r="H32" s="193">
        <f t="shared" si="4"/>
        <v>0</v>
      </c>
      <c r="I32" s="193">
        <f t="shared" si="4"/>
        <v>0</v>
      </c>
      <c r="J32" s="193">
        <f t="shared" si="4"/>
        <v>0</v>
      </c>
      <c r="K32" s="193">
        <f t="shared" si="4"/>
        <v>0</v>
      </c>
      <c r="L32" s="193">
        <f t="shared" si="4"/>
        <v>0</v>
      </c>
      <c r="M32" s="193">
        <f t="shared" si="4"/>
        <v>0</v>
      </c>
      <c r="N32" s="193">
        <f t="shared" si="4"/>
        <v>0</v>
      </c>
      <c r="O32" s="193">
        <f t="shared" si="4"/>
        <v>0</v>
      </c>
      <c r="P32" s="193">
        <f t="shared" si="4"/>
        <v>0</v>
      </c>
      <c r="Q32" s="193">
        <f t="shared" si="4"/>
        <v>0</v>
      </c>
    </row>
    <row r="33" spans="1:17" x14ac:dyDescent="0.25">
      <c r="A33" s="183" t="s">
        <v>161</v>
      </c>
      <c r="B33" s="192">
        <f t="shared" ref="B33:Q33" si="5">IF(B$7=0,0,B$7/B$5)</f>
        <v>0</v>
      </c>
      <c r="C33" s="192">
        <f t="shared" si="5"/>
        <v>0</v>
      </c>
      <c r="D33" s="192">
        <f t="shared" si="5"/>
        <v>0</v>
      </c>
      <c r="E33" s="192">
        <f t="shared" si="5"/>
        <v>0</v>
      </c>
      <c r="F33" s="192">
        <f t="shared" si="5"/>
        <v>0</v>
      </c>
      <c r="G33" s="192">
        <f t="shared" si="5"/>
        <v>0</v>
      </c>
      <c r="H33" s="192">
        <f t="shared" si="5"/>
        <v>0</v>
      </c>
      <c r="I33" s="192">
        <f t="shared" si="5"/>
        <v>0</v>
      </c>
      <c r="J33" s="192">
        <f t="shared" si="5"/>
        <v>0</v>
      </c>
      <c r="K33" s="192">
        <f t="shared" si="5"/>
        <v>0</v>
      </c>
      <c r="L33" s="192">
        <f t="shared" si="5"/>
        <v>0</v>
      </c>
      <c r="M33" s="192">
        <f t="shared" si="5"/>
        <v>0</v>
      </c>
      <c r="N33" s="192">
        <f t="shared" si="5"/>
        <v>0</v>
      </c>
      <c r="O33" s="192">
        <f t="shared" si="5"/>
        <v>0</v>
      </c>
      <c r="P33" s="192">
        <f t="shared" si="5"/>
        <v>0</v>
      </c>
      <c r="Q33" s="192">
        <f t="shared" si="5"/>
        <v>0</v>
      </c>
    </row>
    <row r="34" spans="1:17" x14ac:dyDescent="0.25">
      <c r="A34" s="183" t="s">
        <v>160</v>
      </c>
      <c r="B34" s="192">
        <f t="shared" ref="B34:Q34" si="6">IF(B$8=0,0,B$8/B$5)</f>
        <v>0</v>
      </c>
      <c r="C34" s="192">
        <f t="shared" si="6"/>
        <v>0</v>
      </c>
      <c r="D34" s="192">
        <f t="shared" si="6"/>
        <v>0</v>
      </c>
      <c r="E34" s="192">
        <f t="shared" si="6"/>
        <v>0</v>
      </c>
      <c r="F34" s="192">
        <f t="shared" si="6"/>
        <v>0</v>
      </c>
      <c r="G34" s="192">
        <f t="shared" si="6"/>
        <v>0</v>
      </c>
      <c r="H34" s="192">
        <f t="shared" si="6"/>
        <v>0</v>
      </c>
      <c r="I34" s="192">
        <f t="shared" si="6"/>
        <v>0</v>
      </c>
      <c r="J34" s="192">
        <f t="shared" si="6"/>
        <v>0</v>
      </c>
      <c r="K34" s="192">
        <f t="shared" si="6"/>
        <v>0</v>
      </c>
      <c r="L34" s="192">
        <f t="shared" si="6"/>
        <v>0</v>
      </c>
      <c r="M34" s="192">
        <f t="shared" si="6"/>
        <v>0</v>
      </c>
      <c r="N34" s="192">
        <f t="shared" si="6"/>
        <v>0</v>
      </c>
      <c r="O34" s="192">
        <f t="shared" si="6"/>
        <v>0</v>
      </c>
      <c r="P34" s="192">
        <f t="shared" si="6"/>
        <v>0</v>
      </c>
      <c r="Q34" s="192">
        <f t="shared" si="6"/>
        <v>0</v>
      </c>
    </row>
    <row r="35" spans="1:17" x14ac:dyDescent="0.25">
      <c r="A35" s="181" t="s">
        <v>159</v>
      </c>
      <c r="B35" s="191">
        <f t="shared" ref="B35:Q35" si="7">IF(B$9=0,0,B$9/B$5)</f>
        <v>0.22209933802032153</v>
      </c>
      <c r="C35" s="191">
        <f t="shared" si="7"/>
        <v>0.22488045326209877</v>
      </c>
      <c r="D35" s="191">
        <f t="shared" si="7"/>
        <v>0.22561399818471894</v>
      </c>
      <c r="E35" s="191">
        <f t="shared" si="7"/>
        <v>0.22550781431901779</v>
      </c>
      <c r="F35" s="191">
        <f t="shared" si="7"/>
        <v>0.21036864945535172</v>
      </c>
      <c r="G35" s="191">
        <f t="shared" si="7"/>
        <v>0.20824994817479997</v>
      </c>
      <c r="H35" s="191">
        <f t="shared" si="7"/>
        <v>0.20548647068797507</v>
      </c>
      <c r="I35" s="191">
        <f t="shared" si="7"/>
        <v>0.20360845118529897</v>
      </c>
      <c r="J35" s="191">
        <f t="shared" si="7"/>
        <v>0.20327438481955057</v>
      </c>
      <c r="K35" s="191">
        <f t="shared" si="7"/>
        <v>0.20267564036197488</v>
      </c>
      <c r="L35" s="191">
        <f t="shared" si="7"/>
        <v>0.20350378346848841</v>
      </c>
      <c r="M35" s="191">
        <f t="shared" si="7"/>
        <v>0.20267291479433375</v>
      </c>
      <c r="N35" s="191">
        <f t="shared" si="7"/>
        <v>0.19684349581615035</v>
      </c>
      <c r="O35" s="191">
        <f t="shared" si="7"/>
        <v>0.20520428973961499</v>
      </c>
      <c r="P35" s="191">
        <f t="shared" si="7"/>
        <v>0.18807513427019523</v>
      </c>
      <c r="Q35" s="191">
        <f t="shared" si="7"/>
        <v>0.18687006888679616</v>
      </c>
    </row>
    <row r="36" spans="1:17" x14ac:dyDescent="0.25">
      <c r="A36" s="179" t="s">
        <v>158</v>
      </c>
      <c r="B36" s="190">
        <f t="shared" ref="B36:Q36" si="8">IF(B$16=0,0,B$16/B$5)</f>
        <v>0.23935898596158126</v>
      </c>
      <c r="C36" s="190">
        <f t="shared" si="8"/>
        <v>0.21190263196309594</v>
      </c>
      <c r="D36" s="190">
        <f t="shared" si="8"/>
        <v>0.22201499964042323</v>
      </c>
      <c r="E36" s="190">
        <f t="shared" si="8"/>
        <v>0.22553888330904936</v>
      </c>
      <c r="F36" s="190">
        <f t="shared" si="8"/>
        <v>0.22347529933769408</v>
      </c>
      <c r="G36" s="190">
        <f t="shared" si="8"/>
        <v>0.21324737286269446</v>
      </c>
      <c r="H36" s="190">
        <f t="shared" si="8"/>
        <v>0.23756926645253473</v>
      </c>
      <c r="I36" s="190">
        <f t="shared" si="8"/>
        <v>0.25262867453195398</v>
      </c>
      <c r="J36" s="190">
        <f t="shared" si="8"/>
        <v>0.25129757793177654</v>
      </c>
      <c r="K36" s="190">
        <f t="shared" si="8"/>
        <v>0.27776317383069732</v>
      </c>
      <c r="L36" s="190">
        <f t="shared" si="8"/>
        <v>0.28520414748951245</v>
      </c>
      <c r="M36" s="190">
        <f t="shared" si="8"/>
        <v>0.28016210164729377</v>
      </c>
      <c r="N36" s="190">
        <f t="shared" si="8"/>
        <v>0.29439855023436029</v>
      </c>
      <c r="O36" s="190">
        <f t="shared" si="8"/>
        <v>0.30003605419598423</v>
      </c>
      <c r="P36" s="190">
        <f t="shared" si="8"/>
        <v>0.27413838272607133</v>
      </c>
      <c r="Q36" s="190">
        <f t="shared" si="8"/>
        <v>0.30045247403386405</v>
      </c>
    </row>
    <row r="37" spans="1:17" x14ac:dyDescent="0.25">
      <c r="A37" s="179" t="s">
        <v>157</v>
      </c>
      <c r="B37" s="190">
        <f t="shared" ref="B37:Q37" si="9">IF(B$17=0,0,B$17/B$5)</f>
        <v>0.47444603806734137</v>
      </c>
      <c r="C37" s="190">
        <f t="shared" si="9"/>
        <v>0.49964612518587648</v>
      </c>
      <c r="D37" s="190">
        <f t="shared" si="9"/>
        <v>0.48576650228273077</v>
      </c>
      <c r="E37" s="190">
        <f t="shared" si="9"/>
        <v>0.48129163737921815</v>
      </c>
      <c r="F37" s="190">
        <f t="shared" si="9"/>
        <v>0.499113461405646</v>
      </c>
      <c r="G37" s="190">
        <f t="shared" si="9"/>
        <v>0.51452846710369726</v>
      </c>
      <c r="H37" s="190">
        <f t="shared" si="9"/>
        <v>0.48825642920205808</v>
      </c>
      <c r="I37" s="190">
        <f t="shared" si="9"/>
        <v>0.47344218327244708</v>
      </c>
      <c r="J37" s="190">
        <f t="shared" si="9"/>
        <v>0.47611948209670213</v>
      </c>
      <c r="K37" s="190">
        <f t="shared" si="9"/>
        <v>0.4500503651634653</v>
      </c>
      <c r="L37" s="190">
        <f t="shared" si="9"/>
        <v>0.44432347496318275</v>
      </c>
      <c r="M37" s="190">
        <f t="shared" si="9"/>
        <v>0.44968918585300904</v>
      </c>
      <c r="N37" s="190">
        <f t="shared" si="9"/>
        <v>0.43798203212355752</v>
      </c>
      <c r="O37" s="190">
        <f t="shared" si="9"/>
        <v>0.43070722398656208</v>
      </c>
      <c r="P37" s="190">
        <f t="shared" si="9"/>
        <v>0.47024368524673293</v>
      </c>
      <c r="Q37" s="190">
        <f t="shared" si="9"/>
        <v>0.44551121371315694</v>
      </c>
    </row>
    <row r="38" spans="1:17" x14ac:dyDescent="0.25">
      <c r="A38" s="179" t="s">
        <v>156</v>
      </c>
      <c r="B38" s="190">
        <f t="shared" ref="B38:Q38" si="10">IF(B$25=0,0,B$25/B$5)</f>
        <v>6.4095637950755943E-2</v>
      </c>
      <c r="C38" s="190">
        <f t="shared" si="10"/>
        <v>6.3570789588928797E-2</v>
      </c>
      <c r="D38" s="190">
        <f t="shared" si="10"/>
        <v>6.6604499892126967E-2</v>
      </c>
      <c r="E38" s="190">
        <f t="shared" si="10"/>
        <v>6.7661664992714796E-2</v>
      </c>
      <c r="F38" s="190">
        <f t="shared" si="10"/>
        <v>6.7042589801308242E-2</v>
      </c>
      <c r="G38" s="190">
        <f t="shared" si="10"/>
        <v>6.3974211858808333E-2</v>
      </c>
      <c r="H38" s="190">
        <f t="shared" si="10"/>
        <v>6.8687833657432071E-2</v>
      </c>
      <c r="I38" s="190">
        <f t="shared" si="10"/>
        <v>7.0320691010299932E-2</v>
      </c>
      <c r="J38" s="190">
        <f t="shared" si="10"/>
        <v>6.9308555151970763E-2</v>
      </c>
      <c r="K38" s="190">
        <f t="shared" si="10"/>
        <v>6.9510820643862423E-2</v>
      </c>
      <c r="L38" s="190">
        <f t="shared" si="10"/>
        <v>6.6968594078816321E-2</v>
      </c>
      <c r="M38" s="190">
        <f t="shared" si="10"/>
        <v>6.747579770536348E-2</v>
      </c>
      <c r="N38" s="190">
        <f t="shared" si="10"/>
        <v>7.0775921825931815E-2</v>
      </c>
      <c r="O38" s="190">
        <f t="shared" si="10"/>
        <v>6.4052432077838825E-2</v>
      </c>
      <c r="P38" s="190">
        <f t="shared" si="10"/>
        <v>6.7542797757000561E-2</v>
      </c>
      <c r="Q38" s="190">
        <f t="shared" si="10"/>
        <v>6.7166243366182876E-2</v>
      </c>
    </row>
    <row r="39" spans="1:17" x14ac:dyDescent="0.25">
      <c r="A39" s="179" t="s">
        <v>155</v>
      </c>
      <c r="B39" s="190">
        <f t="shared" ref="B39:Q39" si="11">IF(B$26=0,0,B$26/B$5)</f>
        <v>0</v>
      </c>
      <c r="C39" s="190">
        <f t="shared" si="11"/>
        <v>0</v>
      </c>
      <c r="D39" s="190">
        <f t="shared" si="11"/>
        <v>0</v>
      </c>
      <c r="E39" s="190">
        <f t="shared" si="11"/>
        <v>0</v>
      </c>
      <c r="F39" s="190">
        <f t="shared" si="11"/>
        <v>0</v>
      </c>
      <c r="G39" s="190">
        <f t="shared" si="11"/>
        <v>0</v>
      </c>
      <c r="H39" s="190">
        <f t="shared" si="11"/>
        <v>0</v>
      </c>
      <c r="I39" s="190">
        <f t="shared" si="11"/>
        <v>0</v>
      </c>
      <c r="J39" s="190">
        <f t="shared" si="11"/>
        <v>0</v>
      </c>
      <c r="K39" s="190">
        <f t="shared" si="11"/>
        <v>0</v>
      </c>
      <c r="L39" s="190">
        <f t="shared" si="11"/>
        <v>0</v>
      </c>
      <c r="M39" s="190">
        <f t="shared" si="11"/>
        <v>0</v>
      </c>
      <c r="N39" s="190">
        <f t="shared" si="11"/>
        <v>0</v>
      </c>
      <c r="O39" s="190">
        <f t="shared" si="11"/>
        <v>0</v>
      </c>
      <c r="P39" s="190">
        <f t="shared" si="11"/>
        <v>0</v>
      </c>
      <c r="Q39" s="190">
        <f t="shared" si="11"/>
        <v>0</v>
      </c>
    </row>
    <row r="40" spans="1:17" x14ac:dyDescent="0.25">
      <c r="A40" s="177" t="s">
        <v>45</v>
      </c>
      <c r="B40" s="189">
        <f t="shared" ref="B40:Q40" si="12">IF(B$27=0,0,B$27/B$5)</f>
        <v>0</v>
      </c>
      <c r="C40" s="189">
        <f t="shared" si="12"/>
        <v>0</v>
      </c>
      <c r="D40" s="189">
        <f t="shared" si="12"/>
        <v>0</v>
      </c>
      <c r="E40" s="189">
        <f t="shared" si="12"/>
        <v>0</v>
      </c>
      <c r="F40" s="189">
        <f t="shared" si="12"/>
        <v>0</v>
      </c>
      <c r="G40" s="189">
        <f t="shared" si="12"/>
        <v>0</v>
      </c>
      <c r="H40" s="189">
        <f t="shared" si="12"/>
        <v>0</v>
      </c>
      <c r="I40" s="189">
        <f t="shared" si="12"/>
        <v>0</v>
      </c>
      <c r="J40" s="189">
        <f t="shared" si="12"/>
        <v>0</v>
      </c>
      <c r="K40" s="189">
        <f t="shared" si="12"/>
        <v>0</v>
      </c>
      <c r="L40" s="189">
        <f t="shared" si="12"/>
        <v>0</v>
      </c>
      <c r="M40" s="189">
        <f t="shared" si="12"/>
        <v>0</v>
      </c>
      <c r="N40" s="189">
        <f t="shared" si="12"/>
        <v>0</v>
      </c>
      <c r="O40" s="189">
        <f t="shared" si="12"/>
        <v>0</v>
      </c>
      <c r="P40" s="189">
        <f t="shared" si="12"/>
        <v>0</v>
      </c>
      <c r="Q40" s="189">
        <f t="shared" si="12"/>
        <v>0</v>
      </c>
    </row>
    <row r="42" spans="1:17" ht="12.75" x14ac:dyDescent="0.25">
      <c r="A42" s="214" t="s">
        <v>172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2.420148156091027</v>
      </c>
      <c r="C44" s="213">
        <f>IF(C$5=0,0,C$5/AGR_fec!C$5)</f>
        <v>2.3370785995626586</v>
      </c>
      <c r="D44" s="213">
        <f>IF(D$5=0,0,D$5/AGR_fec!D$5)</f>
        <v>2.3077727574174371</v>
      </c>
      <c r="E44" s="213">
        <f>IF(E$5=0,0,E$5/AGR_fec!E$5)</f>
        <v>2.2826166633185196</v>
      </c>
      <c r="F44" s="213">
        <f>IF(F$5=0,0,F$5/AGR_fec!F$5)</f>
        <v>2.2144809255146485</v>
      </c>
      <c r="G44" s="213">
        <f>IF(G$5=0,0,G$5/AGR_fec!G$5)</f>
        <v>2.2255078686966128</v>
      </c>
      <c r="H44" s="213">
        <f>IF(H$5=0,0,H$5/AGR_fec!H$5)</f>
        <v>2.2583466640342325</v>
      </c>
      <c r="I44" s="213">
        <f>IF(I$5=0,0,I$5/AGR_fec!I$5)</f>
        <v>2.205907504197866</v>
      </c>
      <c r="J44" s="213">
        <f>IF(J$5=0,0,J$5/AGR_fec!J$5)</f>
        <v>2.2381211043841711</v>
      </c>
      <c r="K44" s="213">
        <f>IF(K$5=0,0,K$5/AGR_fec!K$5)</f>
        <v>2.2316085260273315</v>
      </c>
      <c r="L44" s="213">
        <f>IF(L$5=0,0,L$5/AGR_fec!L$5)</f>
        <v>2.3163236758029573</v>
      </c>
      <c r="M44" s="213">
        <f>IF(M$5=0,0,M$5/AGR_fec!M$5)</f>
        <v>2.2989122807757454</v>
      </c>
      <c r="N44" s="213">
        <f>IF(N$5=0,0,N$5/AGR_fec!N$5)</f>
        <v>2.1821349717415237</v>
      </c>
      <c r="O44" s="213">
        <f>IF(O$5=0,0,O$5/AGR_fec!O$5)</f>
        <v>2.4217806407646081</v>
      </c>
      <c r="P44" s="213">
        <f>IF(P$5=0,0,P$5/AGR_fec!P$5)</f>
        <v>2.2966318416077507</v>
      </c>
      <c r="Q44" s="213">
        <f>IF(Q$5=0,0,Q$5/AGR_fec!Q$5)</f>
        <v>2.3095074582971384</v>
      </c>
    </row>
    <row r="45" spans="1:17" x14ac:dyDescent="0.25">
      <c r="A45" s="185" t="s">
        <v>162</v>
      </c>
      <c r="B45" s="212">
        <f>IF(B$6=0,0,B$6/AGR_fec!B$6)</f>
        <v>0</v>
      </c>
      <c r="C45" s="212">
        <f>IF(C$6=0,0,C$6/AGR_fec!C$6)</f>
        <v>0</v>
      </c>
      <c r="D45" s="212">
        <f>IF(D$6=0,0,D$6/AGR_fec!D$6)</f>
        <v>0</v>
      </c>
      <c r="E45" s="212">
        <f>IF(E$6=0,0,E$6/AGR_fec!E$6)</f>
        <v>0</v>
      </c>
      <c r="F45" s="212">
        <f>IF(F$6=0,0,F$6/AGR_fec!F$6)</f>
        <v>0</v>
      </c>
      <c r="G45" s="212">
        <f>IF(G$6=0,0,G$6/AGR_fec!G$6)</f>
        <v>0</v>
      </c>
      <c r="H45" s="212">
        <f>IF(H$6=0,0,H$6/AGR_fec!H$6)</f>
        <v>0</v>
      </c>
      <c r="I45" s="212">
        <f>IF(I$6=0,0,I$6/AGR_fec!I$6)</f>
        <v>0</v>
      </c>
      <c r="J45" s="212">
        <f>IF(J$6=0,0,J$6/AGR_fec!J$6)</f>
        <v>0</v>
      </c>
      <c r="K45" s="212">
        <f>IF(K$6=0,0,K$6/AGR_fec!K$6)</f>
        <v>0</v>
      </c>
      <c r="L45" s="212">
        <f>IF(L$6=0,0,L$6/AGR_fec!L$6)</f>
        <v>0</v>
      </c>
      <c r="M45" s="212">
        <f>IF(M$6=0,0,M$6/AGR_fec!M$6)</f>
        <v>0</v>
      </c>
      <c r="N45" s="212">
        <f>IF(N$6=0,0,N$6/AGR_fec!N$6)</f>
        <v>0</v>
      </c>
      <c r="O45" s="212">
        <f>IF(O$6=0,0,O$6/AGR_fec!O$6)</f>
        <v>0</v>
      </c>
      <c r="P45" s="212">
        <f>IF(P$6=0,0,P$6/AGR_fec!P$6)</f>
        <v>0</v>
      </c>
      <c r="Q45" s="212">
        <f>IF(Q$6=0,0,Q$6/AGR_fec!Q$6)</f>
        <v>0</v>
      </c>
    </row>
    <row r="46" spans="1:17" x14ac:dyDescent="0.25">
      <c r="A46" s="183" t="s">
        <v>161</v>
      </c>
      <c r="B46" s="211">
        <f>IF(B$7=0,0,B$7/AGR_fec!B$7)</f>
        <v>0</v>
      </c>
      <c r="C46" s="211">
        <f>IF(C$7=0,0,C$7/AGR_fec!C$7)</f>
        <v>0</v>
      </c>
      <c r="D46" s="211">
        <f>IF(D$7=0,0,D$7/AGR_fec!D$7)</f>
        <v>0</v>
      </c>
      <c r="E46" s="211">
        <f>IF(E$7=0,0,E$7/AGR_fec!E$7)</f>
        <v>0</v>
      </c>
      <c r="F46" s="211">
        <f>IF(F$7=0,0,F$7/AGR_fec!F$7)</f>
        <v>0</v>
      </c>
      <c r="G46" s="211">
        <f>IF(G$7=0,0,G$7/AGR_fec!G$7)</f>
        <v>0</v>
      </c>
      <c r="H46" s="211">
        <f>IF(H$7=0,0,H$7/AGR_fec!H$7)</f>
        <v>0</v>
      </c>
      <c r="I46" s="211">
        <f>IF(I$7=0,0,I$7/AGR_fec!I$7)</f>
        <v>0</v>
      </c>
      <c r="J46" s="211">
        <f>IF(J$7=0,0,J$7/AGR_fec!J$7)</f>
        <v>0</v>
      </c>
      <c r="K46" s="211">
        <f>IF(K$7=0,0,K$7/AGR_fec!K$7)</f>
        <v>0</v>
      </c>
      <c r="L46" s="211">
        <f>IF(L$7=0,0,L$7/AGR_fec!L$7)</f>
        <v>0</v>
      </c>
      <c r="M46" s="211">
        <f>IF(M$7=0,0,M$7/AGR_fec!M$7)</f>
        <v>0</v>
      </c>
      <c r="N46" s="211">
        <f>IF(N$7=0,0,N$7/AGR_fec!N$7)</f>
        <v>0</v>
      </c>
      <c r="O46" s="211">
        <f>IF(O$7=0,0,O$7/AGR_fec!O$7)</f>
        <v>0</v>
      </c>
      <c r="P46" s="211">
        <f>IF(P$7=0,0,P$7/AGR_fec!P$7)</f>
        <v>0</v>
      </c>
      <c r="Q46" s="211">
        <f>IF(Q$7=0,0,Q$7/AGR_fec!Q$7)</f>
        <v>0</v>
      </c>
    </row>
    <row r="47" spans="1:17" x14ac:dyDescent="0.25">
      <c r="A47" s="183" t="s">
        <v>160</v>
      </c>
      <c r="B47" s="211">
        <f>IF(B$8=0,0,B$8/AGR_fec!B$8)</f>
        <v>0</v>
      </c>
      <c r="C47" s="211">
        <f>IF(C$8=0,0,C$8/AGR_fec!C$8)</f>
        <v>0</v>
      </c>
      <c r="D47" s="211">
        <f>IF(D$8=0,0,D$8/AGR_fec!D$8)</f>
        <v>0</v>
      </c>
      <c r="E47" s="211">
        <f>IF(E$8=0,0,E$8/AGR_fec!E$8)</f>
        <v>0</v>
      </c>
      <c r="F47" s="211">
        <f>IF(F$8=0,0,F$8/AGR_fec!F$8)</f>
        <v>0</v>
      </c>
      <c r="G47" s="211">
        <f>IF(G$8=0,0,G$8/AGR_fec!G$8)</f>
        <v>0</v>
      </c>
      <c r="H47" s="211">
        <f>IF(H$8=0,0,H$8/AGR_fec!H$8)</f>
        <v>0</v>
      </c>
      <c r="I47" s="211">
        <f>IF(I$8=0,0,I$8/AGR_fec!I$8)</f>
        <v>0</v>
      </c>
      <c r="J47" s="211">
        <f>IF(J$8=0,0,J$8/AGR_fec!J$8)</f>
        <v>0</v>
      </c>
      <c r="K47" s="211">
        <f>IF(K$8=0,0,K$8/AGR_fec!K$8)</f>
        <v>0</v>
      </c>
      <c r="L47" s="211">
        <f>IF(L$8=0,0,L$8/AGR_fec!L$8)</f>
        <v>0</v>
      </c>
      <c r="M47" s="211">
        <f>IF(M$8=0,0,M$8/AGR_fec!M$8)</f>
        <v>0</v>
      </c>
      <c r="N47" s="211">
        <f>IF(N$8=0,0,N$8/AGR_fec!N$8)</f>
        <v>0</v>
      </c>
      <c r="O47" s="211">
        <f>IF(O$8=0,0,O$8/AGR_fec!O$8)</f>
        <v>0</v>
      </c>
      <c r="P47" s="211">
        <f>IF(P$8=0,0,P$8/AGR_fec!P$8)</f>
        <v>0</v>
      </c>
      <c r="Q47" s="211">
        <f>IF(Q$8=0,0,Q$8/AGR_fec!Q$8)</f>
        <v>0</v>
      </c>
    </row>
    <row r="48" spans="1:17" x14ac:dyDescent="0.25">
      <c r="A48" s="181" t="s">
        <v>159</v>
      </c>
      <c r="B48" s="210">
        <f>IF(B$9=0,0,B$9/AGR_fec!B$9)</f>
        <v>2.7815390855508708</v>
      </c>
      <c r="C48" s="210">
        <f>IF(C$9=0,0,C$9/AGR_fec!C$9)</f>
        <v>2.7383783351853226</v>
      </c>
      <c r="D48" s="210">
        <f>IF(D$9=0,0,D$9/AGR_fec!D$9)</f>
        <v>2.740193823091742</v>
      </c>
      <c r="E48" s="210">
        <f>IF(E$9=0,0,E$9/AGR_fec!E$9)</f>
        <v>2.7374208406289564</v>
      </c>
      <c r="F48" s="210">
        <f>IF(F$9=0,0,F$9/AGR_fec!F$9)</f>
        <v>2.5075071246886895</v>
      </c>
      <c r="G48" s="210">
        <f>IF(G$9=0,0,G$9/AGR_fec!G$9)</f>
        <v>2.4510896795685047</v>
      </c>
      <c r="H48" s="210">
        <f>IF(H$9=0,0,H$9/AGR_fec!H$9)</f>
        <v>2.4491365476006761</v>
      </c>
      <c r="I48" s="210">
        <f>IF(I$9=0,0,I$9/AGR_fec!I$9)</f>
        <v>2.4389108963666142</v>
      </c>
      <c r="J48" s="210">
        <f>IF(J$9=0,0,J$9/AGR_fec!J$9)</f>
        <v>2.4393238977524248</v>
      </c>
      <c r="K48" s="210">
        <f>IF(K$9=0,0,K$9/AGR_fec!K$9)</f>
        <v>2.4245922174851082</v>
      </c>
      <c r="L48" s="210">
        <f>IF(L$9=0,0,L$9/AGR_fec!L$9)</f>
        <v>2.4694289839600136</v>
      </c>
      <c r="M48" s="210">
        <f>IF(M$9=0,0,M$9/AGR_fec!M$9)</f>
        <v>2.4485847560949083</v>
      </c>
      <c r="N48" s="210">
        <f>IF(N$9=0,0,N$9/AGR_fec!N$9)</f>
        <v>2.3396598496126306</v>
      </c>
      <c r="O48" s="210">
        <f>IF(O$9=0,0,O$9/AGR_fec!O$9)</f>
        <v>2.5657939940217966</v>
      </c>
      <c r="P48" s="210">
        <f>IF(P$9=0,0,P$9/AGR_fec!P$9)</f>
        <v>2.2200232973947593</v>
      </c>
      <c r="Q48" s="210">
        <f>IF(Q$9=0,0,Q$9/AGR_fec!Q$9)</f>
        <v>2.2444836766803546</v>
      </c>
    </row>
    <row r="49" spans="1:17" x14ac:dyDescent="0.25">
      <c r="A49" s="179" t="s">
        <v>158</v>
      </c>
      <c r="B49" s="209">
        <f>IF(B$16=0,0,B$16/AGR_fec!B$16)</f>
        <v>3.1024188000000006</v>
      </c>
      <c r="C49" s="209">
        <f>IF(C$16=0,0,C$16/AGR_fec!C$16)</f>
        <v>3.1024188000000001</v>
      </c>
      <c r="D49" s="209">
        <f>IF(D$16=0,0,D$16/AGR_fec!D$16)</f>
        <v>3.1024187999999993</v>
      </c>
      <c r="E49" s="209">
        <f>IF(E$16=0,0,E$16/AGR_fec!E$16)</f>
        <v>3.1024188000000006</v>
      </c>
      <c r="F49" s="209">
        <f>IF(F$16=0,0,F$16/AGR_fec!F$16)</f>
        <v>3.1024187999999997</v>
      </c>
      <c r="G49" s="209">
        <f>IF(G$16=0,0,G$16/AGR_fec!G$16)</f>
        <v>3.1024187999999988</v>
      </c>
      <c r="H49" s="209">
        <f>IF(H$16=0,0,H$16/AGR_fec!H$16)</f>
        <v>3.1024187999999993</v>
      </c>
      <c r="I49" s="209">
        <f>IF(I$16=0,0,I$16/AGR_fec!I$16)</f>
        <v>3.1024188000000015</v>
      </c>
      <c r="J49" s="209">
        <f>IF(J$16=0,0,J$16/AGR_fec!J$16)</f>
        <v>3.102418800000001</v>
      </c>
      <c r="K49" s="209">
        <f>IF(K$16=0,0,K$16/AGR_fec!K$16)</f>
        <v>3.1024188000000006</v>
      </c>
      <c r="L49" s="209">
        <f>IF(L$16=0,0,L$16/AGR_fec!L$16)</f>
        <v>3.1024187999999997</v>
      </c>
      <c r="M49" s="209">
        <f>IF(M$16=0,0,M$16/AGR_fec!M$16)</f>
        <v>3.1024188000000015</v>
      </c>
      <c r="N49" s="209">
        <f>IF(N$16=0,0,N$16/AGR_fec!N$16)</f>
        <v>3.0888522834721983</v>
      </c>
      <c r="O49" s="209">
        <f>IF(O$16=0,0,O$16/AGR_fec!O$16)</f>
        <v>3.1024188000000001</v>
      </c>
      <c r="P49" s="209">
        <f>IF(P$16=0,0,P$16/AGR_fec!P$16)</f>
        <v>3.1024188000000015</v>
      </c>
      <c r="Q49" s="209">
        <f>IF(Q$16=0,0,Q$16/AGR_fec!Q$16)</f>
        <v>3.1024188000000006</v>
      </c>
    </row>
    <row r="50" spans="1:17" x14ac:dyDescent="0.25">
      <c r="A50" s="179" t="s">
        <v>157</v>
      </c>
      <c r="B50" s="209">
        <f>IF(B$17=0,0,B$17/AGR_fec!B$17)</f>
        <v>2.5503224965130893</v>
      </c>
      <c r="C50" s="209">
        <f>IF(C$17=0,0,C$17/AGR_fec!C$17)</f>
        <v>2.4700018617678494</v>
      </c>
      <c r="D50" s="209">
        <f>IF(D$17=0,0,D$17/AGR_fec!D$17)</f>
        <v>2.4392794508897899</v>
      </c>
      <c r="E50" s="209">
        <f>IF(E$17=0,0,E$17/AGR_fec!E$17)</f>
        <v>2.4326138006498894</v>
      </c>
      <c r="F50" s="209">
        <f>IF(F$17=0,0,F$17/AGR_fec!F$17)</f>
        <v>2.4417652991951528</v>
      </c>
      <c r="G50" s="209">
        <f>IF(G$17=0,0,G$17/AGR_fec!G$17)</f>
        <v>2.4216532193889178</v>
      </c>
      <c r="H50" s="209">
        <f>IF(H$17=0,0,H$17/AGR_fec!H$17)</f>
        <v>2.4483476874975416</v>
      </c>
      <c r="I50" s="209">
        <f>IF(I$17=0,0,I$17/AGR_fec!I$17)</f>
        <v>2.4524162904718185</v>
      </c>
      <c r="J50" s="209">
        <f>IF(J$17=0,0,J$17/AGR_fec!J$17)</f>
        <v>2.4684618135473166</v>
      </c>
      <c r="K50" s="209">
        <f>IF(K$17=0,0,K$17/AGR_fec!K$17)</f>
        <v>2.4314963992385268</v>
      </c>
      <c r="L50" s="209">
        <f>IF(L$17=0,0,L$17/AGR_fec!L$17)</f>
        <v>2.4802498106354616</v>
      </c>
      <c r="M50" s="209">
        <f>IF(M$17=0,0,M$17/AGR_fec!M$17)</f>
        <v>2.4710093540569895</v>
      </c>
      <c r="N50" s="209">
        <f>IF(N$17=0,0,N$17/AGR_fec!N$17)</f>
        <v>2.4298481752481385</v>
      </c>
      <c r="O50" s="209">
        <f>IF(O$17=0,0,O$17/AGR_fec!O$17)</f>
        <v>2.5855588206084534</v>
      </c>
      <c r="P50" s="209">
        <f>IF(P$17=0,0,P$17/AGR_fec!P$17)</f>
        <v>2.4707429130410943</v>
      </c>
      <c r="Q50" s="209">
        <f>IF(Q$17=0,0,Q$17/AGR_fec!Q$17)</f>
        <v>2.522705254448387</v>
      </c>
    </row>
    <row r="51" spans="1:17" x14ac:dyDescent="0.25">
      <c r="A51" s="179" t="s">
        <v>156</v>
      </c>
      <c r="B51" s="209">
        <f>IF(B$25=0,0,B$25/AGR_fec!B$25)</f>
        <v>3.1024187999999997</v>
      </c>
      <c r="C51" s="209">
        <f>IF(C$25=0,0,C$25/AGR_fec!C$25)</f>
        <v>3.1024188000000001</v>
      </c>
      <c r="D51" s="209">
        <f>IF(D$25=0,0,D$25/AGR_fec!D$25)</f>
        <v>3.102418800000001</v>
      </c>
      <c r="E51" s="209">
        <f>IF(E$25=0,0,E$25/AGR_fec!E$25)</f>
        <v>3.1024188000000006</v>
      </c>
      <c r="F51" s="209">
        <f>IF(F$25=0,0,F$25/AGR_fec!F$25)</f>
        <v>3.1024188000000015</v>
      </c>
      <c r="G51" s="209">
        <f>IF(G$25=0,0,G$25/AGR_fec!G$25)</f>
        <v>3.1024188000000001</v>
      </c>
      <c r="H51" s="209">
        <f>IF(H$25=0,0,H$25/AGR_fec!H$25)</f>
        <v>3.1024187999999993</v>
      </c>
      <c r="I51" s="209">
        <f>IF(I$25=0,0,I$25/AGR_fec!I$25)</f>
        <v>3.1024187999999993</v>
      </c>
      <c r="J51" s="209">
        <f>IF(J$25=0,0,J$25/AGR_fec!J$25)</f>
        <v>3.1024188000000001</v>
      </c>
      <c r="K51" s="209">
        <f>IF(K$25=0,0,K$25/AGR_fec!K$25)</f>
        <v>3.1024188000000001</v>
      </c>
      <c r="L51" s="209">
        <f>IF(L$25=0,0,L$25/AGR_fec!L$25)</f>
        <v>3.1024187999999997</v>
      </c>
      <c r="M51" s="209">
        <f>IF(M$25=0,0,M$25/AGR_fec!M$25)</f>
        <v>3.1024187999999988</v>
      </c>
      <c r="N51" s="209">
        <f>IF(N$25=0,0,N$25/AGR_fec!N$25)</f>
        <v>3.0888522834721988</v>
      </c>
      <c r="O51" s="209">
        <f>IF(O$25=0,0,O$25/AGR_fec!O$25)</f>
        <v>3.1024188000000006</v>
      </c>
      <c r="P51" s="209">
        <f>IF(P$25=0,0,P$25/AGR_fec!P$25)</f>
        <v>3.1024188000000001</v>
      </c>
      <c r="Q51" s="209">
        <f>IF(Q$25=0,0,Q$25/AGR_fec!Q$25)</f>
        <v>3.1024188000000006</v>
      </c>
    </row>
    <row r="52" spans="1:17" x14ac:dyDescent="0.25">
      <c r="A52" s="179" t="s">
        <v>155</v>
      </c>
      <c r="B52" s="209">
        <f>IF(B$26=0,0,B$26/AGR_fec!B$26)</f>
        <v>0</v>
      </c>
      <c r="C52" s="209">
        <f>IF(C$26=0,0,C$26/AGR_fec!C$26)</f>
        <v>0</v>
      </c>
      <c r="D52" s="209">
        <f>IF(D$26=0,0,D$26/AGR_fec!D$26)</f>
        <v>0</v>
      </c>
      <c r="E52" s="209">
        <f>IF(E$26=0,0,E$26/AGR_fec!E$26)</f>
        <v>0</v>
      </c>
      <c r="F52" s="209">
        <f>IF(F$26=0,0,F$26/AGR_fec!F$26)</f>
        <v>0</v>
      </c>
      <c r="G52" s="209">
        <f>IF(G$26=0,0,G$26/AGR_fec!G$26)</f>
        <v>0</v>
      </c>
      <c r="H52" s="209">
        <f>IF(H$26=0,0,H$26/AGR_fec!H$26)</f>
        <v>0</v>
      </c>
      <c r="I52" s="209">
        <f>IF(I$26=0,0,I$26/AGR_fec!I$26)</f>
        <v>0</v>
      </c>
      <c r="J52" s="209">
        <f>IF(J$26=0,0,J$26/AGR_fec!J$26)</f>
        <v>0</v>
      </c>
      <c r="K52" s="209">
        <f>IF(K$26=0,0,K$26/AGR_fec!K$26)</f>
        <v>0</v>
      </c>
      <c r="L52" s="209">
        <f>IF(L$26=0,0,L$26/AGR_fec!L$26)</f>
        <v>0</v>
      </c>
      <c r="M52" s="209">
        <f>IF(M$26=0,0,M$26/AGR_fec!M$26)</f>
        <v>0</v>
      </c>
      <c r="N52" s="209">
        <f>IF(N$26=0,0,N$26/AGR_fec!N$26)</f>
        <v>0</v>
      </c>
      <c r="O52" s="209">
        <f>IF(O$26=0,0,O$26/AGR_fec!O$26)</f>
        <v>0</v>
      </c>
      <c r="P52" s="209">
        <f>IF(P$26=0,0,P$26/AGR_fec!P$26)</f>
        <v>0</v>
      </c>
      <c r="Q52" s="209">
        <f>IF(Q$26=0,0,Q$26/AGR_fec!Q$26)</f>
        <v>0</v>
      </c>
    </row>
    <row r="53" spans="1:17" x14ac:dyDescent="0.25">
      <c r="A53" s="177" t="s">
        <v>45</v>
      </c>
      <c r="B53" s="208">
        <f>IF(B$27=0,0,B$27/AGR_fec!B$27)</f>
        <v>0</v>
      </c>
      <c r="C53" s="208">
        <f>IF(C$27=0,0,C$27/AGR_fec!C$27)</f>
        <v>0</v>
      </c>
      <c r="D53" s="208">
        <f>IF(D$27=0,0,D$27/AGR_fec!D$27)</f>
        <v>0</v>
      </c>
      <c r="E53" s="208">
        <f>IF(E$27=0,0,E$27/AGR_fec!E$27)</f>
        <v>0</v>
      </c>
      <c r="F53" s="208">
        <f>IF(F$27=0,0,F$27/AGR_fec!F$27)</f>
        <v>0</v>
      </c>
      <c r="G53" s="208">
        <f>IF(G$27=0,0,G$27/AGR_fec!G$27)</f>
        <v>0</v>
      </c>
      <c r="H53" s="208">
        <f>IF(H$27=0,0,H$27/AGR_fec!H$27)</f>
        <v>0</v>
      </c>
      <c r="I53" s="208">
        <f>IF(I$27=0,0,I$27/AGR_fec!I$27)</f>
        <v>0</v>
      </c>
      <c r="J53" s="208">
        <f>IF(J$27=0,0,J$27/AGR_fec!J$27)</f>
        <v>0</v>
      </c>
      <c r="K53" s="208">
        <f>IF(K$27=0,0,K$27/AGR_fec!K$27)</f>
        <v>0</v>
      </c>
      <c r="L53" s="208">
        <f>IF(L$27=0,0,L$27/AGR_fec!L$27)</f>
        <v>0</v>
      </c>
      <c r="M53" s="208">
        <f>IF(M$27=0,0,M$27/AGR_fec!M$27)</f>
        <v>0</v>
      </c>
      <c r="N53" s="208">
        <f>IF(N$27=0,0,N$27/AGR_fec!N$27)</f>
        <v>0</v>
      </c>
      <c r="O53" s="208">
        <f>IF(O$27=0,0,O$27/AGR_fec!O$27)</f>
        <v>0</v>
      </c>
      <c r="P53" s="208">
        <f>IF(P$27=0,0,P$27/AGR_fec!P$27)</f>
        <v>0</v>
      </c>
      <c r="Q53" s="208">
        <f>IF(Q$27=0,0,Q$27/AGR_fec!Q$27)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>
        <f t="shared" ref="B3:Q3" si="0">B4</f>
        <v>233075.98452956963</v>
      </c>
      <c r="C3" s="98">
        <f t="shared" si="0"/>
        <v>237611.46316902322</v>
      </c>
      <c r="D3" s="98">
        <f t="shared" si="0"/>
        <v>242927.21090172671</v>
      </c>
      <c r="E3" s="98">
        <f t="shared" si="0"/>
        <v>251920.64130488515</v>
      </c>
      <c r="F3" s="98">
        <f t="shared" si="0"/>
        <v>255853.18950077437</v>
      </c>
      <c r="G3" s="98">
        <f t="shared" si="0"/>
        <v>261883.41980377279</v>
      </c>
      <c r="H3" s="98">
        <f t="shared" si="0"/>
        <v>265489.55067910056</v>
      </c>
      <c r="I3" s="98">
        <f t="shared" si="0"/>
        <v>270671.9753088291</v>
      </c>
      <c r="J3" s="98">
        <f t="shared" si="0"/>
        <v>269111.11111111101</v>
      </c>
      <c r="K3" s="98">
        <f t="shared" si="0"/>
        <v>267960.59893728636</v>
      </c>
      <c r="L3" s="98">
        <f t="shared" si="0"/>
        <v>268024.4613254944</v>
      </c>
      <c r="M3" s="98">
        <f t="shared" si="0"/>
        <v>269209.61992034619</v>
      </c>
      <c r="N3" s="98">
        <f t="shared" si="0"/>
        <v>271162.41045663593</v>
      </c>
      <c r="O3" s="98">
        <f t="shared" si="0"/>
        <v>274016.39588895842</v>
      </c>
      <c r="P3" s="98">
        <f t="shared" si="0"/>
        <v>282622.06120864832</v>
      </c>
      <c r="Q3" s="98">
        <f t="shared" si="0"/>
        <v>282822.60426539858</v>
      </c>
    </row>
    <row r="4" spans="1:17" ht="12.95" customHeight="1" x14ac:dyDescent="0.25">
      <c r="A4" s="90" t="s">
        <v>44</v>
      </c>
      <c r="B4" s="89">
        <f t="shared" ref="B4" si="1">SUM(B5:B14)</f>
        <v>233075.98452956963</v>
      </c>
      <c r="C4" s="89">
        <f t="shared" ref="C4:Q4" si="2">SUM(C5:C14)</f>
        <v>237611.46316902322</v>
      </c>
      <c r="D4" s="89">
        <f t="shared" si="2"/>
        <v>242927.21090172671</v>
      </c>
      <c r="E4" s="89">
        <f t="shared" si="2"/>
        <v>251920.64130488515</v>
      </c>
      <c r="F4" s="89">
        <f t="shared" si="2"/>
        <v>255853.18950077437</v>
      </c>
      <c r="G4" s="89">
        <f t="shared" si="2"/>
        <v>261883.41980377279</v>
      </c>
      <c r="H4" s="89">
        <f t="shared" si="2"/>
        <v>265489.55067910056</v>
      </c>
      <c r="I4" s="89">
        <f t="shared" si="2"/>
        <v>270671.9753088291</v>
      </c>
      <c r="J4" s="89">
        <f t="shared" si="2"/>
        <v>269111.11111111101</v>
      </c>
      <c r="K4" s="89">
        <f t="shared" si="2"/>
        <v>267960.59893728636</v>
      </c>
      <c r="L4" s="89">
        <f t="shared" si="2"/>
        <v>268024.4613254944</v>
      </c>
      <c r="M4" s="89">
        <f t="shared" si="2"/>
        <v>269209.61992034619</v>
      </c>
      <c r="N4" s="89">
        <f t="shared" si="2"/>
        <v>271162.41045663593</v>
      </c>
      <c r="O4" s="89">
        <f t="shared" si="2"/>
        <v>274016.39588895842</v>
      </c>
      <c r="P4" s="89">
        <f t="shared" si="2"/>
        <v>282622.06120864832</v>
      </c>
      <c r="Q4" s="89">
        <f t="shared" si="2"/>
        <v>282822.60426539858</v>
      </c>
    </row>
    <row r="5" spans="1:17" ht="12" customHeight="1" x14ac:dyDescent="0.25">
      <c r="A5" s="88" t="s">
        <v>38</v>
      </c>
      <c r="B5" s="87">
        <v>2219.7737101636149</v>
      </c>
      <c r="C5" s="87">
        <v>1258.1469387613167</v>
      </c>
      <c r="D5" s="87">
        <v>1131.1974829127257</v>
      </c>
      <c r="E5" s="87">
        <v>1061.4983134479214</v>
      </c>
      <c r="F5" s="87">
        <v>621.62891113465514</v>
      </c>
      <c r="G5" s="87">
        <v>452.93907537834389</v>
      </c>
      <c r="H5" s="87">
        <v>443.30924918870039</v>
      </c>
      <c r="I5" s="87">
        <v>439.53078698803557</v>
      </c>
      <c r="J5" s="87">
        <v>425.09246383936937</v>
      </c>
      <c r="K5" s="87">
        <v>311.1088638960743</v>
      </c>
      <c r="L5" s="87">
        <v>308.33344897966128</v>
      </c>
      <c r="M5" s="87">
        <v>305.98519864904409</v>
      </c>
      <c r="N5" s="87">
        <v>147.34326228088767</v>
      </c>
      <c r="O5" s="87">
        <v>430.66936127352733</v>
      </c>
      <c r="P5" s="87">
        <v>508.18127061809724</v>
      </c>
      <c r="Q5" s="87">
        <v>594.26820852179617</v>
      </c>
    </row>
    <row r="6" spans="1:17" ht="12" customHeight="1" x14ac:dyDescent="0.25">
      <c r="A6" s="88" t="s">
        <v>66</v>
      </c>
      <c r="B6" s="87">
        <v>0</v>
      </c>
      <c r="C6" s="87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  <c r="P6" s="87">
        <v>0</v>
      </c>
      <c r="Q6" s="87">
        <v>0</v>
      </c>
    </row>
    <row r="7" spans="1:17" ht="12" customHeight="1" x14ac:dyDescent="0.25">
      <c r="A7" s="88" t="s">
        <v>99</v>
      </c>
      <c r="B7" s="87">
        <v>3368.7170212706983</v>
      </c>
      <c r="C7" s="87">
        <v>3391.432033788476</v>
      </c>
      <c r="D7" s="87">
        <v>1858.9962230568628</v>
      </c>
      <c r="E7" s="87">
        <v>1382.0176913961</v>
      </c>
      <c r="F7" s="87">
        <v>1012.3555773700732</v>
      </c>
      <c r="G7" s="87">
        <v>903.60182783126697</v>
      </c>
      <c r="H7" s="87">
        <v>821.36782037281387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2045.3310239262128</v>
      </c>
      <c r="O7" s="87">
        <v>2316.2692386147905</v>
      </c>
      <c r="P7" s="87">
        <v>4461.3328066749327</v>
      </c>
      <c r="Q7" s="87">
        <v>6540.7695054872775</v>
      </c>
    </row>
    <row r="8" spans="1:17" ht="12" customHeight="1" x14ac:dyDescent="0.25">
      <c r="A8" s="88" t="s">
        <v>101</v>
      </c>
      <c r="B8" s="87">
        <v>0</v>
      </c>
      <c r="C8" s="87">
        <v>0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</row>
    <row r="9" spans="1:17" ht="12" customHeight="1" x14ac:dyDescent="0.25">
      <c r="A9" s="88" t="s">
        <v>106</v>
      </c>
      <c r="B9" s="87">
        <v>168198.36240792376</v>
      </c>
      <c r="C9" s="87">
        <v>173940.93305420692</v>
      </c>
      <c r="D9" s="87">
        <v>183876.04386244889</v>
      </c>
      <c r="E9" s="87">
        <v>197997.78720897707</v>
      </c>
      <c r="F9" s="87">
        <v>208658.12499168381</v>
      </c>
      <c r="G9" s="87">
        <v>210617.74730604561</v>
      </c>
      <c r="H9" s="87">
        <v>208785.32537252869</v>
      </c>
      <c r="I9" s="87">
        <v>191992.93281912521</v>
      </c>
      <c r="J9" s="87">
        <v>182162.87470224203</v>
      </c>
      <c r="K9" s="87">
        <v>181109.21652856664</v>
      </c>
      <c r="L9" s="87">
        <v>191126.52254202191</v>
      </c>
      <c r="M9" s="87">
        <v>188423.77755851622</v>
      </c>
      <c r="N9" s="87">
        <v>210528.3149759151</v>
      </c>
      <c r="O9" s="87">
        <v>210338.39015184922</v>
      </c>
      <c r="P9" s="87">
        <v>220631.13981260656</v>
      </c>
      <c r="Q9" s="87">
        <v>213912.76606075812</v>
      </c>
    </row>
    <row r="10" spans="1:17" ht="12" customHeight="1" x14ac:dyDescent="0.25">
      <c r="A10" s="88" t="s">
        <v>34</v>
      </c>
      <c r="B10" s="87">
        <v>4216.7038167854262</v>
      </c>
      <c r="C10" s="87">
        <v>4296.0950062104012</v>
      </c>
      <c r="D10" s="87">
        <v>4724.2635236516689</v>
      </c>
      <c r="E10" s="87">
        <v>5294.8883626555344</v>
      </c>
      <c r="F10" s="87">
        <v>5329.9691702065666</v>
      </c>
      <c r="G10" s="87">
        <v>5479.6065271339758</v>
      </c>
      <c r="H10" s="87">
        <v>6152.490812606331</v>
      </c>
      <c r="I10" s="87">
        <v>9166.3011551102445</v>
      </c>
      <c r="J10" s="87">
        <v>9270.9250252120673</v>
      </c>
      <c r="K10" s="87">
        <v>12716.201277747386</v>
      </c>
      <c r="L10" s="87">
        <v>3454.1388480166152</v>
      </c>
      <c r="M10" s="87">
        <v>3453.5151921980041</v>
      </c>
      <c r="N10" s="87">
        <v>4811.1031122555869</v>
      </c>
      <c r="O10" s="87">
        <v>4943.4198002367057</v>
      </c>
      <c r="P10" s="87">
        <v>5323.0972830728524</v>
      </c>
      <c r="Q10" s="87">
        <v>5772.5711389262278</v>
      </c>
    </row>
    <row r="11" spans="1:17" ht="12" customHeight="1" x14ac:dyDescent="0.25">
      <c r="A11" s="88" t="s">
        <v>61</v>
      </c>
      <c r="B11" s="87">
        <v>9375.4791268406352</v>
      </c>
      <c r="C11" s="87">
        <v>9378.2411760230898</v>
      </c>
      <c r="D11" s="87">
        <v>10506.170689258486</v>
      </c>
      <c r="E11" s="87">
        <v>10355.865850716476</v>
      </c>
      <c r="F11" s="87">
        <v>8916.1770433950951</v>
      </c>
      <c r="G11" s="87">
        <v>7760.3166343724761</v>
      </c>
      <c r="H11" s="87">
        <v>9160.7123246344072</v>
      </c>
      <c r="I11" s="87">
        <v>11534.910420583416</v>
      </c>
      <c r="J11" s="87">
        <v>13480.443950863952</v>
      </c>
      <c r="K11" s="87">
        <v>12391.143226292194</v>
      </c>
      <c r="L11" s="87">
        <v>11986.122542938545</v>
      </c>
      <c r="M11" s="87">
        <v>12593.504964535938</v>
      </c>
      <c r="N11" s="87">
        <v>19605.567322638992</v>
      </c>
      <c r="O11" s="87">
        <v>20727.630153720231</v>
      </c>
      <c r="P11" s="87">
        <v>7005.092938013363</v>
      </c>
      <c r="Q11" s="87">
        <v>5585.9307330108213</v>
      </c>
    </row>
    <row r="12" spans="1:17" ht="12" customHeight="1" x14ac:dyDescent="0.25">
      <c r="A12" s="88" t="s">
        <v>42</v>
      </c>
      <c r="B12" s="87">
        <v>31741.07081861464</v>
      </c>
      <c r="C12" s="87">
        <v>34048.978314360313</v>
      </c>
      <c r="D12" s="87">
        <v>32788.823074705928</v>
      </c>
      <c r="E12" s="87">
        <v>32554.600230769356</v>
      </c>
      <c r="F12" s="87">
        <v>25434.673608654524</v>
      </c>
      <c r="G12" s="87">
        <v>26303.361966696397</v>
      </c>
      <c r="H12" s="87">
        <v>26329.400921744196</v>
      </c>
      <c r="I12" s="87">
        <v>35060.519417414122</v>
      </c>
      <c r="J12" s="87">
        <v>41151.798347984819</v>
      </c>
      <c r="K12" s="87">
        <v>33758.881802252014</v>
      </c>
      <c r="L12" s="87">
        <v>32115.294582467486</v>
      </c>
      <c r="M12" s="87">
        <v>30246.453582306753</v>
      </c>
      <c r="N12" s="87">
        <v>30237.540689225145</v>
      </c>
      <c r="O12" s="87">
        <v>30152.778938642146</v>
      </c>
      <c r="P12" s="87">
        <v>35440.63891079976</v>
      </c>
      <c r="Q12" s="87">
        <v>35830.171695764184</v>
      </c>
    </row>
    <row r="13" spans="1:17" ht="12" customHeight="1" x14ac:dyDescent="0.25">
      <c r="A13" s="88" t="s">
        <v>105</v>
      </c>
      <c r="B13" s="87">
        <v>55.618711056071859</v>
      </c>
      <c r="C13" s="87">
        <v>67.199228497171518</v>
      </c>
      <c r="D13" s="87">
        <v>71.546567816955061</v>
      </c>
      <c r="E13" s="87">
        <v>75.521123007637698</v>
      </c>
      <c r="F13" s="87">
        <v>137.3781372475336</v>
      </c>
      <c r="G13" s="87">
        <v>251.31215776292439</v>
      </c>
      <c r="H13" s="87">
        <v>369.65550472512336</v>
      </c>
      <c r="I13" s="87">
        <v>628.86754290199053</v>
      </c>
      <c r="J13" s="87">
        <v>691.68311733010887</v>
      </c>
      <c r="K13" s="87">
        <v>880.34667993163305</v>
      </c>
      <c r="L13" s="87">
        <v>950.20525181684354</v>
      </c>
      <c r="M13" s="87">
        <v>1075.4786998807981</v>
      </c>
      <c r="N13" s="87">
        <v>1965.2776533183555</v>
      </c>
      <c r="O13" s="87">
        <v>2845.5225532782538</v>
      </c>
      <c r="P13" s="87">
        <v>4071.9340664964011</v>
      </c>
      <c r="Q13" s="87">
        <v>3365.0164508247808</v>
      </c>
    </row>
    <row r="14" spans="1:17" ht="12" customHeight="1" x14ac:dyDescent="0.25">
      <c r="A14" s="51" t="s">
        <v>104</v>
      </c>
      <c r="B14" s="94">
        <v>13900.258916914781</v>
      </c>
      <c r="C14" s="94">
        <v>11230.437417175533</v>
      </c>
      <c r="D14" s="94">
        <v>7970.169477875198</v>
      </c>
      <c r="E14" s="94">
        <v>3198.4625239150409</v>
      </c>
      <c r="F14" s="94">
        <v>5742.8820610820994</v>
      </c>
      <c r="G14" s="94">
        <v>10114.534308551754</v>
      </c>
      <c r="H14" s="94">
        <v>13427.288673300303</v>
      </c>
      <c r="I14" s="94">
        <v>21848.913166706097</v>
      </c>
      <c r="J14" s="94">
        <v>21928.293503638688</v>
      </c>
      <c r="K14" s="94">
        <v>26793.700558600412</v>
      </c>
      <c r="L14" s="94">
        <v>28083.844109253372</v>
      </c>
      <c r="M14" s="94">
        <v>33110.904724259402</v>
      </c>
      <c r="N14" s="94">
        <v>1821.9324170756565</v>
      </c>
      <c r="O14" s="94">
        <v>2261.7156913435401</v>
      </c>
      <c r="P14" s="94">
        <v>5180.644120366368</v>
      </c>
      <c r="Q14" s="94">
        <v>11221.110472105343</v>
      </c>
    </row>
    <row r="15" spans="1:17" ht="12" hidden="1" customHeight="1" x14ac:dyDescent="0.25">
      <c r="A15" s="97" t="s">
        <v>103</v>
      </c>
      <c r="B15" s="96">
        <f t="shared" ref="B15" si="3">SUM(B5:B12)</f>
        <v>219120.10690159877</v>
      </c>
      <c r="C15" s="96">
        <f t="shared" ref="C15:Q15" si="4">SUM(C5:C12)</f>
        <v>226313.82652335052</v>
      </c>
      <c r="D15" s="96">
        <f t="shared" si="4"/>
        <v>234885.49485603455</v>
      </c>
      <c r="E15" s="96">
        <f t="shared" si="4"/>
        <v>248646.65765796247</v>
      </c>
      <c r="F15" s="96">
        <f t="shared" si="4"/>
        <v>249972.92930244474</v>
      </c>
      <c r="G15" s="96">
        <f t="shared" si="4"/>
        <v>251517.5733374581</v>
      </c>
      <c r="H15" s="96">
        <f t="shared" si="4"/>
        <v>251692.60650107515</v>
      </c>
      <c r="I15" s="96">
        <f t="shared" si="4"/>
        <v>248194.19459922102</v>
      </c>
      <c r="J15" s="96">
        <f t="shared" si="4"/>
        <v>246491.13449014223</v>
      </c>
      <c r="K15" s="96">
        <f t="shared" si="4"/>
        <v>240286.55169875431</v>
      </c>
      <c r="L15" s="96">
        <f t="shared" si="4"/>
        <v>238990.41196442422</v>
      </c>
      <c r="M15" s="96">
        <f t="shared" si="4"/>
        <v>235023.23649620597</v>
      </c>
      <c r="N15" s="96">
        <f t="shared" si="4"/>
        <v>267375.20038624189</v>
      </c>
      <c r="O15" s="96">
        <f t="shared" si="4"/>
        <v>268909.15764433664</v>
      </c>
      <c r="P15" s="96">
        <f t="shared" si="4"/>
        <v>273369.48302178556</v>
      </c>
      <c r="Q15" s="96">
        <f t="shared" si="4"/>
        <v>268236.47734246845</v>
      </c>
    </row>
    <row r="16" spans="1:17" ht="12.95" customHeight="1" x14ac:dyDescent="0.25">
      <c r="A16" s="90" t="s">
        <v>102</v>
      </c>
      <c r="B16" s="89">
        <f t="shared" ref="B16" si="5">SUM(B17:B18)</f>
        <v>41874.374281996621</v>
      </c>
      <c r="C16" s="89">
        <f t="shared" ref="C16:Q16" si="6">SUM(C17:C18)</f>
        <v>44293.530291340321</v>
      </c>
      <c r="D16" s="89">
        <f t="shared" si="6"/>
        <v>48090.962171823048</v>
      </c>
      <c r="E16" s="89">
        <f t="shared" si="6"/>
        <v>51435.802115583378</v>
      </c>
      <c r="F16" s="89">
        <f t="shared" si="6"/>
        <v>55565.990836097531</v>
      </c>
      <c r="G16" s="89">
        <f t="shared" si="6"/>
        <v>58927.818974404341</v>
      </c>
      <c r="H16" s="89">
        <f t="shared" si="6"/>
        <v>63628.020206469009</v>
      </c>
      <c r="I16" s="89">
        <f t="shared" si="6"/>
        <v>68476.979356314143</v>
      </c>
      <c r="J16" s="89">
        <f t="shared" si="6"/>
        <v>71498.85206480966</v>
      </c>
      <c r="K16" s="89">
        <f t="shared" si="6"/>
        <v>74544.304367521414</v>
      </c>
      <c r="L16" s="89">
        <f t="shared" si="6"/>
        <v>77542.117798914565</v>
      </c>
      <c r="M16" s="89">
        <f t="shared" si="6"/>
        <v>78020.450013928115</v>
      </c>
      <c r="N16" s="89">
        <f t="shared" si="6"/>
        <v>77645.486091186613</v>
      </c>
      <c r="O16" s="89">
        <f t="shared" si="6"/>
        <v>77351.754098247082</v>
      </c>
      <c r="P16" s="89">
        <f t="shared" si="6"/>
        <v>78492.362915355916</v>
      </c>
      <c r="Q16" s="89">
        <f t="shared" si="6"/>
        <v>78921.341370898474</v>
      </c>
    </row>
    <row r="17" spans="1:17" ht="12.95" customHeight="1" x14ac:dyDescent="0.25">
      <c r="A17" s="88" t="s">
        <v>101</v>
      </c>
      <c r="B17" s="95">
        <v>466.37428199661099</v>
      </c>
      <c r="C17" s="95">
        <v>469.53029134032096</v>
      </c>
      <c r="D17" s="95">
        <v>563.9621718230585</v>
      </c>
      <c r="E17" s="95">
        <v>594.80211558340056</v>
      </c>
      <c r="F17" s="95">
        <v>611.99083609753291</v>
      </c>
      <c r="G17" s="95">
        <v>581.81897440433102</v>
      </c>
      <c r="H17" s="95">
        <v>705.02020646898427</v>
      </c>
      <c r="I17" s="95">
        <v>922.9793563141468</v>
      </c>
      <c r="J17" s="95">
        <v>1000.8520648096711</v>
      </c>
      <c r="K17" s="95">
        <v>940.30436752140793</v>
      </c>
      <c r="L17" s="95">
        <v>932.11779891454887</v>
      </c>
      <c r="M17" s="95">
        <v>984.45001392814436</v>
      </c>
      <c r="N17" s="95">
        <v>1105.486091186596</v>
      </c>
      <c r="O17" s="95">
        <v>1315.7540982470921</v>
      </c>
      <c r="P17" s="95">
        <v>1687.3629153559198</v>
      </c>
      <c r="Q17" s="95">
        <v>2217.3413708984717</v>
      </c>
    </row>
    <row r="18" spans="1:17" ht="12" customHeight="1" x14ac:dyDescent="0.25">
      <c r="A18" s="88" t="s">
        <v>100</v>
      </c>
      <c r="B18" s="95">
        <v>41408.000000000007</v>
      </c>
      <c r="C18" s="95">
        <v>43824</v>
      </c>
      <c r="D18" s="95">
        <v>47526.999999999993</v>
      </c>
      <c r="E18" s="95">
        <v>50840.999999999978</v>
      </c>
      <c r="F18" s="95">
        <v>54954</v>
      </c>
      <c r="G18" s="95">
        <v>58346.000000000007</v>
      </c>
      <c r="H18" s="95">
        <v>62923.000000000022</v>
      </c>
      <c r="I18" s="95">
        <v>67554</v>
      </c>
      <c r="J18" s="95">
        <v>70497.999999999985</v>
      </c>
      <c r="K18" s="95">
        <v>73604</v>
      </c>
      <c r="L18" s="95">
        <v>76610.000000000015</v>
      </c>
      <c r="M18" s="95">
        <v>77035.999999999971</v>
      </c>
      <c r="N18" s="95">
        <v>76540.000000000015</v>
      </c>
      <c r="O18" s="95">
        <v>76035.999999999985</v>
      </c>
      <c r="P18" s="95">
        <v>76805</v>
      </c>
      <c r="Q18" s="95">
        <v>76704</v>
      </c>
    </row>
    <row r="19" spans="1:17" ht="12.95" customHeight="1" x14ac:dyDescent="0.25">
      <c r="A19" s="90" t="s">
        <v>47</v>
      </c>
      <c r="B19" s="89">
        <f t="shared" ref="B19" si="7">SUM(B20:B26)</f>
        <v>233075.9845295696</v>
      </c>
      <c r="C19" s="89">
        <f t="shared" ref="C19:Q19" si="8">SUM(C20:C26)</f>
        <v>237611.46316902322</v>
      </c>
      <c r="D19" s="89">
        <f t="shared" si="8"/>
        <v>242927.21090172668</v>
      </c>
      <c r="E19" s="89">
        <f t="shared" si="8"/>
        <v>251920.64130488515</v>
      </c>
      <c r="F19" s="89">
        <f t="shared" si="8"/>
        <v>255853.18950077437</v>
      </c>
      <c r="G19" s="89">
        <f t="shared" si="8"/>
        <v>261883.41980377267</v>
      </c>
      <c r="H19" s="89">
        <f t="shared" si="8"/>
        <v>265489.55067910056</v>
      </c>
      <c r="I19" s="89">
        <f t="shared" si="8"/>
        <v>270671.97530882922</v>
      </c>
      <c r="J19" s="89">
        <f t="shared" si="8"/>
        <v>269111.11111111112</v>
      </c>
      <c r="K19" s="89">
        <f t="shared" si="8"/>
        <v>267960.59893728647</v>
      </c>
      <c r="L19" s="89">
        <f t="shared" si="8"/>
        <v>268024.46132549446</v>
      </c>
      <c r="M19" s="89">
        <f t="shared" si="8"/>
        <v>269209.6199203463</v>
      </c>
      <c r="N19" s="89">
        <f t="shared" si="8"/>
        <v>271162.41045663605</v>
      </c>
      <c r="O19" s="89">
        <f t="shared" si="8"/>
        <v>274016.39588895853</v>
      </c>
      <c r="P19" s="89">
        <f t="shared" si="8"/>
        <v>282622.06120864832</v>
      </c>
      <c r="Q19" s="89">
        <f t="shared" si="8"/>
        <v>282822.60426539858</v>
      </c>
    </row>
    <row r="20" spans="1:17" ht="12" customHeight="1" x14ac:dyDescent="0.25">
      <c r="A20" s="88" t="s">
        <v>38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s="28" customFormat="1" ht="12" customHeight="1" x14ac:dyDescent="0.25">
      <c r="A21" s="88" t="s">
        <v>66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ht="12" customHeight="1" x14ac:dyDescent="0.25">
      <c r="A22" s="88" t="s">
        <v>99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ht="12" customHeight="1" x14ac:dyDescent="0.25">
      <c r="A23" s="88" t="s">
        <v>98</v>
      </c>
      <c r="B23" s="87">
        <v>133642.33913451317</v>
      </c>
      <c r="C23" s="87">
        <v>134588.66633895593</v>
      </c>
      <c r="D23" s="87">
        <v>139702.44690521664</v>
      </c>
      <c r="E23" s="87">
        <v>145445.40938032506</v>
      </c>
      <c r="F23" s="87">
        <v>155912.09609974723</v>
      </c>
      <c r="G23" s="87">
        <v>160415.48739595609</v>
      </c>
      <c r="H23" s="87">
        <v>164173.81216976914</v>
      </c>
      <c r="I23" s="87">
        <v>169024.3778027189</v>
      </c>
      <c r="J23" s="87">
        <v>169177.25336007704</v>
      </c>
      <c r="K23" s="87">
        <v>171558.51699705844</v>
      </c>
      <c r="L23" s="87">
        <v>175974.75417731993</v>
      </c>
      <c r="M23" s="87">
        <v>177156.88569546118</v>
      </c>
      <c r="N23" s="87">
        <v>217008.27893447893</v>
      </c>
      <c r="O23" s="87">
        <v>237095.27630682636</v>
      </c>
      <c r="P23" s="87">
        <v>236937.89829726066</v>
      </c>
      <c r="Q23" s="87">
        <v>222936.39173369593</v>
      </c>
    </row>
    <row r="24" spans="1:17" ht="12" customHeight="1" x14ac:dyDescent="0.25">
      <c r="A24" s="88" t="s">
        <v>34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4760.2542881756117</v>
      </c>
      <c r="O24" s="87">
        <v>4830.861090747565</v>
      </c>
      <c r="P24" s="87">
        <v>4812.4792699452919</v>
      </c>
      <c r="Q24" s="87">
        <v>5038.2190644074781</v>
      </c>
    </row>
    <row r="25" spans="1:17" ht="12" customHeight="1" x14ac:dyDescent="0.25">
      <c r="A25" s="88" t="s">
        <v>42</v>
      </c>
      <c r="B25" s="87">
        <v>21682.437539519266</v>
      </c>
      <c r="C25" s="87">
        <v>21692.414403146377</v>
      </c>
      <c r="D25" s="87">
        <v>21717.324924682853</v>
      </c>
      <c r="E25" s="87">
        <v>21756.565290080362</v>
      </c>
      <c r="F25" s="87">
        <v>22042.532741167637</v>
      </c>
      <c r="G25" s="87">
        <v>23876.608416448053</v>
      </c>
      <c r="H25" s="87">
        <v>24401.504471539614</v>
      </c>
      <c r="I25" s="87">
        <v>25362.980909121667</v>
      </c>
      <c r="J25" s="87">
        <v>27181.810380364877</v>
      </c>
      <c r="K25" s="87">
        <v>27521.038349597326</v>
      </c>
      <c r="L25" s="87">
        <v>27970.768443286725</v>
      </c>
      <c r="M25" s="87">
        <v>28178.385410741048</v>
      </c>
      <c r="N25" s="87">
        <v>30712.268945515745</v>
      </c>
      <c r="O25" s="87">
        <v>30266.042787499995</v>
      </c>
      <c r="P25" s="87">
        <v>29189.498646034121</v>
      </c>
      <c r="Q25" s="87">
        <v>28713.43232795153</v>
      </c>
    </row>
    <row r="26" spans="1:17" ht="12" customHeight="1" x14ac:dyDescent="0.25">
      <c r="A26" s="88" t="s">
        <v>30</v>
      </c>
      <c r="B26" s="94">
        <v>77751.207855537155</v>
      </c>
      <c r="C26" s="94">
        <v>81330.382426920944</v>
      </c>
      <c r="D26" s="94">
        <v>81507.439071827204</v>
      </c>
      <c r="E26" s="94">
        <v>84718.666634479727</v>
      </c>
      <c r="F26" s="94">
        <v>77898.56065985949</v>
      </c>
      <c r="G26" s="94">
        <v>77591.323991368525</v>
      </c>
      <c r="H26" s="94">
        <v>76914.234037791801</v>
      </c>
      <c r="I26" s="94">
        <v>76284.616596988693</v>
      </c>
      <c r="J26" s="94">
        <v>72752.047370669199</v>
      </c>
      <c r="K26" s="94">
        <v>68881.043590630696</v>
      </c>
      <c r="L26" s="94">
        <v>64078.938704887805</v>
      </c>
      <c r="M26" s="94">
        <v>63874.348814144076</v>
      </c>
      <c r="N26" s="94">
        <v>18681.608288465755</v>
      </c>
      <c r="O26" s="94">
        <v>1824.2157038845908</v>
      </c>
      <c r="P26" s="94">
        <v>11682.18499540825</v>
      </c>
      <c r="Q26" s="94">
        <v>26134.561139343597</v>
      </c>
    </row>
    <row r="27" spans="1:17" ht="12" customHeight="1" x14ac:dyDescent="0.25">
      <c r="A27" s="93" t="s">
        <v>33</v>
      </c>
      <c r="B27" s="92">
        <v>0</v>
      </c>
      <c r="C27" s="92">
        <v>0</v>
      </c>
      <c r="D27" s="92">
        <v>0</v>
      </c>
      <c r="E27" s="92">
        <v>0</v>
      </c>
      <c r="F27" s="92">
        <v>0</v>
      </c>
      <c r="G27" s="92">
        <v>123.13448907963451</v>
      </c>
      <c r="H27" s="92">
        <v>0</v>
      </c>
      <c r="I27" s="92">
        <v>514.06596447621848</v>
      </c>
      <c r="J27" s="92">
        <v>589.86180136900578</v>
      </c>
      <c r="K27" s="92">
        <v>627.94380780322956</v>
      </c>
      <c r="L27" s="92">
        <v>867.07993325360644</v>
      </c>
      <c r="M27" s="92">
        <v>945.84462050910213</v>
      </c>
      <c r="N27" s="92">
        <v>1055.984846152493</v>
      </c>
      <c r="O27" s="92">
        <v>1071.8761980763682</v>
      </c>
      <c r="P27" s="92">
        <v>1103.6326809459165</v>
      </c>
      <c r="Q27" s="92">
        <v>1144.5395496584003</v>
      </c>
    </row>
    <row r="28" spans="1:17" ht="12" hidden="1" customHeight="1" x14ac:dyDescent="0.25">
      <c r="A28" s="91" t="s">
        <v>33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</row>
    <row r="29" spans="1:17" ht="12.95" customHeight="1" x14ac:dyDescent="0.25">
      <c r="A29" s="90" t="s">
        <v>46</v>
      </c>
      <c r="B29" s="89">
        <f t="shared" ref="B29" si="9">SUM(B30:B33)</f>
        <v>233075.98452956957</v>
      </c>
      <c r="C29" s="89">
        <f t="shared" ref="C29:Q29" si="10">SUM(C30:C33)</f>
        <v>237611.46316902328</v>
      </c>
      <c r="D29" s="89">
        <f t="shared" si="10"/>
        <v>242927.21090172674</v>
      </c>
      <c r="E29" s="89">
        <f t="shared" si="10"/>
        <v>251920.64130488521</v>
      </c>
      <c r="F29" s="89">
        <f t="shared" si="10"/>
        <v>255853.18950077432</v>
      </c>
      <c r="G29" s="89">
        <f t="shared" si="10"/>
        <v>261883.41980377267</v>
      </c>
      <c r="H29" s="89">
        <f t="shared" si="10"/>
        <v>265489.55067910056</v>
      </c>
      <c r="I29" s="89">
        <f t="shared" si="10"/>
        <v>270671.97530882922</v>
      </c>
      <c r="J29" s="89">
        <f t="shared" si="10"/>
        <v>269111.11111111107</v>
      </c>
      <c r="K29" s="89">
        <f t="shared" si="10"/>
        <v>267960.59893728641</v>
      </c>
      <c r="L29" s="89">
        <f t="shared" si="10"/>
        <v>268024.46132549446</v>
      </c>
      <c r="M29" s="89">
        <f t="shared" si="10"/>
        <v>269209.61992034625</v>
      </c>
      <c r="N29" s="89">
        <f t="shared" si="10"/>
        <v>271162.41045663599</v>
      </c>
      <c r="O29" s="89">
        <f t="shared" si="10"/>
        <v>274016.39588895842</v>
      </c>
      <c r="P29" s="89">
        <f t="shared" si="10"/>
        <v>282622.06120864814</v>
      </c>
      <c r="Q29" s="89">
        <f t="shared" si="10"/>
        <v>282822.60426539852</v>
      </c>
    </row>
    <row r="30" spans="1:17" ht="12" customHeight="1" x14ac:dyDescent="0.25">
      <c r="A30" s="88" t="s">
        <v>66</v>
      </c>
      <c r="B30" s="87">
        <v>38098.978001853546</v>
      </c>
      <c r="C30" s="87">
        <v>32689.700424808001</v>
      </c>
      <c r="D30" s="87">
        <v>32199.463487404344</v>
      </c>
      <c r="E30" s="87">
        <v>31082.7717713784</v>
      </c>
      <c r="F30" s="87">
        <v>18943.665115657175</v>
      </c>
      <c r="G30" s="87">
        <v>18883.826128140583</v>
      </c>
      <c r="H30" s="87">
        <v>18368.627435628554</v>
      </c>
      <c r="I30" s="87">
        <v>18236.638665754981</v>
      </c>
      <c r="J30" s="87">
        <v>14969.356094522505</v>
      </c>
      <c r="K30" s="87">
        <v>15014.741802388438</v>
      </c>
      <c r="L30" s="87">
        <v>15048.180768708204</v>
      </c>
      <c r="M30" s="87">
        <v>15073.378483692584</v>
      </c>
      <c r="N30" s="87">
        <v>15795.319305304989</v>
      </c>
      <c r="O30" s="87">
        <v>13066.640998150096</v>
      </c>
      <c r="P30" s="87">
        <v>12600.725642727182</v>
      </c>
      <c r="Q30" s="87">
        <v>14669.278226571638</v>
      </c>
    </row>
    <row r="31" spans="1:17" ht="12" customHeight="1" x14ac:dyDescent="0.25">
      <c r="A31" s="88" t="s">
        <v>98</v>
      </c>
      <c r="B31" s="87">
        <v>103038.90916401756</v>
      </c>
      <c r="C31" s="87">
        <v>108160.4648707375</v>
      </c>
      <c r="D31" s="87">
        <v>112703.51902595094</v>
      </c>
      <c r="E31" s="87">
        <v>117780.9710729209</v>
      </c>
      <c r="F31" s="87">
        <v>123726.0044084885</v>
      </c>
      <c r="G31" s="87">
        <v>127244.91039503495</v>
      </c>
      <c r="H31" s="87">
        <v>128745.1214873245</v>
      </c>
      <c r="I31" s="87">
        <v>128990.5055374864</v>
      </c>
      <c r="J31" s="87">
        <v>129919.01683369753</v>
      </c>
      <c r="K31" s="87">
        <v>130389.15259872735</v>
      </c>
      <c r="L31" s="87">
        <v>147006.77645873456</v>
      </c>
      <c r="M31" s="87">
        <v>169040.86963503729</v>
      </c>
      <c r="N31" s="87">
        <v>232068.8888653297</v>
      </c>
      <c r="O31" s="87">
        <v>247370.06868085216</v>
      </c>
      <c r="P31" s="87">
        <v>245907.11347218609</v>
      </c>
      <c r="Q31" s="87">
        <v>227201.90319296997</v>
      </c>
    </row>
    <row r="32" spans="1:17" ht="12" customHeight="1" x14ac:dyDescent="0.25">
      <c r="A32" s="88" t="s">
        <v>34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ht="12" customHeight="1" x14ac:dyDescent="0.25">
      <c r="A33" s="49" t="s">
        <v>30</v>
      </c>
      <c r="B33" s="86">
        <v>91938.097363698471</v>
      </c>
      <c r="C33" s="86">
        <v>96761.297873477757</v>
      </c>
      <c r="D33" s="86">
        <v>98024.228388371455</v>
      </c>
      <c r="E33" s="86">
        <v>103056.89846058592</v>
      </c>
      <c r="F33" s="86">
        <v>113183.51997662867</v>
      </c>
      <c r="G33" s="86">
        <v>115754.68328059715</v>
      </c>
      <c r="H33" s="86">
        <v>118375.8017561475</v>
      </c>
      <c r="I33" s="86">
        <v>123444.8311055878</v>
      </c>
      <c r="J33" s="86">
        <v>124222.73818289101</v>
      </c>
      <c r="K33" s="86">
        <v>122556.70453617064</v>
      </c>
      <c r="L33" s="86">
        <v>105969.50409805169</v>
      </c>
      <c r="M33" s="86">
        <v>85095.371801616362</v>
      </c>
      <c r="N33" s="86">
        <v>23298.202286001273</v>
      </c>
      <c r="O33" s="86">
        <v>13579.686209956151</v>
      </c>
      <c r="P33" s="86">
        <v>24114.22209373489</v>
      </c>
      <c r="Q33" s="86">
        <v>40951.422845856941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>
      <c r="A2"/>
    </row>
    <row r="3" spans="1:17" ht="12.95" customHeight="1" x14ac:dyDescent="0.25">
      <c r="A3" s="99" t="s">
        <v>109</v>
      </c>
      <c r="B3" s="106">
        <f t="shared" ref="B3" si="0">SUM(B4,B16,B19,B29)</f>
        <v>2575.2308343373734</v>
      </c>
      <c r="C3" s="106">
        <f t="shared" ref="C3:Q3" si="1">SUM(C4,C16,C19,C29)</f>
        <v>2724.3960645993438</v>
      </c>
      <c r="D3" s="106">
        <f t="shared" si="1"/>
        <v>2474.3156102868484</v>
      </c>
      <c r="E3" s="106">
        <f t="shared" si="1"/>
        <v>2568.1427307852496</v>
      </c>
      <c r="F3" s="106">
        <f t="shared" si="1"/>
        <v>2646.46778532484</v>
      </c>
      <c r="G3" s="106">
        <f t="shared" si="1"/>
        <v>2960.0726077718341</v>
      </c>
      <c r="H3" s="106">
        <f t="shared" si="1"/>
        <v>2644.2121993855003</v>
      </c>
      <c r="I3" s="106">
        <f t="shared" si="1"/>
        <v>2256.4894142244557</v>
      </c>
      <c r="J3" s="106">
        <f t="shared" si="1"/>
        <v>2195.9209664815498</v>
      </c>
      <c r="K3" s="106">
        <f t="shared" si="1"/>
        <v>2395.5700319279085</v>
      </c>
      <c r="L3" s="106">
        <f t="shared" si="1"/>
        <v>2455.4873763903493</v>
      </c>
      <c r="M3" s="106">
        <f t="shared" si="1"/>
        <v>2463.2865085204535</v>
      </c>
      <c r="N3" s="106">
        <f t="shared" si="1"/>
        <v>1774.0514928014359</v>
      </c>
      <c r="O3" s="106">
        <f t="shared" si="1"/>
        <v>1770.1306092191187</v>
      </c>
      <c r="P3" s="106">
        <f t="shared" si="1"/>
        <v>1555.6705802389765</v>
      </c>
      <c r="Q3" s="106">
        <f t="shared" si="1"/>
        <v>1644.8485285846743</v>
      </c>
    </row>
    <row r="4" spans="1:17" ht="12.95" customHeight="1" x14ac:dyDescent="0.25">
      <c r="A4" s="90" t="s">
        <v>44</v>
      </c>
      <c r="B4" s="101">
        <f t="shared" ref="B4" si="2">SUM(B5:B15)</f>
        <v>2095.146125337159</v>
      </c>
      <c r="C4" s="101">
        <f t="shared" ref="C4:Q4" si="3">SUM(C5:C15)</f>
        <v>2237.9908940664695</v>
      </c>
      <c r="D4" s="101">
        <f t="shared" si="3"/>
        <v>1976.6931359956095</v>
      </c>
      <c r="E4" s="101">
        <f t="shared" si="3"/>
        <v>2053.2563528803939</v>
      </c>
      <c r="F4" s="101">
        <f t="shared" si="3"/>
        <v>2124.5534373855567</v>
      </c>
      <c r="G4" s="101">
        <f t="shared" si="3"/>
        <v>2428.2802239003377</v>
      </c>
      <c r="H4" s="101">
        <f t="shared" si="3"/>
        <v>2107.5219518711892</v>
      </c>
      <c r="I4" s="101">
        <f t="shared" si="3"/>
        <v>1711.8520083513938</v>
      </c>
      <c r="J4" s="101">
        <f t="shared" si="3"/>
        <v>1653.2257976366327</v>
      </c>
      <c r="K4" s="101">
        <f t="shared" si="3"/>
        <v>1850.8886935508772</v>
      </c>
      <c r="L4" s="101">
        <f t="shared" si="3"/>
        <v>1908.2523227688819</v>
      </c>
      <c r="M4" s="101">
        <f t="shared" si="3"/>
        <v>1918.5980601918045</v>
      </c>
      <c r="N4" s="101">
        <f t="shared" si="3"/>
        <v>1252.5548035499339</v>
      </c>
      <c r="O4" s="101">
        <f t="shared" si="3"/>
        <v>1234.4226196102345</v>
      </c>
      <c r="P4" s="101">
        <f t="shared" si="3"/>
        <v>1001.2630997902311</v>
      </c>
      <c r="Q4" s="101">
        <f t="shared" si="3"/>
        <v>1094.1363234070025</v>
      </c>
    </row>
    <row r="5" spans="1:17" ht="12" customHeight="1" x14ac:dyDescent="0.25">
      <c r="A5" s="88" t="s">
        <v>38</v>
      </c>
      <c r="B5" s="100">
        <v>25.10642728503629</v>
      </c>
      <c r="C5" s="100">
        <v>14.932299999999998</v>
      </c>
      <c r="D5" s="100">
        <v>11.557469999999999</v>
      </c>
      <c r="E5" s="100">
        <v>10.832749999999997</v>
      </c>
      <c r="F5" s="100">
        <v>6.4399899999999981</v>
      </c>
      <c r="G5" s="100">
        <v>2.3565332114155373</v>
      </c>
      <c r="H5" s="100">
        <v>4.4011800000000001</v>
      </c>
      <c r="I5" s="100">
        <v>3.498959999999999</v>
      </c>
      <c r="J5" s="100">
        <v>3.3019499999999997</v>
      </c>
      <c r="K5" s="100">
        <v>2.7004199999999998</v>
      </c>
      <c r="L5" s="100">
        <v>2.7228940379986946</v>
      </c>
      <c r="M5" s="100">
        <v>2.7706012849342638</v>
      </c>
      <c r="N5" s="100">
        <v>0.85947371886934576</v>
      </c>
      <c r="O5" s="100">
        <v>2.4601273976819638</v>
      </c>
      <c r="P5" s="100">
        <v>2.2912770011671011</v>
      </c>
      <c r="Q5" s="100">
        <v>2.935512451603262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32.697461603977239</v>
      </c>
      <c r="C7" s="100">
        <v>34.54234000000001</v>
      </c>
      <c r="D7" s="100">
        <v>16.299569999999999</v>
      </c>
      <c r="E7" s="100">
        <v>12.103369999999995</v>
      </c>
      <c r="F7" s="100">
        <v>9.0003699999999984</v>
      </c>
      <c r="G7" s="100">
        <v>9.0044726540293176</v>
      </c>
      <c r="H7" s="100">
        <v>6.9979899999999953</v>
      </c>
      <c r="I7" s="100">
        <v>0</v>
      </c>
      <c r="J7" s="100">
        <v>0</v>
      </c>
      <c r="K7" s="100">
        <v>0</v>
      </c>
      <c r="L7" s="100">
        <v>0</v>
      </c>
      <c r="M7" s="100">
        <v>0</v>
      </c>
      <c r="N7" s="100">
        <v>11.751300559179636</v>
      </c>
      <c r="O7" s="100">
        <v>6.783240063020469</v>
      </c>
      <c r="P7" s="100">
        <v>14.808350479167464</v>
      </c>
      <c r="Q7" s="100">
        <v>23.836724906121553</v>
      </c>
    </row>
    <row r="8" spans="1:17" ht="12" customHeight="1" x14ac:dyDescent="0.25">
      <c r="A8" s="88" t="s">
        <v>101</v>
      </c>
      <c r="B8" s="100">
        <v>0</v>
      </c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>
        <v>1521.7482554553144</v>
      </c>
      <c r="C9" s="100">
        <v>1665.8888699505949</v>
      </c>
      <c r="D9" s="100">
        <v>1517.263529410508</v>
      </c>
      <c r="E9" s="100">
        <v>1612.4079145097148</v>
      </c>
      <c r="F9" s="100">
        <v>1738.8786922827956</v>
      </c>
      <c r="G9" s="100">
        <v>1982.2531930274054</v>
      </c>
      <c r="H9" s="100">
        <v>1665.015741708502</v>
      </c>
      <c r="I9" s="100">
        <v>1227.6963217551734</v>
      </c>
      <c r="J9" s="100">
        <v>1136.5878077686202</v>
      </c>
      <c r="K9" s="100">
        <v>1262.7445932625319</v>
      </c>
      <c r="L9" s="100">
        <v>1387.3188821048461</v>
      </c>
      <c r="M9" s="100">
        <v>1376.3110482372522</v>
      </c>
      <c r="N9" s="100">
        <v>976.61225649458504</v>
      </c>
      <c r="O9" s="100">
        <v>963.8696014917615</v>
      </c>
      <c r="P9" s="100">
        <v>792.71281001204977</v>
      </c>
      <c r="Q9" s="100">
        <v>839.16278350843913</v>
      </c>
    </row>
    <row r="10" spans="1:17" ht="12" customHeight="1" x14ac:dyDescent="0.25">
      <c r="A10" s="88" t="s">
        <v>34</v>
      </c>
      <c r="B10" s="100">
        <v>54.743163750806247</v>
      </c>
      <c r="C10" s="100">
        <v>47.233930000000015</v>
      </c>
      <c r="D10" s="100">
        <v>50.603449999999995</v>
      </c>
      <c r="E10" s="100">
        <v>59.859420000000021</v>
      </c>
      <c r="F10" s="100">
        <v>54.631229999999995</v>
      </c>
      <c r="G10" s="100">
        <v>44.186449055169355</v>
      </c>
      <c r="H10" s="100">
        <v>64.03758999999998</v>
      </c>
      <c r="I10" s="100">
        <v>76.500709999999998</v>
      </c>
      <c r="J10" s="100">
        <v>75.497370000000004</v>
      </c>
      <c r="K10" s="100">
        <v>115.71721999999994</v>
      </c>
      <c r="L10" s="100">
        <v>32.72237797767901</v>
      </c>
      <c r="M10" s="100">
        <v>32.602304021500849</v>
      </c>
      <c r="N10" s="100">
        <v>30.253792625858676</v>
      </c>
      <c r="O10" s="100">
        <v>28.935794891444335</v>
      </c>
      <c r="P10" s="100">
        <v>24.32133304682727</v>
      </c>
      <c r="Q10" s="100">
        <v>28.582958193350962</v>
      </c>
    </row>
    <row r="11" spans="1:17" ht="12" customHeight="1" x14ac:dyDescent="0.25">
      <c r="A11" s="88" t="s">
        <v>61</v>
      </c>
      <c r="B11" s="100">
        <v>79.010180702145846</v>
      </c>
      <c r="C11" s="100">
        <v>77.791370000000015</v>
      </c>
      <c r="D11" s="100">
        <v>77.500259999999983</v>
      </c>
      <c r="E11" s="100">
        <v>76.302749999999989</v>
      </c>
      <c r="F11" s="100">
        <v>66.690969999999979</v>
      </c>
      <c r="G11" s="100">
        <v>65.061143414488228</v>
      </c>
      <c r="H11" s="100">
        <v>65.663789999999992</v>
      </c>
      <c r="I11" s="100">
        <v>66.297669999999968</v>
      </c>
      <c r="J11" s="100">
        <v>75.600669999999951</v>
      </c>
      <c r="K11" s="100">
        <v>77.654149999999987</v>
      </c>
      <c r="L11" s="100">
        <v>78.198149246112081</v>
      </c>
      <c r="M11" s="100">
        <v>82.115219260533081</v>
      </c>
      <c r="N11" s="100">
        <v>82.125407604849457</v>
      </c>
      <c r="O11" s="100">
        <v>84.718632262475836</v>
      </c>
      <c r="P11" s="100">
        <v>22.499287202586213</v>
      </c>
      <c r="Q11" s="100">
        <v>19.561985552139074</v>
      </c>
    </row>
    <row r="12" spans="1:17" ht="12" customHeight="1" x14ac:dyDescent="0.25">
      <c r="A12" s="88" t="s">
        <v>42</v>
      </c>
      <c r="B12" s="100">
        <v>246.23838497012926</v>
      </c>
      <c r="C12" s="100">
        <v>277.1771302255674</v>
      </c>
      <c r="D12" s="100">
        <v>222.7700291512883</v>
      </c>
      <c r="E12" s="100">
        <v>234.87102809005</v>
      </c>
      <c r="F12" s="100">
        <v>180.73327772899796</v>
      </c>
      <c r="G12" s="100">
        <v>211.08959329463303</v>
      </c>
      <c r="H12" s="100">
        <v>179.29215350283411</v>
      </c>
      <c r="I12" s="100">
        <v>191.43704879629308</v>
      </c>
      <c r="J12" s="100">
        <v>219.24710797692231</v>
      </c>
      <c r="K12" s="100">
        <v>200.98560417369544</v>
      </c>
      <c r="L12" s="100">
        <v>199.04591834046198</v>
      </c>
      <c r="M12" s="100">
        <v>183.10173904842458</v>
      </c>
      <c r="N12" s="100">
        <v>124.55130243541761</v>
      </c>
      <c r="O12" s="100">
        <v>118.80317054812012</v>
      </c>
      <c r="P12" s="100">
        <v>110.53671825963239</v>
      </c>
      <c r="Q12" s="100">
        <v>122.77019055018364</v>
      </c>
    </row>
    <row r="13" spans="1:17" ht="12" customHeight="1" x14ac:dyDescent="0.25">
      <c r="A13" s="88" t="s">
        <v>105</v>
      </c>
      <c r="B13" s="100">
        <v>0.27482406955412159</v>
      </c>
      <c r="C13" s="100">
        <v>0.34833934391626437</v>
      </c>
      <c r="D13" s="100">
        <v>0.31922221453282329</v>
      </c>
      <c r="E13" s="100">
        <v>0.3363842961831367</v>
      </c>
      <c r="F13" s="100">
        <v>0.62127747009944112</v>
      </c>
      <c r="G13" s="100">
        <v>1.274085091591135</v>
      </c>
      <c r="H13" s="100">
        <v>1.6030228848290495</v>
      </c>
      <c r="I13" s="100">
        <v>2.1881257729500705</v>
      </c>
      <c r="J13" s="100">
        <v>2.3484228187628946</v>
      </c>
      <c r="K13" s="100">
        <v>3.3401792074379379</v>
      </c>
      <c r="L13" s="100">
        <v>3.7527636632018528</v>
      </c>
      <c r="M13" s="100">
        <v>4.1845158340917603</v>
      </c>
      <c r="N13" s="100">
        <v>3.9048081697919637</v>
      </c>
      <c r="O13" s="100">
        <v>4.9253722343830306</v>
      </c>
      <c r="P13" s="100">
        <v>5.1160183356904607</v>
      </c>
      <c r="Q13" s="100">
        <v>4.2382773660694504</v>
      </c>
    </row>
    <row r="14" spans="1:17" ht="12" customHeight="1" x14ac:dyDescent="0.25">
      <c r="A14" s="51" t="s">
        <v>104</v>
      </c>
      <c r="B14" s="22">
        <v>113.87114535105202</v>
      </c>
      <c r="C14" s="22">
        <v>96.514344938241848</v>
      </c>
      <c r="D14" s="22">
        <v>58.956108624254561</v>
      </c>
      <c r="E14" s="22">
        <v>23.619216819570372</v>
      </c>
      <c r="F14" s="22">
        <v>43.058096988602614</v>
      </c>
      <c r="G14" s="22">
        <v>85.013477136458121</v>
      </c>
      <c r="H14" s="22">
        <v>96.535671812956394</v>
      </c>
      <c r="I14" s="22">
        <v>126.03753259956648</v>
      </c>
      <c r="J14" s="22">
        <v>123.43289196971452</v>
      </c>
      <c r="K14" s="22">
        <v>168.5410479036224</v>
      </c>
      <c r="L14" s="22">
        <v>183.88541949689073</v>
      </c>
      <c r="M14" s="22">
        <v>217.07099744252608</v>
      </c>
      <c r="N14" s="22">
        <v>7.6397033046746303</v>
      </c>
      <c r="O14" s="22">
        <v>9.2405881399374028</v>
      </c>
      <c r="P14" s="22">
        <v>16.798629204897789</v>
      </c>
      <c r="Q14" s="22">
        <v>39.909420555427175</v>
      </c>
    </row>
    <row r="15" spans="1:17" ht="12" customHeight="1" x14ac:dyDescent="0.25">
      <c r="A15" s="105" t="s">
        <v>108</v>
      </c>
      <c r="B15" s="104">
        <v>21.456282149143572</v>
      </c>
      <c r="C15" s="104">
        <v>23.562269608149307</v>
      </c>
      <c r="D15" s="104">
        <v>21.42349659502564</v>
      </c>
      <c r="E15" s="104">
        <v>22.923519164875682</v>
      </c>
      <c r="F15" s="104">
        <v>24.499532915061291</v>
      </c>
      <c r="G15" s="104">
        <v>28.041277015147276</v>
      </c>
      <c r="H15" s="104">
        <v>23.97481196206801</v>
      </c>
      <c r="I15" s="104">
        <v>18.19563942741101</v>
      </c>
      <c r="J15" s="104">
        <v>17.209577102612695</v>
      </c>
      <c r="K15" s="104">
        <v>19.205479003589197</v>
      </c>
      <c r="L15" s="104">
        <v>20.605917901691171</v>
      </c>
      <c r="M15" s="104">
        <v>20.441635062541799</v>
      </c>
      <c r="N15" s="104">
        <v>14.856758636707387</v>
      </c>
      <c r="O15" s="104">
        <v>14.686092581409966</v>
      </c>
      <c r="P15" s="104">
        <v>12.178676248212687</v>
      </c>
      <c r="Q15" s="104">
        <v>13.138470323668031</v>
      </c>
    </row>
    <row r="16" spans="1:17" ht="12.95" customHeight="1" x14ac:dyDescent="0.25">
      <c r="A16" s="90" t="s">
        <v>102</v>
      </c>
      <c r="B16" s="101">
        <f t="shared" ref="B16" si="4">SUM(B17:B18)</f>
        <v>23.778756114220958</v>
      </c>
      <c r="C16" s="101">
        <f t="shared" ref="C16:Q16" si="5">SUM(C17:C18)</f>
        <v>24.677603684214471</v>
      </c>
      <c r="D16" s="101">
        <f t="shared" si="5"/>
        <v>26.19895711166475</v>
      </c>
      <c r="E16" s="101">
        <f t="shared" si="5"/>
        <v>27.539549345622227</v>
      </c>
      <c r="F16" s="101">
        <f t="shared" si="5"/>
        <v>29.306599090666197</v>
      </c>
      <c r="G16" s="101">
        <f t="shared" si="5"/>
        <v>30.6889483605778</v>
      </c>
      <c r="H16" s="101">
        <f t="shared" si="5"/>
        <v>32.698232101110321</v>
      </c>
      <c r="I16" s="101">
        <f t="shared" si="5"/>
        <v>34.682899583025076</v>
      </c>
      <c r="J16" s="101">
        <f t="shared" si="5"/>
        <v>35.754601328533418</v>
      </c>
      <c r="K16" s="101">
        <f t="shared" si="5"/>
        <v>36.474055952148447</v>
      </c>
      <c r="L16" s="101">
        <f t="shared" si="5"/>
        <v>37.478476693073887</v>
      </c>
      <c r="M16" s="101">
        <f t="shared" si="5"/>
        <v>36.949622324342677</v>
      </c>
      <c r="N16" s="101">
        <f t="shared" si="5"/>
        <v>36.133848297229676</v>
      </c>
      <c r="O16" s="101">
        <f t="shared" si="5"/>
        <v>35.152807171641513</v>
      </c>
      <c r="P16" s="101">
        <f t="shared" si="5"/>
        <v>34.678495301819744</v>
      </c>
      <c r="Q16" s="101">
        <f t="shared" si="5"/>
        <v>33.194123700446085</v>
      </c>
    </row>
    <row r="17" spans="1:17" ht="12.95" customHeight="1" x14ac:dyDescent="0.25">
      <c r="A17" s="88" t="s">
        <v>101</v>
      </c>
      <c r="B17" s="103">
        <v>5.8518954065849699E-2</v>
      </c>
      <c r="C17" s="103">
        <v>5.9975249199674792E-2</v>
      </c>
      <c r="D17" s="103">
        <v>7.4799053125503598E-2</v>
      </c>
      <c r="E17" s="103">
        <v>7.9964994334050993E-2</v>
      </c>
      <c r="F17" s="103">
        <v>8.6208630703813668E-2</v>
      </c>
      <c r="G17" s="103">
        <v>8.3851369231617803E-2</v>
      </c>
      <c r="H17" s="103">
        <v>0.10677836747831203</v>
      </c>
      <c r="I17" s="103">
        <v>0.14540974382842001</v>
      </c>
      <c r="J17" s="103">
        <v>0.16348153168701174</v>
      </c>
      <c r="K17" s="103">
        <v>0.15736243677542031</v>
      </c>
      <c r="L17" s="103">
        <v>0.16025106956736573</v>
      </c>
      <c r="M17" s="103">
        <v>0.16983901952667707</v>
      </c>
      <c r="N17" s="103">
        <v>0.19100270929851268</v>
      </c>
      <c r="O17" s="103">
        <v>0.22762576127103096</v>
      </c>
      <c r="P17" s="103">
        <v>0.2919207706669924</v>
      </c>
      <c r="Q17" s="103">
        <v>0.38420999443260623</v>
      </c>
    </row>
    <row r="18" spans="1:17" ht="12" customHeight="1" x14ac:dyDescent="0.25">
      <c r="A18" s="88" t="s">
        <v>100</v>
      </c>
      <c r="B18" s="103">
        <v>23.720237160155108</v>
      </c>
      <c r="C18" s="103">
        <v>24.617628435014797</v>
      </c>
      <c r="D18" s="103">
        <v>26.124158058539248</v>
      </c>
      <c r="E18" s="103">
        <v>27.459584351288175</v>
      </c>
      <c r="F18" s="103">
        <v>29.220390459962385</v>
      </c>
      <c r="G18" s="103">
        <v>30.605096991346183</v>
      </c>
      <c r="H18" s="103">
        <v>32.591453733632008</v>
      </c>
      <c r="I18" s="103">
        <v>34.53748983919666</v>
      </c>
      <c r="J18" s="103">
        <v>35.591119796846407</v>
      </c>
      <c r="K18" s="103">
        <v>36.316693515373025</v>
      </c>
      <c r="L18" s="103">
        <v>37.318225623506521</v>
      </c>
      <c r="M18" s="103">
        <v>36.779783304816</v>
      </c>
      <c r="N18" s="103">
        <v>35.94284558793116</v>
      </c>
      <c r="O18" s="103">
        <v>34.925181410370485</v>
      </c>
      <c r="P18" s="103">
        <v>34.386574531152753</v>
      </c>
      <c r="Q18" s="103">
        <v>32.809913706013475</v>
      </c>
    </row>
    <row r="19" spans="1:17" ht="12.95" customHeight="1" x14ac:dyDescent="0.25">
      <c r="A19" s="90" t="s">
        <v>47</v>
      </c>
      <c r="B19" s="101">
        <f t="shared" ref="B19" si="6">SUM(B20:B27)</f>
        <v>199.18156730983489</v>
      </c>
      <c r="C19" s="101">
        <f t="shared" ref="C19:Q19" si="7">SUM(C20:C27)</f>
        <v>201.74446867877114</v>
      </c>
      <c r="D19" s="101">
        <f t="shared" si="7"/>
        <v>206.65581615716448</v>
      </c>
      <c r="E19" s="101">
        <f t="shared" si="7"/>
        <v>215.06169017528444</v>
      </c>
      <c r="F19" s="101">
        <f t="shared" si="7"/>
        <v>220.24325892586657</v>
      </c>
      <c r="G19" s="101">
        <f t="shared" si="7"/>
        <v>222.59934512791054</v>
      </c>
      <c r="H19" s="101">
        <f t="shared" si="7"/>
        <v>224.77977408734444</v>
      </c>
      <c r="I19" s="101">
        <f t="shared" si="7"/>
        <v>227.07276788289494</v>
      </c>
      <c r="J19" s="101">
        <f t="shared" si="7"/>
        <v>226.8754373405977</v>
      </c>
      <c r="K19" s="101">
        <f t="shared" si="7"/>
        <v>229.42234110635707</v>
      </c>
      <c r="L19" s="101">
        <f t="shared" si="7"/>
        <v>230.30278857064346</v>
      </c>
      <c r="M19" s="101">
        <f t="shared" si="7"/>
        <v>231.57998995954415</v>
      </c>
      <c r="N19" s="101">
        <f t="shared" si="7"/>
        <v>222.25274804936276</v>
      </c>
      <c r="O19" s="101">
        <f t="shared" si="7"/>
        <v>229.7027284936544</v>
      </c>
      <c r="P19" s="101">
        <f t="shared" si="7"/>
        <v>242.92784853172421</v>
      </c>
      <c r="Q19" s="101">
        <f t="shared" si="7"/>
        <v>244.63671144276756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0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>
        <v>0</v>
      </c>
      <c r="C22" s="100">
        <v>0</v>
      </c>
      <c r="D22" s="100">
        <v>0</v>
      </c>
      <c r="E22" s="100">
        <v>0</v>
      </c>
      <c r="F22" s="100">
        <v>0</v>
      </c>
      <c r="G22" s="100">
        <v>0</v>
      </c>
      <c r="H22" s="100">
        <v>0</v>
      </c>
      <c r="I22" s="100">
        <v>0</v>
      </c>
      <c r="J22" s="100">
        <v>0</v>
      </c>
      <c r="K22" s="100">
        <v>0</v>
      </c>
      <c r="L22" s="100">
        <v>0</v>
      </c>
      <c r="M22" s="100">
        <v>0</v>
      </c>
      <c r="N22" s="100">
        <v>0</v>
      </c>
      <c r="O22" s="100">
        <v>0</v>
      </c>
      <c r="P22" s="100">
        <v>0</v>
      </c>
      <c r="Q22" s="100">
        <v>0</v>
      </c>
    </row>
    <row r="23" spans="1:17" ht="12" customHeight="1" x14ac:dyDescent="0.25">
      <c r="A23" s="88" t="s">
        <v>98</v>
      </c>
      <c r="B23" s="100">
        <v>124.39594185202199</v>
      </c>
      <c r="C23" s="100">
        <v>124.64658674763972</v>
      </c>
      <c r="D23" s="100">
        <v>129.40305899737635</v>
      </c>
      <c r="E23" s="100">
        <v>135.14510732021068</v>
      </c>
      <c r="F23" s="100">
        <v>145.1274301068506</v>
      </c>
      <c r="G23" s="100">
        <v>147.34646609115885</v>
      </c>
      <c r="H23" s="100">
        <v>148.42918818563098</v>
      </c>
      <c r="I23" s="100">
        <v>150.40377583677255</v>
      </c>
      <c r="J23" s="100">
        <v>153.57460287205402</v>
      </c>
      <c r="K23" s="100">
        <v>157.80196284764793</v>
      </c>
      <c r="L23" s="100">
        <v>161.88297414051979</v>
      </c>
      <c r="M23" s="100">
        <v>162.76233830666351</v>
      </c>
      <c r="N23" s="100">
        <v>182.99377386972927</v>
      </c>
      <c r="O23" s="100">
        <v>202.48457790248588</v>
      </c>
      <c r="P23" s="100">
        <v>208.15618587915594</v>
      </c>
      <c r="Q23" s="100">
        <v>198.82252746313841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5.0000000000000018</v>
      </c>
      <c r="O24" s="100">
        <v>5.1000000000000005</v>
      </c>
      <c r="P24" s="100">
        <v>5.1999999999999993</v>
      </c>
      <c r="Q24" s="100">
        <v>5.5</v>
      </c>
    </row>
    <row r="25" spans="1:17" ht="12" customHeight="1" x14ac:dyDescent="0.25">
      <c r="A25" s="88" t="s">
        <v>42</v>
      </c>
      <c r="B25" s="100">
        <v>15.893546272568731</v>
      </c>
      <c r="C25" s="100">
        <v>15.820869774432607</v>
      </c>
      <c r="D25" s="100">
        <v>15.841540848711698</v>
      </c>
      <c r="E25" s="100">
        <v>15.919931909949989</v>
      </c>
      <c r="F25" s="100">
        <v>16.157782271002091</v>
      </c>
      <c r="G25" s="100">
        <v>17.270965974009815</v>
      </c>
      <c r="H25" s="100">
        <v>17.587566497165884</v>
      </c>
      <c r="I25" s="100">
        <v>18.094131203706926</v>
      </c>
      <c r="J25" s="100">
        <v>19.431502023077673</v>
      </c>
      <c r="K25" s="100">
        <v>19.934965826304463</v>
      </c>
      <c r="L25" s="100">
        <v>20.263094411119642</v>
      </c>
      <c r="M25" s="100">
        <v>20.466084810413271</v>
      </c>
      <c r="N25" s="100">
        <v>20.929733200390373</v>
      </c>
      <c r="O25" s="100">
        <v>20.491578122019597</v>
      </c>
      <c r="P25" s="100">
        <v>20.398898371007181</v>
      </c>
      <c r="Q25" s="100">
        <v>20.441869061207104</v>
      </c>
    </row>
    <row r="26" spans="1:17" ht="12" customHeight="1" x14ac:dyDescent="0.25">
      <c r="A26" s="88" t="s">
        <v>30</v>
      </c>
      <c r="B26" s="22">
        <v>58.892079185244171</v>
      </c>
      <c r="C26" s="22">
        <v>61.277012156698824</v>
      </c>
      <c r="D26" s="22">
        <v>61.411216311076437</v>
      </c>
      <c r="E26" s="22">
        <v>63.996650945123783</v>
      </c>
      <c r="F26" s="22">
        <v>58.958046548013868</v>
      </c>
      <c r="G26" s="22">
        <v>57.958028473079125</v>
      </c>
      <c r="H26" s="22">
        <v>58.763019404547578</v>
      </c>
      <c r="I26" s="22">
        <v>58.47486084241546</v>
      </c>
      <c r="J26" s="22">
        <v>53.769332445465992</v>
      </c>
      <c r="K26" s="22">
        <v>51.585412432404688</v>
      </c>
      <c r="L26" s="22">
        <v>47.989527309907906</v>
      </c>
      <c r="M26" s="22">
        <v>48.160490799433724</v>
      </c>
      <c r="N26" s="22">
        <v>13.138164261941135</v>
      </c>
      <c r="O26" s="22">
        <v>1.4354957518469431</v>
      </c>
      <c r="P26" s="22">
        <v>8.9578029745963512</v>
      </c>
      <c r="Q26" s="22">
        <v>19.657353611457282</v>
      </c>
    </row>
    <row r="27" spans="1:17" ht="12" customHeight="1" x14ac:dyDescent="0.25">
      <c r="A27" s="93" t="s">
        <v>33</v>
      </c>
      <c r="B27" s="102">
        <v>0</v>
      </c>
      <c r="C27" s="102">
        <v>0</v>
      </c>
      <c r="D27" s="102">
        <v>0</v>
      </c>
      <c r="E27" s="102">
        <v>0</v>
      </c>
      <c r="F27" s="102">
        <v>0</v>
      </c>
      <c r="G27" s="102">
        <v>2.3884589662749992E-2</v>
      </c>
      <c r="H27" s="102">
        <v>0</v>
      </c>
      <c r="I27" s="102">
        <v>0.1</v>
      </c>
      <c r="J27" s="102">
        <v>9.9999999999999978E-2</v>
      </c>
      <c r="K27" s="102">
        <v>9.9999999999999978E-2</v>
      </c>
      <c r="L27" s="102">
        <v>0.16719270909610415</v>
      </c>
      <c r="M27" s="102">
        <v>0.19107604303365475</v>
      </c>
      <c r="N27" s="102">
        <v>0.19107671730199999</v>
      </c>
      <c r="O27" s="102">
        <v>0.19107671730199993</v>
      </c>
      <c r="P27" s="102">
        <v>0.21496130696475002</v>
      </c>
      <c r="Q27" s="102">
        <v>0.21496130696475005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257.12438557615849</v>
      </c>
      <c r="C29" s="101">
        <f t="shared" ref="C29:Q29" si="9">SUM(C30:C33)</f>
        <v>259.98309816988876</v>
      </c>
      <c r="D29" s="101">
        <f t="shared" si="9"/>
        <v>264.76770102240971</v>
      </c>
      <c r="E29" s="101">
        <f t="shared" si="9"/>
        <v>272.28513838394883</v>
      </c>
      <c r="F29" s="101">
        <f t="shared" si="9"/>
        <v>272.36448992275075</v>
      </c>
      <c r="G29" s="101">
        <f t="shared" si="9"/>
        <v>278.50409038300796</v>
      </c>
      <c r="H29" s="101">
        <f t="shared" si="9"/>
        <v>279.2122413258561</v>
      </c>
      <c r="I29" s="101">
        <f t="shared" si="9"/>
        <v>282.88173840714182</v>
      </c>
      <c r="J29" s="101">
        <f t="shared" si="9"/>
        <v>280.06513017578573</v>
      </c>
      <c r="K29" s="101">
        <f t="shared" si="9"/>
        <v>278.78494131852574</v>
      </c>
      <c r="L29" s="101">
        <f t="shared" si="9"/>
        <v>279.45378835774989</v>
      </c>
      <c r="M29" s="101">
        <f t="shared" si="9"/>
        <v>276.15883604476221</v>
      </c>
      <c r="N29" s="101">
        <f t="shared" si="9"/>
        <v>263.11009290490972</v>
      </c>
      <c r="O29" s="101">
        <f t="shared" si="9"/>
        <v>270.85245394358827</v>
      </c>
      <c r="P29" s="101">
        <f t="shared" si="9"/>
        <v>276.80113661520136</v>
      </c>
      <c r="Q29" s="101">
        <f t="shared" si="9"/>
        <v>272.88137003445826</v>
      </c>
    </row>
    <row r="30" spans="1:17" ht="12" customHeight="1" x14ac:dyDescent="0.25">
      <c r="A30" s="88" t="s">
        <v>66</v>
      </c>
      <c r="B30" s="100">
        <v>50.539562433715503</v>
      </c>
      <c r="C30" s="100">
        <v>40.634709999999991</v>
      </c>
      <c r="D30" s="100">
        <v>45.005479999999991</v>
      </c>
      <c r="E30" s="100">
        <v>40.687439999999995</v>
      </c>
      <c r="F30" s="100">
        <v>23.596109999999999</v>
      </c>
      <c r="G30" s="100">
        <v>25.819316538085531</v>
      </c>
      <c r="H30" s="100">
        <v>23.599989999999991</v>
      </c>
      <c r="I30" s="100">
        <v>23.584250000000001</v>
      </c>
      <c r="J30" s="100">
        <v>19.104279999999996</v>
      </c>
      <c r="K30" s="100">
        <v>19.117059999999995</v>
      </c>
      <c r="L30" s="100">
        <v>21.329046412947797</v>
      </c>
      <c r="M30" s="100">
        <v>17.961113323867217</v>
      </c>
      <c r="N30" s="100">
        <v>16.839275224809519</v>
      </c>
      <c r="O30" s="100">
        <v>12.348404342622938</v>
      </c>
      <c r="P30" s="100">
        <v>13.47107523257065</v>
      </c>
      <c r="Q30" s="100">
        <v>15.716189790380485</v>
      </c>
    </row>
    <row r="31" spans="1:17" ht="12" customHeight="1" x14ac:dyDescent="0.25">
      <c r="A31" s="88" t="s">
        <v>98</v>
      </c>
      <c r="B31" s="100">
        <v>126.9213610121828</v>
      </c>
      <c r="C31" s="100">
        <v>135.43957805256539</v>
      </c>
      <c r="D31" s="100">
        <v>135.27665253899025</v>
      </c>
      <c r="E31" s="100">
        <v>143.16309317574041</v>
      </c>
      <c r="F31" s="100">
        <v>151.33509093650434</v>
      </c>
      <c r="G31" s="100">
        <v>152.22079300415263</v>
      </c>
      <c r="H31" s="100">
        <v>153.59646173838877</v>
      </c>
      <c r="I31" s="100">
        <v>152.98170266422537</v>
      </c>
      <c r="J31" s="100">
        <v>153.9627278276391</v>
      </c>
      <c r="K31" s="100">
        <v>154.15585145304456</v>
      </c>
      <c r="L31" s="100">
        <v>168.46008378142241</v>
      </c>
      <c r="M31" s="100">
        <v>188.98311132106497</v>
      </c>
      <c r="N31" s="100">
        <v>229.42443762740103</v>
      </c>
      <c r="O31" s="100">
        <v>246.13824011901764</v>
      </c>
      <c r="P31" s="100">
        <v>243.29289925875074</v>
      </c>
      <c r="Q31" s="100">
        <v>225.03847969985617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79.663462130260228</v>
      </c>
      <c r="C33" s="18">
        <v>83.90881011732337</v>
      </c>
      <c r="D33" s="18">
        <v>84.485568483419485</v>
      </c>
      <c r="E33" s="18">
        <v>88.434605208208453</v>
      </c>
      <c r="F33" s="18">
        <v>97.43328898624641</v>
      </c>
      <c r="G33" s="18">
        <v>100.46398084076982</v>
      </c>
      <c r="H33" s="18">
        <v>102.01578958746731</v>
      </c>
      <c r="I33" s="18">
        <v>106.31578574291649</v>
      </c>
      <c r="J33" s="18">
        <v>106.99812234814667</v>
      </c>
      <c r="K33" s="18">
        <v>105.51202986548114</v>
      </c>
      <c r="L33" s="18">
        <v>89.664658163379642</v>
      </c>
      <c r="M33" s="18">
        <v>69.214611399830019</v>
      </c>
      <c r="N33" s="18">
        <v>16.846380052699196</v>
      </c>
      <c r="O33" s="18">
        <v>12.365809481947702</v>
      </c>
      <c r="P33" s="18">
        <v>20.037162123879991</v>
      </c>
      <c r="Q33" s="18">
        <v>32.126700544221571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>
        <f t="shared" ref="B3" si="0">SUM(B4,B16,B19,B29)</f>
        <v>1645.6815617088607</v>
      </c>
      <c r="C3" s="106">
        <f t="shared" ref="C3:Q3" si="1">SUM(C4,C16,C19,C29)</f>
        <v>1762.9785899892454</v>
      </c>
      <c r="D3" s="106">
        <f t="shared" si="1"/>
        <v>1614.8890262316511</v>
      </c>
      <c r="E3" s="106">
        <f t="shared" si="1"/>
        <v>1696.0175417991195</v>
      </c>
      <c r="F3" s="106">
        <f t="shared" si="1"/>
        <v>1768.1189712879741</v>
      </c>
      <c r="G3" s="106">
        <f t="shared" si="1"/>
        <v>2003.1248672541924</v>
      </c>
      <c r="H3" s="106">
        <f t="shared" si="1"/>
        <v>1802.5922444550927</v>
      </c>
      <c r="I3" s="106">
        <f t="shared" si="1"/>
        <v>1558.2574354810658</v>
      </c>
      <c r="J3" s="106">
        <f t="shared" si="1"/>
        <v>1531.0574777974443</v>
      </c>
      <c r="K3" s="106">
        <f t="shared" si="1"/>
        <v>1680.0085213483344</v>
      </c>
      <c r="L3" s="106">
        <f t="shared" si="1"/>
        <v>1751.0631228358627</v>
      </c>
      <c r="M3" s="106">
        <f t="shared" si="1"/>
        <v>1768.5467720716938</v>
      </c>
      <c r="N3" s="106">
        <f t="shared" si="1"/>
        <v>1284.8367377096718</v>
      </c>
      <c r="O3" s="106">
        <f t="shared" si="1"/>
        <v>1279.3029820589309</v>
      </c>
      <c r="P3" s="106">
        <f t="shared" si="1"/>
        <v>1133.8383423116643</v>
      </c>
      <c r="Q3" s="106">
        <f t="shared" si="1"/>
        <v>1214.6240134895702</v>
      </c>
    </row>
    <row r="4" spans="1:17" ht="12.95" customHeight="1" x14ac:dyDescent="0.25">
      <c r="A4" s="90" t="s">
        <v>44</v>
      </c>
      <c r="B4" s="101">
        <f t="shared" ref="B4" si="2">SUM(B5:B15)</f>
        <v>1350.4077983923607</v>
      </c>
      <c r="C4" s="101">
        <f t="shared" ref="C4:Q4" si="3">SUM(C5:C15)</f>
        <v>1459.6801459453834</v>
      </c>
      <c r="D4" s="101">
        <f t="shared" si="3"/>
        <v>1301.3821065238042</v>
      </c>
      <c r="E4" s="101">
        <f t="shared" si="3"/>
        <v>1367.6740952987439</v>
      </c>
      <c r="F4" s="101">
        <f t="shared" si="3"/>
        <v>1428.8959238234177</v>
      </c>
      <c r="G4" s="101">
        <f t="shared" si="3"/>
        <v>1653.5097613375035</v>
      </c>
      <c r="H4" s="101">
        <f t="shared" si="3"/>
        <v>1444.033128945181</v>
      </c>
      <c r="I4" s="101">
        <f t="shared" si="3"/>
        <v>1188.5853008832216</v>
      </c>
      <c r="J4" s="101">
        <f t="shared" si="3"/>
        <v>1158.0185301667159</v>
      </c>
      <c r="K4" s="101">
        <f t="shared" si="3"/>
        <v>1302.0253078371347</v>
      </c>
      <c r="L4" s="101">
        <f t="shared" si="3"/>
        <v>1369.5612920814956</v>
      </c>
      <c r="M4" s="101">
        <f t="shared" si="3"/>
        <v>1388.3285222894883</v>
      </c>
      <c r="N4" s="101">
        <f t="shared" si="3"/>
        <v>926.20438240951682</v>
      </c>
      <c r="O4" s="101">
        <f t="shared" si="3"/>
        <v>912.00593243638468</v>
      </c>
      <c r="P4" s="101">
        <f t="shared" si="3"/>
        <v>747.89428282000517</v>
      </c>
      <c r="Q4" s="101">
        <f t="shared" si="3"/>
        <v>822.98635668557631</v>
      </c>
    </row>
    <row r="5" spans="1:17" ht="12" customHeight="1" x14ac:dyDescent="0.25">
      <c r="A5" s="88" t="s">
        <v>38</v>
      </c>
      <c r="B5" s="100">
        <v>12.730707709931737</v>
      </c>
      <c r="C5" s="100">
        <v>7.5717163807816918</v>
      </c>
      <c r="D5" s="100">
        <v>5.8628500783969484</v>
      </c>
      <c r="E5" s="100">
        <v>5.5120422400638445</v>
      </c>
      <c r="F5" s="100">
        <v>3.284896198453628</v>
      </c>
      <c r="G5" s="100">
        <v>1.2046555068024578</v>
      </c>
      <c r="H5" s="100">
        <v>2.2947031130856397</v>
      </c>
      <c r="I5" s="100">
        <v>1.8647127791114526</v>
      </c>
      <c r="J5" s="100">
        <v>1.7895308639266216</v>
      </c>
      <c r="K5" s="100">
        <v>1.4700827470351898</v>
      </c>
      <c r="L5" s="100">
        <v>1.4823824751437937</v>
      </c>
      <c r="M5" s="100">
        <v>1.5084119471733604</v>
      </c>
      <c r="N5" s="100">
        <v>0.46920243541399886</v>
      </c>
      <c r="O5" s="100">
        <v>1.3557489644465497</v>
      </c>
      <c r="P5" s="100">
        <v>1.2636902373290071</v>
      </c>
      <c r="Q5" s="100">
        <v>1.6200565527147528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19.130643404165284</v>
      </c>
      <c r="C7" s="100">
        <v>20.236357046161597</v>
      </c>
      <c r="D7" s="100">
        <v>9.5592089987241664</v>
      </c>
      <c r="E7" s="100">
        <v>7.1040683706060772</v>
      </c>
      <c r="F7" s="100">
        <v>5.2889069218140108</v>
      </c>
      <c r="G7" s="100">
        <v>5.3222958351777461</v>
      </c>
      <c r="H7" s="100">
        <v>4.1753747217248414</v>
      </c>
      <c r="I7" s="100">
        <v>0</v>
      </c>
      <c r="J7" s="100">
        <v>0</v>
      </c>
      <c r="K7" s="100">
        <v>0</v>
      </c>
      <c r="L7" s="100">
        <v>0</v>
      </c>
      <c r="M7" s="100">
        <v>0</v>
      </c>
      <c r="N7" s="100">
        <v>7.6049746420266633</v>
      </c>
      <c r="O7" s="100">
        <v>4.3941038313624752</v>
      </c>
      <c r="P7" s="100">
        <v>9.6611158864694122</v>
      </c>
      <c r="Q7" s="100">
        <v>15.622591912102351</v>
      </c>
    </row>
    <row r="8" spans="1:17" ht="12" customHeight="1" x14ac:dyDescent="0.25">
      <c r="A8" s="88" t="s">
        <v>101</v>
      </c>
      <c r="B8" s="100">
        <v>0</v>
      </c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>
        <v>951.20825577651931</v>
      </c>
      <c r="C9" s="100">
        <v>1054.8014960952557</v>
      </c>
      <c r="D9" s="100">
        <v>975.48258490474382</v>
      </c>
      <c r="E9" s="100">
        <v>1053.9757213440005</v>
      </c>
      <c r="F9" s="100">
        <v>1152.0564267536834</v>
      </c>
      <c r="G9" s="100">
        <v>1325.1287432140964</v>
      </c>
      <c r="H9" s="100">
        <v>1121.411222588988</v>
      </c>
      <c r="I9" s="100">
        <v>832.07172361427138</v>
      </c>
      <c r="J9" s="100">
        <v>774.0579051719883</v>
      </c>
      <c r="K9" s="100">
        <v>868.41436606277466</v>
      </c>
      <c r="L9" s="100">
        <v>968.16109004218765</v>
      </c>
      <c r="M9" s="100">
        <v>969.2395084937682</v>
      </c>
      <c r="N9" s="100">
        <v>699.58978566773874</v>
      </c>
      <c r="O9" s="100">
        <v>696.94414761450912</v>
      </c>
      <c r="P9" s="100">
        <v>579.9514910453056</v>
      </c>
      <c r="Q9" s="100">
        <v>620.8251925865103</v>
      </c>
    </row>
    <row r="10" spans="1:17" ht="12" customHeight="1" x14ac:dyDescent="0.25">
      <c r="A10" s="88" t="s">
        <v>34</v>
      </c>
      <c r="B10" s="100">
        <v>26.47743173356595</v>
      </c>
      <c r="C10" s="100">
        <v>23.098355661895706</v>
      </c>
      <c r="D10" s="100">
        <v>25.246579435537516</v>
      </c>
      <c r="E10" s="100">
        <v>30.470887514272125</v>
      </c>
      <c r="F10" s="100">
        <v>28.041354750513857</v>
      </c>
      <c r="G10" s="100">
        <v>22.919463498771144</v>
      </c>
      <c r="H10" s="100">
        <v>33.811983096843349</v>
      </c>
      <c r="I10" s="100">
        <v>41.711147213854005</v>
      </c>
      <c r="J10" s="100">
        <v>41.386423475007234</v>
      </c>
      <c r="K10" s="100">
        <v>64.590518721675835</v>
      </c>
      <c r="L10" s="100">
        <v>18.908875954877537</v>
      </c>
      <c r="M10" s="100">
        <v>18.839490302516534</v>
      </c>
      <c r="N10" s="100">
        <v>17.535505412634986</v>
      </c>
      <c r="O10" s="100">
        <v>16.776053379391957</v>
      </c>
      <c r="P10" s="100">
        <v>14.112322431217095</v>
      </c>
      <c r="Q10" s="100">
        <v>16.60079148767214</v>
      </c>
    </row>
    <row r="11" spans="1:17" ht="12" customHeight="1" x14ac:dyDescent="0.25">
      <c r="A11" s="88" t="s">
        <v>61</v>
      </c>
      <c r="B11" s="100">
        <v>55.766274986542939</v>
      </c>
      <c r="C11" s="100">
        <v>55.106436706337512</v>
      </c>
      <c r="D11" s="100">
        <v>55.462584590758766</v>
      </c>
      <c r="E11" s="100">
        <v>54.781563695505753</v>
      </c>
      <c r="F11" s="100">
        <v>48.011502891917026</v>
      </c>
      <c r="G11" s="100">
        <v>46.974799564381307</v>
      </c>
      <c r="H11" s="100">
        <v>48.202845501769666</v>
      </c>
      <c r="I11" s="100">
        <v>49.486022149767784</v>
      </c>
      <c r="J11" s="100">
        <v>57.042818554922093</v>
      </c>
      <c r="K11" s="100">
        <v>58.92479340269584</v>
      </c>
      <c r="L11" s="100">
        <v>59.573562272178066</v>
      </c>
      <c r="M11" s="100">
        <v>62.98701912572556</v>
      </c>
      <c r="N11" s="100">
        <v>63.913481690882442</v>
      </c>
      <c r="O11" s="100">
        <v>66.14405030919697</v>
      </c>
      <c r="P11" s="100">
        <v>17.807257477995059</v>
      </c>
      <c r="Q11" s="100">
        <v>15.483806069536005</v>
      </c>
    </row>
    <row r="12" spans="1:17" ht="12" customHeight="1" x14ac:dyDescent="0.25">
      <c r="A12" s="88" t="s">
        <v>42</v>
      </c>
      <c r="B12" s="100">
        <v>182.9450780094017</v>
      </c>
      <c r="C12" s="100">
        <v>206.77042375981932</v>
      </c>
      <c r="D12" s="100">
        <v>166.35340262880737</v>
      </c>
      <c r="E12" s="100">
        <v>175.83405575051981</v>
      </c>
      <c r="F12" s="100">
        <v>135.59177299270357</v>
      </c>
      <c r="G12" s="100">
        <v>159.35812645340957</v>
      </c>
      <c r="H12" s="100">
        <v>136.04627718395255</v>
      </c>
      <c r="I12" s="100">
        <v>147.69690662198812</v>
      </c>
      <c r="J12" s="100">
        <v>170.73227324829369</v>
      </c>
      <c r="K12" s="100">
        <v>158.08567622489997</v>
      </c>
      <c r="L12" s="100">
        <v>157.14183520367791</v>
      </c>
      <c r="M12" s="100">
        <v>145.03696218188279</v>
      </c>
      <c r="N12" s="100">
        <v>98.659420665857056</v>
      </c>
      <c r="O12" s="100">
        <v>94.11461402674361</v>
      </c>
      <c r="P12" s="100">
        <v>87.970393732616159</v>
      </c>
      <c r="Q12" s="100">
        <v>97.735786515250297</v>
      </c>
    </row>
    <row r="13" spans="1:17" ht="12" customHeight="1" x14ac:dyDescent="0.25">
      <c r="A13" s="88" t="s">
        <v>105</v>
      </c>
      <c r="B13" s="100">
        <v>0.32158834451429708</v>
      </c>
      <c r="C13" s="100">
        <v>0.41217953172046262</v>
      </c>
      <c r="D13" s="100">
        <v>0.3795141339850252</v>
      </c>
      <c r="E13" s="100">
        <v>0.40152809734528466</v>
      </c>
      <c r="F13" s="100">
        <v>0.75230687557496012</v>
      </c>
      <c r="G13" s="100">
        <v>1.5540864935250149</v>
      </c>
      <c r="H13" s="100">
        <v>1.9607644101371875</v>
      </c>
      <c r="I13" s="100">
        <v>2.6821128712679343</v>
      </c>
      <c r="J13" s="100">
        <v>2.8799095849523906</v>
      </c>
      <c r="K13" s="100">
        <v>4.0985723016238245</v>
      </c>
      <c r="L13" s="100">
        <v>4.7585953107033463</v>
      </c>
      <c r="M13" s="100">
        <v>5.7612806670894701</v>
      </c>
      <c r="N13" s="100">
        <v>7.3213415504683548</v>
      </c>
      <c r="O13" s="100">
        <v>10.455142948086515</v>
      </c>
      <c r="P13" s="100">
        <v>11.904778856894975</v>
      </c>
      <c r="Q13" s="100">
        <v>10.840709665142445</v>
      </c>
    </row>
    <row r="14" spans="1:17" ht="12" customHeight="1" x14ac:dyDescent="0.25">
      <c r="A14" s="51" t="s">
        <v>104</v>
      </c>
      <c r="B14" s="22">
        <v>80.371536278576087</v>
      </c>
      <c r="C14" s="22">
        <v>68.120911155261766</v>
      </c>
      <c r="D14" s="22">
        <v>41.611885157824787</v>
      </c>
      <c r="E14" s="22">
        <v>16.670709121554637</v>
      </c>
      <c r="F14" s="22">
        <v>31.36922352369594</v>
      </c>
      <c r="G14" s="22">
        <v>63.006313756192526</v>
      </c>
      <c r="H14" s="22">
        <v>72.155146366611675</v>
      </c>
      <c r="I14" s="22">
        <v>94.877036205550041</v>
      </c>
      <c r="J14" s="22">
        <v>92.920092165012946</v>
      </c>
      <c r="K14" s="22">
        <v>127.23581937284017</v>
      </c>
      <c r="L14" s="22">
        <v>138.92903292103611</v>
      </c>
      <c r="M14" s="22">
        <v>164.51421450879067</v>
      </c>
      <c r="N14" s="22">
        <v>16.253911707787182</v>
      </c>
      <c r="O14" s="22">
        <v>7.1359787812374416</v>
      </c>
      <c r="P14" s="22">
        <v>13.04455690396524</v>
      </c>
      <c r="Q14" s="22">
        <v>31.118951572979963</v>
      </c>
    </row>
    <row r="15" spans="1:17" ht="12" customHeight="1" x14ac:dyDescent="0.25">
      <c r="A15" s="105" t="s">
        <v>108</v>
      </c>
      <c r="B15" s="104">
        <v>21.456282149143583</v>
      </c>
      <c r="C15" s="104">
        <v>23.562269608149307</v>
      </c>
      <c r="D15" s="104">
        <v>21.42349659502564</v>
      </c>
      <c r="E15" s="104">
        <v>22.923519164875689</v>
      </c>
      <c r="F15" s="104">
        <v>24.499532915061298</v>
      </c>
      <c r="G15" s="104">
        <v>28.041277015147283</v>
      </c>
      <c r="H15" s="104">
        <v>23.97481196206801</v>
      </c>
      <c r="I15" s="104">
        <v>18.19563942741101</v>
      </c>
      <c r="J15" s="104">
        <v>17.209577102612691</v>
      </c>
      <c r="K15" s="104">
        <v>19.205479003589193</v>
      </c>
      <c r="L15" s="104">
        <v>20.605917901691178</v>
      </c>
      <c r="M15" s="104">
        <v>20.441635062541803</v>
      </c>
      <c r="N15" s="104">
        <v>14.856758636707392</v>
      </c>
      <c r="O15" s="104">
        <v>14.686092581409962</v>
      </c>
      <c r="P15" s="104">
        <v>12.178676248212687</v>
      </c>
      <c r="Q15" s="104">
        <v>13.138470323668031</v>
      </c>
    </row>
    <row r="16" spans="1:17" ht="12.95" customHeight="1" x14ac:dyDescent="0.25">
      <c r="A16" s="90" t="s">
        <v>102</v>
      </c>
      <c r="B16" s="101">
        <f t="shared" ref="B16:Q16" si="4">SUM(B17:B18)</f>
        <v>39.209342374628463</v>
      </c>
      <c r="C16" s="101">
        <f t="shared" si="4"/>
        <v>41.650178720086039</v>
      </c>
      <c r="D16" s="101">
        <f t="shared" si="4"/>
        <v>45.328594480504499</v>
      </c>
      <c r="E16" s="101">
        <f t="shared" si="4"/>
        <v>48.685051934993716</v>
      </c>
      <c r="F16" s="101">
        <f t="shared" si="4"/>
        <v>52.932872614849984</v>
      </c>
      <c r="G16" s="101">
        <f t="shared" si="4"/>
        <v>56.498631691108848</v>
      </c>
      <c r="H16" s="101">
        <f t="shared" si="4"/>
        <v>61.430309936666312</v>
      </c>
      <c r="I16" s="101">
        <f t="shared" si="4"/>
        <v>66.464838551311743</v>
      </c>
      <c r="J16" s="101">
        <f t="shared" si="4"/>
        <v>69.75856968604036</v>
      </c>
      <c r="K16" s="101">
        <f t="shared" si="4"/>
        <v>72.529776252240808</v>
      </c>
      <c r="L16" s="101">
        <f t="shared" si="4"/>
        <v>76.042716928397383</v>
      </c>
      <c r="M16" s="101">
        <f t="shared" si="4"/>
        <v>76.756063270836719</v>
      </c>
      <c r="N16" s="101">
        <f t="shared" si="4"/>
        <v>77.730864650072647</v>
      </c>
      <c r="O16" s="101">
        <f t="shared" si="4"/>
        <v>78.704081756308085</v>
      </c>
      <c r="P16" s="101">
        <f t="shared" si="4"/>
        <v>82.501926380621342</v>
      </c>
      <c r="Q16" s="101">
        <f t="shared" si="4"/>
        <v>84.256367453605023</v>
      </c>
    </row>
    <row r="17" spans="1:17" ht="12.95" customHeight="1" x14ac:dyDescent="0.25">
      <c r="A17" s="88" t="s">
        <v>101</v>
      </c>
      <c r="B17" s="103">
        <v>9.6493260385509816E-2</v>
      </c>
      <c r="C17" s="103">
        <v>0.10054726553466321</v>
      </c>
      <c r="D17" s="103">
        <v>0.13019713269456604</v>
      </c>
      <c r="E17" s="103">
        <v>0.14186068050726444</v>
      </c>
      <c r="F17" s="103">
        <v>0.1554642525884479</v>
      </c>
      <c r="G17" s="103">
        <v>0.15269392698918952</v>
      </c>
      <c r="H17" s="103">
        <v>0.20081519424430275</v>
      </c>
      <c r="I17" s="103">
        <v>0.28262024146168674</v>
      </c>
      <c r="J17" s="103">
        <v>0.3232725004554472</v>
      </c>
      <c r="K17" s="103">
        <v>0.31450109911791058</v>
      </c>
      <c r="L17" s="103">
        <v>0.32396006025272667</v>
      </c>
      <c r="M17" s="103">
        <v>0.34871979308803708</v>
      </c>
      <c r="N17" s="103">
        <v>0.42063607484239768</v>
      </c>
      <c r="O17" s="103">
        <v>0.52727663643772149</v>
      </c>
      <c r="P17" s="103">
        <v>0.72108667119670566</v>
      </c>
      <c r="Q17" s="103">
        <v>1.0135617119324511</v>
      </c>
    </row>
    <row r="18" spans="1:17" ht="12" customHeight="1" x14ac:dyDescent="0.25">
      <c r="A18" s="88" t="s">
        <v>100</v>
      </c>
      <c r="B18" s="103">
        <v>39.112849114242955</v>
      </c>
      <c r="C18" s="103">
        <v>41.549631454551374</v>
      </c>
      <c r="D18" s="103">
        <v>45.19839734780993</v>
      </c>
      <c r="E18" s="103">
        <v>48.543191254486452</v>
      </c>
      <c r="F18" s="103">
        <v>52.777408362261539</v>
      </c>
      <c r="G18" s="103">
        <v>56.345937764119661</v>
      </c>
      <c r="H18" s="103">
        <v>61.229494742422013</v>
      </c>
      <c r="I18" s="103">
        <v>66.182218309850057</v>
      </c>
      <c r="J18" s="103">
        <v>69.435297185584915</v>
      </c>
      <c r="K18" s="103">
        <v>72.215275153122903</v>
      </c>
      <c r="L18" s="103">
        <v>75.718756868144652</v>
      </c>
      <c r="M18" s="103">
        <v>76.407343477748682</v>
      </c>
      <c r="N18" s="103">
        <v>77.310228575230255</v>
      </c>
      <c r="O18" s="103">
        <v>78.176805119870366</v>
      </c>
      <c r="P18" s="103">
        <v>81.78083970942464</v>
      </c>
      <c r="Q18" s="103">
        <v>83.242805741672569</v>
      </c>
    </row>
    <row r="19" spans="1:17" ht="12.95" customHeight="1" x14ac:dyDescent="0.25">
      <c r="A19" s="90" t="s">
        <v>47</v>
      </c>
      <c r="B19" s="101">
        <f t="shared" ref="B19" si="5">SUM(B20:B27)</f>
        <v>118.62509154927614</v>
      </c>
      <c r="C19" s="101">
        <f t="shared" ref="C19:Q19" si="6">SUM(C20:C27)</f>
        <v>121.05597324577201</v>
      </c>
      <c r="D19" s="101">
        <f t="shared" si="6"/>
        <v>124.58522122537764</v>
      </c>
      <c r="E19" s="101">
        <f t="shared" si="6"/>
        <v>130.60921525855159</v>
      </c>
      <c r="F19" s="101">
        <f t="shared" si="6"/>
        <v>133.82656888513185</v>
      </c>
      <c r="G19" s="101">
        <f t="shared" si="6"/>
        <v>136.15526693883655</v>
      </c>
      <c r="H19" s="101">
        <f t="shared" si="6"/>
        <v>138.4654147319086</v>
      </c>
      <c r="I19" s="101">
        <f t="shared" si="6"/>
        <v>140.85759956051726</v>
      </c>
      <c r="J19" s="101">
        <f t="shared" si="6"/>
        <v>141.11216413994921</v>
      </c>
      <c r="K19" s="101">
        <f t="shared" si="6"/>
        <v>143.23186404132412</v>
      </c>
      <c r="L19" s="101">
        <f t="shared" si="6"/>
        <v>144.27228532001567</v>
      </c>
      <c r="M19" s="101">
        <f t="shared" si="6"/>
        <v>146.10356968279015</v>
      </c>
      <c r="N19" s="101">
        <f t="shared" si="6"/>
        <v>138.03448058769385</v>
      </c>
      <c r="O19" s="101">
        <f t="shared" si="6"/>
        <v>141.52494678406705</v>
      </c>
      <c r="P19" s="101">
        <f t="shared" si="6"/>
        <v>151.36456649366895</v>
      </c>
      <c r="Q19" s="101">
        <f t="shared" si="6"/>
        <v>154.96446325793801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0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>
        <v>0</v>
      </c>
      <c r="C22" s="100">
        <v>0</v>
      </c>
      <c r="D22" s="100">
        <v>0</v>
      </c>
      <c r="E22" s="100">
        <v>0</v>
      </c>
      <c r="F22" s="100">
        <v>0</v>
      </c>
      <c r="G22" s="100">
        <v>0</v>
      </c>
      <c r="H22" s="100">
        <v>0</v>
      </c>
      <c r="I22" s="100">
        <v>0</v>
      </c>
      <c r="J22" s="100">
        <v>0</v>
      </c>
      <c r="K22" s="100">
        <v>0</v>
      </c>
      <c r="L22" s="100">
        <v>0</v>
      </c>
      <c r="M22" s="100">
        <v>0</v>
      </c>
      <c r="N22" s="100">
        <v>0</v>
      </c>
      <c r="O22" s="100">
        <v>0</v>
      </c>
      <c r="P22" s="100">
        <v>0</v>
      </c>
      <c r="Q22" s="100">
        <v>0</v>
      </c>
    </row>
    <row r="23" spans="1:17" ht="12" customHeight="1" x14ac:dyDescent="0.25">
      <c r="A23" s="88" t="s">
        <v>98</v>
      </c>
      <c r="B23" s="100">
        <v>68.058925628854865</v>
      </c>
      <c r="C23" s="100">
        <v>68.542356898472946</v>
      </c>
      <c r="D23" s="100">
        <v>71.696723395804511</v>
      </c>
      <c r="E23" s="100">
        <v>75.474756164666701</v>
      </c>
      <c r="F23" s="100">
        <v>81.860991237937313</v>
      </c>
      <c r="G23" s="100">
        <v>83.711118945961459</v>
      </c>
      <c r="H23" s="100">
        <v>84.920909226302157</v>
      </c>
      <c r="I23" s="100">
        <v>86.685557397468372</v>
      </c>
      <c r="J23" s="100">
        <v>89.022214670046154</v>
      </c>
      <c r="K23" s="100">
        <v>92.084366271397428</v>
      </c>
      <c r="L23" s="100">
        <v>95.159918070703327</v>
      </c>
      <c r="M23" s="100">
        <v>96.273946364771376</v>
      </c>
      <c r="N23" s="100">
        <v>109.75299280105475</v>
      </c>
      <c r="O23" s="100">
        <v>122.3433818436304</v>
      </c>
      <c r="P23" s="100">
        <v>126.31442162992677</v>
      </c>
      <c r="Q23" s="100">
        <v>121.39609193814252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2.7107805429952649</v>
      </c>
      <c r="O24" s="100">
        <v>2.7650076313442513</v>
      </c>
      <c r="P24" s="100">
        <v>2.8192235116666238</v>
      </c>
      <c r="Q24" s="100">
        <v>2.9819368340448369</v>
      </c>
    </row>
    <row r="25" spans="1:17" ht="12" customHeight="1" x14ac:dyDescent="0.25">
      <c r="A25" s="88" t="s">
        <v>42</v>
      </c>
      <c r="B25" s="100">
        <v>11.042035132811716</v>
      </c>
      <c r="C25" s="100">
        <v>11.013904532026293</v>
      </c>
      <c r="D25" s="100">
        <v>11.055845400142179</v>
      </c>
      <c r="E25" s="100">
        <v>11.143558529650685</v>
      </c>
      <c r="F25" s="100">
        <v>11.354221658926201</v>
      </c>
      <c r="G25" s="100">
        <v>12.22407783849334</v>
      </c>
      <c r="H25" s="100">
        <v>12.507726635450158</v>
      </c>
      <c r="I25" s="100">
        <v>12.940567441182159</v>
      </c>
      <c r="J25" s="100">
        <v>13.994097543444546</v>
      </c>
      <c r="K25" s="100">
        <v>14.421386145141618</v>
      </c>
      <c r="L25" s="100">
        <v>14.729085973280592</v>
      </c>
      <c r="M25" s="100">
        <v>14.943013541888179</v>
      </c>
      <c r="N25" s="100">
        <v>15.388976197403094</v>
      </c>
      <c r="O25" s="100">
        <v>15.118540552722807</v>
      </c>
      <c r="P25" s="100">
        <v>15.095142555396427</v>
      </c>
      <c r="Q25" s="100">
        <v>15.182614146178821</v>
      </c>
    </row>
    <row r="26" spans="1:17" ht="12" customHeight="1" x14ac:dyDescent="0.25">
      <c r="A26" s="88" t="s">
        <v>30</v>
      </c>
      <c r="B26" s="22">
        <v>39.52413078760955</v>
      </c>
      <c r="C26" s="22">
        <v>41.499711815272775</v>
      </c>
      <c r="D26" s="22">
        <v>41.832652429430958</v>
      </c>
      <c r="E26" s="22">
        <v>43.990900564234202</v>
      </c>
      <c r="F26" s="22">
        <v>40.611355988268329</v>
      </c>
      <c r="G26" s="22">
        <v>40.196185564719016</v>
      </c>
      <c r="H26" s="22">
        <v>41.036778870156276</v>
      </c>
      <c r="I26" s="22">
        <v>41.131474721866731</v>
      </c>
      <c r="J26" s="22">
        <v>37.995851926458542</v>
      </c>
      <c r="K26" s="22">
        <v>36.626111624785068</v>
      </c>
      <c r="L26" s="22">
        <v>34.21608856693566</v>
      </c>
      <c r="M26" s="22">
        <v>34.695533733096944</v>
      </c>
      <c r="N26" s="22">
        <v>9.9906543289387439</v>
      </c>
      <c r="O26" s="22">
        <v>1.1069400390675999</v>
      </c>
      <c r="P26" s="22">
        <v>6.9208174897143726</v>
      </c>
      <c r="Q26" s="22">
        <v>15.188859032607102</v>
      </c>
    </row>
    <row r="27" spans="1:17" ht="12" customHeight="1" x14ac:dyDescent="0.25">
      <c r="A27" s="93" t="s">
        <v>33</v>
      </c>
      <c r="B27" s="107">
        <v>0</v>
      </c>
      <c r="C27" s="107">
        <v>0</v>
      </c>
      <c r="D27" s="107">
        <v>0</v>
      </c>
      <c r="E27" s="107">
        <v>0</v>
      </c>
      <c r="F27" s="107">
        <v>0</v>
      </c>
      <c r="G27" s="107">
        <v>2.3884589662750002E-2</v>
      </c>
      <c r="H27" s="107">
        <v>0</v>
      </c>
      <c r="I27" s="107">
        <v>9.9999999999999964E-2</v>
      </c>
      <c r="J27" s="107">
        <v>9.9999999999999978E-2</v>
      </c>
      <c r="K27" s="107">
        <v>0.1</v>
      </c>
      <c r="L27" s="107">
        <v>0.1671927090961042</v>
      </c>
      <c r="M27" s="107">
        <v>0.19107604303365475</v>
      </c>
      <c r="N27" s="107">
        <v>0.19107671730199993</v>
      </c>
      <c r="O27" s="107">
        <v>0.19107671730199993</v>
      </c>
      <c r="P27" s="107">
        <v>0.21496130696474997</v>
      </c>
      <c r="Q27" s="107">
        <v>0.21496130696475005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7">SUM(B30:B33)</f>
        <v>137.4393293925952</v>
      </c>
      <c r="C29" s="101">
        <f t="shared" ref="C29:Q29" si="8">SUM(C30:C33)</f>
        <v>140.59229207800411</v>
      </c>
      <c r="D29" s="101">
        <f t="shared" si="8"/>
        <v>143.59310400196469</v>
      </c>
      <c r="E29" s="101">
        <f t="shared" si="8"/>
        <v>149.04917930683052</v>
      </c>
      <c r="F29" s="101">
        <f t="shared" si="8"/>
        <v>152.46360596457481</v>
      </c>
      <c r="G29" s="101">
        <f t="shared" si="8"/>
        <v>156.96120728674356</v>
      </c>
      <c r="H29" s="101">
        <f t="shared" si="8"/>
        <v>158.66339084133671</v>
      </c>
      <c r="I29" s="101">
        <f t="shared" si="8"/>
        <v>162.34969648601523</v>
      </c>
      <c r="J29" s="101">
        <f t="shared" si="8"/>
        <v>162.1682138047388</v>
      </c>
      <c r="K29" s="101">
        <f t="shared" si="8"/>
        <v>162.22157321763478</v>
      </c>
      <c r="L29" s="101">
        <f t="shared" si="8"/>
        <v>161.18682850595411</v>
      </c>
      <c r="M29" s="101">
        <f t="shared" si="8"/>
        <v>157.35861682857876</v>
      </c>
      <c r="N29" s="101">
        <f t="shared" si="8"/>
        <v>142.86701006238835</v>
      </c>
      <c r="O29" s="101">
        <f t="shared" si="8"/>
        <v>147.06802108217099</v>
      </c>
      <c r="P29" s="101">
        <f t="shared" si="8"/>
        <v>152.0775666173688</v>
      </c>
      <c r="Q29" s="101">
        <f t="shared" si="8"/>
        <v>152.41682609245095</v>
      </c>
    </row>
    <row r="30" spans="1:17" ht="12" customHeight="1" x14ac:dyDescent="0.25">
      <c r="A30" s="88" t="s">
        <v>66</v>
      </c>
      <c r="B30" s="100">
        <v>22.853065428533895</v>
      </c>
      <c r="C30" s="100">
        <v>18.374272383490251</v>
      </c>
      <c r="D30" s="100">
        <v>20.432292533139673</v>
      </c>
      <c r="E30" s="100">
        <v>18.542104078343797</v>
      </c>
      <c r="F30" s="100">
        <v>10.806742454106192</v>
      </c>
      <c r="G30" s="100">
        <v>11.960581424285563</v>
      </c>
      <c r="H30" s="100">
        <v>11.059247925728545</v>
      </c>
      <c r="I30" s="100">
        <v>11.201231934855771</v>
      </c>
      <c r="J30" s="100">
        <v>9.1684106289737066</v>
      </c>
      <c r="K30" s="100">
        <v>9.2949810956549364</v>
      </c>
      <c r="L30" s="100">
        <v>10.458001230007428</v>
      </c>
      <c r="M30" s="100">
        <v>8.8558945358554517</v>
      </c>
      <c r="N30" s="100">
        <v>8.3401622535358797</v>
      </c>
      <c r="O30" s="100">
        <v>6.1290922723886103</v>
      </c>
      <c r="P30" s="100">
        <v>6.6875559399325661</v>
      </c>
      <c r="Q30" s="100">
        <v>7.8059438403900003</v>
      </c>
    </row>
    <row r="31" spans="1:17" ht="12" customHeight="1" x14ac:dyDescent="0.25">
      <c r="A31" s="88" t="s">
        <v>98</v>
      </c>
      <c r="B31" s="100">
        <v>61.806249309246368</v>
      </c>
      <c r="C31" s="100">
        <v>66.39342091431827</v>
      </c>
      <c r="D31" s="100">
        <v>66.75456818583811</v>
      </c>
      <c r="E31" s="100">
        <v>71.14939711458166</v>
      </c>
      <c r="F31" s="100">
        <v>75.785270610650869</v>
      </c>
      <c r="G31" s="100">
        <v>76.749510374847418</v>
      </c>
      <c r="H31" s="100">
        <v>77.935415914003642</v>
      </c>
      <c r="I31" s="100">
        <v>78.099041190399916</v>
      </c>
      <c r="J31" s="100">
        <v>79.120381448954973</v>
      </c>
      <c r="K31" s="100">
        <v>79.748810701070624</v>
      </c>
      <c r="L31" s="100">
        <v>88.106724608880043</v>
      </c>
      <c r="M31" s="100">
        <v>99.813873423212101</v>
      </c>
      <c r="N31" s="100">
        <v>122.49799578137578</v>
      </c>
      <c r="O31" s="100">
        <v>132.08653940791814</v>
      </c>
      <c r="P31" s="100">
        <v>130.97683013451044</v>
      </c>
      <c r="Q31" s="100">
        <v>121.44143506893658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52.780014654814927</v>
      </c>
      <c r="C33" s="18">
        <v>55.824598780195593</v>
      </c>
      <c r="D33" s="18">
        <v>56.406243282986914</v>
      </c>
      <c r="E33" s="18">
        <v>59.357678113905081</v>
      </c>
      <c r="F33" s="18">
        <v>65.871592899817742</v>
      </c>
      <c r="G33" s="18">
        <v>68.251115487610562</v>
      </c>
      <c r="H33" s="18">
        <v>69.668727001604523</v>
      </c>
      <c r="I33" s="18">
        <v>73.049423360759548</v>
      </c>
      <c r="J33" s="18">
        <v>73.879421726810122</v>
      </c>
      <c r="K33" s="18">
        <v>73.177781420909213</v>
      </c>
      <c r="L33" s="18">
        <v>62.622102667066628</v>
      </c>
      <c r="M33" s="18">
        <v>48.68884886951119</v>
      </c>
      <c r="N33" s="18">
        <v>12.028852027476685</v>
      </c>
      <c r="O33" s="18">
        <v>8.8523894018642331</v>
      </c>
      <c r="P33" s="18">
        <v>14.413180542925796</v>
      </c>
      <c r="Q33" s="18">
        <v>23.169447183124362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>
        <f>IF(SER_hh_tes!B3=0,"",SER_hh_tes!B3/SER_hh_fec!B3)</f>
        <v>0.63904234904530688</v>
      </c>
      <c r="C3" s="115">
        <f>IF(SER_hh_tes!C3=0,"",SER_hh_tes!C3/SER_hh_fec!C3)</f>
        <v>0.64710803722604604</v>
      </c>
      <c r="D3" s="115">
        <f>IF(SER_hh_tes!D3=0,"",SER_hh_tes!D3/SER_hh_fec!D3)</f>
        <v>0.65266088914357878</v>
      </c>
      <c r="E3" s="115">
        <f>IF(SER_hh_tes!E3=0,"",SER_hh_tes!E3/SER_hh_fec!E3)</f>
        <v>0.6604062622643001</v>
      </c>
      <c r="F3" s="115">
        <f>IF(SER_hh_tes!F3=0,"",SER_hh_tes!F3/SER_hh_fec!F3)</f>
        <v>0.66810523109048414</v>
      </c>
      <c r="G3" s="115">
        <f>IF(SER_hh_tes!G3=0,"",SER_hh_tes!G3/SER_hh_fec!G3)</f>
        <v>0.67671477449400308</v>
      </c>
      <c r="H3" s="115">
        <f>IF(SER_hh_tes!H3=0,"",SER_hh_tes!H3/SER_hh_fec!H3)</f>
        <v>0.68171239996321198</v>
      </c>
      <c r="I3" s="115">
        <f>IF(SER_hh_tes!I3=0,"",SER_hh_tes!I3/SER_hh_fec!I3)</f>
        <v>0.69056713745614062</v>
      </c>
      <c r="J3" s="115">
        <f>IF(SER_hh_tes!J3=0,"",SER_hh_tes!J3/SER_hh_fec!J3)</f>
        <v>0.69722795181039965</v>
      </c>
      <c r="K3" s="115">
        <f>IF(SER_hh_tes!K3=0,"",SER_hh_tes!K3/SER_hh_fec!K3)</f>
        <v>0.70129802049506185</v>
      </c>
      <c r="L3" s="115">
        <f>IF(SER_hh_tes!L3=0,"",SER_hh_tes!L3/SER_hh_fec!L3)</f>
        <v>0.71312242924660674</v>
      </c>
      <c r="M3" s="115">
        <f>IF(SER_hh_tes!M3=0,"",SER_hh_tes!M3/SER_hh_fec!M3)</f>
        <v>0.71796226949416142</v>
      </c>
      <c r="N3" s="115">
        <f>IF(SER_hh_tes!N3=0,"",SER_hh_tes!N3/SER_hh_fec!N3)</f>
        <v>0.72423869483109726</v>
      </c>
      <c r="O3" s="115">
        <f>IF(SER_hh_tes!O3=0,"",SER_hh_tes!O3/SER_hh_fec!O3)</f>
        <v>0.72271671671916171</v>
      </c>
      <c r="P3" s="115">
        <f>IF(SER_hh_tes!P3=0,"",SER_hh_tes!P3/SER_hh_fec!P3)</f>
        <v>0.72884218337373718</v>
      </c>
      <c r="Q3" s="115">
        <f>IF(SER_hh_tes!Q3=0,"",SER_hh_tes!Q3/SER_hh_fec!Q3)</f>
        <v>0.7384412560679402</v>
      </c>
    </row>
    <row r="4" spans="1:17" ht="12.95" customHeight="1" x14ac:dyDescent="0.25">
      <c r="A4" s="90" t="s">
        <v>44</v>
      </c>
      <c r="B4" s="110">
        <f>IF(SER_hh_tes!B4=0,"",SER_hh_tes!B4/SER_hh_fec!B4)</f>
        <v>0.64454110482391669</v>
      </c>
      <c r="C4" s="110">
        <f>IF(SER_hh_tes!C4=0,"",SER_hh_tes!C4/SER_hh_fec!C4)</f>
        <v>0.6522279200578508</v>
      </c>
      <c r="D4" s="110">
        <f>IF(SER_hh_tes!D4=0,"",SER_hh_tes!D4/SER_hh_fec!D4)</f>
        <v>0.65836324456518713</v>
      </c>
      <c r="E4" s="110">
        <f>IF(SER_hh_tes!E4=0,"",SER_hh_tes!E4/SER_hh_fec!E4)</f>
        <v>0.6661000188213777</v>
      </c>
      <c r="F4" s="110">
        <f>IF(SER_hh_tes!F4=0,"",SER_hh_tes!F4/SER_hh_fec!F4)</f>
        <v>0.67256294837271557</v>
      </c>
      <c r="G4" s="110">
        <f>IF(SER_hh_tes!G4=0,"",SER_hh_tes!G4/SER_hh_fec!G4)</f>
        <v>0.6809386104053563</v>
      </c>
      <c r="H4" s="110">
        <f>IF(SER_hh_tes!H4=0,"",SER_hh_tes!H4/SER_hh_fec!H4)</f>
        <v>0.68518058740174848</v>
      </c>
      <c r="I4" s="110">
        <f>IF(SER_hh_tes!I4=0,"",SER_hh_tes!I4/SER_hh_fec!I4)</f>
        <v>0.69432713522233369</v>
      </c>
      <c r="J4" s="110">
        <f>IF(SER_hh_tes!J4=0,"",SER_hh_tes!J4/SER_hh_fec!J4)</f>
        <v>0.70045999271373582</v>
      </c>
      <c r="K4" s="110">
        <f>IF(SER_hh_tes!K4=0,"",SER_hh_tes!K4/SER_hh_fec!K4)</f>
        <v>0.70345953939522765</v>
      </c>
      <c r="L4" s="110">
        <f>IF(SER_hh_tes!L4=0,"",SER_hh_tes!L4/SER_hh_fec!L4)</f>
        <v>0.71770450675739605</v>
      </c>
      <c r="M4" s="110">
        <f>IF(SER_hh_tes!M4=0,"",SER_hh_tes!M4/SER_hh_fec!M4)</f>
        <v>0.72361613987595474</v>
      </c>
      <c r="N4" s="110">
        <f>IF(SER_hh_tes!N4=0,"",SER_hh_tes!N4/SER_hh_fec!N4)</f>
        <v>0.73945218188019435</v>
      </c>
      <c r="O4" s="110">
        <f>IF(SER_hh_tes!O4=0,"",SER_hh_tes!O4/SER_hh_fec!O4)</f>
        <v>0.73881174724775212</v>
      </c>
      <c r="P4" s="110">
        <f>IF(SER_hh_tes!P4=0,"",SER_hh_tes!P4/SER_hh_fec!P4)</f>
        <v>0.74695080940932734</v>
      </c>
      <c r="Q4" s="110">
        <f>IF(SER_hh_tes!Q4=0,"",SER_hh_tes!Q4/SER_hh_fec!Q4)</f>
        <v>0.75217899184893211</v>
      </c>
    </row>
    <row r="5" spans="1:17" ht="12" customHeight="1" x14ac:dyDescent="0.25">
      <c r="A5" s="88" t="s">
        <v>38</v>
      </c>
      <c r="B5" s="109">
        <f>IF(SER_hh_tes!B5=0,"",SER_hh_tes!B5/SER_hh_fec!B5)</f>
        <v>0.50706966648015983</v>
      </c>
      <c r="C5" s="109">
        <f>IF(SER_hh_tes!C5=0,"",SER_hh_tes!C5/SER_hh_fec!C5)</f>
        <v>0.50706966648015994</v>
      </c>
      <c r="D5" s="109">
        <f>IF(SER_hh_tes!D5=0,"",SER_hh_tes!D5/SER_hh_fec!D5)</f>
        <v>0.50727798371070387</v>
      </c>
      <c r="E5" s="109">
        <f>IF(SER_hh_tes!E5=0,"",SER_hh_tes!E5/SER_hh_fec!E5)</f>
        <v>0.50883129769115376</v>
      </c>
      <c r="F5" s="109">
        <f>IF(SER_hh_tes!F5=0,"",SER_hh_tes!F5/SER_hh_fec!F5)</f>
        <v>0.51007784149565905</v>
      </c>
      <c r="G5" s="109">
        <f>IF(SER_hh_tes!G5=0,"",SER_hh_tes!G5/SER_hh_fec!G5)</f>
        <v>0.51119818764567193</v>
      </c>
      <c r="H5" s="109">
        <f>IF(SER_hh_tes!H5=0,"",SER_hh_tes!H5/SER_hh_fec!H5)</f>
        <v>0.5213836091879086</v>
      </c>
      <c r="I5" s="109">
        <f>IF(SER_hh_tes!I5=0,"",SER_hh_tes!I5/SER_hh_fec!I5)</f>
        <v>0.53293343711029939</v>
      </c>
      <c r="J5" s="109">
        <f>IF(SER_hh_tes!J5=0,"",SER_hh_tes!J5/SER_hh_fec!J5)</f>
        <v>0.54196182980560637</v>
      </c>
      <c r="K5" s="109">
        <f>IF(SER_hh_tes!K5=0,"",SER_hh_tes!K5/SER_hh_fec!K5)</f>
        <v>0.54439040854207488</v>
      </c>
      <c r="L5" s="109">
        <f>IF(SER_hh_tes!L5=0,"",SER_hh_tes!L5/SER_hh_fec!L5)</f>
        <v>0.54441430862044604</v>
      </c>
      <c r="M5" s="109">
        <f>IF(SER_hh_tes!M5=0,"",SER_hh_tes!M5/SER_hh_fec!M5)</f>
        <v>0.54443486884080816</v>
      </c>
      <c r="N5" s="109">
        <f>IF(SER_hh_tes!N5=0,"",SER_hh_tes!N5/SER_hh_fec!N5)</f>
        <v>0.5459183045541447</v>
      </c>
      <c r="O5" s="109">
        <f>IF(SER_hh_tes!O5=0,"",SER_hh_tes!O5/SER_hh_fec!O5)</f>
        <v>0.55108892560767131</v>
      </c>
      <c r="P5" s="109">
        <f>IF(SER_hh_tes!P5=0,"",SER_hh_tes!P5/SER_hh_fec!P5)</f>
        <v>0.55152224575436526</v>
      </c>
      <c r="Q5" s="109">
        <f>IF(SER_hh_tes!Q5=0,"",SER_hh_tes!Q5/SER_hh_fec!Q5)</f>
        <v>0.55188202381152951</v>
      </c>
    </row>
    <row r="6" spans="1:17" ht="12" customHeight="1" x14ac:dyDescent="0.25">
      <c r="A6" s="88" t="s">
        <v>66</v>
      </c>
      <c r="B6" s="109" t="str">
        <f>IF(SER_hh_tes!B6=0,"",SER_hh_tes!B6/SER_hh_fec!B6)</f>
        <v/>
      </c>
      <c r="C6" s="109" t="str">
        <f>IF(SER_hh_tes!C6=0,"",SER_hh_tes!C6/SER_hh_fec!C6)</f>
        <v/>
      </c>
      <c r="D6" s="109" t="str">
        <f>IF(SER_hh_tes!D6=0,"",SER_hh_tes!D6/SER_hh_fec!D6)</f>
        <v/>
      </c>
      <c r="E6" s="109" t="str">
        <f>IF(SER_hh_tes!E6=0,"",SER_hh_tes!E6/SER_hh_fec!E6)</f>
        <v/>
      </c>
      <c r="F6" s="109" t="str">
        <f>IF(SER_hh_tes!F6=0,"",SER_hh_tes!F6/SER_hh_fec!F6)</f>
        <v/>
      </c>
      <c r="G6" s="109" t="str">
        <f>IF(SER_hh_tes!G6=0,"",SER_hh_tes!G6/SER_hh_fec!G6)</f>
        <v/>
      </c>
      <c r="H6" s="109" t="str">
        <f>IF(SER_hh_tes!H6=0,"",SER_hh_tes!H6/SER_hh_fec!H6)</f>
        <v/>
      </c>
      <c r="I6" s="109" t="str">
        <f>IF(SER_hh_tes!I6=0,"",SER_hh_tes!I6/SER_hh_fec!I6)</f>
        <v/>
      </c>
      <c r="J6" s="109" t="str">
        <f>IF(SER_hh_tes!J6=0,"",SER_hh_tes!J6/SER_hh_fec!J6)</f>
        <v/>
      </c>
      <c r="K6" s="109" t="str">
        <f>IF(SER_hh_tes!K6=0,"",SER_hh_tes!K6/SER_hh_fec!K6)</f>
        <v/>
      </c>
      <c r="L6" s="109" t="str">
        <f>IF(SER_hh_tes!L6=0,"",SER_hh_tes!L6/SER_hh_fec!L6)</f>
        <v/>
      </c>
      <c r="M6" s="109" t="str">
        <f>IF(SER_hh_tes!M6=0,"",SER_hh_tes!M6/SER_hh_fec!M6)</f>
        <v/>
      </c>
      <c r="N6" s="109" t="str">
        <f>IF(SER_hh_tes!N6=0,"",SER_hh_tes!N6/SER_hh_fec!N6)</f>
        <v/>
      </c>
      <c r="O6" s="109" t="str">
        <f>IF(SER_hh_tes!O6=0,"",SER_hh_tes!O6/SER_hh_fec!O6)</f>
        <v/>
      </c>
      <c r="P6" s="109" t="str">
        <f>IF(SER_hh_tes!P6=0,"",SER_hh_tes!P6/SER_hh_fec!P6)</f>
        <v/>
      </c>
      <c r="Q6" s="109" t="str">
        <f>IF(SER_hh_tes!Q6=0,"",SER_hh_tes!Q6/SER_hh_fec!Q6)</f>
        <v/>
      </c>
    </row>
    <row r="7" spans="1:17" ht="12" customHeight="1" x14ac:dyDescent="0.25">
      <c r="A7" s="88" t="s">
        <v>99</v>
      </c>
      <c r="B7" s="109">
        <f>IF(SER_hh_tes!B7=0,"",SER_hh_tes!B7/SER_hh_fec!B7)</f>
        <v>0.58508038440018473</v>
      </c>
      <c r="C7" s="109">
        <f>IF(SER_hh_tes!C7=0,"",SER_hh_tes!C7/SER_hh_fec!C7)</f>
        <v>0.58584210120569691</v>
      </c>
      <c r="D7" s="109">
        <f>IF(SER_hh_tes!D7=0,"",SER_hh_tes!D7/SER_hh_fec!D7)</f>
        <v>0.58647001109379981</v>
      </c>
      <c r="E7" s="109">
        <f>IF(SER_hh_tes!E7=0,"",SER_hh_tes!E7/SER_hh_fec!E7)</f>
        <v>0.5869496157356241</v>
      </c>
      <c r="F7" s="109">
        <f>IF(SER_hh_tes!F7=0,"",SER_hh_tes!F7/SER_hh_fec!F7)</f>
        <v>0.5876321664347145</v>
      </c>
      <c r="G7" s="109">
        <f>IF(SER_hh_tes!G7=0,"",SER_hh_tes!G7/SER_hh_fec!G7)</f>
        <v>0.5910724636157485</v>
      </c>
      <c r="H7" s="109">
        <f>IF(SER_hh_tes!H7=0,"",SER_hh_tes!H7/SER_hh_fec!H7)</f>
        <v>0.59665342787355291</v>
      </c>
      <c r="I7" s="109" t="str">
        <f>IF(SER_hh_tes!I7=0,"",SER_hh_tes!I7/SER_hh_fec!I7)</f>
        <v/>
      </c>
      <c r="J7" s="109" t="str">
        <f>IF(SER_hh_tes!J7=0,"",SER_hh_tes!J7/SER_hh_fec!J7)</f>
        <v/>
      </c>
      <c r="K7" s="109" t="str">
        <f>IF(SER_hh_tes!K7=0,"",SER_hh_tes!K7/SER_hh_fec!K7)</f>
        <v/>
      </c>
      <c r="L7" s="109" t="str">
        <f>IF(SER_hh_tes!L7=0,"",SER_hh_tes!L7/SER_hh_fec!L7)</f>
        <v/>
      </c>
      <c r="M7" s="109" t="str">
        <f>IF(SER_hh_tes!M7=0,"",SER_hh_tes!M7/SER_hh_fec!M7)</f>
        <v/>
      </c>
      <c r="N7" s="109">
        <f>IF(SER_hh_tes!N7=0,"",SER_hh_tes!N7/SER_hh_fec!N7)</f>
        <v>0.64716025292076862</v>
      </c>
      <c r="O7" s="109">
        <f>IF(SER_hh_tes!O7=0,"",SER_hh_tes!O7/SER_hh_fec!O7)</f>
        <v>0.64778834163888499</v>
      </c>
      <c r="P7" s="109">
        <f>IF(SER_hh_tes!P7=0,"",SER_hh_tes!P7/SER_hh_fec!P7)</f>
        <v>0.6524099966475515</v>
      </c>
      <c r="Q7" s="109">
        <f>IF(SER_hh_tes!Q7=0,"",SER_hh_tes!Q7/SER_hh_fec!Q7)</f>
        <v>0.65540010104703117</v>
      </c>
    </row>
    <row r="8" spans="1:17" ht="12" customHeight="1" x14ac:dyDescent="0.25">
      <c r="A8" s="88" t="s">
        <v>101</v>
      </c>
      <c r="B8" s="109" t="str">
        <f>IF(SER_hh_tes!B8=0,"",SER_hh_tes!B8/SER_hh_fec!B8)</f>
        <v/>
      </c>
      <c r="C8" s="109" t="str">
        <f>IF(SER_hh_tes!C8=0,"",SER_hh_tes!C8/SER_hh_fec!C8)</f>
        <v/>
      </c>
      <c r="D8" s="109" t="str">
        <f>IF(SER_hh_tes!D8=0,"",SER_hh_tes!D8/SER_hh_fec!D8)</f>
        <v/>
      </c>
      <c r="E8" s="109" t="str">
        <f>IF(SER_hh_tes!E8=0,"",SER_hh_tes!E8/SER_hh_fec!E8)</f>
        <v/>
      </c>
      <c r="F8" s="109" t="str">
        <f>IF(SER_hh_tes!F8=0,"",SER_hh_tes!F8/SER_hh_fec!F8)</f>
        <v/>
      </c>
      <c r="G8" s="109" t="str">
        <f>IF(SER_hh_tes!G8=0,"",SER_hh_tes!G8/SER_hh_fec!G8)</f>
        <v/>
      </c>
      <c r="H8" s="109" t="str">
        <f>IF(SER_hh_tes!H8=0,"",SER_hh_tes!H8/SER_hh_fec!H8)</f>
        <v/>
      </c>
      <c r="I8" s="109" t="str">
        <f>IF(SER_hh_tes!I8=0,"",SER_hh_tes!I8/SER_hh_fec!I8)</f>
        <v/>
      </c>
      <c r="J8" s="109" t="str">
        <f>IF(SER_hh_tes!J8=0,"",SER_hh_tes!J8/SER_hh_fec!J8)</f>
        <v/>
      </c>
      <c r="K8" s="109" t="str">
        <f>IF(SER_hh_tes!K8=0,"",SER_hh_tes!K8/SER_hh_fec!K8)</f>
        <v/>
      </c>
      <c r="L8" s="109" t="str">
        <f>IF(SER_hh_tes!L8=0,"",SER_hh_tes!L8/SER_hh_fec!L8)</f>
        <v/>
      </c>
      <c r="M8" s="109" t="str">
        <f>IF(SER_hh_tes!M8=0,"",SER_hh_tes!M8/SER_hh_fec!M8)</f>
        <v/>
      </c>
      <c r="N8" s="109" t="str">
        <f>IF(SER_hh_tes!N8=0,"",SER_hh_tes!N8/SER_hh_fec!N8)</f>
        <v/>
      </c>
      <c r="O8" s="109" t="str">
        <f>IF(SER_hh_tes!O8=0,"",SER_hh_tes!O8/SER_hh_fec!O8)</f>
        <v/>
      </c>
      <c r="P8" s="109" t="str">
        <f>IF(SER_hh_tes!P8=0,"",SER_hh_tes!P8/SER_hh_fec!P8)</f>
        <v/>
      </c>
      <c r="Q8" s="109" t="str">
        <f>IF(SER_hh_tes!Q8=0,"",SER_hh_tes!Q8/SER_hh_fec!Q8)</f>
        <v/>
      </c>
    </row>
    <row r="9" spans="1:17" ht="12" customHeight="1" x14ac:dyDescent="0.25">
      <c r="A9" s="88" t="s">
        <v>106</v>
      </c>
      <c r="B9" s="109">
        <f>IF(SER_hh_tes!B9=0,"",SER_hh_tes!B9/SER_hh_fec!B9)</f>
        <v>0.62507596270705978</v>
      </c>
      <c r="C9" s="109">
        <f>IF(SER_hh_tes!C9=0,"",SER_hh_tes!C9/SER_hh_fec!C9)</f>
        <v>0.63317638716593261</v>
      </c>
      <c r="D9" s="109">
        <f>IF(SER_hh_tes!D9=0,"",SER_hh_tes!D9/SER_hh_fec!D9)</f>
        <v>0.6429223177095289</v>
      </c>
      <c r="E9" s="109">
        <f>IF(SER_hh_tes!E9=0,"",SER_hh_tes!E9/SER_hh_fec!E9)</f>
        <v>0.65366568339158959</v>
      </c>
      <c r="F9" s="109">
        <f>IF(SER_hh_tes!F9=0,"",SER_hh_tes!F9/SER_hh_fec!F9)</f>
        <v>0.66252834764526702</v>
      </c>
      <c r="G9" s="109">
        <f>IF(SER_hh_tes!G9=0,"",SER_hh_tes!G9/SER_hh_fec!G9)</f>
        <v>0.66849620819139022</v>
      </c>
      <c r="H9" s="109">
        <f>IF(SER_hh_tes!H9=0,"",SER_hh_tes!H9/SER_hh_fec!H9)</f>
        <v>0.67351388608391671</v>
      </c>
      <c r="I9" s="109">
        <f>IF(SER_hh_tes!I9=0,"",SER_hh_tes!I9/SER_hh_fec!I9)</f>
        <v>0.67775044110639826</v>
      </c>
      <c r="J9" s="109">
        <f>IF(SER_hh_tes!J9=0,"",SER_hh_tes!J9/SER_hh_fec!J9)</f>
        <v>0.6810366078901019</v>
      </c>
      <c r="K9" s="109">
        <f>IF(SER_hh_tes!K9=0,"",SER_hh_tes!K9/SER_hh_fec!K9)</f>
        <v>0.68771972629798961</v>
      </c>
      <c r="L9" s="109">
        <f>IF(SER_hh_tes!L9=0,"",SER_hh_tes!L9/SER_hh_fec!L9)</f>
        <v>0.69786485467082338</v>
      </c>
      <c r="M9" s="109">
        <f>IF(SER_hh_tes!M9=0,"",SER_hh_tes!M9/SER_hh_fec!M9)</f>
        <v>0.70422998473720611</v>
      </c>
      <c r="N9" s="109">
        <f>IF(SER_hh_tes!N9=0,"",SER_hh_tes!N9/SER_hh_fec!N9)</f>
        <v>0.71634344235942704</v>
      </c>
      <c r="O9" s="109">
        <f>IF(SER_hh_tes!O9=0,"",SER_hh_tes!O9/SER_hh_fec!O9)</f>
        <v>0.72306891568720788</v>
      </c>
      <c r="P9" s="109">
        <f>IF(SER_hh_tes!P9=0,"",SER_hh_tes!P9/SER_hh_fec!P9)</f>
        <v>0.73160353121641863</v>
      </c>
      <c r="Q9" s="109">
        <f>IF(SER_hh_tes!Q9=0,"",SER_hh_tes!Q9/SER_hh_fec!Q9)</f>
        <v>0.73981497367044147</v>
      </c>
    </row>
    <row r="10" spans="1:17" ht="12" customHeight="1" x14ac:dyDescent="0.25">
      <c r="A10" s="88" t="s">
        <v>34</v>
      </c>
      <c r="B10" s="109">
        <f>IF(SER_hh_tes!B10=0,"",SER_hh_tes!B10/SER_hh_fec!B10)</f>
        <v>0.48366645110415263</v>
      </c>
      <c r="C10" s="109">
        <f>IF(SER_hh_tes!C10=0,"",SER_hh_tes!C10/SER_hh_fec!C10)</f>
        <v>0.48902040676894126</v>
      </c>
      <c r="D10" s="109">
        <f>IF(SER_hh_tes!D10=0,"",SER_hh_tes!D10/SER_hh_fec!D10)</f>
        <v>0.49891024101197684</v>
      </c>
      <c r="E10" s="109">
        <f>IF(SER_hh_tes!E10=0,"",SER_hh_tes!E10/SER_hh_fec!E10)</f>
        <v>0.50904080785066264</v>
      </c>
      <c r="F10" s="109">
        <f>IF(SER_hh_tes!F10=0,"",SER_hh_tes!F10/SER_hh_fec!F10)</f>
        <v>0.51328433847295507</v>
      </c>
      <c r="G10" s="109">
        <f>IF(SER_hh_tes!G10=0,"",SER_hh_tes!G10/SER_hh_fec!G10)</f>
        <v>0.51869892215495428</v>
      </c>
      <c r="H10" s="109">
        <f>IF(SER_hh_tes!H10=0,"",SER_hh_tes!H10/SER_hh_fec!H10)</f>
        <v>0.52800211714468581</v>
      </c>
      <c r="I10" s="109">
        <f>IF(SER_hh_tes!I10=0,"",SER_hh_tes!I10/SER_hh_fec!I10)</f>
        <v>0.54523869404419911</v>
      </c>
      <c r="J10" s="109">
        <f>IF(SER_hh_tes!J10=0,"",SER_hh_tes!J10/SER_hh_fec!J10)</f>
        <v>0.54818364500653771</v>
      </c>
      <c r="K10" s="109">
        <f>IF(SER_hh_tes!K10=0,"",SER_hh_tes!K10/SER_hh_fec!K10)</f>
        <v>0.55817551373664065</v>
      </c>
      <c r="L10" s="109">
        <f>IF(SER_hh_tes!L10=0,"",SER_hh_tes!L10/SER_hh_fec!L10)</f>
        <v>0.5778576351564636</v>
      </c>
      <c r="M10" s="109">
        <f>IF(SER_hh_tes!M10=0,"",SER_hh_tes!M10/SER_hh_fec!M10)</f>
        <v>0.57785763515646327</v>
      </c>
      <c r="N10" s="109">
        <f>IF(SER_hh_tes!N10=0,"",SER_hh_tes!N10/SER_hh_fec!N10)</f>
        <v>0.57961345969056954</v>
      </c>
      <c r="O10" s="109">
        <f>IF(SER_hh_tes!O10=0,"",SER_hh_tes!O10/SER_hh_fec!O10)</f>
        <v>0.57976818823637222</v>
      </c>
      <c r="P10" s="109">
        <f>IF(SER_hh_tes!P10=0,"",SER_hh_tes!P10/SER_hh_fec!P10)</f>
        <v>0.5802446109366548</v>
      </c>
      <c r="Q10" s="109">
        <f>IF(SER_hh_tes!Q10=0,"",SER_hh_tes!Q10/SER_hh_fec!Q10)</f>
        <v>0.58079333060543248</v>
      </c>
    </row>
    <row r="11" spans="1:17" ht="12" customHeight="1" x14ac:dyDescent="0.25">
      <c r="A11" s="88" t="s">
        <v>61</v>
      </c>
      <c r="B11" s="109">
        <f>IF(SER_hh_tes!B11=0,"",SER_hh_tes!B11/SER_hh_fec!B11)</f>
        <v>0.70581125737165129</v>
      </c>
      <c r="C11" s="109">
        <f>IF(SER_hh_tes!C11=0,"",SER_hh_tes!C11/SER_hh_fec!C11)</f>
        <v>0.70838753330012705</v>
      </c>
      <c r="D11" s="109">
        <f>IF(SER_hh_tes!D11=0,"",SER_hh_tes!D11/SER_hh_fec!D11)</f>
        <v>0.71564385191428748</v>
      </c>
      <c r="E11" s="109">
        <f>IF(SER_hh_tes!E11=0,"",SER_hh_tes!E11/SER_hh_fec!E11)</f>
        <v>0.71795005678701962</v>
      </c>
      <c r="F11" s="109">
        <f>IF(SER_hh_tes!F11=0,"",SER_hh_tes!F11/SER_hh_fec!F11)</f>
        <v>0.71991010015174528</v>
      </c>
      <c r="G11" s="109">
        <f>IF(SER_hh_tes!G11=0,"",SER_hh_tes!G11/SER_hh_fec!G11)</f>
        <v>0.72201005237667959</v>
      </c>
      <c r="H11" s="109">
        <f>IF(SER_hh_tes!H11=0,"",SER_hh_tes!H11/SER_hh_fec!H11)</f>
        <v>0.73408564296653711</v>
      </c>
      <c r="I11" s="109">
        <f>IF(SER_hh_tes!I11=0,"",SER_hh_tes!I11/SER_hh_fec!I11)</f>
        <v>0.74642173925219102</v>
      </c>
      <c r="J11" s="109">
        <f>IF(SER_hh_tes!J11=0,"",SER_hh_tes!J11/SER_hh_fec!J11)</f>
        <v>0.75452795001581507</v>
      </c>
      <c r="K11" s="109">
        <f>IF(SER_hh_tes!K11=0,"",SER_hh_tes!K11/SER_hh_fec!K11)</f>
        <v>0.75881061608034917</v>
      </c>
      <c r="L11" s="109">
        <f>IF(SER_hh_tes!L11=0,"",SER_hh_tes!L11/SER_hh_fec!L11)</f>
        <v>0.7618282893714392</v>
      </c>
      <c r="M11" s="109">
        <f>IF(SER_hh_tes!M11=0,"",SER_hh_tes!M11/SER_hh_fec!M11)</f>
        <v>0.76705657846302455</v>
      </c>
      <c r="N11" s="109">
        <f>IF(SER_hh_tes!N11=0,"",SER_hh_tes!N11/SER_hh_fec!N11)</f>
        <v>0.77824248980784827</v>
      </c>
      <c r="O11" s="109">
        <f>IF(SER_hh_tes!O11=0,"",SER_hh_tes!O11/SER_hh_fec!O11)</f>
        <v>0.78074974232668237</v>
      </c>
      <c r="P11" s="109">
        <f>IF(SER_hh_tes!P11=0,"",SER_hh_tes!P11/SER_hh_fec!P11)</f>
        <v>0.79145873901054864</v>
      </c>
      <c r="Q11" s="109">
        <f>IF(SER_hh_tes!Q11=0,"",SER_hh_tes!Q11/SER_hh_fec!Q11)</f>
        <v>0.79152527887655422</v>
      </c>
    </row>
    <row r="12" spans="1:17" ht="12" customHeight="1" x14ac:dyDescent="0.25">
      <c r="A12" s="88" t="s">
        <v>42</v>
      </c>
      <c r="B12" s="109">
        <f>IF(SER_hh_tes!B12=0,"",SER_hh_tes!B12/SER_hh_fec!B12)</f>
        <v>0.74295921828594857</v>
      </c>
      <c r="C12" s="109">
        <f>IF(SER_hh_tes!C12=0,"",SER_hh_tes!C12/SER_hh_fec!C12)</f>
        <v>0.74598659561684999</v>
      </c>
      <c r="D12" s="109">
        <f>IF(SER_hh_tes!D12=0,"",SER_hh_tes!D12/SER_hh_fec!D12)</f>
        <v>0.74674947641108813</v>
      </c>
      <c r="E12" s="109">
        <f>IF(SER_hh_tes!E12=0,"",SER_hh_tes!E12/SER_hh_fec!E12)</f>
        <v>0.74864089104725462</v>
      </c>
      <c r="F12" s="109">
        <f>IF(SER_hh_tes!F12=0,"",SER_hh_tes!F12/SER_hh_fec!F12)</f>
        <v>0.75023136135459123</v>
      </c>
      <c r="G12" s="109">
        <f>IF(SER_hh_tes!G12=0,"",SER_hh_tes!G12/SER_hh_fec!G12)</f>
        <v>0.75493123069777246</v>
      </c>
      <c r="H12" s="109">
        <f>IF(SER_hh_tes!H12=0,"",SER_hh_tes!H12/SER_hh_fec!H12)</f>
        <v>0.75879660390047154</v>
      </c>
      <c r="I12" s="109">
        <f>IF(SER_hh_tes!I12=0,"",SER_hh_tes!I12/SER_hh_fec!I12)</f>
        <v>0.77151683830621232</v>
      </c>
      <c r="J12" s="109">
        <f>IF(SER_hh_tes!J12=0,"",SER_hh_tes!J12/SER_hh_fec!J12)</f>
        <v>0.77872075405557806</v>
      </c>
      <c r="K12" s="109">
        <f>IF(SER_hh_tes!K12=0,"",SER_hh_tes!K12/SER_hh_fec!K12)</f>
        <v>0.78655223529481966</v>
      </c>
      <c r="L12" s="109">
        <f>IF(SER_hh_tes!L12=0,"",SER_hh_tes!L12/SER_hh_fec!L12)</f>
        <v>0.78947529551895457</v>
      </c>
      <c r="M12" s="109">
        <f>IF(SER_hh_tes!M12=0,"",SER_hh_tes!M12/SER_hh_fec!M12)</f>
        <v>0.7921113307587162</v>
      </c>
      <c r="N12" s="109">
        <f>IF(SER_hh_tes!N12=0,"",SER_hh_tes!N12/SER_hh_fec!N12)</f>
        <v>0.79211873932040155</v>
      </c>
      <c r="O12" s="109">
        <f>IF(SER_hh_tes!O12=0,"",SER_hh_tes!O12/SER_hh_fec!O12)</f>
        <v>0.79218941373810692</v>
      </c>
      <c r="P12" s="109">
        <f>IF(SER_hh_tes!P12=0,"",SER_hh_tes!P12/SER_hh_fec!P12)</f>
        <v>0.79584770669587201</v>
      </c>
      <c r="Q12" s="109">
        <f>IF(SER_hh_tes!Q12=0,"",SER_hh_tes!Q12/SER_hh_fec!Q12)</f>
        <v>0.79608727556140546</v>
      </c>
    </row>
    <row r="13" spans="1:17" ht="12" customHeight="1" x14ac:dyDescent="0.25">
      <c r="A13" s="88" t="s">
        <v>105</v>
      </c>
      <c r="B13" s="109">
        <f>IF(SER_hh_tes!B13=0,"",SER_hh_tes!B13/SER_hh_fec!B13)</f>
        <v>1.1701607688003692</v>
      </c>
      <c r="C13" s="109">
        <f>IF(SER_hh_tes!C13=0,"",SER_hh_tes!C13/SER_hh_fec!C13)</f>
        <v>1.183270104049873</v>
      </c>
      <c r="D13" s="109">
        <f>IF(SER_hh_tes!D13=0,"",SER_hh_tes!D13/SER_hh_fec!D13)</f>
        <v>1.1888713150506716</v>
      </c>
      <c r="E13" s="109">
        <f>IF(SER_hh_tes!E13=0,"",SER_hh_tes!E13/SER_hh_fec!E13)</f>
        <v>1.1936588654741538</v>
      </c>
      <c r="F13" s="109">
        <f>IF(SER_hh_tes!F13=0,"",SER_hh_tes!F13/SER_hh_fec!F13)</f>
        <v>1.2109031982997009</v>
      </c>
      <c r="G13" s="109">
        <f>IF(SER_hh_tes!G13=0,"",SER_hh_tes!G13/SER_hh_fec!G13)</f>
        <v>1.2197666417901503</v>
      </c>
      <c r="H13" s="109">
        <f>IF(SER_hh_tes!H13=0,"",SER_hh_tes!H13/SER_hh_fec!H13)</f>
        <v>1.2231668235642739</v>
      </c>
      <c r="I13" s="109">
        <f>IF(SER_hh_tes!I13=0,"",SER_hh_tes!I13/SER_hh_fec!I13)</f>
        <v>1.2257580914335933</v>
      </c>
      <c r="J13" s="109">
        <f>IF(SER_hh_tes!J13=0,"",SER_hh_tes!J13/SER_hh_fec!J13)</f>
        <v>1.2263164716094324</v>
      </c>
      <c r="K13" s="109">
        <f>IF(SER_hh_tes!K13=0,"",SER_hh_tes!K13/SER_hh_fec!K13)</f>
        <v>1.2270516182176965</v>
      </c>
      <c r="L13" s="109">
        <f>IF(SER_hh_tes!L13=0,"",SER_hh_tes!L13/SER_hh_fec!L13)</f>
        <v>1.2680242450022337</v>
      </c>
      <c r="M13" s="109">
        <f>IF(SER_hh_tes!M13=0,"",SER_hh_tes!M13/SER_hh_fec!M13)</f>
        <v>1.3768093838124866</v>
      </c>
      <c r="N13" s="109">
        <f>IF(SER_hh_tes!N13=0,"",SER_hh_tes!N13/SER_hh_fec!N13)</f>
        <v>1.8749554989940553</v>
      </c>
      <c r="O13" s="109">
        <f>IF(SER_hh_tes!O13=0,"",SER_hh_tes!O13/SER_hh_fec!O13)</f>
        <v>2.1227112288288121</v>
      </c>
      <c r="P13" s="109">
        <f>IF(SER_hh_tes!P13=0,"",SER_hh_tes!P13/SER_hh_fec!P13)</f>
        <v>2.3269617260447717</v>
      </c>
      <c r="Q13" s="109">
        <f>IF(SER_hh_tes!Q13=0,"",SER_hh_tes!Q13/SER_hh_fec!Q13)</f>
        <v>2.5578103386839084</v>
      </c>
    </row>
    <row r="14" spans="1:17" ht="12" customHeight="1" x14ac:dyDescent="0.25">
      <c r="A14" s="51" t="s">
        <v>104</v>
      </c>
      <c r="B14" s="112">
        <f>IF(SER_hh_tes!B14=0,"",SER_hh_tes!B14/SER_hh_fec!B14)</f>
        <v>0.70581125737165129</v>
      </c>
      <c r="C14" s="112">
        <f>IF(SER_hh_tes!C14=0,"",SER_hh_tes!C14/SER_hh_fec!C14)</f>
        <v>0.70581125737165151</v>
      </c>
      <c r="D14" s="112">
        <f>IF(SER_hh_tes!D14=0,"",SER_hh_tes!D14/SER_hh_fec!D14)</f>
        <v>0.70581125737165162</v>
      </c>
      <c r="E14" s="112">
        <f>IF(SER_hh_tes!E14=0,"",SER_hh_tes!E14/SER_hh_fec!E14)</f>
        <v>0.70581125737165207</v>
      </c>
      <c r="F14" s="112">
        <f>IF(SER_hh_tes!F14=0,"",SER_hh_tes!F14/SER_hh_fec!F14)</f>
        <v>0.72853251113255901</v>
      </c>
      <c r="G14" s="112">
        <f>IF(SER_hh_tes!G14=0,"",SER_hh_tes!G14/SER_hh_fec!G14)</f>
        <v>0.74113324002803549</v>
      </c>
      <c r="H14" s="112">
        <f>IF(SER_hh_tes!H14=0,"",SER_hh_tes!H14/SER_hh_fec!H14)</f>
        <v>0.74744542625048038</v>
      </c>
      <c r="I14" s="112">
        <f>IF(SER_hh_tes!I14=0,"",SER_hh_tes!I14/SER_hh_fec!I14)</f>
        <v>0.75276811794613296</v>
      </c>
      <c r="J14" s="112">
        <f>IF(SER_hh_tes!J14=0,"",SER_hh_tes!J14/SER_hh_fec!J14)</f>
        <v>0.75279846953445606</v>
      </c>
      <c r="K14" s="112">
        <f>IF(SER_hh_tes!K14=0,"",SER_hh_tes!K14/SER_hh_fec!K14)</f>
        <v>0.754924814788134</v>
      </c>
      <c r="L14" s="112">
        <f>IF(SER_hh_tes!L14=0,"",SER_hh_tes!L14/SER_hh_fec!L14)</f>
        <v>0.75551956920317553</v>
      </c>
      <c r="M14" s="112">
        <f>IF(SER_hh_tes!M14=0,"",SER_hh_tes!M14/SER_hh_fec!M14)</f>
        <v>0.75788205908230155</v>
      </c>
      <c r="N14" s="112">
        <f>IF(SER_hh_tes!N14=0,"",SER_hh_tes!N14/SER_hh_fec!N14)</f>
        <v>2.1275579770017554</v>
      </c>
      <c r="O14" s="112">
        <f>IF(SER_hh_tes!O14=0,"",SER_hh_tes!O14/SER_hh_fec!O14)</f>
        <v>0.77224292146471341</v>
      </c>
      <c r="P14" s="112">
        <f>IF(SER_hh_tes!P14=0,"",SER_hh_tes!P14/SER_hh_fec!P14)</f>
        <v>0.776525080996608</v>
      </c>
      <c r="Q14" s="112">
        <f>IF(SER_hh_tes!Q14=0,"",SER_hh_tes!Q14/SER_hh_fec!Q14)</f>
        <v>0.77973949859184766</v>
      </c>
    </row>
    <row r="15" spans="1:17" ht="12" customHeight="1" x14ac:dyDescent="0.25">
      <c r="A15" s="105" t="s">
        <v>108</v>
      </c>
      <c r="B15" s="114">
        <f>IF(SER_hh_tes!B15=0,"",SER_hh_tes!B15/SER_hh_fec!B15)</f>
        <v>1.0000000000000004</v>
      </c>
      <c r="C15" s="114">
        <f>IF(SER_hh_tes!C15=0,"",SER_hh_tes!C15/SER_hh_fec!C15)</f>
        <v>1</v>
      </c>
      <c r="D15" s="114">
        <f>IF(SER_hh_tes!D15=0,"",SER_hh_tes!D15/SER_hh_fec!D15)</f>
        <v>1</v>
      </c>
      <c r="E15" s="114">
        <f>IF(SER_hh_tes!E15=0,"",SER_hh_tes!E15/SER_hh_fec!E15)</f>
        <v>1.0000000000000002</v>
      </c>
      <c r="F15" s="114">
        <f>IF(SER_hh_tes!F15=0,"",SER_hh_tes!F15/SER_hh_fec!F15)</f>
        <v>1.0000000000000002</v>
      </c>
      <c r="G15" s="114">
        <f>IF(SER_hh_tes!G15=0,"",SER_hh_tes!G15/SER_hh_fec!G15)</f>
        <v>1.0000000000000002</v>
      </c>
      <c r="H15" s="114">
        <f>IF(SER_hh_tes!H15=0,"",SER_hh_tes!H15/SER_hh_fec!H15)</f>
        <v>1</v>
      </c>
      <c r="I15" s="114">
        <f>IF(SER_hh_tes!I15=0,"",SER_hh_tes!I15/SER_hh_fec!I15)</f>
        <v>1</v>
      </c>
      <c r="J15" s="114">
        <f>IF(SER_hh_tes!J15=0,"",SER_hh_tes!J15/SER_hh_fec!J15)</f>
        <v>0.99999999999999978</v>
      </c>
      <c r="K15" s="114">
        <f>IF(SER_hh_tes!K15=0,"",SER_hh_tes!K15/SER_hh_fec!K15)</f>
        <v>0.99999999999999978</v>
      </c>
      <c r="L15" s="114">
        <f>IF(SER_hh_tes!L15=0,"",SER_hh_tes!L15/SER_hh_fec!L15)</f>
        <v>1.0000000000000004</v>
      </c>
      <c r="M15" s="114">
        <f>IF(SER_hh_tes!M15=0,"",SER_hh_tes!M15/SER_hh_fec!M15)</f>
        <v>1.0000000000000002</v>
      </c>
      <c r="N15" s="114">
        <f>IF(SER_hh_tes!N15=0,"",SER_hh_tes!N15/SER_hh_fec!N15)</f>
        <v>1.0000000000000004</v>
      </c>
      <c r="O15" s="114">
        <f>IF(SER_hh_tes!O15=0,"",SER_hh_tes!O15/SER_hh_fec!O15)</f>
        <v>0.99999999999999978</v>
      </c>
      <c r="P15" s="114">
        <f>IF(SER_hh_tes!P15=0,"",SER_hh_tes!P15/SER_hh_fec!P15)</f>
        <v>1</v>
      </c>
      <c r="Q15" s="114">
        <f>IF(SER_hh_tes!Q15=0,"",SER_hh_tes!Q15/SER_hh_fec!Q15)</f>
        <v>1</v>
      </c>
    </row>
    <row r="16" spans="1:17" ht="12.95" customHeight="1" x14ac:dyDescent="0.25">
      <c r="A16" s="90" t="s">
        <v>102</v>
      </c>
      <c r="B16" s="110">
        <f>IF(SER_hh_tes!B16=0,"",SER_hh_tes!B16/SER_hh_fec!B16)</f>
        <v>1.6489231895178569</v>
      </c>
      <c r="C16" s="110">
        <f>IF(SER_hh_tes!C16=0,"",SER_hh_tes!C16/SER_hh_fec!C16)</f>
        <v>1.6877724131183944</v>
      </c>
      <c r="D16" s="110">
        <f>IF(SER_hh_tes!D16=0,"",SER_hh_tes!D16/SER_hh_fec!D16)</f>
        <v>1.7301678951305479</v>
      </c>
      <c r="E16" s="110">
        <f>IF(SER_hh_tes!E16=0,"",SER_hh_tes!E16/SER_hh_fec!E16)</f>
        <v>1.7678231159121289</v>
      </c>
      <c r="F16" s="110">
        <f>IF(SER_hh_tes!F16=0,"",SER_hh_tes!F16/SER_hh_fec!F16)</f>
        <v>1.8061758872495197</v>
      </c>
      <c r="G16" s="110">
        <f>IF(SER_hh_tes!G16=0,"",SER_hh_tes!G16/SER_hh_fec!G16)</f>
        <v>1.8410090507918959</v>
      </c>
      <c r="H16" s="110">
        <f>IF(SER_hh_tes!H16=0,"",SER_hh_tes!H16/SER_hh_fec!H16)</f>
        <v>1.878704320977046</v>
      </c>
      <c r="I16" s="110">
        <f>IF(SER_hh_tes!I16=0,"",SER_hh_tes!I16/SER_hh_fec!I16)</f>
        <v>1.9163576099572068</v>
      </c>
      <c r="J16" s="110">
        <f>IF(SER_hh_tes!J16=0,"",SER_hh_tes!J16/SER_hh_fec!J16)</f>
        <v>1.9510375474490493</v>
      </c>
      <c r="K16" s="110">
        <f>IF(SER_hh_tes!K16=0,"",SER_hh_tes!K16/SER_hh_fec!K16)</f>
        <v>1.9885305968547913</v>
      </c>
      <c r="L16" s="110">
        <f>IF(SER_hh_tes!L16=0,"",SER_hh_tes!L16/SER_hh_fec!L16)</f>
        <v>2.0289703221169142</v>
      </c>
      <c r="M16" s="110">
        <f>IF(SER_hh_tes!M16=0,"",SER_hh_tes!M16/SER_hh_fec!M16)</f>
        <v>2.0773165851892692</v>
      </c>
      <c r="N16" s="110">
        <f>IF(SER_hh_tes!N16=0,"",SER_hh_tes!N16/SER_hh_fec!N16)</f>
        <v>2.1511925331250188</v>
      </c>
      <c r="O16" s="110">
        <f>IF(SER_hh_tes!O16=0,"",SER_hh_tes!O16/SER_hh_fec!O16)</f>
        <v>2.2389131363540229</v>
      </c>
      <c r="P16" s="110">
        <f>IF(SER_hh_tes!P16=0,"",SER_hh_tes!P16/SER_hh_fec!P16)</f>
        <v>2.3790515033186019</v>
      </c>
      <c r="Q16" s="110">
        <f>IF(SER_hh_tes!Q16=0,"",SER_hh_tes!Q16/SER_hh_fec!Q16)</f>
        <v>2.5382916631256855</v>
      </c>
    </row>
    <row r="17" spans="1:17" ht="12.95" customHeight="1" x14ac:dyDescent="0.25">
      <c r="A17" s="88" t="s">
        <v>101</v>
      </c>
      <c r="B17" s="113">
        <f>IF(SER_hh_tes!B17=0,"",SER_hh_tes!B17/SER_hh_fec!B17)</f>
        <v>1.6489231895178564</v>
      </c>
      <c r="C17" s="113">
        <f>IF(SER_hh_tes!C17=0,"",SER_hh_tes!C17/SER_hh_fec!C17)</f>
        <v>1.6764793289964091</v>
      </c>
      <c r="D17" s="113">
        <f>IF(SER_hh_tes!D17=0,"",SER_hh_tes!D17/SER_hh_fec!D17)</f>
        <v>1.7406254124114551</v>
      </c>
      <c r="E17" s="113">
        <f>IF(SER_hh_tes!E17=0,"",SER_hh_tes!E17/SER_hh_fec!E17)</f>
        <v>1.7740347721985243</v>
      </c>
      <c r="F17" s="113">
        <f>IF(SER_hh_tes!F17=0,"",SER_hh_tes!F17/SER_hh_fec!F17)</f>
        <v>1.8033490535602548</v>
      </c>
      <c r="G17" s="113">
        <f>IF(SER_hh_tes!G17=0,"",SER_hh_tes!G17/SER_hh_fec!G17)</f>
        <v>1.8210069601536485</v>
      </c>
      <c r="H17" s="113">
        <f>IF(SER_hh_tes!H17=0,"",SER_hh_tes!H17/SER_hh_fec!H17)</f>
        <v>1.8806730144576402</v>
      </c>
      <c r="I17" s="113">
        <f>IF(SER_hh_tes!I17=0,"",SER_hh_tes!I17/SER_hh_fec!I17)</f>
        <v>1.9436128145248079</v>
      </c>
      <c r="J17" s="113">
        <f>IF(SER_hh_tes!J17=0,"",SER_hh_tes!J17/SER_hh_fec!J17)</f>
        <v>1.9774251997733792</v>
      </c>
      <c r="K17" s="113">
        <f>IF(SER_hh_tes!K17=0,"",SER_hh_tes!K17/SER_hh_fec!K17)</f>
        <v>1.9985779679222342</v>
      </c>
      <c r="L17" s="113">
        <f>IF(SER_hh_tes!L17=0,"",SER_hh_tes!L17/SER_hh_fec!L17)</f>
        <v>2.0215781468874474</v>
      </c>
      <c r="M17" s="113">
        <f>IF(SER_hh_tes!M17=0,"",SER_hh_tes!M17/SER_hh_fec!M17)</f>
        <v>2.053237201085365</v>
      </c>
      <c r="N17" s="113">
        <f>IF(SER_hh_tes!N17=0,"",SER_hh_tes!N17/SER_hh_fec!N17)</f>
        <v>2.2022518758359473</v>
      </c>
      <c r="O17" s="113">
        <f>IF(SER_hh_tes!O17=0,"",SER_hh_tes!O17/SER_hh_fec!O17)</f>
        <v>2.3164189918288742</v>
      </c>
      <c r="P17" s="113">
        <f>IF(SER_hh_tes!P17=0,"",SER_hh_tes!P17/SER_hh_fec!P17)</f>
        <v>2.4701451340688694</v>
      </c>
      <c r="Q17" s="113">
        <f>IF(SER_hh_tes!Q17=0,"",SER_hh_tes!Q17/SER_hh_fec!Q17)</f>
        <v>2.6380409844081729</v>
      </c>
    </row>
    <row r="18" spans="1:17" ht="12" customHeight="1" x14ac:dyDescent="0.25">
      <c r="A18" s="88" t="s">
        <v>100</v>
      </c>
      <c r="B18" s="113">
        <f>IF(SER_hh_tes!B18=0,"",SER_hh_tes!B18/SER_hh_fec!B18)</f>
        <v>1.6489231895178571</v>
      </c>
      <c r="C18" s="113">
        <f>IF(SER_hh_tes!C18=0,"",SER_hh_tes!C18/SER_hh_fec!C18)</f>
        <v>1.6877999261477763</v>
      </c>
      <c r="D18" s="113">
        <f>IF(SER_hh_tes!D18=0,"",SER_hh_tes!D18/SER_hh_fec!D18)</f>
        <v>1.7301379530214507</v>
      </c>
      <c r="E18" s="113">
        <f>IF(SER_hh_tes!E18=0,"",SER_hh_tes!E18/SER_hh_fec!E18)</f>
        <v>1.767805026961714</v>
      </c>
      <c r="F18" s="113">
        <f>IF(SER_hh_tes!F18=0,"",SER_hh_tes!F18/SER_hh_fec!F18)</f>
        <v>1.8061842272291622</v>
      </c>
      <c r="G18" s="113">
        <f>IF(SER_hh_tes!G18=0,"",SER_hh_tes!G18/SER_hh_fec!G18)</f>
        <v>1.8410638522090581</v>
      </c>
      <c r="H18" s="113">
        <f>IF(SER_hh_tes!H18=0,"",SER_hh_tes!H18/SER_hh_fec!H18)</f>
        <v>1.8786978710077493</v>
      </c>
      <c r="I18" s="113">
        <f>IF(SER_hh_tes!I18=0,"",SER_hh_tes!I18/SER_hh_fec!I18)</f>
        <v>1.9162428600916948</v>
      </c>
      <c r="J18" s="113">
        <f>IF(SER_hh_tes!J18=0,"",SER_hh_tes!J18/SER_hh_fec!J18)</f>
        <v>1.9509163404220091</v>
      </c>
      <c r="K18" s="113">
        <f>IF(SER_hh_tes!K18=0,"",SER_hh_tes!K18/SER_hh_fec!K18)</f>
        <v>1.9884870609862608</v>
      </c>
      <c r="L18" s="113">
        <f>IF(SER_hh_tes!L18=0,"",SER_hh_tes!L18/SER_hh_fec!L18)</f>
        <v>2.0290020654264405</v>
      </c>
      <c r="M18" s="113">
        <f>IF(SER_hh_tes!M18=0,"",SER_hh_tes!M18/SER_hh_fec!M18)</f>
        <v>2.077427777225207</v>
      </c>
      <c r="N18" s="113">
        <f>IF(SER_hh_tes!N18=0,"",SER_hh_tes!N18/SER_hh_fec!N18)</f>
        <v>2.1509212003289293</v>
      </c>
      <c r="O18" s="113">
        <f>IF(SER_hh_tes!O18=0,"",SER_hh_tes!O18/SER_hh_fec!O18)</f>
        <v>2.2384079899627092</v>
      </c>
      <c r="P18" s="113">
        <f>IF(SER_hh_tes!P18=0,"",SER_hh_tes!P18/SER_hh_fec!P18)</f>
        <v>2.3782781746793282</v>
      </c>
      <c r="Q18" s="113">
        <f>IF(SER_hh_tes!Q18=0,"",SER_hh_tes!Q18/SER_hh_fec!Q18)</f>
        <v>2.5371235806211718</v>
      </c>
    </row>
    <row r="19" spans="1:17" ht="12.95" customHeight="1" x14ac:dyDescent="0.25">
      <c r="A19" s="90" t="s">
        <v>47</v>
      </c>
      <c r="B19" s="110">
        <f>IF(SER_hh_tes!B19=0,"",SER_hh_tes!B19/SER_hh_fec!B19)</f>
        <v>0.59556259723948279</v>
      </c>
      <c r="C19" s="110">
        <f>IF(SER_hh_tes!C19=0,"",SER_hh_tes!C19/SER_hh_fec!C19)</f>
        <v>0.6000460584548869</v>
      </c>
      <c r="D19" s="110">
        <f>IF(SER_hh_tes!D19=0,"",SER_hh_tes!D19/SER_hh_fec!D19)</f>
        <v>0.60286336741971458</v>
      </c>
      <c r="E19" s="110">
        <f>IF(SER_hh_tes!E19=0,"",SER_hh_tes!E19/SER_hh_fec!E19)</f>
        <v>0.60731046590445514</v>
      </c>
      <c r="F19" s="110">
        <f>IF(SER_hh_tes!F19=0,"",SER_hh_tes!F19/SER_hh_fec!F19)</f>
        <v>0.60763071495494714</v>
      </c>
      <c r="G19" s="110">
        <f>IF(SER_hh_tes!G19=0,"",SER_hh_tes!G19/SER_hh_fec!G19)</f>
        <v>0.61166068058555478</v>
      </c>
      <c r="H19" s="110">
        <f>IF(SER_hh_tes!H19=0,"",SER_hh_tes!H19/SER_hh_fec!H19)</f>
        <v>0.61600477753885452</v>
      </c>
      <c r="I19" s="110">
        <f>IF(SER_hh_tes!I19=0,"",SER_hh_tes!I19/SER_hh_fec!I19)</f>
        <v>0.62031920812785346</v>
      </c>
      <c r="J19" s="110">
        <f>IF(SER_hh_tes!J19=0,"",SER_hh_tes!J19/SER_hh_fec!J19)</f>
        <v>0.62198079172450915</v>
      </c>
      <c r="K19" s="110">
        <f>IF(SER_hh_tes!K19=0,"",SER_hh_tes!K19/SER_hh_fec!K19)</f>
        <v>0.62431524040164765</v>
      </c>
      <c r="L19" s="110">
        <f>IF(SER_hh_tes!L19=0,"",SER_hh_tes!L19/SER_hh_fec!L19)</f>
        <v>0.62644610695089931</v>
      </c>
      <c r="M19" s="110">
        <f>IF(SER_hh_tes!M19=0,"",SER_hh_tes!M19/SER_hh_fec!M19)</f>
        <v>0.63089893780681872</v>
      </c>
      <c r="N19" s="110">
        <f>IF(SER_hh_tes!N19=0,"",SER_hh_tes!N19/SER_hh_fec!N19)</f>
        <v>0.62106984862583625</v>
      </c>
      <c r="O19" s="110">
        <f>IF(SER_hh_tes!O19=0,"",SER_hh_tes!O19/SER_hh_fec!O19)</f>
        <v>0.6161221841471366</v>
      </c>
      <c r="P19" s="110">
        <f>IF(SER_hh_tes!P19=0,"",SER_hh_tes!P19/SER_hh_fec!P19)</f>
        <v>0.62308445659288869</v>
      </c>
      <c r="Q19" s="110">
        <f>IF(SER_hh_tes!Q19=0,"",SER_hh_tes!Q19/SER_hh_fec!Q19)</f>
        <v>0.63344729555928381</v>
      </c>
    </row>
    <row r="20" spans="1:17" ht="12" customHeight="1" x14ac:dyDescent="0.25">
      <c r="A20" s="88" t="s">
        <v>38</v>
      </c>
      <c r="B20" s="109" t="str">
        <f>IF(SER_hh_tes!B20=0,"",SER_hh_tes!B20/SER_hh_fec!B20)</f>
        <v/>
      </c>
      <c r="C20" s="109" t="str">
        <f>IF(SER_hh_tes!C20=0,"",SER_hh_tes!C20/SER_hh_fec!C20)</f>
        <v/>
      </c>
      <c r="D20" s="109" t="str">
        <f>IF(SER_hh_tes!D20=0,"",SER_hh_tes!D20/SER_hh_fec!D20)</f>
        <v/>
      </c>
      <c r="E20" s="109" t="str">
        <f>IF(SER_hh_tes!E20=0,"",SER_hh_tes!E20/SER_hh_fec!E20)</f>
        <v/>
      </c>
      <c r="F20" s="109" t="str">
        <f>IF(SER_hh_tes!F20=0,"",SER_hh_tes!F20/SER_hh_fec!F20)</f>
        <v/>
      </c>
      <c r="G20" s="109" t="str">
        <f>IF(SER_hh_tes!G20=0,"",SER_hh_tes!G20/SER_hh_fec!G20)</f>
        <v/>
      </c>
      <c r="H20" s="109" t="str">
        <f>IF(SER_hh_tes!H20=0,"",SER_hh_tes!H20/SER_hh_fec!H20)</f>
        <v/>
      </c>
      <c r="I20" s="109" t="str">
        <f>IF(SER_hh_tes!I20=0,"",SER_hh_tes!I20/SER_hh_fec!I20)</f>
        <v/>
      </c>
      <c r="J20" s="109" t="str">
        <f>IF(SER_hh_tes!J20=0,"",SER_hh_tes!J20/SER_hh_fec!J20)</f>
        <v/>
      </c>
      <c r="K20" s="109" t="str">
        <f>IF(SER_hh_tes!K20=0,"",SER_hh_tes!K20/SER_hh_fec!K20)</f>
        <v/>
      </c>
      <c r="L20" s="109" t="str">
        <f>IF(SER_hh_tes!L20=0,"",SER_hh_tes!L20/SER_hh_fec!L20)</f>
        <v/>
      </c>
      <c r="M20" s="109" t="str">
        <f>IF(SER_hh_tes!M20=0,"",SER_hh_tes!M20/SER_hh_fec!M20)</f>
        <v/>
      </c>
      <c r="N20" s="109" t="str">
        <f>IF(SER_hh_tes!N20=0,"",SER_hh_tes!N20/SER_hh_fec!N20)</f>
        <v/>
      </c>
      <c r="O20" s="109" t="str">
        <f>IF(SER_hh_tes!O20=0,"",SER_hh_tes!O20/SER_hh_fec!O20)</f>
        <v/>
      </c>
      <c r="P20" s="109" t="str">
        <f>IF(SER_hh_tes!P20=0,"",SER_hh_tes!P20/SER_hh_fec!P20)</f>
        <v/>
      </c>
      <c r="Q20" s="109" t="str">
        <f>IF(SER_hh_tes!Q20=0,"",SER_hh_tes!Q20/SER_hh_fec!Q20)</f>
        <v/>
      </c>
    </row>
    <row r="21" spans="1:17" s="28" customFormat="1" ht="12" customHeight="1" x14ac:dyDescent="0.25">
      <c r="A21" s="88" t="s">
        <v>66</v>
      </c>
      <c r="B21" s="109" t="str">
        <f>IF(SER_hh_tes!B21=0,"",SER_hh_tes!B21/SER_hh_fec!B21)</f>
        <v/>
      </c>
      <c r="C21" s="109" t="str">
        <f>IF(SER_hh_tes!C21=0,"",SER_hh_tes!C21/SER_hh_fec!C21)</f>
        <v/>
      </c>
      <c r="D21" s="109" t="str">
        <f>IF(SER_hh_tes!D21=0,"",SER_hh_tes!D21/SER_hh_fec!D21)</f>
        <v/>
      </c>
      <c r="E21" s="109" t="str">
        <f>IF(SER_hh_tes!E21=0,"",SER_hh_tes!E21/SER_hh_fec!E21)</f>
        <v/>
      </c>
      <c r="F21" s="109" t="str">
        <f>IF(SER_hh_tes!F21=0,"",SER_hh_tes!F21/SER_hh_fec!F21)</f>
        <v/>
      </c>
      <c r="G21" s="109" t="str">
        <f>IF(SER_hh_tes!G21=0,"",SER_hh_tes!G21/SER_hh_fec!G21)</f>
        <v/>
      </c>
      <c r="H21" s="109" t="str">
        <f>IF(SER_hh_tes!H21=0,"",SER_hh_tes!H21/SER_hh_fec!H21)</f>
        <v/>
      </c>
      <c r="I21" s="109" t="str">
        <f>IF(SER_hh_tes!I21=0,"",SER_hh_tes!I21/SER_hh_fec!I21)</f>
        <v/>
      </c>
      <c r="J21" s="109" t="str">
        <f>IF(SER_hh_tes!J21=0,"",SER_hh_tes!J21/SER_hh_fec!J21)</f>
        <v/>
      </c>
      <c r="K21" s="109" t="str">
        <f>IF(SER_hh_tes!K21=0,"",SER_hh_tes!K21/SER_hh_fec!K21)</f>
        <v/>
      </c>
      <c r="L21" s="109" t="str">
        <f>IF(SER_hh_tes!L21=0,"",SER_hh_tes!L21/SER_hh_fec!L21)</f>
        <v/>
      </c>
      <c r="M21" s="109" t="str">
        <f>IF(SER_hh_tes!M21=0,"",SER_hh_tes!M21/SER_hh_fec!M21)</f>
        <v/>
      </c>
      <c r="N21" s="109" t="str">
        <f>IF(SER_hh_tes!N21=0,"",SER_hh_tes!N21/SER_hh_fec!N21)</f>
        <v/>
      </c>
      <c r="O21" s="109" t="str">
        <f>IF(SER_hh_tes!O21=0,"",SER_hh_tes!O21/SER_hh_fec!O21)</f>
        <v/>
      </c>
      <c r="P21" s="109" t="str">
        <f>IF(SER_hh_tes!P21=0,"",SER_hh_tes!P21/SER_hh_fec!P21)</f>
        <v/>
      </c>
      <c r="Q21" s="109" t="str">
        <f>IF(SER_hh_tes!Q21=0,"",SER_hh_tes!Q21/SER_hh_fec!Q21)</f>
        <v/>
      </c>
    </row>
    <row r="22" spans="1:17" ht="12" customHeight="1" x14ac:dyDescent="0.25">
      <c r="A22" s="88" t="s">
        <v>99</v>
      </c>
      <c r="B22" s="109" t="str">
        <f>IF(SER_hh_tes!B22=0,"",SER_hh_tes!B22/SER_hh_fec!B22)</f>
        <v/>
      </c>
      <c r="C22" s="109" t="str">
        <f>IF(SER_hh_tes!C22=0,"",SER_hh_tes!C22/SER_hh_fec!C22)</f>
        <v/>
      </c>
      <c r="D22" s="109" t="str">
        <f>IF(SER_hh_tes!D22=0,"",SER_hh_tes!D22/SER_hh_fec!D22)</f>
        <v/>
      </c>
      <c r="E22" s="109" t="str">
        <f>IF(SER_hh_tes!E22=0,"",SER_hh_tes!E22/SER_hh_fec!E22)</f>
        <v/>
      </c>
      <c r="F22" s="109" t="str">
        <f>IF(SER_hh_tes!F22=0,"",SER_hh_tes!F22/SER_hh_fec!F22)</f>
        <v/>
      </c>
      <c r="G22" s="109" t="str">
        <f>IF(SER_hh_tes!G22=0,"",SER_hh_tes!G22/SER_hh_fec!G22)</f>
        <v/>
      </c>
      <c r="H22" s="109" t="str">
        <f>IF(SER_hh_tes!H22=0,"",SER_hh_tes!H22/SER_hh_fec!H22)</f>
        <v/>
      </c>
      <c r="I22" s="109" t="str">
        <f>IF(SER_hh_tes!I22=0,"",SER_hh_tes!I22/SER_hh_fec!I22)</f>
        <v/>
      </c>
      <c r="J22" s="109" t="str">
        <f>IF(SER_hh_tes!J22=0,"",SER_hh_tes!J22/SER_hh_fec!J22)</f>
        <v/>
      </c>
      <c r="K22" s="109" t="str">
        <f>IF(SER_hh_tes!K22=0,"",SER_hh_tes!K22/SER_hh_fec!K22)</f>
        <v/>
      </c>
      <c r="L22" s="109" t="str">
        <f>IF(SER_hh_tes!L22=0,"",SER_hh_tes!L22/SER_hh_fec!L22)</f>
        <v/>
      </c>
      <c r="M22" s="109" t="str">
        <f>IF(SER_hh_tes!M22=0,"",SER_hh_tes!M22/SER_hh_fec!M22)</f>
        <v/>
      </c>
      <c r="N22" s="109" t="str">
        <f>IF(SER_hh_tes!N22=0,"",SER_hh_tes!N22/SER_hh_fec!N22)</f>
        <v/>
      </c>
      <c r="O22" s="109" t="str">
        <f>IF(SER_hh_tes!O22=0,"",SER_hh_tes!O22/SER_hh_fec!O22)</f>
        <v/>
      </c>
      <c r="P22" s="109" t="str">
        <f>IF(SER_hh_tes!P22=0,"",SER_hh_tes!P22/SER_hh_fec!P22)</f>
        <v/>
      </c>
      <c r="Q22" s="109" t="str">
        <f>IF(SER_hh_tes!Q22=0,"",SER_hh_tes!Q22/SER_hh_fec!Q22)</f>
        <v/>
      </c>
    </row>
    <row r="23" spans="1:17" ht="12" customHeight="1" x14ac:dyDescent="0.25">
      <c r="A23" s="88" t="s">
        <v>98</v>
      </c>
      <c r="B23" s="109">
        <f>IF(SER_hh_tes!B23=0,"",SER_hh_tes!B23/SER_hh_fec!B23)</f>
        <v>0.54711532076999669</v>
      </c>
      <c r="C23" s="109">
        <f>IF(SER_hh_tes!C23=0,"",SER_hh_tes!C23/SER_hh_fec!C23)</f>
        <v>0.54989357259532701</v>
      </c>
      <c r="D23" s="109">
        <f>IF(SER_hh_tes!D23=0,"",SER_hh_tes!D23/SER_hh_fec!D23)</f>
        <v>0.55405740753978749</v>
      </c>
      <c r="E23" s="109">
        <f>IF(SER_hh_tes!E23=0,"",SER_hh_tes!E23/SER_hh_fec!E23)</f>
        <v>0.55847198364227868</v>
      </c>
      <c r="F23" s="109">
        <f>IF(SER_hh_tes!F23=0,"",SER_hh_tes!F23/SER_hh_fec!F23)</f>
        <v>0.56406284585668509</v>
      </c>
      <c r="G23" s="109">
        <f>IF(SER_hh_tes!G23=0,"",SER_hh_tes!G23/SER_hh_fec!G23)</f>
        <v>0.56812437492848933</v>
      </c>
      <c r="H23" s="109">
        <f>IF(SER_hh_tes!H23=0,"",SER_hh_tes!H23/SER_hh_fec!H23)</f>
        <v>0.57213079357475805</v>
      </c>
      <c r="I23" s="109">
        <f>IF(SER_hh_tes!I23=0,"",SER_hh_tes!I23/SER_hh_fec!I23)</f>
        <v>0.57635226851980681</v>
      </c>
      <c r="J23" s="109">
        <f>IF(SER_hh_tes!J23=0,"",SER_hh_tes!J23/SER_hh_fec!J23)</f>
        <v>0.57966755573649298</v>
      </c>
      <c r="K23" s="109">
        <f>IF(SER_hh_tes!K23=0,"",SER_hh_tes!K23/SER_hh_fec!K23)</f>
        <v>0.58354385845188472</v>
      </c>
      <c r="L23" s="109">
        <f>IF(SER_hh_tes!L23=0,"",SER_hh_tes!L23/SER_hh_fec!L23)</f>
        <v>0.58783154050592967</v>
      </c>
      <c r="M23" s="109">
        <f>IF(SER_hh_tes!M23=0,"",SER_hh_tes!M23/SER_hh_fec!M23)</f>
        <v>0.59150014288551123</v>
      </c>
      <c r="N23" s="109">
        <f>IF(SER_hh_tes!N23=0,"",SER_hh_tes!N23/SER_hh_fec!N23)</f>
        <v>0.59976353555715167</v>
      </c>
      <c r="O23" s="109">
        <f>IF(SER_hh_tes!O23=0,"",SER_hh_tes!O23/SER_hh_fec!O23)</f>
        <v>0.60421086440740923</v>
      </c>
      <c r="P23" s="109">
        <f>IF(SER_hh_tes!P23=0,"",SER_hh_tes!P23/SER_hh_fec!P23)</f>
        <v>0.60682521202256268</v>
      </c>
      <c r="Q23" s="109">
        <f>IF(SER_hh_tes!Q23=0,"",SER_hh_tes!Q23/SER_hh_fec!Q23)</f>
        <v>0.61057513696806454</v>
      </c>
    </row>
    <row r="24" spans="1:17" ht="12" customHeight="1" x14ac:dyDescent="0.25">
      <c r="A24" s="88" t="s">
        <v>34</v>
      </c>
      <c r="B24" s="109" t="str">
        <f>IF(SER_hh_tes!B24=0,"",SER_hh_tes!B24/SER_hh_fec!B24)</f>
        <v/>
      </c>
      <c r="C24" s="109" t="str">
        <f>IF(SER_hh_tes!C24=0,"",SER_hh_tes!C24/SER_hh_fec!C24)</f>
        <v/>
      </c>
      <c r="D24" s="109" t="str">
        <f>IF(SER_hh_tes!D24=0,"",SER_hh_tes!D24/SER_hh_fec!D24)</f>
        <v/>
      </c>
      <c r="E24" s="109" t="str">
        <f>IF(SER_hh_tes!E24=0,"",SER_hh_tes!E24/SER_hh_fec!E24)</f>
        <v/>
      </c>
      <c r="F24" s="109" t="str">
        <f>IF(SER_hh_tes!F24=0,"",SER_hh_tes!F24/SER_hh_fec!F24)</f>
        <v/>
      </c>
      <c r="G24" s="109" t="str">
        <f>IF(SER_hh_tes!G24=0,"",SER_hh_tes!G24/SER_hh_fec!G24)</f>
        <v/>
      </c>
      <c r="H24" s="109" t="str">
        <f>IF(SER_hh_tes!H24=0,"",SER_hh_tes!H24/SER_hh_fec!H24)</f>
        <v/>
      </c>
      <c r="I24" s="109" t="str">
        <f>IF(SER_hh_tes!I24=0,"",SER_hh_tes!I24/SER_hh_fec!I24)</f>
        <v/>
      </c>
      <c r="J24" s="109" t="str">
        <f>IF(SER_hh_tes!J24=0,"",SER_hh_tes!J24/SER_hh_fec!J24)</f>
        <v/>
      </c>
      <c r="K24" s="109" t="str">
        <f>IF(SER_hh_tes!K24=0,"",SER_hh_tes!K24/SER_hh_fec!K24)</f>
        <v/>
      </c>
      <c r="L24" s="109" t="str">
        <f>IF(SER_hh_tes!L24=0,"",SER_hh_tes!L24/SER_hh_fec!L24)</f>
        <v/>
      </c>
      <c r="M24" s="109" t="str">
        <f>IF(SER_hh_tes!M24=0,"",SER_hh_tes!M24/SER_hh_fec!M24)</f>
        <v/>
      </c>
      <c r="N24" s="109">
        <f>IF(SER_hh_tes!N24=0,"",SER_hh_tes!N24/SER_hh_fec!N24)</f>
        <v>0.54215610859905283</v>
      </c>
      <c r="O24" s="109">
        <f>IF(SER_hh_tes!O24=0,"",SER_hh_tes!O24/SER_hh_fec!O24)</f>
        <v>0.54215835908710808</v>
      </c>
      <c r="P24" s="109">
        <f>IF(SER_hh_tes!P24=0,"",SER_hh_tes!P24/SER_hh_fec!P24)</f>
        <v>0.54215836762819691</v>
      </c>
      <c r="Q24" s="109">
        <f>IF(SER_hh_tes!Q24=0,"",SER_hh_tes!Q24/SER_hh_fec!Q24)</f>
        <v>0.54217033346269761</v>
      </c>
    </row>
    <row r="25" spans="1:17" ht="12" customHeight="1" x14ac:dyDescent="0.25">
      <c r="A25" s="88" t="s">
        <v>42</v>
      </c>
      <c r="B25" s="109">
        <f>IF(SER_hh_tes!B25=0,"",SER_hh_tes!B25/SER_hh_fec!B25)</f>
        <v>0.69474961367618626</v>
      </c>
      <c r="C25" s="109">
        <f>IF(SER_hh_tes!C25=0,"",SER_hh_tes!C25/SER_hh_fec!C25)</f>
        <v>0.69616302321288093</v>
      </c>
      <c r="D25" s="109">
        <f>IF(SER_hh_tes!D25=0,"",SER_hh_tes!D25/SER_hh_fec!D25)</f>
        <v>0.69790214889615909</v>
      </c>
      <c r="E25" s="109">
        <f>IF(SER_hh_tes!E25=0,"",SER_hh_tes!E25/SER_hh_fec!E25)</f>
        <v>0.69997526325385462</v>
      </c>
      <c r="F25" s="109">
        <f>IF(SER_hh_tes!F25=0,"",SER_hh_tes!F25/SER_hh_fec!F25)</f>
        <v>0.70270916320634536</v>
      </c>
      <c r="G25" s="109">
        <f>IF(SER_hh_tes!G25=0,"",SER_hh_tes!G25/SER_hh_fec!G25)</f>
        <v>0.70778194206906109</v>
      </c>
      <c r="H25" s="109">
        <f>IF(SER_hh_tes!H25=0,"",SER_hh_tes!H25/SER_hh_fec!H25)</f>
        <v>0.71116869053292242</v>
      </c>
      <c r="I25" s="109">
        <f>IF(SER_hh_tes!I25=0,"",SER_hh_tes!I25/SER_hh_fec!I25)</f>
        <v>0.71518036956264797</v>
      </c>
      <c r="J25" s="109">
        <f>IF(SER_hh_tes!J25=0,"",SER_hh_tes!J25/SER_hh_fec!J25)</f>
        <v>0.72017580148073801</v>
      </c>
      <c r="K25" s="109">
        <f>IF(SER_hh_tes!K25=0,"",SER_hh_tes!K25/SER_hh_fec!K25)</f>
        <v>0.72342166376389772</v>
      </c>
      <c r="L25" s="109">
        <f>IF(SER_hh_tes!L25=0,"",SER_hh_tes!L25/SER_hh_fec!L25)</f>
        <v>0.72689223444558448</v>
      </c>
      <c r="M25" s="109">
        <f>IF(SER_hh_tes!M25=0,"",SER_hh_tes!M25/SER_hh_fec!M25)</f>
        <v>0.73013542552531008</v>
      </c>
      <c r="N25" s="109">
        <f>IF(SER_hh_tes!N25=0,"",SER_hh_tes!N25/SER_hh_fec!N25)</f>
        <v>0.73526862717562325</v>
      </c>
      <c r="O25" s="109">
        <f>IF(SER_hh_tes!O25=0,"",SER_hh_tes!O25/SER_hh_fec!O25)</f>
        <v>0.73779288557951062</v>
      </c>
      <c r="P25" s="109">
        <f>IF(SER_hh_tes!P25=0,"",SER_hh_tes!P25/SER_hh_fec!P25)</f>
        <v>0.73999792934166742</v>
      </c>
      <c r="Q25" s="109">
        <f>IF(SER_hh_tes!Q25=0,"",SER_hh_tes!Q25/SER_hh_fec!Q25)</f>
        <v>0.74272142633919602</v>
      </c>
    </row>
    <row r="26" spans="1:17" ht="12" customHeight="1" x14ac:dyDescent="0.25">
      <c r="A26" s="88" t="s">
        <v>30</v>
      </c>
      <c r="B26" s="112">
        <f>IF(SER_hh_tes!B26=0,"",SER_hh_tes!B26/SER_hh_fec!B26)</f>
        <v>0.67112812681119605</v>
      </c>
      <c r="C26" s="112">
        <f>IF(SER_hh_tes!C26=0,"",SER_hh_tes!C26/SER_hh_fec!C26)</f>
        <v>0.67724763911707819</v>
      </c>
      <c r="D26" s="112">
        <f>IF(SER_hh_tes!D26=0,"",SER_hh_tes!D26/SER_hh_fec!D26)</f>
        <v>0.68118912052692582</v>
      </c>
      <c r="E26" s="112">
        <f>IF(SER_hh_tes!E26=0,"",SER_hh_tes!E26/SER_hh_fec!E26)</f>
        <v>0.68739379193382755</v>
      </c>
      <c r="F26" s="112">
        <f>IF(SER_hh_tes!F26=0,"",SER_hh_tes!F26/SER_hh_fec!F26)</f>
        <v>0.68881786907908349</v>
      </c>
      <c r="G26" s="112">
        <f>IF(SER_hh_tes!G26=0,"",SER_hh_tes!G26/SER_hh_fec!G26)</f>
        <v>0.69353955998330252</v>
      </c>
      <c r="H26" s="112">
        <f>IF(SER_hh_tes!H26=0,"",SER_hh_tes!H26/SER_hh_fec!H26)</f>
        <v>0.6983436059955167</v>
      </c>
      <c r="I26" s="112">
        <f>IF(SER_hh_tes!I26=0,"",SER_hh_tes!I26/SER_hh_fec!I26)</f>
        <v>0.70340440540273175</v>
      </c>
      <c r="J26" s="112">
        <f>IF(SER_hh_tes!J26=0,"",SER_hh_tes!J26/SER_hh_fec!J26)</f>
        <v>0.70664540916506169</v>
      </c>
      <c r="K26" s="112">
        <f>IF(SER_hh_tes!K26=0,"",SER_hh_tes!K26/SER_hh_fec!K26)</f>
        <v>0.71000908779741467</v>
      </c>
      <c r="L26" s="112">
        <f>IF(SER_hh_tes!L26=0,"",SER_hh_tes!L26/SER_hh_fec!L26)</f>
        <v>0.71299073954144609</v>
      </c>
      <c r="M26" s="112">
        <f>IF(SER_hh_tes!M26=0,"",SER_hh_tes!M26/SER_hh_fec!M26)</f>
        <v>0.72041487030495333</v>
      </c>
      <c r="N26" s="112">
        <f>IF(SER_hh_tes!N26=0,"",SER_hh_tes!N26/SER_hh_fec!N26)</f>
        <v>0.7604300060305873</v>
      </c>
      <c r="O26" s="112">
        <f>IF(SER_hh_tes!O26=0,"",SER_hh_tes!O26/SER_hh_fec!O26)</f>
        <v>0.77112038655870929</v>
      </c>
      <c r="P26" s="112">
        <f>IF(SER_hh_tes!P26=0,"",SER_hh_tes!P26/SER_hh_fec!P26)</f>
        <v>0.77260211118075328</v>
      </c>
      <c r="Q26" s="112">
        <f>IF(SER_hh_tes!Q26=0,"",SER_hh_tes!Q26/SER_hh_fec!Q26)</f>
        <v>0.77268076531696928</v>
      </c>
    </row>
    <row r="27" spans="1:17" ht="12" customHeight="1" x14ac:dyDescent="0.25">
      <c r="A27" s="93" t="s">
        <v>33</v>
      </c>
      <c r="B27" s="111" t="str">
        <f>IF(SER_hh_tes!B27=0,"",SER_hh_tes!B27/SER_hh_fec!B27)</f>
        <v/>
      </c>
      <c r="C27" s="111" t="str">
        <f>IF(SER_hh_tes!C27=0,"",SER_hh_tes!C27/SER_hh_fec!C27)</f>
        <v/>
      </c>
      <c r="D27" s="111" t="str">
        <f>IF(SER_hh_tes!D27=0,"",SER_hh_tes!D27/SER_hh_fec!D27)</f>
        <v/>
      </c>
      <c r="E27" s="111" t="str">
        <f>IF(SER_hh_tes!E27=0,"",SER_hh_tes!E27/SER_hh_fec!E27)</f>
        <v/>
      </c>
      <c r="F27" s="111" t="str">
        <f>IF(SER_hh_tes!F27=0,"",SER_hh_tes!F27/SER_hh_fec!F27)</f>
        <v/>
      </c>
      <c r="G27" s="111">
        <f>IF(SER_hh_tes!G27=0,"",SER_hh_tes!G27/SER_hh_fec!G27)</f>
        <v>1.0000000000000004</v>
      </c>
      <c r="H27" s="111" t="str">
        <f>IF(SER_hh_tes!H27=0,"",SER_hh_tes!H27/SER_hh_fec!H27)</f>
        <v/>
      </c>
      <c r="I27" s="111">
        <f>IF(SER_hh_tes!I27=0,"",SER_hh_tes!I27/SER_hh_fec!I27)</f>
        <v>0.99999999999999956</v>
      </c>
      <c r="J27" s="111">
        <f>IF(SER_hh_tes!J27=0,"",SER_hh_tes!J27/SER_hh_fec!J27)</f>
        <v>1</v>
      </c>
      <c r="K27" s="111">
        <f>IF(SER_hh_tes!K27=0,"",SER_hh_tes!K27/SER_hh_fec!K27)</f>
        <v>1.0000000000000002</v>
      </c>
      <c r="L27" s="111">
        <f>IF(SER_hh_tes!L27=0,"",SER_hh_tes!L27/SER_hh_fec!L27)</f>
        <v>1.0000000000000002</v>
      </c>
      <c r="M27" s="111">
        <f>IF(SER_hh_tes!M27=0,"",SER_hh_tes!M27/SER_hh_fec!M27)</f>
        <v>1</v>
      </c>
      <c r="N27" s="111">
        <f>IF(SER_hh_tes!N27=0,"",SER_hh_tes!N27/SER_hh_fec!N27)</f>
        <v>0.99999999999999967</v>
      </c>
      <c r="O27" s="111">
        <f>IF(SER_hh_tes!O27=0,"",SER_hh_tes!O27/SER_hh_fec!O27)</f>
        <v>1</v>
      </c>
      <c r="P27" s="111">
        <f>IF(SER_hh_tes!P27=0,"",SER_hh_tes!P27/SER_hh_fec!P27)</f>
        <v>0.99999999999999978</v>
      </c>
      <c r="Q27" s="111">
        <f>IF(SER_hh_tes!Q27=0,"",SER_hh_tes!Q27/SER_hh_fec!Q27)</f>
        <v>1</v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>
        <f>IF(SER_hh_tes!B29=0,"",SER_hh_tes!B29/SER_hh_fec!B29)</f>
        <v>0.53452467794769554</v>
      </c>
      <c r="C29" s="110">
        <f>IF(SER_hh_tes!C29=0,"",SER_hh_tes!C29/SER_hh_fec!C29)</f>
        <v>0.54077473907989415</v>
      </c>
      <c r="D29" s="110">
        <f>IF(SER_hh_tes!D29=0,"",SER_hh_tes!D29/SER_hh_fec!D29)</f>
        <v>0.54233618166972375</v>
      </c>
      <c r="E29" s="110">
        <f>IF(SER_hh_tes!E29=0,"",SER_hh_tes!E29/SER_hh_fec!E29)</f>
        <v>0.54740108179043001</v>
      </c>
      <c r="F29" s="110">
        <f>IF(SER_hh_tes!F29=0,"",SER_hh_tes!F29/SER_hh_fec!F29)</f>
        <v>0.55977784037785994</v>
      </c>
      <c r="G29" s="110">
        <f>IF(SER_hh_tes!G29=0,"",SER_hh_tes!G29/SER_hh_fec!G29)</f>
        <v>0.56358672172780422</v>
      </c>
      <c r="H29" s="110">
        <f>IF(SER_hh_tes!H29=0,"",SER_hh_tes!H29/SER_hh_fec!H29)</f>
        <v>0.56825370581144319</v>
      </c>
      <c r="I29" s="110">
        <f>IF(SER_hh_tes!I29=0,"",SER_hh_tes!I29/SER_hh_fec!I29)</f>
        <v>0.57391366936649324</v>
      </c>
      <c r="J29" s="110">
        <f>IF(SER_hh_tes!J29=0,"",SER_hh_tes!J29/SER_hh_fec!J29)</f>
        <v>0.57903750353695327</v>
      </c>
      <c r="K29" s="110">
        <f>IF(SER_hh_tes!K29=0,"",SER_hh_tes!K29/SER_hh_fec!K29)</f>
        <v>0.58188786112478197</v>
      </c>
      <c r="L29" s="110">
        <f>IF(SER_hh_tes!L29=0,"",SER_hh_tes!L29/SER_hh_fec!L29)</f>
        <v>0.57679242587188218</v>
      </c>
      <c r="M29" s="110">
        <f>IF(SER_hh_tes!M29=0,"",SER_hh_tes!M29/SER_hh_fec!M29)</f>
        <v>0.56981199328010168</v>
      </c>
      <c r="N29" s="110">
        <f>IF(SER_hh_tes!N29=0,"",SER_hh_tes!N29/SER_hh_fec!N29)</f>
        <v>0.54299327131483976</v>
      </c>
      <c r="O29" s="110">
        <f>IF(SER_hh_tes!O29=0,"",SER_hh_tes!O29/SER_hh_fec!O29)</f>
        <v>0.54298205144857781</v>
      </c>
      <c r="P29" s="110">
        <f>IF(SER_hh_tes!P29=0,"",SER_hh_tes!P29/SER_hh_fec!P29)</f>
        <v>0.54941091816678977</v>
      </c>
      <c r="Q29" s="110">
        <f>IF(SER_hh_tes!Q29=0,"",SER_hh_tes!Q29/SER_hh_fec!Q29)</f>
        <v>0.55854610402023563</v>
      </c>
    </row>
    <row r="30" spans="1:17" ht="12" customHeight="1" x14ac:dyDescent="0.25">
      <c r="A30" s="88" t="s">
        <v>66</v>
      </c>
      <c r="B30" s="109">
        <f>IF(SER_hh_tes!B30=0,"",SER_hh_tes!B30/SER_hh_fec!B30)</f>
        <v>0.45218170336370705</v>
      </c>
      <c r="C30" s="109">
        <f>IF(SER_hh_tes!C30=0,"",SER_hh_tes!C30/SER_hh_fec!C30)</f>
        <v>0.45218170336370689</v>
      </c>
      <c r="D30" s="109">
        <f>IF(SER_hh_tes!D30=0,"",SER_hh_tes!D30/SER_hh_fec!D30)</f>
        <v>0.45399565859845681</v>
      </c>
      <c r="E30" s="109">
        <f>IF(SER_hh_tes!E30=0,"",SER_hh_tes!E30/SER_hh_fec!E30)</f>
        <v>0.45572058793435516</v>
      </c>
      <c r="F30" s="109">
        <f>IF(SER_hh_tes!F30=0,"",SER_hh_tes!F30/SER_hh_fec!F30)</f>
        <v>0.4579883062973597</v>
      </c>
      <c r="G30" s="109">
        <f>IF(SER_hh_tes!G30=0,"",SER_hh_tes!G30/SER_hh_fec!G30)</f>
        <v>0.46324159691224825</v>
      </c>
      <c r="H30" s="109">
        <f>IF(SER_hh_tes!H30=0,"",SER_hh_tes!H30/SER_hh_fec!H30)</f>
        <v>0.46861239880731093</v>
      </c>
      <c r="I30" s="109">
        <f>IF(SER_hh_tes!I30=0,"",SER_hh_tes!I30/SER_hh_fec!I30)</f>
        <v>0.47494543752104779</v>
      </c>
      <c r="J30" s="109">
        <f>IF(SER_hh_tes!J30=0,"",SER_hh_tes!J30/SER_hh_fec!J30)</f>
        <v>0.47991395797034531</v>
      </c>
      <c r="K30" s="109">
        <f>IF(SER_hh_tes!K30=0,"",SER_hh_tes!K30/SER_hh_fec!K30)</f>
        <v>0.48621394166545162</v>
      </c>
      <c r="L30" s="109">
        <f>IF(SER_hh_tes!L30=0,"",SER_hh_tes!L30/SER_hh_fec!L30)</f>
        <v>0.49031733662780624</v>
      </c>
      <c r="M30" s="109">
        <f>IF(SER_hh_tes!M30=0,"",SER_hh_tes!M30/SER_hh_fec!M30)</f>
        <v>0.49305933191165258</v>
      </c>
      <c r="N30" s="109">
        <f>IF(SER_hh_tes!N30=0,"",SER_hh_tes!N30/SER_hh_fec!N30)</f>
        <v>0.49528035750898664</v>
      </c>
      <c r="O30" s="109">
        <f>IF(SER_hh_tes!O30=0,"",SER_hh_tes!O30/SER_hh_fec!O30)</f>
        <v>0.49634690461445669</v>
      </c>
      <c r="P30" s="109">
        <f>IF(SER_hh_tes!P30=0,"",SER_hh_tes!P30/SER_hh_fec!P30)</f>
        <v>0.49643817026299819</v>
      </c>
      <c r="Q30" s="109">
        <f>IF(SER_hh_tes!Q30=0,"",SER_hh_tes!Q30/SER_hh_fec!Q30)</f>
        <v>0.49668169858624622</v>
      </c>
    </row>
    <row r="31" spans="1:17" ht="12" customHeight="1" x14ac:dyDescent="0.25">
      <c r="A31" s="88" t="s">
        <v>98</v>
      </c>
      <c r="B31" s="109">
        <f>IF(SER_hh_tes!B31=0,"",SER_hh_tes!B31/SER_hh_fec!B31)</f>
        <v>0.48696491131476105</v>
      </c>
      <c r="C31" s="109">
        <f>IF(SER_hh_tes!C31=0,"",SER_hh_tes!C31/SER_hh_fec!C31)</f>
        <v>0.49020693854015368</v>
      </c>
      <c r="D31" s="109">
        <f>IF(SER_hh_tes!D31=0,"",SER_hh_tes!D31/SER_hh_fec!D31)</f>
        <v>0.49346703169342326</v>
      </c>
      <c r="E31" s="109">
        <f>IF(SER_hh_tes!E31=0,"",SER_hh_tes!E31/SER_hh_fec!E31)</f>
        <v>0.49698141843891247</v>
      </c>
      <c r="F31" s="109">
        <f>IF(SER_hh_tes!F31=0,"",SER_hh_tes!F31/SER_hh_fec!F31)</f>
        <v>0.50077791040842001</v>
      </c>
      <c r="G31" s="109">
        <f>IF(SER_hh_tes!G31=0,"",SER_hh_tes!G31/SER_hh_fec!G31)</f>
        <v>0.50419859770901121</v>
      </c>
      <c r="H31" s="109">
        <f>IF(SER_hh_tes!H31=0,"",SER_hh_tes!H31/SER_hh_fec!H31)</f>
        <v>0.50740371901760439</v>
      </c>
      <c r="I31" s="109">
        <f>IF(SER_hh_tes!I31=0,"",SER_hh_tes!I31/SER_hh_fec!I31)</f>
        <v>0.51051230199612174</v>
      </c>
      <c r="J31" s="109">
        <f>IF(SER_hh_tes!J31=0,"",SER_hh_tes!J31/SER_hh_fec!J31)</f>
        <v>0.51389308675753032</v>
      </c>
      <c r="K31" s="109">
        <f>IF(SER_hh_tes!K31=0,"",SER_hh_tes!K31/SER_hh_fec!K31)</f>
        <v>0.5173258747519025</v>
      </c>
      <c r="L31" s="109">
        <f>IF(SER_hh_tes!L31=0,"",SER_hh_tes!L31/SER_hh_fec!L31)</f>
        <v>0.52301247055770694</v>
      </c>
      <c r="M31" s="109">
        <f>IF(SER_hh_tes!M31=0,"",SER_hh_tes!M31/SER_hh_fec!M31)</f>
        <v>0.52816292802819553</v>
      </c>
      <c r="N31" s="109">
        <f>IF(SER_hh_tes!N31=0,"",SER_hh_tes!N31/SER_hh_fec!N31)</f>
        <v>0.53393612750320796</v>
      </c>
      <c r="O31" s="109">
        <f>IF(SER_hh_tes!O31=0,"",SER_hh_tes!O31/SER_hh_fec!O31)</f>
        <v>0.53663558878152795</v>
      </c>
      <c r="P31" s="109">
        <f>IF(SER_hh_tes!P31=0,"",SER_hh_tes!P31/SER_hh_fec!P31)</f>
        <v>0.53835040206089979</v>
      </c>
      <c r="Q31" s="109">
        <f>IF(SER_hh_tes!Q31=0,"",SER_hh_tes!Q31/SER_hh_fec!Q31)</f>
        <v>0.53964742043631131</v>
      </c>
    </row>
    <row r="32" spans="1:17" ht="12" customHeight="1" x14ac:dyDescent="0.25">
      <c r="A32" s="88" t="s">
        <v>34</v>
      </c>
      <c r="B32" s="109" t="str">
        <f>IF(SER_hh_tes!B32=0,"",SER_hh_tes!B32/SER_hh_fec!B32)</f>
        <v/>
      </c>
      <c r="C32" s="109" t="str">
        <f>IF(SER_hh_tes!C32=0,"",SER_hh_tes!C32/SER_hh_fec!C32)</f>
        <v/>
      </c>
      <c r="D32" s="109" t="str">
        <f>IF(SER_hh_tes!D32=0,"",SER_hh_tes!D32/SER_hh_fec!D32)</f>
        <v/>
      </c>
      <c r="E32" s="109" t="str">
        <f>IF(SER_hh_tes!E32=0,"",SER_hh_tes!E32/SER_hh_fec!E32)</f>
        <v/>
      </c>
      <c r="F32" s="109" t="str">
        <f>IF(SER_hh_tes!F32=0,"",SER_hh_tes!F32/SER_hh_fec!F32)</f>
        <v/>
      </c>
      <c r="G32" s="109" t="str">
        <f>IF(SER_hh_tes!G32=0,"",SER_hh_tes!G32/SER_hh_fec!G32)</f>
        <v/>
      </c>
      <c r="H32" s="109" t="str">
        <f>IF(SER_hh_tes!H32=0,"",SER_hh_tes!H32/SER_hh_fec!H32)</f>
        <v/>
      </c>
      <c r="I32" s="109" t="str">
        <f>IF(SER_hh_tes!I32=0,"",SER_hh_tes!I32/SER_hh_fec!I32)</f>
        <v/>
      </c>
      <c r="J32" s="109" t="str">
        <f>IF(SER_hh_tes!J32=0,"",SER_hh_tes!J32/SER_hh_fec!J32)</f>
        <v/>
      </c>
      <c r="K32" s="109" t="str">
        <f>IF(SER_hh_tes!K32=0,"",SER_hh_tes!K32/SER_hh_fec!K32)</f>
        <v/>
      </c>
      <c r="L32" s="109" t="str">
        <f>IF(SER_hh_tes!L32=0,"",SER_hh_tes!L32/SER_hh_fec!L32)</f>
        <v/>
      </c>
      <c r="M32" s="109" t="str">
        <f>IF(SER_hh_tes!M32=0,"",SER_hh_tes!M32/SER_hh_fec!M32)</f>
        <v/>
      </c>
      <c r="N32" s="109" t="str">
        <f>IF(SER_hh_tes!N32=0,"",SER_hh_tes!N32/SER_hh_fec!N32)</f>
        <v/>
      </c>
      <c r="O32" s="109" t="str">
        <f>IF(SER_hh_tes!O32=0,"",SER_hh_tes!O32/SER_hh_fec!O32)</f>
        <v/>
      </c>
      <c r="P32" s="109" t="str">
        <f>IF(SER_hh_tes!P32=0,"",SER_hh_tes!P32/SER_hh_fec!P32)</f>
        <v/>
      </c>
      <c r="Q32" s="109" t="str">
        <f>IF(SER_hh_tes!Q32=0,"",SER_hh_tes!Q32/SER_hh_fec!Q32)</f>
        <v/>
      </c>
    </row>
    <row r="33" spans="1:17" ht="12" customHeight="1" x14ac:dyDescent="0.25">
      <c r="A33" s="49" t="s">
        <v>30</v>
      </c>
      <c r="B33" s="108">
        <f>IF(SER_hh_tes!B33=0,"",SER_hh_tes!B33/SER_hh_fec!B33)</f>
        <v>0.66253729430579689</v>
      </c>
      <c r="C33" s="108">
        <f>IF(SER_hh_tes!C33=0,"",SER_hh_tes!C33/SER_hh_fec!C33)</f>
        <v>0.6653008033618909</v>
      </c>
      <c r="D33" s="108">
        <f>IF(SER_hh_tes!D33=0,"",SER_hh_tes!D33/SER_hh_fec!D33)</f>
        <v>0.6676435312624639</v>
      </c>
      <c r="E33" s="108">
        <f>IF(SER_hh_tes!E33=0,"",SER_hh_tes!E33/SER_hh_fec!E33)</f>
        <v>0.67120419630024575</v>
      </c>
      <c r="F33" s="108">
        <f>IF(SER_hh_tes!F33=0,"",SER_hh_tes!F33/SER_hh_fec!F33)</f>
        <v>0.67606865769579139</v>
      </c>
      <c r="G33" s="108">
        <f>IF(SER_hh_tes!G33=0,"",SER_hh_tes!G33/SER_hh_fec!G33)</f>
        <v>0.67935905900230076</v>
      </c>
      <c r="H33" s="108">
        <f>IF(SER_hh_tes!H33=0,"",SER_hh_tes!H33/SER_hh_fec!H33)</f>
        <v>0.68292101921998316</v>
      </c>
      <c r="I33" s="108">
        <f>IF(SER_hh_tes!I33=0,"",SER_hh_tes!I33/SER_hh_fec!I33)</f>
        <v>0.68709856067283615</v>
      </c>
      <c r="J33" s="108">
        <f>IF(SER_hh_tes!J33=0,"",SER_hh_tes!J33/SER_hh_fec!J33)</f>
        <v>0.69047400183737706</v>
      </c>
      <c r="K33" s="108">
        <f>IF(SER_hh_tes!K33=0,"",SER_hh_tes!K33/SER_hh_fec!K33)</f>
        <v>0.69354917647025327</v>
      </c>
      <c r="L33" s="108">
        <f>IF(SER_hh_tes!L33=0,"",SER_hh_tes!L33/SER_hh_fec!L33)</f>
        <v>0.69840340608851403</v>
      </c>
      <c r="M33" s="108">
        <f>IF(SER_hh_tes!M33=0,"",SER_hh_tes!M33/SER_hh_fec!M33)</f>
        <v>0.70344755081050359</v>
      </c>
      <c r="N33" s="108">
        <f>IF(SER_hh_tes!N33=0,"",SER_hh_tes!N33/SER_hh_fec!N33)</f>
        <v>0.71403185668658664</v>
      </c>
      <c r="O33" s="108">
        <f>IF(SER_hh_tes!O33=0,"",SER_hh_tes!O33/SER_hh_fec!O33)</f>
        <v>0.71587625660798382</v>
      </c>
      <c r="P33" s="108">
        <f>IF(SER_hh_tes!P33=0,"",SER_hh_tes!P33/SER_hh_fec!P33)</f>
        <v>0.71932244964711756</v>
      </c>
      <c r="Q33" s="108">
        <f>IF(SER_hh_tes!Q33=0,"",SER_hh_tes!Q33/SER_hh_fec!Q33)</f>
        <v>0.72118975153493337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>
        <f t="shared" ref="B3" si="0">SUM(B4,B16,B19,B29)</f>
        <v>4507.8336225212952</v>
      </c>
      <c r="C3" s="106">
        <f t="shared" ref="C3:Q3" si="1">SUM(C4,C16,C19,C29)</f>
        <v>4805.8544383125845</v>
      </c>
      <c r="D3" s="106">
        <f t="shared" si="1"/>
        <v>4404.1542498867602</v>
      </c>
      <c r="E3" s="106">
        <f t="shared" si="1"/>
        <v>4631.4142260740655</v>
      </c>
      <c r="F3" s="106">
        <f t="shared" si="1"/>
        <v>4896.5110471282906</v>
      </c>
      <c r="G3" s="106">
        <f t="shared" si="1"/>
        <v>5464.0498203622546</v>
      </c>
      <c r="H3" s="106">
        <f t="shared" si="1"/>
        <v>4717.5235405333206</v>
      </c>
      <c r="I3" s="106">
        <f t="shared" si="1"/>
        <v>3665.6096118555242</v>
      </c>
      <c r="J3" s="106">
        <f t="shared" si="1"/>
        <v>3451.0302120681745</v>
      </c>
      <c r="K3" s="106">
        <f t="shared" si="1"/>
        <v>3753.0722723616009</v>
      </c>
      <c r="L3" s="106">
        <f t="shared" si="1"/>
        <v>4096.000830337407</v>
      </c>
      <c r="M3" s="106">
        <f t="shared" si="1"/>
        <v>4112.3495367454589</v>
      </c>
      <c r="N3" s="106">
        <f t="shared" si="1"/>
        <v>3363.3585961427798</v>
      </c>
      <c r="O3" s="106">
        <f t="shared" si="1"/>
        <v>3389.5298367537862</v>
      </c>
      <c r="P3" s="106">
        <f t="shared" si="1"/>
        <v>3024.6659286069757</v>
      </c>
      <c r="Q3" s="106">
        <f t="shared" si="1"/>
        <v>3115.7982583103844</v>
      </c>
    </row>
    <row r="4" spans="1:17" ht="12.95" customHeight="1" x14ac:dyDescent="0.25">
      <c r="A4" s="90" t="s">
        <v>44</v>
      </c>
      <c r="B4" s="101">
        <f t="shared" ref="B4" si="2">SUM(B5:B15)</f>
        <v>3783.8844051504038</v>
      </c>
      <c r="C4" s="101">
        <f t="shared" ref="C4:Q4" si="3">SUM(C5:C15)</f>
        <v>4087.4728835090027</v>
      </c>
      <c r="D4" s="101">
        <f t="shared" si="3"/>
        <v>3663.7156331919459</v>
      </c>
      <c r="E4" s="101">
        <f t="shared" si="3"/>
        <v>3870.1849158011973</v>
      </c>
      <c r="F4" s="101">
        <f t="shared" si="3"/>
        <v>4138.0515877890084</v>
      </c>
      <c r="G4" s="101">
        <f t="shared" si="3"/>
        <v>4692.3289591935263</v>
      </c>
      <c r="H4" s="101">
        <f t="shared" si="3"/>
        <v>3946.3215332273298</v>
      </c>
      <c r="I4" s="101">
        <f t="shared" si="3"/>
        <v>2891.8610954866695</v>
      </c>
      <c r="J4" s="101">
        <f t="shared" si="3"/>
        <v>2678.9339659935308</v>
      </c>
      <c r="K4" s="101">
        <f t="shared" si="3"/>
        <v>2970.9457882164793</v>
      </c>
      <c r="L4" s="101">
        <f t="shared" si="3"/>
        <v>3264.5658790127295</v>
      </c>
      <c r="M4" s="101">
        <f t="shared" si="3"/>
        <v>3239.464147457848</v>
      </c>
      <c r="N4" s="101">
        <f t="shared" si="3"/>
        <v>2348.3609910911291</v>
      </c>
      <c r="O4" s="101">
        <f t="shared" si="3"/>
        <v>2303.4857312300046</v>
      </c>
      <c r="P4" s="101">
        <f t="shared" si="3"/>
        <v>1926.7669384414376</v>
      </c>
      <c r="Q4" s="101">
        <f t="shared" si="3"/>
        <v>2075.4636894786545</v>
      </c>
    </row>
    <row r="5" spans="1:17" ht="12" customHeight="1" x14ac:dyDescent="0.25">
      <c r="A5" s="88" t="s">
        <v>38</v>
      </c>
      <c r="B5" s="100">
        <v>104.36067107139525</v>
      </c>
      <c r="C5" s="100">
        <v>63.188017098479996</v>
      </c>
      <c r="D5" s="100">
        <v>48.95468318735999</v>
      </c>
      <c r="E5" s="100">
        <v>45.958441007339985</v>
      </c>
      <c r="F5" s="100">
        <v>27.86625662813999</v>
      </c>
      <c r="G5" s="100">
        <v>10.138086538335248</v>
      </c>
      <c r="H5" s="100">
        <v>17.939620401696004</v>
      </c>
      <c r="I5" s="100">
        <v>14.280165111311998</v>
      </c>
      <c r="J5" s="100">
        <v>13.388803346231999</v>
      </c>
      <c r="K5" s="100">
        <v>10.976547543912002</v>
      </c>
      <c r="L5" s="100">
        <v>11.067586756755645</v>
      </c>
      <c r="M5" s="100">
        <v>11.259554868169079</v>
      </c>
      <c r="N5" s="100">
        <v>3.4581052280818518</v>
      </c>
      <c r="O5" s="100">
        <v>9.8983589944588655</v>
      </c>
      <c r="P5" s="100">
        <v>9.1829870734941181</v>
      </c>
      <c r="Q5" s="100">
        <v>11.73921542176061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105.24934475649371</v>
      </c>
      <c r="C7" s="100">
        <v>111.45375129268805</v>
      </c>
      <c r="D7" s="100">
        <v>52.820112709224006</v>
      </c>
      <c r="E7" s="100">
        <v>37.812319271639986</v>
      </c>
      <c r="F7" s="100">
        <v>28.323327197663996</v>
      </c>
      <c r="G7" s="100">
        <v>28.33167324648333</v>
      </c>
      <c r="H7" s="100">
        <v>21.972792223367986</v>
      </c>
      <c r="I7" s="100">
        <v>0</v>
      </c>
      <c r="J7" s="100">
        <v>0</v>
      </c>
      <c r="K7" s="100">
        <v>0</v>
      </c>
      <c r="L7" s="100">
        <v>0</v>
      </c>
      <c r="M7" s="100">
        <v>0</v>
      </c>
      <c r="N7" s="100">
        <v>37.24947506433756</v>
      </c>
      <c r="O7" s="100">
        <v>21.704445507101077</v>
      </c>
      <c r="P7" s="100">
        <v>46.601703962494781</v>
      </c>
      <c r="Q7" s="100">
        <v>74.611512154283204</v>
      </c>
    </row>
    <row r="8" spans="1:17" ht="12" customHeight="1" x14ac:dyDescent="0.25">
      <c r="A8" s="88" t="s">
        <v>101</v>
      </c>
      <c r="B8" s="100">
        <v>0</v>
      </c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>
        <v>3574.2743893225147</v>
      </c>
      <c r="C9" s="100">
        <v>3912.8311151178345</v>
      </c>
      <c r="D9" s="100">
        <v>3561.9408372953621</v>
      </c>
      <c r="E9" s="100">
        <v>3786.4141555222172</v>
      </c>
      <c r="F9" s="100">
        <v>4081.8620039632046</v>
      </c>
      <c r="G9" s="100">
        <v>4653.8591994087074</v>
      </c>
      <c r="H9" s="100">
        <v>3906.4091206022658</v>
      </c>
      <c r="I9" s="100">
        <v>2877.5809303753576</v>
      </c>
      <c r="J9" s="100">
        <v>2665.5451626472986</v>
      </c>
      <c r="K9" s="100">
        <v>2959.9692406725671</v>
      </c>
      <c r="L9" s="100">
        <v>3253.4982922559739</v>
      </c>
      <c r="M9" s="100">
        <v>3228.2045925896787</v>
      </c>
      <c r="N9" s="100">
        <v>2290.3501031180558</v>
      </c>
      <c r="O9" s="100">
        <v>2256.2001263948041</v>
      </c>
      <c r="P9" s="100">
        <v>1860.0257367157592</v>
      </c>
      <c r="Q9" s="100">
        <v>1967.4067811116813</v>
      </c>
    </row>
    <row r="10" spans="1:17" ht="12" customHeight="1" x14ac:dyDescent="0.25">
      <c r="A10" s="88" t="s">
        <v>34</v>
      </c>
      <c r="B10" s="100">
        <v>0</v>
      </c>
      <c r="C10" s="100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17.303307680653546</v>
      </c>
      <c r="O10" s="100">
        <v>15.682800333640326</v>
      </c>
      <c r="P10" s="100">
        <v>10.95651068968934</v>
      </c>
      <c r="Q10" s="100">
        <v>21.706180790929494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0</v>
      </c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>
        <v>0</v>
      </c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>
        <v>0</v>
      </c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>
        <f t="shared" ref="B16" si="4">SUM(B17:B18)</f>
        <v>0.13744901501130666</v>
      </c>
      <c r="C16" s="101">
        <f t="shared" ref="C16:Q16" si="5">SUM(C17:C18)</f>
        <v>0.14086955344890034</v>
      </c>
      <c r="D16" s="101">
        <f t="shared" si="5"/>
        <v>0.17559889679960256</v>
      </c>
      <c r="E16" s="101">
        <f t="shared" si="5"/>
        <v>0.18778163005034068</v>
      </c>
      <c r="F16" s="101">
        <f t="shared" si="5"/>
        <v>0.20236704011918744</v>
      </c>
      <c r="G16" s="101">
        <f t="shared" si="5"/>
        <v>0.19686307856848323</v>
      </c>
      <c r="H16" s="101">
        <f t="shared" si="5"/>
        <v>0.25052014713823928</v>
      </c>
      <c r="I16" s="101">
        <f t="shared" si="5"/>
        <v>0.34082394686433709</v>
      </c>
      <c r="J16" s="101">
        <f t="shared" si="5"/>
        <v>0.38339968367775784</v>
      </c>
      <c r="K16" s="101">
        <f t="shared" si="5"/>
        <v>0.36886950455204653</v>
      </c>
      <c r="L16" s="101">
        <f t="shared" si="5"/>
        <v>0.37581596264197237</v>
      </c>
      <c r="M16" s="101">
        <f t="shared" si="5"/>
        <v>0.39836569178105874</v>
      </c>
      <c r="N16" s="101">
        <f t="shared" si="5"/>
        <v>0.44793936593412209</v>
      </c>
      <c r="O16" s="101">
        <f t="shared" si="5"/>
        <v>0.53282028041508189</v>
      </c>
      <c r="P16" s="101">
        <f t="shared" si="5"/>
        <v>0.6849645163602831</v>
      </c>
      <c r="Q16" s="101">
        <f t="shared" si="5"/>
        <v>0.90077558642111677</v>
      </c>
    </row>
    <row r="17" spans="1:17" ht="12.95" customHeight="1" x14ac:dyDescent="0.25">
      <c r="A17" s="88" t="s">
        <v>101</v>
      </c>
      <c r="B17" s="103">
        <v>0.13744901501130666</v>
      </c>
      <c r="C17" s="103">
        <v>0.14086955344890034</v>
      </c>
      <c r="D17" s="103">
        <v>0.17559889679960256</v>
      </c>
      <c r="E17" s="103">
        <v>0.18778163005034068</v>
      </c>
      <c r="F17" s="103">
        <v>0.20236704011918744</v>
      </c>
      <c r="G17" s="103">
        <v>0.19686307856848323</v>
      </c>
      <c r="H17" s="103">
        <v>0.25052014713823928</v>
      </c>
      <c r="I17" s="103">
        <v>0.34082394686433709</v>
      </c>
      <c r="J17" s="103">
        <v>0.38339968367775784</v>
      </c>
      <c r="K17" s="103">
        <v>0.36886950455204653</v>
      </c>
      <c r="L17" s="103">
        <v>0.37581596264197237</v>
      </c>
      <c r="M17" s="103">
        <v>0.39836569178105874</v>
      </c>
      <c r="N17" s="103">
        <v>0.44793936593412209</v>
      </c>
      <c r="O17" s="103">
        <v>0.53282028041508189</v>
      </c>
      <c r="P17" s="103">
        <v>0.6849645163602831</v>
      </c>
      <c r="Q17" s="103">
        <v>0.90077558642111677</v>
      </c>
    </row>
    <row r="18" spans="1:17" ht="12" customHeight="1" x14ac:dyDescent="0.25">
      <c r="A18" s="88" t="s">
        <v>100</v>
      </c>
      <c r="B18" s="103">
        <v>0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>
        <f t="shared" ref="B19" si="6">SUM(B20:B27)</f>
        <v>292.18054136313168</v>
      </c>
      <c r="C19" s="101">
        <f t="shared" ref="C19:Q19" si="7">SUM(C20:C27)</f>
        <v>292.76925479060509</v>
      </c>
      <c r="D19" s="101">
        <f t="shared" si="7"/>
        <v>303.78772795835692</v>
      </c>
      <c r="E19" s="101">
        <f t="shared" si="7"/>
        <v>317.36097472729932</v>
      </c>
      <c r="F19" s="101">
        <f t="shared" si="7"/>
        <v>340.67364521460138</v>
      </c>
      <c r="G19" s="101">
        <f t="shared" si="7"/>
        <v>345.93446948692713</v>
      </c>
      <c r="H19" s="101">
        <f t="shared" si="7"/>
        <v>348.24003159091473</v>
      </c>
      <c r="I19" s="101">
        <f t="shared" si="7"/>
        <v>352.52939145862763</v>
      </c>
      <c r="J19" s="101">
        <f t="shared" si="7"/>
        <v>360.16578481054637</v>
      </c>
      <c r="K19" s="101">
        <f t="shared" si="7"/>
        <v>369.89978705035134</v>
      </c>
      <c r="L19" s="101">
        <f t="shared" si="7"/>
        <v>379.64305590104055</v>
      </c>
      <c r="M19" s="101">
        <f t="shared" si="7"/>
        <v>381.76699133176697</v>
      </c>
      <c r="N19" s="101">
        <f t="shared" si="7"/>
        <v>432.01651076525599</v>
      </c>
      <c r="O19" s="101">
        <f t="shared" si="7"/>
        <v>476.73460171339252</v>
      </c>
      <c r="P19" s="101">
        <f t="shared" si="7"/>
        <v>490.76137632885167</v>
      </c>
      <c r="Q19" s="101">
        <f t="shared" si="7"/>
        <v>470.31371423176597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0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>
        <v>0</v>
      </c>
      <c r="C22" s="100">
        <v>0</v>
      </c>
      <c r="D22" s="100">
        <v>0</v>
      </c>
      <c r="E22" s="100">
        <v>0</v>
      </c>
      <c r="F22" s="100">
        <v>0</v>
      </c>
      <c r="G22" s="100">
        <v>0</v>
      </c>
      <c r="H22" s="100">
        <v>0</v>
      </c>
      <c r="I22" s="100">
        <v>0</v>
      </c>
      <c r="J22" s="100">
        <v>0</v>
      </c>
      <c r="K22" s="100">
        <v>0</v>
      </c>
      <c r="L22" s="100">
        <v>0</v>
      </c>
      <c r="M22" s="100">
        <v>0</v>
      </c>
      <c r="N22" s="100">
        <v>0</v>
      </c>
      <c r="O22" s="100">
        <v>0</v>
      </c>
      <c r="P22" s="100">
        <v>0</v>
      </c>
      <c r="Q22" s="100">
        <v>0</v>
      </c>
    </row>
    <row r="23" spans="1:17" ht="12" customHeight="1" x14ac:dyDescent="0.25">
      <c r="A23" s="88" t="s">
        <v>98</v>
      </c>
      <c r="B23" s="100">
        <v>292.18054136313168</v>
      </c>
      <c r="C23" s="100">
        <v>292.76925479060509</v>
      </c>
      <c r="D23" s="100">
        <v>303.78772795835692</v>
      </c>
      <c r="E23" s="100">
        <v>317.36097472729932</v>
      </c>
      <c r="F23" s="100">
        <v>340.67364521460138</v>
      </c>
      <c r="G23" s="100">
        <v>345.93446948692713</v>
      </c>
      <c r="H23" s="100">
        <v>348.24003159091473</v>
      </c>
      <c r="I23" s="100">
        <v>352.52939145862763</v>
      </c>
      <c r="J23" s="100">
        <v>360.16578481054637</v>
      </c>
      <c r="K23" s="100">
        <v>369.89978705035134</v>
      </c>
      <c r="L23" s="100">
        <v>379.64305590104055</v>
      </c>
      <c r="M23" s="100">
        <v>381.76699133176697</v>
      </c>
      <c r="N23" s="100">
        <v>429.15681844590955</v>
      </c>
      <c r="O23" s="100">
        <v>473.97047230199644</v>
      </c>
      <c r="P23" s="100">
        <v>488.41882974735097</v>
      </c>
      <c r="Q23" s="100">
        <v>466.13695990345144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2.8596923193464314</v>
      </c>
      <c r="O24" s="100">
        <v>2.7641294113960777</v>
      </c>
      <c r="P24" s="100">
        <v>2.342546581500673</v>
      </c>
      <c r="Q24" s="100">
        <v>4.1767543283145425</v>
      </c>
    </row>
    <row r="25" spans="1:17" ht="12" customHeight="1" x14ac:dyDescent="0.25">
      <c r="A25" s="88" t="s">
        <v>42</v>
      </c>
      <c r="B25" s="100">
        <v>0</v>
      </c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16">
        <v>0</v>
      </c>
      <c r="C27" s="116">
        <v>0</v>
      </c>
      <c r="D27" s="116">
        <v>0</v>
      </c>
      <c r="E27" s="116">
        <v>0</v>
      </c>
      <c r="F27" s="116">
        <v>0</v>
      </c>
      <c r="G27" s="116">
        <v>0</v>
      </c>
      <c r="H27" s="116">
        <v>0</v>
      </c>
      <c r="I27" s="116">
        <v>0</v>
      </c>
      <c r="J27" s="116">
        <v>0</v>
      </c>
      <c r="K27" s="116">
        <v>0</v>
      </c>
      <c r="L27" s="116">
        <v>0</v>
      </c>
      <c r="M27" s="116">
        <v>0</v>
      </c>
      <c r="N27" s="116">
        <v>0</v>
      </c>
      <c r="O27" s="116">
        <v>0</v>
      </c>
      <c r="P27" s="116">
        <v>0</v>
      </c>
      <c r="Q27" s="116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431.63122699274777</v>
      </c>
      <c r="C29" s="101">
        <f t="shared" ref="C29:Q29" si="9">SUM(C30:C33)</f>
        <v>425.47143045952777</v>
      </c>
      <c r="D29" s="101">
        <f t="shared" si="9"/>
        <v>436.47528983965816</v>
      </c>
      <c r="E29" s="101">
        <f t="shared" si="9"/>
        <v>443.68055391551809</v>
      </c>
      <c r="F29" s="101">
        <f t="shared" si="9"/>
        <v>417.58344708456099</v>
      </c>
      <c r="G29" s="101">
        <f t="shared" si="9"/>
        <v>425.58952860323308</v>
      </c>
      <c r="H29" s="101">
        <f t="shared" si="9"/>
        <v>422.71145556793812</v>
      </c>
      <c r="I29" s="101">
        <f t="shared" si="9"/>
        <v>420.87830096336262</v>
      </c>
      <c r="J29" s="101">
        <f t="shared" si="9"/>
        <v>411.54706158041932</v>
      </c>
      <c r="K29" s="101">
        <f t="shared" si="9"/>
        <v>411.85782759021805</v>
      </c>
      <c r="L29" s="101">
        <f t="shared" si="9"/>
        <v>451.41607946099566</v>
      </c>
      <c r="M29" s="101">
        <f t="shared" si="9"/>
        <v>490.72003226406298</v>
      </c>
      <c r="N29" s="101">
        <f t="shared" si="9"/>
        <v>582.53315492046056</v>
      </c>
      <c r="O29" s="101">
        <f t="shared" si="9"/>
        <v>608.77668352997375</v>
      </c>
      <c r="P29" s="101">
        <f t="shared" si="9"/>
        <v>606.45264932032626</v>
      </c>
      <c r="Q29" s="101">
        <f t="shared" si="9"/>
        <v>569.12007901354264</v>
      </c>
    </row>
    <row r="30" spans="1:17" ht="12" customHeight="1" x14ac:dyDescent="0.25">
      <c r="A30" s="88" t="s">
        <v>66</v>
      </c>
      <c r="B30" s="100">
        <v>133.51899423840996</v>
      </c>
      <c r="C30" s="100">
        <v>107.351653815468</v>
      </c>
      <c r="D30" s="100">
        <v>118.89866345198401</v>
      </c>
      <c r="E30" s="100">
        <v>107.49095966275202</v>
      </c>
      <c r="F30" s="100">
        <v>62.337874002588016</v>
      </c>
      <c r="G30" s="100">
        <v>68.211298437925279</v>
      </c>
      <c r="H30" s="100">
        <v>62.348124461292002</v>
      </c>
      <c r="I30" s="100">
        <v>62.306541414900025</v>
      </c>
      <c r="J30" s="100">
        <v>50.471039487024008</v>
      </c>
      <c r="K30" s="100">
        <v>50.504802595848005</v>
      </c>
      <c r="L30" s="100">
        <v>56.348584910211549</v>
      </c>
      <c r="M30" s="100">
        <v>47.450940825815756</v>
      </c>
      <c r="N30" s="100">
        <v>44.487189509587715</v>
      </c>
      <c r="O30" s="100">
        <v>32.622888859368743</v>
      </c>
      <c r="P30" s="100">
        <v>35.588840301531626</v>
      </c>
      <c r="Q30" s="100">
        <v>41.520142894464335</v>
      </c>
    </row>
    <row r="31" spans="1:17" ht="12" customHeight="1" x14ac:dyDescent="0.25">
      <c r="A31" s="88" t="s">
        <v>98</v>
      </c>
      <c r="B31" s="100">
        <v>298.11223275433781</v>
      </c>
      <c r="C31" s="100">
        <v>318.11977664405975</v>
      </c>
      <c r="D31" s="100">
        <v>317.57662638767414</v>
      </c>
      <c r="E31" s="100">
        <v>336.18959425276608</v>
      </c>
      <c r="F31" s="100">
        <v>355.24557308197296</v>
      </c>
      <c r="G31" s="100">
        <v>357.3782301653078</v>
      </c>
      <c r="H31" s="100">
        <v>360.36333110664611</v>
      </c>
      <c r="I31" s="100">
        <v>358.57175954846258</v>
      </c>
      <c r="J31" s="100">
        <v>361.0760220933953</v>
      </c>
      <c r="K31" s="100">
        <v>361.35302499437006</v>
      </c>
      <c r="L31" s="100">
        <v>395.06749455078409</v>
      </c>
      <c r="M31" s="100">
        <v>443.26909143824724</v>
      </c>
      <c r="N31" s="100">
        <v>538.0459654108729</v>
      </c>
      <c r="O31" s="100">
        <v>576.15379467060507</v>
      </c>
      <c r="P31" s="100">
        <v>570.86380901879465</v>
      </c>
      <c r="Q31" s="100">
        <v>527.59993611907828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>
        <f>IF(SER_hh_fec!B3=0,0,1000000/0.086*SER_hh_fec!B3/SER_hh_num!B3)</f>
        <v>128475.46110663033</v>
      </c>
      <c r="C3" s="106">
        <f>IF(SER_hh_fec!C3=0,0,1000000/0.086*SER_hh_fec!C3/SER_hh_num!C3)</f>
        <v>133322.79337228133</v>
      </c>
      <c r="D3" s="106">
        <f>IF(SER_hh_fec!D3=0,0,1000000/0.086*SER_hh_fec!D3/SER_hh_num!D3)</f>
        <v>118435.11330297412</v>
      </c>
      <c r="E3" s="106">
        <f>IF(SER_hh_fec!E3=0,0,1000000/0.086*SER_hh_fec!E3/SER_hh_num!E3)</f>
        <v>118537.82453829279</v>
      </c>
      <c r="F3" s="106">
        <f>IF(SER_hh_fec!F3=0,0,1000000/0.086*SER_hh_fec!F3/SER_hh_num!F3)</f>
        <v>120275.54272335662</v>
      </c>
      <c r="G3" s="106">
        <f>IF(SER_hh_fec!G3=0,0,1000000/0.086*SER_hh_fec!G3/SER_hh_num!G3)</f>
        <v>131430.42409240606</v>
      </c>
      <c r="H3" s="106">
        <f>IF(SER_hh_fec!H3=0,0,1000000/0.086*SER_hh_fec!H3/SER_hh_num!H3)</f>
        <v>115811.16244529898</v>
      </c>
      <c r="I3" s="106">
        <f>IF(SER_hh_fec!I3=0,0,1000000/0.086*SER_hh_fec!I3/SER_hh_num!I3)</f>
        <v>96937.442351291989</v>
      </c>
      <c r="J3" s="106">
        <f>IF(SER_hh_fec!J3=0,0,1000000/0.086*SER_hh_fec!J3/SER_hh_num!J3)</f>
        <v>94882.610461918623</v>
      </c>
      <c r="K3" s="106">
        <f>IF(SER_hh_fec!K3=0,0,1000000/0.086*SER_hh_fec!K3/SER_hh_num!K3)</f>
        <v>103953.58719903865</v>
      </c>
      <c r="L3" s="106">
        <f>IF(SER_hh_fec!L3=0,0,1000000/0.086*SER_hh_fec!L3/SER_hh_num!L3)</f>
        <v>106528.25736141398</v>
      </c>
      <c r="M3" s="106">
        <f>IF(SER_hh_fec!M3=0,0,1000000/0.086*SER_hh_fec!M3/SER_hh_num!M3)</f>
        <v>106396.14730937056</v>
      </c>
      <c r="N3" s="106">
        <f>IF(SER_hh_fec!N3=0,0,1000000/0.086*SER_hh_fec!N3/SER_hh_num!N3)</f>
        <v>76074.355938608787</v>
      </c>
      <c r="O3" s="106">
        <f>IF(SER_hh_fec!O3=0,0,1000000/0.086*SER_hh_fec!O3/SER_hh_num!O3)</f>
        <v>75115.629464115671</v>
      </c>
      <c r="P3" s="106">
        <f>IF(SER_hh_fec!P3=0,0,1000000/0.086*SER_hh_fec!P3/SER_hh_num!P3)</f>
        <v>64004.885945977017</v>
      </c>
      <c r="Q3" s="106">
        <f>IF(SER_hh_fec!Q3=0,0,1000000/0.086*SER_hh_fec!Q3/SER_hh_num!Q3)</f>
        <v>67625.94429428743</v>
      </c>
    </row>
    <row r="4" spans="1:17" ht="12.95" customHeight="1" x14ac:dyDescent="0.25">
      <c r="A4" s="90" t="s">
        <v>44</v>
      </c>
      <c r="B4" s="101">
        <f>IF(SER_hh_fec!B4=0,0,1000000/0.086*SER_hh_fec!B4/SER_hh_num!B4)</f>
        <v>104524.55793452091</v>
      </c>
      <c r="C4" s="101">
        <f>IF(SER_hh_fec!C4=0,0,1000000/0.086*SER_hh_fec!C4/SER_hh_num!C4)</f>
        <v>109519.75794406046</v>
      </c>
      <c r="D4" s="101">
        <f>IF(SER_hh_fec!D4=0,0,1000000/0.086*SER_hh_fec!D4/SER_hh_num!D4)</f>
        <v>94616.012021081988</v>
      </c>
      <c r="E4" s="101">
        <f>IF(SER_hh_fec!E4=0,0,1000000/0.086*SER_hh_fec!E4/SER_hh_num!E4)</f>
        <v>94772.20186101232</v>
      </c>
      <c r="F4" s="101">
        <f>IF(SER_hh_fec!F4=0,0,1000000/0.086*SER_hh_fec!F4/SER_hh_num!F4)</f>
        <v>96555.801337651821</v>
      </c>
      <c r="G4" s="101">
        <f>IF(SER_hh_fec!G4=0,0,1000000/0.086*SER_hh_fec!G4/SER_hh_num!G4)</f>
        <v>107818.26729671373</v>
      </c>
      <c r="H4" s="101">
        <f>IF(SER_hh_fec!H4=0,0,1000000/0.086*SER_hh_fec!H4/SER_hh_num!H4)</f>
        <v>92305.21180634042</v>
      </c>
      <c r="I4" s="101">
        <f>IF(SER_hh_fec!I4=0,0,1000000/0.086*SER_hh_fec!I4/SER_hh_num!I4)</f>
        <v>73540.143520035199</v>
      </c>
      <c r="J4" s="101">
        <f>IF(SER_hh_fec!J4=0,0,1000000/0.086*SER_hh_fec!J4/SER_hh_num!J4)</f>
        <v>71433.526869633497</v>
      </c>
      <c r="K4" s="101">
        <f>IF(SER_hh_fec!K4=0,0,1000000/0.086*SER_hh_fec!K4/SER_hh_num!K4)</f>
        <v>80317.634899577854</v>
      </c>
      <c r="L4" s="101">
        <f>IF(SER_hh_fec!L4=0,0,1000000/0.086*SER_hh_fec!L4/SER_hh_num!L4)</f>
        <v>82787.147067020225</v>
      </c>
      <c r="M4" s="101">
        <f>IF(SER_hh_fec!M4=0,0,1000000/0.086*SER_hh_fec!M4/SER_hh_num!M4)</f>
        <v>82869.548927237527</v>
      </c>
      <c r="N4" s="101">
        <f>IF(SER_hh_fec!N4=0,0,1000000/0.086*SER_hh_fec!N4/SER_hh_num!N4)</f>
        <v>53711.687819952749</v>
      </c>
      <c r="O4" s="101">
        <f>IF(SER_hh_fec!O4=0,0,1000000/0.086*SER_hh_fec!O4/SER_hh_num!O4)</f>
        <v>52382.819444984423</v>
      </c>
      <c r="P4" s="101">
        <f>IF(SER_hh_fec!P4=0,0,1000000/0.086*SER_hh_fec!P4/SER_hh_num!P4)</f>
        <v>41194.923474187271</v>
      </c>
      <c r="Q4" s="101">
        <f>IF(SER_hh_fec!Q4=0,0,1000000/0.086*SER_hh_fec!Q4/SER_hh_num!Q4)</f>
        <v>44984.082589504782</v>
      </c>
    </row>
    <row r="5" spans="1:17" ht="12" customHeight="1" x14ac:dyDescent="0.25">
      <c r="A5" s="88" t="s">
        <v>38</v>
      </c>
      <c r="B5" s="100">
        <f>IF(SER_hh_fec!B5=0,0,1000000/0.086*SER_hh_fec!B5/SER_hh_num!B5)</f>
        <v>131515.74849819992</v>
      </c>
      <c r="C5" s="100">
        <f>IF(SER_hh_fec!C5=0,0,1000000/0.086*SER_hh_fec!C5/SER_hh_num!C5)</f>
        <v>138005.65736763822</v>
      </c>
      <c r="D5" s="100">
        <f>IF(SER_hh_fec!D5=0,0,1000000/0.086*SER_hh_fec!D5/SER_hh_num!D5)</f>
        <v>118802.58582300968</v>
      </c>
      <c r="E5" s="100">
        <f>IF(SER_hh_fec!E5=0,0,1000000/0.086*SER_hh_fec!E5/SER_hh_num!E5)</f>
        <v>118664.54021314414</v>
      </c>
      <c r="F5" s="100">
        <f>IF(SER_hh_fec!F5=0,0,1000000/0.086*SER_hh_fec!F5/SER_hh_num!F5)</f>
        <v>120463.51659300759</v>
      </c>
      <c r="G5" s="100">
        <f>IF(SER_hh_fec!G5=0,0,1000000/0.086*SER_hh_fec!G5/SER_hh_num!G5)</f>
        <v>60497.206930224245</v>
      </c>
      <c r="H5" s="100">
        <f>IF(SER_hh_fec!H5=0,0,1000000/0.086*SER_hh_fec!H5/SER_hh_num!H5)</f>
        <v>115442.01191733545</v>
      </c>
      <c r="I5" s="100">
        <f>IF(SER_hh_fec!I5=0,0,1000000/0.086*SER_hh_fec!I5/SER_hh_num!I5)</f>
        <v>92565.942136054102</v>
      </c>
      <c r="J5" s="100">
        <f>IF(SER_hh_fec!J5=0,0,1000000/0.086*SER_hh_fec!J5/SER_hh_num!J5)</f>
        <v>90320.978864421311</v>
      </c>
      <c r="K5" s="100">
        <f>IF(SER_hh_fec!K5=0,0,1000000/0.086*SER_hh_fec!K5/SER_hh_num!K5)</f>
        <v>100930.04797391038</v>
      </c>
      <c r="L5" s="100">
        <f>IF(SER_hh_fec!L5=0,0,1000000/0.086*SER_hh_fec!L5/SER_hh_num!L5)</f>
        <v>102686.09742522186</v>
      </c>
      <c r="M5" s="100">
        <f>IF(SER_hh_fec!M5=0,0,1000000/0.086*SER_hh_fec!M5/SER_hh_num!M5)</f>
        <v>105287.0993535039</v>
      </c>
      <c r="N5" s="100">
        <f>IF(SER_hh_fec!N5=0,0,1000000/0.086*SER_hh_fec!N5/SER_hh_num!N5)</f>
        <v>67827.196827753913</v>
      </c>
      <c r="O5" s="100">
        <f>IF(SER_hh_fec!O5=0,0,1000000/0.086*SER_hh_fec!O5/SER_hh_num!O5)</f>
        <v>66422.492760095047</v>
      </c>
      <c r="P5" s="100">
        <f>IF(SER_hh_fec!P5=0,0,1000000/0.086*SER_hh_fec!P5/SER_hh_num!P5)</f>
        <v>52427.66187569061</v>
      </c>
      <c r="Q5" s="100">
        <f>IF(SER_hh_fec!Q5=0,0,1000000/0.086*SER_hh_fec!Q5/SER_hh_num!Q5)</f>
        <v>57438.485227440971</v>
      </c>
    </row>
    <row r="6" spans="1:17" ht="12" customHeight="1" x14ac:dyDescent="0.25">
      <c r="A6" s="88" t="s">
        <v>66</v>
      </c>
      <c r="B6" s="100">
        <f>IF(SER_hh_fec!B6=0,0,1000000/0.086*SER_hh_fec!B6/SER_hh_num!B6)</f>
        <v>0</v>
      </c>
      <c r="C6" s="100">
        <f>IF(SER_hh_fec!C6=0,0,1000000/0.086*SER_hh_fec!C6/SER_hh_num!C6)</f>
        <v>0</v>
      </c>
      <c r="D6" s="100">
        <f>IF(SER_hh_fec!D6=0,0,1000000/0.086*SER_hh_fec!D6/SER_hh_num!D6)</f>
        <v>0</v>
      </c>
      <c r="E6" s="100">
        <f>IF(SER_hh_fec!E6=0,0,1000000/0.086*SER_hh_fec!E6/SER_hh_num!E6)</f>
        <v>0</v>
      </c>
      <c r="F6" s="100">
        <f>IF(SER_hh_fec!F6=0,0,1000000/0.086*SER_hh_fec!F6/SER_hh_num!F6)</f>
        <v>0</v>
      </c>
      <c r="G6" s="100">
        <f>IF(SER_hh_fec!G6=0,0,1000000/0.086*SER_hh_fec!G6/SER_hh_num!G6)</f>
        <v>0</v>
      </c>
      <c r="H6" s="100">
        <f>IF(SER_hh_fec!H6=0,0,1000000/0.086*SER_hh_fec!H6/SER_hh_num!H6)</f>
        <v>0</v>
      </c>
      <c r="I6" s="100">
        <f>IF(SER_hh_fec!I6=0,0,1000000/0.086*SER_hh_fec!I6/SER_hh_num!I6)</f>
        <v>0</v>
      </c>
      <c r="J6" s="100">
        <f>IF(SER_hh_fec!J6=0,0,1000000/0.086*SER_hh_fec!J6/SER_hh_num!J6)</f>
        <v>0</v>
      </c>
      <c r="K6" s="100">
        <f>IF(SER_hh_fec!K6=0,0,1000000/0.086*SER_hh_fec!K6/SER_hh_num!K6)</f>
        <v>0</v>
      </c>
      <c r="L6" s="100">
        <f>IF(SER_hh_fec!L6=0,0,1000000/0.086*SER_hh_fec!L6/SER_hh_num!L6)</f>
        <v>0</v>
      </c>
      <c r="M6" s="100">
        <f>IF(SER_hh_fec!M6=0,0,1000000/0.086*SER_hh_fec!M6/SER_hh_num!M6)</f>
        <v>0</v>
      </c>
      <c r="N6" s="100">
        <f>IF(SER_hh_fec!N6=0,0,1000000/0.086*SER_hh_fec!N6/SER_hh_num!N6)</f>
        <v>0</v>
      </c>
      <c r="O6" s="100">
        <f>IF(SER_hh_fec!O6=0,0,1000000/0.086*SER_hh_fec!O6/SER_hh_num!O6)</f>
        <v>0</v>
      </c>
      <c r="P6" s="100">
        <f>IF(SER_hh_fec!P6=0,0,1000000/0.086*SER_hh_fec!P6/SER_hh_num!P6)</f>
        <v>0</v>
      </c>
      <c r="Q6" s="100">
        <f>IF(SER_hh_fec!Q6=0,0,1000000/0.086*SER_hh_fec!Q6/SER_hh_num!Q6)</f>
        <v>0</v>
      </c>
    </row>
    <row r="7" spans="1:17" ht="12" customHeight="1" x14ac:dyDescent="0.25">
      <c r="A7" s="88" t="s">
        <v>99</v>
      </c>
      <c r="B7" s="100">
        <f>IF(SER_hh_fec!B7=0,0,1000000/0.086*SER_hh_fec!B7/SER_hh_num!B7)</f>
        <v>112862.86129290177</v>
      </c>
      <c r="C7" s="100">
        <f>IF(SER_hh_fec!C7=0,0,1000000/0.086*SER_hh_fec!C7/SER_hh_num!C7)</f>
        <v>118432.30596321046</v>
      </c>
      <c r="D7" s="100">
        <f>IF(SER_hh_fec!D7=0,0,1000000/0.086*SER_hh_fec!D7/SER_hh_num!D7)</f>
        <v>101952.80731085858</v>
      </c>
      <c r="E7" s="100">
        <f>IF(SER_hh_fec!E7=0,0,1000000/0.086*SER_hh_fec!E7/SER_hh_num!E7)</f>
        <v>101834.34071885525</v>
      </c>
      <c r="F7" s="100">
        <f>IF(SER_hh_fec!F7=0,0,1000000/0.086*SER_hh_fec!F7/SER_hh_num!F7)</f>
        <v>103378.16816118706</v>
      </c>
      <c r="G7" s="100">
        <f>IF(SER_hh_fec!G7=0,0,1000000/0.086*SER_hh_fec!G7/SER_hh_num!G7)</f>
        <v>115873.12815312429</v>
      </c>
      <c r="H7" s="100">
        <f>IF(SER_hh_fec!H7=0,0,1000000/0.086*SER_hh_fec!H7/SER_hh_num!H7)</f>
        <v>99068.86382187673</v>
      </c>
      <c r="I7" s="100">
        <f>IF(SER_hh_fec!I7=0,0,1000000/0.086*SER_hh_fec!I7/SER_hh_num!I7)</f>
        <v>0</v>
      </c>
      <c r="J7" s="100">
        <f>IF(SER_hh_fec!J7=0,0,1000000/0.086*SER_hh_fec!J7/SER_hh_num!J7)</f>
        <v>0</v>
      </c>
      <c r="K7" s="100">
        <f>IF(SER_hh_fec!K7=0,0,1000000/0.086*SER_hh_fec!K7/SER_hh_num!K7)</f>
        <v>0</v>
      </c>
      <c r="L7" s="100">
        <f>IF(SER_hh_fec!L7=0,0,1000000/0.086*SER_hh_fec!L7/SER_hh_num!L7)</f>
        <v>0</v>
      </c>
      <c r="M7" s="100">
        <f>IF(SER_hh_fec!M7=0,0,1000000/0.086*SER_hh_fec!M7/SER_hh_num!M7)</f>
        <v>0</v>
      </c>
      <c r="N7" s="100">
        <f>IF(SER_hh_fec!N7=0,0,1000000/0.086*SER_hh_fec!N7/SER_hh_num!N7)</f>
        <v>66807.29337180985</v>
      </c>
      <c r="O7" s="100">
        <f>IF(SER_hh_fec!O7=0,0,1000000/0.086*SER_hh_fec!O7/SER_hh_num!O7)</f>
        <v>34052.554486669389</v>
      </c>
      <c r="P7" s="100">
        <f>IF(SER_hh_fec!P7=0,0,1000000/0.086*SER_hh_fec!P7/SER_hh_num!P7)</f>
        <v>38596.116746358392</v>
      </c>
      <c r="Q7" s="100">
        <f>IF(SER_hh_fec!Q7=0,0,1000000/0.086*SER_hh_fec!Q7/SER_hh_num!Q7)</f>
        <v>42375.934453292408</v>
      </c>
    </row>
    <row r="8" spans="1:17" ht="12" customHeight="1" x14ac:dyDescent="0.25">
      <c r="A8" s="88" t="s">
        <v>101</v>
      </c>
      <c r="B8" s="100">
        <f>IF(SER_hh_fec!B8=0,0,1000000/0.086*SER_hh_fec!B8/SER_hh_num!B8)</f>
        <v>0</v>
      </c>
      <c r="C8" s="100">
        <f>IF(SER_hh_fec!C8=0,0,1000000/0.086*SER_hh_fec!C8/SER_hh_num!C8)</f>
        <v>0</v>
      </c>
      <c r="D8" s="100">
        <f>IF(SER_hh_fec!D8=0,0,1000000/0.086*SER_hh_fec!D8/SER_hh_num!D8)</f>
        <v>0</v>
      </c>
      <c r="E8" s="100">
        <f>IF(SER_hh_fec!E8=0,0,1000000/0.086*SER_hh_fec!E8/SER_hh_num!E8)</f>
        <v>0</v>
      </c>
      <c r="F8" s="100">
        <f>IF(SER_hh_fec!F8=0,0,1000000/0.086*SER_hh_fec!F8/SER_hh_num!F8)</f>
        <v>0</v>
      </c>
      <c r="G8" s="100">
        <f>IF(SER_hh_fec!G8=0,0,1000000/0.086*SER_hh_fec!G8/SER_hh_num!G8)</f>
        <v>0</v>
      </c>
      <c r="H8" s="100">
        <f>IF(SER_hh_fec!H8=0,0,1000000/0.086*SER_hh_fec!H8/SER_hh_num!H8)</f>
        <v>0</v>
      </c>
      <c r="I8" s="100">
        <f>IF(SER_hh_fec!I8=0,0,1000000/0.086*SER_hh_fec!I8/SER_hh_num!I8)</f>
        <v>0</v>
      </c>
      <c r="J8" s="100">
        <f>IF(SER_hh_fec!J8=0,0,1000000/0.086*SER_hh_fec!J8/SER_hh_num!J8)</f>
        <v>0</v>
      </c>
      <c r="K8" s="100">
        <f>IF(SER_hh_fec!K8=0,0,1000000/0.086*SER_hh_fec!K8/SER_hh_num!K8)</f>
        <v>0</v>
      </c>
      <c r="L8" s="100">
        <f>IF(SER_hh_fec!L8=0,0,1000000/0.086*SER_hh_fec!L8/SER_hh_num!L8)</f>
        <v>0</v>
      </c>
      <c r="M8" s="100">
        <f>IF(SER_hh_fec!M8=0,0,1000000/0.086*SER_hh_fec!M8/SER_hh_num!M8)</f>
        <v>0</v>
      </c>
      <c r="N8" s="100">
        <f>IF(SER_hh_fec!N8=0,0,1000000/0.086*SER_hh_fec!N8/SER_hh_num!N8)</f>
        <v>0</v>
      </c>
      <c r="O8" s="100">
        <f>IF(SER_hh_fec!O8=0,0,1000000/0.086*SER_hh_fec!O8/SER_hh_num!O8)</f>
        <v>0</v>
      </c>
      <c r="P8" s="100">
        <f>IF(SER_hh_fec!P8=0,0,1000000/0.086*SER_hh_fec!P8/SER_hh_num!P8)</f>
        <v>0</v>
      </c>
      <c r="Q8" s="100">
        <f>IF(SER_hh_fec!Q8=0,0,1000000/0.086*SER_hh_fec!Q8/SER_hh_num!Q8)</f>
        <v>0</v>
      </c>
    </row>
    <row r="9" spans="1:17" ht="12" customHeight="1" x14ac:dyDescent="0.25">
      <c r="A9" s="88" t="s">
        <v>106</v>
      </c>
      <c r="B9" s="100">
        <f>IF(SER_hh_fec!B9=0,0,1000000/0.086*SER_hh_fec!B9/SER_hh_num!B9)</f>
        <v>105201.66131904951</v>
      </c>
      <c r="C9" s="100">
        <f>IF(SER_hh_fec!C9=0,0,1000000/0.086*SER_hh_fec!C9/SER_hh_num!C9)</f>
        <v>111364.24574279072</v>
      </c>
      <c r="D9" s="100">
        <f>IF(SER_hh_fec!D9=0,0,1000000/0.086*SER_hh_fec!D9/SER_hh_num!D9)</f>
        <v>95948.329149335797</v>
      </c>
      <c r="E9" s="100">
        <f>IF(SER_hh_fec!E9=0,0,1000000/0.086*SER_hh_fec!E9/SER_hh_num!E9)</f>
        <v>94692.620068003453</v>
      </c>
      <c r="F9" s="100">
        <f>IF(SER_hh_fec!F9=0,0,1000000/0.086*SER_hh_fec!F9/SER_hh_num!F9)</f>
        <v>96902.623267187824</v>
      </c>
      <c r="G9" s="100">
        <f>IF(SER_hh_fec!G9=0,0,1000000/0.086*SER_hh_fec!G9/SER_hh_num!G9)</f>
        <v>109437.38610680313</v>
      </c>
      <c r="H9" s="100">
        <f>IF(SER_hh_fec!H9=0,0,1000000/0.086*SER_hh_fec!H9/SER_hh_num!H9)</f>
        <v>92729.927857030314</v>
      </c>
      <c r="I9" s="100">
        <f>IF(SER_hh_fec!I9=0,0,1000000/0.086*SER_hh_fec!I9/SER_hh_num!I9)</f>
        <v>74354.500530022167</v>
      </c>
      <c r="J9" s="100">
        <f>IF(SER_hh_fec!J9=0,0,1000000/0.086*SER_hh_fec!J9/SER_hh_num!J9)</f>
        <v>72551.21177263929</v>
      </c>
      <c r="K9" s="100">
        <f>IF(SER_hh_fec!K9=0,0,1000000/0.086*SER_hh_fec!K9/SER_hh_num!K9)</f>
        <v>81073.050545317834</v>
      </c>
      <c r="L9" s="100">
        <f>IF(SER_hh_fec!L9=0,0,1000000/0.086*SER_hh_fec!L9/SER_hh_num!L9)</f>
        <v>84402.806547422631</v>
      </c>
      <c r="M9" s="100">
        <f>IF(SER_hh_fec!M9=0,0,1000000/0.086*SER_hh_fec!M9/SER_hh_num!M9)</f>
        <v>84934.168327020307</v>
      </c>
      <c r="N9" s="100">
        <f>IF(SER_hh_fec!N9=0,0,1000000/0.086*SER_hh_fec!N9/SER_hh_num!N9)</f>
        <v>53940.281012396903</v>
      </c>
      <c r="O9" s="100">
        <f>IF(SER_hh_fec!O9=0,0,1000000/0.086*SER_hh_fec!O9/SER_hh_num!O9)</f>
        <v>53284.548083526148</v>
      </c>
      <c r="P9" s="100">
        <f>IF(SER_hh_fec!P9=0,0,1000000/0.086*SER_hh_fec!P9/SER_hh_num!P9)</f>
        <v>41778.28579375775</v>
      </c>
      <c r="Q9" s="100">
        <f>IF(SER_hh_fec!Q9=0,0,1000000/0.086*SER_hh_fec!Q9/SER_hh_num!Q9)</f>
        <v>45615.355103258989</v>
      </c>
    </row>
    <row r="10" spans="1:17" ht="12" customHeight="1" x14ac:dyDescent="0.25">
      <c r="A10" s="88" t="s">
        <v>34</v>
      </c>
      <c r="B10" s="100">
        <f>IF(SER_hh_fec!B10=0,0,1000000/0.086*SER_hh_fec!B10/SER_hh_num!B10)</f>
        <v>150958.7685938818</v>
      </c>
      <c r="C10" s="100">
        <f>IF(SER_hh_fec!C10=0,0,1000000/0.086*SER_hh_fec!C10/SER_hh_num!C10)</f>
        <v>127844.41298250659</v>
      </c>
      <c r="D10" s="100">
        <f>IF(SER_hh_fec!D10=0,0,1000000/0.086*SER_hh_fec!D10/SER_hh_num!D10)</f>
        <v>124551.09804025202</v>
      </c>
      <c r="E10" s="100">
        <f>IF(SER_hh_fec!E10=0,0,1000000/0.086*SER_hh_fec!E10/SER_hh_num!E10)</f>
        <v>131455.0411205983</v>
      </c>
      <c r="F10" s="100">
        <f>IF(SER_hh_fec!F10=0,0,1000000/0.086*SER_hh_fec!F10/SER_hh_num!F10)</f>
        <v>119183.96526869532</v>
      </c>
      <c r="G10" s="100">
        <f>IF(SER_hh_fec!G10=0,0,1000000/0.086*SER_hh_fec!G10/SER_hh_num!G10)</f>
        <v>93765.111911217537</v>
      </c>
      <c r="H10" s="100">
        <f>IF(SER_hh_fec!H10=0,0,1000000/0.086*SER_hh_fec!H10/SER_hh_num!H10)</f>
        <v>121027.91571978711</v>
      </c>
      <c r="I10" s="100">
        <f>IF(SER_hh_fec!I10=0,0,1000000/0.086*SER_hh_fec!I10/SER_hh_num!I10)</f>
        <v>97044.939336185824</v>
      </c>
      <c r="J10" s="100">
        <f>IF(SER_hh_fec!J10=0,0,1000000/0.086*SER_hh_fec!J10/SER_hh_num!J10)</f>
        <v>94691.348809473988</v>
      </c>
      <c r="K10" s="100">
        <f>IF(SER_hh_fec!K10=0,0,1000000/0.086*SER_hh_fec!K10/SER_hh_num!K10)</f>
        <v>105813.75997264797</v>
      </c>
      <c r="L10" s="100">
        <f>IF(SER_hh_fec!L10=0,0,1000000/0.086*SER_hh_fec!L10/SER_hh_num!L10)</f>
        <v>110155.60865504727</v>
      </c>
      <c r="M10" s="100">
        <f>IF(SER_hh_fec!M10=0,0,1000000/0.086*SER_hh_fec!M10/SER_hh_num!M10)</f>
        <v>109771.21491921603</v>
      </c>
      <c r="N10" s="100">
        <f>IF(SER_hh_fec!N10=0,0,1000000/0.086*SER_hh_fec!N10/SER_hh_num!N10)</f>
        <v>73120.088707112576</v>
      </c>
      <c r="O10" s="100">
        <f>IF(SER_hh_fec!O10=0,0,1000000/0.086*SER_hh_fec!O10/SER_hh_num!O10)</f>
        <v>68062.747023781689</v>
      </c>
      <c r="P10" s="100">
        <f>IF(SER_hh_fec!P10=0,0,1000000/0.086*SER_hh_fec!P10/SER_hh_num!P10)</f>
        <v>53128.128827971901</v>
      </c>
      <c r="Q10" s="100">
        <f>IF(SER_hh_fec!Q10=0,0,1000000/0.086*SER_hh_fec!Q10/SER_hh_num!Q10)</f>
        <v>57575.726828422637</v>
      </c>
    </row>
    <row r="11" spans="1:17" ht="12" customHeight="1" x14ac:dyDescent="0.25">
      <c r="A11" s="88" t="s">
        <v>61</v>
      </c>
      <c r="B11" s="100">
        <f>IF(SER_hh_fec!B11=0,0,1000000/0.086*SER_hh_fec!B11/SER_hh_num!B11)</f>
        <v>97992.115281887818</v>
      </c>
      <c r="C11" s="100">
        <f>IF(SER_hh_fec!C11=0,0,1000000/0.086*SER_hh_fec!C11/SER_hh_num!C11)</f>
        <v>96452.074219002956</v>
      </c>
      <c r="D11" s="100">
        <f>IF(SER_hh_fec!D11=0,0,1000000/0.086*SER_hh_fec!D11/SER_hh_num!D11)</f>
        <v>85774.90701486895</v>
      </c>
      <c r="E11" s="100">
        <f>IF(SER_hh_fec!E11=0,0,1000000/0.086*SER_hh_fec!E11/SER_hh_num!E11)</f>
        <v>85675.238735193067</v>
      </c>
      <c r="F11" s="100">
        <f>IF(SER_hh_fec!F11=0,0,1000000/0.086*SER_hh_fec!F11/SER_hh_num!F11)</f>
        <v>86974.091202382828</v>
      </c>
      <c r="G11" s="100">
        <f>IF(SER_hh_fec!G11=0,0,1000000/0.086*SER_hh_fec!G11/SER_hh_num!G11)</f>
        <v>97486.347409258349</v>
      </c>
      <c r="H11" s="100">
        <f>IF(SER_hh_fec!H11=0,0,1000000/0.086*SER_hh_fec!H11/SER_hh_num!H11)</f>
        <v>83348.588494283569</v>
      </c>
      <c r="I11" s="100">
        <f>IF(SER_hh_fec!I11=0,0,1000000/0.086*SER_hh_fec!I11/SER_hh_num!I11)</f>
        <v>66832.173933422921</v>
      </c>
      <c r="J11" s="100">
        <f>IF(SER_hh_fec!J11=0,0,1000000/0.086*SER_hh_fec!J11/SER_hh_num!J11)</f>
        <v>65211.321032434913</v>
      </c>
      <c r="K11" s="100">
        <f>IF(SER_hh_fec!K11=0,0,1000000/0.086*SER_hh_fec!K11/SER_hh_num!K11)</f>
        <v>72871.018926018107</v>
      </c>
      <c r="L11" s="100">
        <f>IF(SER_hh_fec!L11=0,0,1000000/0.086*SER_hh_fec!L11/SER_hh_num!L11)</f>
        <v>75861.130397255925</v>
      </c>
      <c r="M11" s="100">
        <f>IF(SER_hh_fec!M11=0,0,1000000/0.086*SER_hh_fec!M11/SER_hh_num!M11)</f>
        <v>75819.093542686023</v>
      </c>
      <c r="N11" s="100">
        <f>IF(SER_hh_fec!N11=0,0,1000000/0.086*SER_hh_fec!N11/SER_hh_num!N11)</f>
        <v>48707.929964040908</v>
      </c>
      <c r="O11" s="100">
        <f>IF(SER_hh_fec!O11=0,0,1000000/0.086*SER_hh_fec!O11/SER_hh_num!O11)</f>
        <v>47525.952935254412</v>
      </c>
      <c r="P11" s="100">
        <f>IF(SER_hh_fec!P11=0,0,1000000/0.086*SER_hh_fec!P11/SER_hh_num!P11)</f>
        <v>37347.058911243861</v>
      </c>
      <c r="Q11" s="100">
        <f>IF(SER_hh_fec!Q11=0,0,1000000/0.086*SER_hh_fec!Q11/SER_hh_num!Q11)</f>
        <v>40721.047064986269</v>
      </c>
    </row>
    <row r="12" spans="1:17" ht="12" customHeight="1" x14ac:dyDescent="0.25">
      <c r="A12" s="88" t="s">
        <v>42</v>
      </c>
      <c r="B12" s="100">
        <f>IF(SER_hh_fec!B12=0,0,1000000/0.086*SER_hh_fec!B12/SER_hh_num!B12)</f>
        <v>90206.06301842953</v>
      </c>
      <c r="C12" s="100">
        <f>IF(SER_hh_fec!C12=0,0,1000000/0.086*SER_hh_fec!C12/SER_hh_num!C12)</f>
        <v>94657.462452683816</v>
      </c>
      <c r="D12" s="100">
        <f>IF(SER_hh_fec!D12=0,0,1000000/0.086*SER_hh_fec!D12/SER_hh_num!D12)</f>
        <v>79000.980616959918</v>
      </c>
      <c r="E12" s="100">
        <f>IF(SER_hh_fec!E12=0,0,1000000/0.086*SER_hh_fec!E12/SER_hh_num!E12)</f>
        <v>83891.629656139368</v>
      </c>
      <c r="F12" s="100">
        <f>IF(SER_hh_fec!F12=0,0,1000000/0.086*SER_hh_fec!F12/SER_hh_num!F12)</f>
        <v>82625.386642263678</v>
      </c>
      <c r="G12" s="100">
        <f>IF(SER_hh_fec!G12=0,0,1000000/0.086*SER_hh_fec!G12/SER_hh_num!G12)</f>
        <v>93316.214014638972</v>
      </c>
      <c r="H12" s="100">
        <f>IF(SER_hh_fec!H12=0,0,1000000/0.086*SER_hh_fec!H12/SER_hh_num!H12)</f>
        <v>79181.159069569389</v>
      </c>
      <c r="I12" s="100">
        <f>IF(SER_hh_fec!I12=0,0,1000000/0.086*SER_hh_fec!I12/SER_hh_num!I12)</f>
        <v>63490.565236751776</v>
      </c>
      <c r="J12" s="100">
        <f>IF(SER_hh_fec!J12=0,0,1000000/0.086*SER_hh_fec!J12/SER_hh_num!J12)</f>
        <v>61950.754980813203</v>
      </c>
      <c r="K12" s="100">
        <f>IF(SER_hh_fec!K12=0,0,1000000/0.086*SER_hh_fec!K12/SER_hh_num!K12)</f>
        <v>69227.467979717185</v>
      </c>
      <c r="L12" s="100">
        <f>IF(SER_hh_fec!L12=0,0,1000000/0.086*SER_hh_fec!L12/SER_hh_num!L12)</f>
        <v>72068.073877393166</v>
      </c>
      <c r="M12" s="100">
        <f>IF(SER_hh_fec!M12=0,0,1000000/0.086*SER_hh_fec!M12/SER_hh_num!M12)</f>
        <v>70391.392602160195</v>
      </c>
      <c r="N12" s="100">
        <f>IF(SER_hh_fec!N12=0,0,1000000/0.086*SER_hh_fec!N12/SER_hh_num!N12)</f>
        <v>47896.45339997657</v>
      </c>
      <c r="O12" s="100">
        <f>IF(SER_hh_fec!O12=0,0,1000000/0.086*SER_hh_fec!O12/SER_hh_num!O12)</f>
        <v>45814.424550615717</v>
      </c>
      <c r="P12" s="100">
        <f>IF(SER_hh_fec!P12=0,0,1000000/0.086*SER_hh_fec!P12/SER_hh_num!P12)</f>
        <v>36266.577492368961</v>
      </c>
      <c r="Q12" s="100">
        <f>IF(SER_hh_fec!Q12=0,0,1000000/0.086*SER_hh_fec!Q12/SER_hh_num!Q12)</f>
        <v>39842.408999772073</v>
      </c>
    </row>
    <row r="13" spans="1:17" ht="12" customHeight="1" x14ac:dyDescent="0.25">
      <c r="A13" s="88" t="s">
        <v>105</v>
      </c>
      <c r="B13" s="100">
        <f>IF(SER_hh_fec!B13=0,0,1000000/0.086*SER_hh_fec!B13/SER_hh_num!B13)</f>
        <v>57456.000958453267</v>
      </c>
      <c r="C13" s="100">
        <f>IF(SER_hh_fec!C13=0,0,1000000/0.086*SER_hh_fec!C13/SER_hh_num!C13)</f>
        <v>60275.356994149282</v>
      </c>
      <c r="D13" s="100">
        <f>IF(SER_hh_fec!D13=0,0,1000000/0.086*SER_hh_fec!D13/SER_hh_num!D13)</f>
        <v>51880.702719303677</v>
      </c>
      <c r="E13" s="100">
        <f>IF(SER_hh_fec!E13=0,0,1000000/0.086*SER_hh_fec!E13/SER_hh_num!E13)</f>
        <v>51792.732267229403</v>
      </c>
      <c r="F13" s="100">
        <f>IF(SER_hh_fec!F13=0,0,1000000/0.086*SER_hh_fec!F13/SER_hh_num!F13)</f>
        <v>52585.926507698132</v>
      </c>
      <c r="G13" s="100">
        <f>IF(SER_hh_fec!G13=0,0,1000000/0.086*SER_hh_fec!G13/SER_hh_num!G13)</f>
        <v>58950.362996182652</v>
      </c>
      <c r="H13" s="100">
        <f>IF(SER_hh_fec!H13=0,0,1000000/0.086*SER_hh_fec!H13/SER_hh_num!H13)</f>
        <v>50424.789427239542</v>
      </c>
      <c r="I13" s="100">
        <f>IF(SER_hh_fec!I13=0,0,1000000/0.086*SER_hh_fec!I13/SER_hh_num!I13)</f>
        <v>40458.953921947359</v>
      </c>
      <c r="J13" s="100">
        <f>IF(SER_hh_fec!J13=0,0,1000000/0.086*SER_hh_fec!J13/SER_hh_num!J13)</f>
        <v>39479.411011279321</v>
      </c>
      <c r="K13" s="100">
        <f>IF(SER_hh_fec!K13=0,0,1000000/0.086*SER_hh_fec!K13/SER_hh_num!K13)</f>
        <v>44118.179797940167</v>
      </c>
      <c r="L13" s="100">
        <f>IF(SER_hh_fec!L13=0,0,1000000/0.086*SER_hh_fec!L13/SER_hh_num!L13)</f>
        <v>45923.537780896295</v>
      </c>
      <c r="M13" s="100">
        <f>IF(SER_hh_fec!M13=0,0,1000000/0.086*SER_hh_fec!M13/SER_hh_num!M13)</f>
        <v>45242.328710856913</v>
      </c>
      <c r="N13" s="100">
        <f>IF(SER_hh_fec!N13=0,0,1000000/0.086*SER_hh_fec!N13/SER_hh_num!N13)</f>
        <v>23103.476541193108</v>
      </c>
      <c r="O13" s="100">
        <f>IF(SER_hh_fec!O13=0,0,1000000/0.086*SER_hh_fec!O13/SER_hh_num!O13)</f>
        <v>20126.97811910266</v>
      </c>
      <c r="P13" s="100">
        <f>IF(SER_hh_fec!P13=0,0,1000000/0.086*SER_hh_fec!P13/SER_hh_num!P13)</f>
        <v>14609.417620043105</v>
      </c>
      <c r="Q13" s="100">
        <f>IF(SER_hh_fec!Q13=0,0,1000000/0.086*SER_hh_fec!Q13/SER_hh_num!Q13)</f>
        <v>14645.484108173267</v>
      </c>
    </row>
    <row r="14" spans="1:17" ht="12" customHeight="1" x14ac:dyDescent="0.25">
      <c r="A14" s="51" t="s">
        <v>104</v>
      </c>
      <c r="B14" s="22">
        <f>IF(SER_hh_fec!B14=0,0,1000000/0.086*SER_hh_fec!B14/SER_hh_num!B14)</f>
        <v>95256.001589014617</v>
      </c>
      <c r="C14" s="22">
        <f>IF(SER_hh_fec!C14=0,0,1000000/0.086*SER_hh_fec!C14/SER_hh_num!C14)</f>
        <v>99930.197121879042</v>
      </c>
      <c r="D14" s="22">
        <f>IF(SER_hh_fec!D14=0,0,1000000/0.086*SER_hh_fec!D14/SER_hh_num!D14)</f>
        <v>86012.743982003463</v>
      </c>
      <c r="E14" s="22">
        <f>IF(SER_hh_fec!E14=0,0,1000000/0.086*SER_hh_fec!E14/SER_hh_num!E14)</f>
        <v>85866.898232511885</v>
      </c>
      <c r="F14" s="22">
        <f>IF(SER_hh_fec!F14=0,0,1000000/0.086*SER_hh_fec!F14/SER_hh_num!F14)</f>
        <v>87181.930789078513</v>
      </c>
      <c r="G14" s="22">
        <f>IF(SER_hh_fec!G14=0,0,1000000/0.086*SER_hh_fec!G14/SER_hh_num!G14)</f>
        <v>97733.496546302762</v>
      </c>
      <c r="H14" s="22">
        <f>IF(SER_hh_fec!H14=0,0,1000000/0.086*SER_hh_fec!H14/SER_hh_num!H14)</f>
        <v>83598.992997791924</v>
      </c>
      <c r="I14" s="22">
        <f>IF(SER_hh_fec!I14=0,0,1000000/0.086*SER_hh_fec!I14/SER_hh_num!I14)</f>
        <v>67076.686765333769</v>
      </c>
      <c r="J14" s="22">
        <f>IF(SER_hh_fec!J14=0,0,1000000/0.086*SER_hh_fec!J14/SER_hh_num!J14)</f>
        <v>65452.707729226298</v>
      </c>
      <c r="K14" s="22">
        <f>IF(SER_hh_fec!K14=0,0,1000000/0.086*SER_hh_fec!K14/SER_hh_num!K14)</f>
        <v>73143.298086058683</v>
      </c>
      <c r="L14" s="22">
        <f>IF(SER_hh_fec!L14=0,0,1000000/0.086*SER_hh_fec!L14/SER_hh_num!L14)</f>
        <v>76136.391584117533</v>
      </c>
      <c r="M14" s="22">
        <f>IF(SER_hh_fec!M14=0,0,1000000/0.086*SER_hh_fec!M14/SER_hh_num!M14)</f>
        <v>76231.120430890762</v>
      </c>
      <c r="N14" s="22">
        <f>IF(SER_hh_fec!N14=0,0,1000000/0.086*SER_hh_fec!N14/SER_hh_num!N14)</f>
        <v>48757.988234968041</v>
      </c>
      <c r="O14" s="22">
        <f>IF(SER_hh_fec!O14=0,0,1000000/0.086*SER_hh_fec!O14/SER_hh_num!O14)</f>
        <v>47507.60659832065</v>
      </c>
      <c r="P14" s="22">
        <f>IF(SER_hh_fec!P14=0,0,1000000/0.086*SER_hh_fec!P14/SER_hh_num!P14)</f>
        <v>37704.365170243727</v>
      </c>
      <c r="Q14" s="22">
        <f>IF(SER_hh_fec!Q14=0,0,1000000/0.086*SER_hh_fec!Q14/SER_hh_num!Q14)</f>
        <v>41356.248195567438</v>
      </c>
    </row>
    <row r="15" spans="1:17" ht="12" customHeight="1" x14ac:dyDescent="0.25">
      <c r="A15" s="105" t="s">
        <v>108</v>
      </c>
      <c r="B15" s="104">
        <f>IF(SER_hh_fec!B15=0,0,1000000/0.086*SER_hh_fec!B15/SER_hh_num!B15)</f>
        <v>1138.6068418132827</v>
      </c>
      <c r="C15" s="104">
        <f>IF(SER_hh_fec!C15=0,0,1000000/0.086*SER_hh_fec!C15/SER_hh_num!C15)</f>
        <v>1210.6192687094097</v>
      </c>
      <c r="D15" s="104">
        <f>IF(SER_hh_fec!D15=0,0,1000000/0.086*SER_hh_fec!D15/SER_hh_num!D15)</f>
        <v>1060.5611286309445</v>
      </c>
      <c r="E15" s="104">
        <f>IF(SER_hh_fec!E15=0,0,1000000/0.086*SER_hh_fec!E15/SER_hh_num!E15)</f>
        <v>1072.0133982072496</v>
      </c>
      <c r="F15" s="104">
        <f>IF(SER_hh_fec!F15=0,0,1000000/0.086*SER_hh_fec!F15/SER_hh_num!F15)</f>
        <v>1139.6365618668169</v>
      </c>
      <c r="G15" s="104">
        <f>IF(SER_hh_fec!G15=0,0,1000000/0.086*SER_hh_fec!G15/SER_hh_num!G15)</f>
        <v>1296.3760595915689</v>
      </c>
      <c r="H15" s="104">
        <f>IF(SER_hh_fec!H15=0,0,1000000/0.086*SER_hh_fec!H15/SER_hh_num!H15)</f>
        <v>1107.6085513805895</v>
      </c>
      <c r="I15" s="104">
        <f>IF(SER_hh_fec!I15=0,0,1000000/0.086*SER_hh_fec!I15/SER_hh_num!I15)</f>
        <v>852.46636403387549</v>
      </c>
      <c r="J15" s="104">
        <f>IF(SER_hh_fec!J15=0,0,1000000/0.086*SER_hh_fec!J15/SER_hh_num!J15)</f>
        <v>811.83999608022441</v>
      </c>
      <c r="K15" s="104">
        <f>IF(SER_hh_fec!K15=0,0,1000000/0.086*SER_hh_fec!K15/SER_hh_num!K15)</f>
        <v>929.38835618866858</v>
      </c>
      <c r="L15" s="104">
        <f>IF(SER_hh_fec!L15=0,0,1000000/0.086*SER_hh_fec!L15/SER_hh_num!L15)</f>
        <v>1002.5661471597437</v>
      </c>
      <c r="M15" s="104">
        <f>IF(SER_hh_fec!M15=0,0,1000000/0.086*SER_hh_fec!M15/SER_hh_num!M15)</f>
        <v>1011.3614062311046</v>
      </c>
      <c r="N15" s="104">
        <f>IF(SER_hh_fec!N15=0,0,1000000/0.086*SER_hh_fec!N15/SER_hh_num!N15)</f>
        <v>646.10707034167956</v>
      </c>
      <c r="O15" s="104">
        <f>IF(SER_hh_fec!O15=0,0,1000000/0.086*SER_hh_fec!O15/SER_hh_num!O15)</f>
        <v>635.04166196656274</v>
      </c>
      <c r="P15" s="104">
        <f>IF(SER_hh_fec!P15=0,0,1000000/0.086*SER_hh_fec!P15/SER_hh_num!P15)</f>
        <v>518.02605378163423</v>
      </c>
      <c r="Q15" s="104">
        <f>IF(SER_hh_fec!Q15=0,0,1000000/0.086*SER_hh_fec!Q15/SER_hh_num!Q15)</f>
        <v>569.54561979754351</v>
      </c>
    </row>
    <row r="16" spans="1:17" ht="12.95" customHeight="1" x14ac:dyDescent="0.25">
      <c r="A16" s="90" t="s">
        <v>102</v>
      </c>
      <c r="B16" s="101">
        <f>IF(SER_hh_fec!B16=0,0,1000000/0.086*SER_hh_fec!B16/SER_hh_num!B16)</f>
        <v>6603.0160177873968</v>
      </c>
      <c r="C16" s="101">
        <f>IF(SER_hh_fec!C16=0,0,1000000/0.086*SER_hh_fec!C16/SER_hh_num!C16)</f>
        <v>6478.3474733578851</v>
      </c>
      <c r="D16" s="101">
        <f>IF(SER_hh_fec!D16=0,0,1000000/0.086*SER_hh_fec!D16/SER_hh_num!D16)</f>
        <v>6334.6421536277594</v>
      </c>
      <c r="E16" s="101">
        <f>IF(SER_hh_fec!E16=0,0,1000000/0.086*SER_hh_fec!E16/SER_hh_num!E16)</f>
        <v>6225.7669716660839</v>
      </c>
      <c r="F16" s="101">
        <f>IF(SER_hh_fec!F16=0,0,1000000/0.086*SER_hh_fec!F16/SER_hh_num!F16)</f>
        <v>6132.7873921330993</v>
      </c>
      <c r="G16" s="101">
        <f>IF(SER_hh_fec!G16=0,0,1000000/0.086*SER_hh_fec!G16/SER_hh_num!G16)</f>
        <v>6055.6837663702418</v>
      </c>
      <c r="H16" s="101">
        <f>IF(SER_hh_fec!H16=0,0,1000000/0.086*SER_hh_fec!H16/SER_hh_num!H16)</f>
        <v>5975.5434782024777</v>
      </c>
      <c r="I16" s="101">
        <f>IF(SER_hh_fec!I16=0,0,1000000/0.086*SER_hh_fec!I16/SER_hh_num!I16)</f>
        <v>5889.4176382502583</v>
      </c>
      <c r="J16" s="101">
        <f>IF(SER_hh_fec!J16=0,0,1000000/0.086*SER_hh_fec!J16/SER_hh_num!J16)</f>
        <v>5814.7951503040331</v>
      </c>
      <c r="K16" s="101">
        <f>IF(SER_hh_fec!K16=0,0,1000000/0.086*SER_hh_fec!K16/SER_hh_num!K16)</f>
        <v>5689.4612308023679</v>
      </c>
      <c r="L16" s="101">
        <f>IF(SER_hh_fec!L16=0,0,1000000/0.086*SER_hh_fec!L16/SER_hh_num!L16)</f>
        <v>5620.1230116936331</v>
      </c>
      <c r="M16" s="101">
        <f>IF(SER_hh_fec!M16=0,0,1000000/0.086*SER_hh_fec!M16/SER_hh_num!M16)</f>
        <v>5506.8481550232909</v>
      </c>
      <c r="N16" s="101">
        <f>IF(SER_hh_fec!N16=0,0,1000000/0.086*SER_hh_fec!N16/SER_hh_num!N16)</f>
        <v>5411.2743427034147</v>
      </c>
      <c r="O16" s="101">
        <f>IF(SER_hh_fec!O16=0,0,1000000/0.086*SER_hh_fec!O16/SER_hh_num!O16)</f>
        <v>5284.3478021726778</v>
      </c>
      <c r="P16" s="101">
        <f>IF(SER_hh_fec!P16=0,0,1000000/0.086*SER_hh_fec!P16/SER_hh_num!P16)</f>
        <v>5137.293648528097</v>
      </c>
      <c r="Q16" s="101">
        <f>IF(SER_hh_fec!Q16=0,0,1000000/0.086*SER_hh_fec!Q16/SER_hh_num!Q16)</f>
        <v>4890.6693152791813</v>
      </c>
    </row>
    <row r="17" spans="1:17" ht="12.95" customHeight="1" x14ac:dyDescent="0.25">
      <c r="A17" s="88" t="s">
        <v>101</v>
      </c>
      <c r="B17" s="103">
        <f>IF(SER_hh_fec!B17=0,0,1000000/0.086*SER_hh_fec!B17/SER_hh_num!B17)</f>
        <v>1459.0276104869156</v>
      </c>
      <c r="C17" s="103">
        <f>IF(SER_hh_fec!C17=0,0,1000000/0.086*SER_hh_fec!C17/SER_hh_num!C17)</f>
        <v>1485.2856811647021</v>
      </c>
      <c r="D17" s="103">
        <f>IF(SER_hh_fec!D17=0,0,1000000/0.086*SER_hh_fec!D17/SER_hh_num!D17)</f>
        <v>1542.2247717082448</v>
      </c>
      <c r="E17" s="103">
        <f>IF(SER_hh_fec!E17=0,0,1000000/0.086*SER_hh_fec!E17/SER_hh_num!E17)</f>
        <v>1563.251863353275</v>
      </c>
      <c r="F17" s="103">
        <f>IF(SER_hh_fec!F17=0,0,1000000/0.086*SER_hh_fec!F17/SER_hh_num!F17)</f>
        <v>1637.9754063125899</v>
      </c>
      <c r="G17" s="103">
        <f>IF(SER_hh_fec!G17=0,0,1000000/0.086*SER_hh_fec!G17/SER_hh_num!G17)</f>
        <v>1675.8063318510835</v>
      </c>
      <c r="H17" s="103">
        <f>IF(SER_hh_fec!H17=0,0,1000000/0.086*SER_hh_fec!H17/SER_hh_num!H17)</f>
        <v>1761.0969342068645</v>
      </c>
      <c r="I17" s="103">
        <f>IF(SER_hh_fec!I17=0,0,1000000/0.086*SER_hh_fec!I17/SER_hh_num!I17)</f>
        <v>1831.9055168267303</v>
      </c>
      <c r="J17" s="103">
        <f>IF(SER_hh_fec!J17=0,0,1000000/0.086*SER_hh_fec!J17/SER_hh_num!J17)</f>
        <v>1899.3296908806667</v>
      </c>
      <c r="K17" s="103">
        <f>IF(SER_hh_fec!K17=0,0,1000000/0.086*SER_hh_fec!K17/SER_hh_num!K17)</f>
        <v>1945.9611585997623</v>
      </c>
      <c r="L17" s="103">
        <f>IF(SER_hh_fec!L17=0,0,1000000/0.086*SER_hh_fec!L17/SER_hh_num!L17)</f>
        <v>1999.0869523390725</v>
      </c>
      <c r="M17" s="103">
        <f>IF(SER_hh_fec!M17=0,0,1000000/0.086*SER_hh_fec!M17/SER_hh_num!M17)</f>
        <v>2006.0666282054497</v>
      </c>
      <c r="N17" s="103">
        <f>IF(SER_hh_fec!N17=0,0,1000000/0.086*SER_hh_fec!N17/SER_hh_num!N17)</f>
        <v>2009.0363449487659</v>
      </c>
      <c r="O17" s="103">
        <f>IF(SER_hh_fec!O17=0,0,1000000/0.086*SER_hh_fec!O17/SER_hh_num!O17)</f>
        <v>2011.6305783096784</v>
      </c>
      <c r="P17" s="103">
        <f>IF(SER_hh_fec!P17=0,0,1000000/0.086*SER_hh_fec!P17/SER_hh_num!P17)</f>
        <v>2011.67605083893</v>
      </c>
      <c r="Q17" s="103">
        <f>IF(SER_hh_fec!Q17=0,0,1000000/0.086*SER_hh_fec!Q17/SER_hh_num!Q17)</f>
        <v>2014.8264644462399</v>
      </c>
    </row>
    <row r="18" spans="1:17" ht="12" customHeight="1" x14ac:dyDescent="0.25">
      <c r="A18" s="88" t="s">
        <v>100</v>
      </c>
      <c r="B18" s="103">
        <f>IF(SER_hh_fec!B18=0,0,1000000/0.086*SER_hh_fec!B18/SER_hh_num!B18)</f>
        <v>6660.9522595777207</v>
      </c>
      <c r="C18" s="103">
        <f>IF(SER_hh_fec!C18=0,0,1000000/0.086*SER_hh_fec!C18/SER_hh_num!C18)</f>
        <v>6531.8431323111672</v>
      </c>
      <c r="D18" s="103">
        <f>IF(SER_hh_fec!D18=0,0,1000000/0.086*SER_hh_fec!D18/SER_hh_num!D18)</f>
        <v>6391.5096629380441</v>
      </c>
      <c r="E18" s="103">
        <f>IF(SER_hh_fec!E18=0,0,1000000/0.086*SER_hh_fec!E18/SER_hh_num!E18)</f>
        <v>6280.3149516500343</v>
      </c>
      <c r="F18" s="103">
        <f>IF(SER_hh_fec!F18=0,0,1000000/0.086*SER_hh_fec!F18/SER_hh_num!F18)</f>
        <v>6182.843507162097</v>
      </c>
      <c r="G18" s="103">
        <f>IF(SER_hh_fec!G18=0,0,1000000/0.086*SER_hh_fec!G18/SER_hh_num!G18)</f>
        <v>6099.3593533336771</v>
      </c>
      <c r="H18" s="103">
        <f>IF(SER_hh_fec!H18=0,0,1000000/0.086*SER_hh_fec!H18/SER_hh_num!H18)</f>
        <v>6022.7642078657227</v>
      </c>
      <c r="I18" s="103">
        <f>IF(SER_hh_fec!I18=0,0,1000000/0.086*SER_hh_fec!I18/SER_hh_num!I18)</f>
        <v>5944.8547689319103</v>
      </c>
      <c r="J18" s="103">
        <f>IF(SER_hh_fec!J18=0,0,1000000/0.086*SER_hh_fec!J18/SER_hh_num!J18)</f>
        <v>5870.3825668230102</v>
      </c>
      <c r="K18" s="103">
        <f>IF(SER_hh_fec!K18=0,0,1000000/0.086*SER_hh_fec!K18/SER_hh_num!K18)</f>
        <v>5737.2851190110096</v>
      </c>
      <c r="L18" s="103">
        <f>IF(SER_hh_fec!L18=0,0,1000000/0.086*SER_hh_fec!L18/SER_hh_num!L18)</f>
        <v>5664.1803431312501</v>
      </c>
      <c r="M18" s="103">
        <f>IF(SER_hh_fec!M18=0,0,1000000/0.086*SER_hh_fec!M18/SER_hh_num!M18)</f>
        <v>5551.5849588920692</v>
      </c>
      <c r="N18" s="103">
        <f>IF(SER_hh_fec!N18=0,0,1000000/0.086*SER_hh_fec!N18/SER_hh_num!N18)</f>
        <v>5460.4137049378578</v>
      </c>
      <c r="O18" s="103">
        <f>IF(SER_hh_fec!O18=0,0,1000000/0.086*SER_hh_fec!O18/SER_hh_num!O18)</f>
        <v>5340.9800697788332</v>
      </c>
      <c r="P18" s="103">
        <f>IF(SER_hh_fec!P18=0,0,1000000/0.086*SER_hh_fec!P18/SER_hh_num!P18)</f>
        <v>5205.9617199026761</v>
      </c>
      <c r="Q18" s="103">
        <f>IF(SER_hh_fec!Q18=0,0,1000000/0.086*SER_hh_fec!Q18/SER_hh_num!Q18)</f>
        <v>4973.8035107494889</v>
      </c>
    </row>
    <row r="19" spans="1:17" ht="12.95" customHeight="1" x14ac:dyDescent="0.25">
      <c r="A19" s="90" t="s">
        <v>47</v>
      </c>
      <c r="B19" s="101">
        <f>IF(SER_hh_fec!B19=0,0,1000000/0.086*SER_hh_fec!B19/SER_hh_num!B19)</f>
        <v>9936.951423097129</v>
      </c>
      <c r="C19" s="101">
        <f>IF(SER_hh_fec!C19=0,0,1000000/0.086*SER_hh_fec!C19/SER_hh_num!C19)</f>
        <v>9872.6967276015512</v>
      </c>
      <c r="D19" s="101">
        <f>IF(SER_hh_fec!D19=0,0,1000000/0.086*SER_hh_fec!D19/SER_hh_num!D19)</f>
        <v>9891.7473985685028</v>
      </c>
      <c r="E19" s="101">
        <f>IF(SER_hh_fec!E19=0,0,1000000/0.086*SER_hh_fec!E19/SER_hh_num!E19)</f>
        <v>9926.6075009435663</v>
      </c>
      <c r="F19" s="101">
        <f>IF(SER_hh_fec!F19=0,0,1000000/0.086*SER_hh_fec!F19/SER_hh_num!F19)</f>
        <v>10009.521992053216</v>
      </c>
      <c r="G19" s="101">
        <f>IF(SER_hh_fec!G19=0,0,1000000/0.086*SER_hh_fec!G19/SER_hh_num!G19)</f>
        <v>9883.6515888289541</v>
      </c>
      <c r="H19" s="101">
        <f>IF(SER_hh_fec!H19=0,0,1000000/0.086*SER_hh_fec!H19/SER_hh_num!H19)</f>
        <v>9844.9008507323033</v>
      </c>
      <c r="I19" s="101">
        <f>IF(SER_hh_fec!I19=0,0,1000000/0.086*SER_hh_fec!I19/SER_hh_num!I19)</f>
        <v>9754.9109725213548</v>
      </c>
      <c r="J19" s="101">
        <f>IF(SER_hh_fec!J19=0,0,1000000/0.086*SER_hh_fec!J19/SER_hh_num!J19)</f>
        <v>9802.9638011319657</v>
      </c>
      <c r="K19" s="101">
        <f>IF(SER_hh_fec!K19=0,0,1000000/0.086*SER_hh_fec!K19/SER_hh_num!K19)</f>
        <v>9955.5742573778298</v>
      </c>
      <c r="L19" s="101">
        <f>IF(SER_hh_fec!L19=0,0,1000000/0.086*SER_hh_fec!L19/SER_hh_num!L19)</f>
        <v>9991.3992504291655</v>
      </c>
      <c r="M19" s="101">
        <f>IF(SER_hh_fec!M19=0,0,1000000/0.086*SER_hh_fec!M19/SER_hh_num!M19)</f>
        <v>10002.579334726874</v>
      </c>
      <c r="N19" s="101">
        <f>IF(SER_hh_fec!N19=0,0,1000000/0.086*SER_hh_fec!N19/SER_hh_num!N19)</f>
        <v>9530.5771743647947</v>
      </c>
      <c r="O19" s="101">
        <f>IF(SER_hh_fec!O19=0,0,1000000/0.086*SER_hh_fec!O19/SER_hh_num!O19)</f>
        <v>9747.4530695999329</v>
      </c>
      <c r="P19" s="101">
        <f>IF(SER_hh_fec!P19=0,0,1000000/0.086*SER_hh_fec!P19/SER_hh_num!P19)</f>
        <v>9994.7697384532876</v>
      </c>
      <c r="Q19" s="101">
        <f>IF(SER_hh_fec!Q19=0,0,1000000/0.086*SER_hh_fec!Q19/SER_hh_num!Q19)</f>
        <v>10057.940492916712</v>
      </c>
    </row>
    <row r="20" spans="1:17" ht="12" customHeight="1" x14ac:dyDescent="0.25">
      <c r="A20" s="88" t="s">
        <v>38</v>
      </c>
      <c r="B20" s="100">
        <f>IF(SER_hh_fec!B20=0,0,1000000/0.086*SER_hh_fec!B20/SER_hh_num!B20)</f>
        <v>0</v>
      </c>
      <c r="C20" s="100">
        <f>IF(SER_hh_fec!C20=0,0,1000000/0.086*SER_hh_fec!C20/SER_hh_num!C20)</f>
        <v>0</v>
      </c>
      <c r="D20" s="100">
        <f>IF(SER_hh_fec!D20=0,0,1000000/0.086*SER_hh_fec!D20/SER_hh_num!D20)</f>
        <v>0</v>
      </c>
      <c r="E20" s="100">
        <f>IF(SER_hh_fec!E20=0,0,1000000/0.086*SER_hh_fec!E20/SER_hh_num!E20)</f>
        <v>0</v>
      </c>
      <c r="F20" s="100">
        <f>IF(SER_hh_fec!F20=0,0,1000000/0.086*SER_hh_fec!F20/SER_hh_num!F20)</f>
        <v>0</v>
      </c>
      <c r="G20" s="100">
        <f>IF(SER_hh_fec!G20=0,0,1000000/0.086*SER_hh_fec!G20/SER_hh_num!G20)</f>
        <v>0</v>
      </c>
      <c r="H20" s="100">
        <f>IF(SER_hh_fec!H20=0,0,1000000/0.086*SER_hh_fec!H20/SER_hh_num!H20)</f>
        <v>0</v>
      </c>
      <c r="I20" s="100">
        <f>IF(SER_hh_fec!I20=0,0,1000000/0.086*SER_hh_fec!I20/SER_hh_num!I20)</f>
        <v>0</v>
      </c>
      <c r="J20" s="100">
        <f>IF(SER_hh_fec!J20=0,0,1000000/0.086*SER_hh_fec!J20/SER_hh_num!J20)</f>
        <v>0</v>
      </c>
      <c r="K20" s="100">
        <f>IF(SER_hh_fec!K20=0,0,1000000/0.086*SER_hh_fec!K20/SER_hh_num!K20)</f>
        <v>0</v>
      </c>
      <c r="L20" s="100">
        <f>IF(SER_hh_fec!L20=0,0,1000000/0.086*SER_hh_fec!L20/SER_hh_num!L20)</f>
        <v>0</v>
      </c>
      <c r="M20" s="100">
        <f>IF(SER_hh_fec!M20=0,0,1000000/0.086*SER_hh_fec!M20/SER_hh_num!M20)</f>
        <v>0</v>
      </c>
      <c r="N20" s="100">
        <f>IF(SER_hh_fec!N20=0,0,1000000/0.086*SER_hh_fec!N20/SER_hh_num!N20)</f>
        <v>0</v>
      </c>
      <c r="O20" s="100">
        <f>IF(SER_hh_fec!O20=0,0,1000000/0.086*SER_hh_fec!O20/SER_hh_num!O20)</f>
        <v>0</v>
      </c>
      <c r="P20" s="100">
        <f>IF(SER_hh_fec!P20=0,0,1000000/0.086*SER_hh_fec!P20/SER_hh_num!P20)</f>
        <v>0</v>
      </c>
      <c r="Q20" s="100">
        <f>IF(SER_hh_fec!Q20=0,0,1000000/0.086*SER_hh_fec!Q20/SER_hh_num!Q20)</f>
        <v>0</v>
      </c>
    </row>
    <row r="21" spans="1:17" s="28" customFormat="1" ht="12" customHeight="1" x14ac:dyDescent="0.25">
      <c r="A21" s="88" t="s">
        <v>66</v>
      </c>
      <c r="B21" s="100">
        <f>IF(SER_hh_fec!B21=0,0,1000000/0.086*SER_hh_fec!B21/SER_hh_num!B21)</f>
        <v>0</v>
      </c>
      <c r="C21" s="100">
        <f>IF(SER_hh_fec!C21=0,0,1000000/0.086*SER_hh_fec!C21/SER_hh_num!C21)</f>
        <v>0</v>
      </c>
      <c r="D21" s="100">
        <f>IF(SER_hh_fec!D21=0,0,1000000/0.086*SER_hh_fec!D21/SER_hh_num!D21)</f>
        <v>0</v>
      </c>
      <c r="E21" s="100">
        <f>IF(SER_hh_fec!E21=0,0,1000000/0.086*SER_hh_fec!E21/SER_hh_num!E21)</f>
        <v>0</v>
      </c>
      <c r="F21" s="100">
        <f>IF(SER_hh_fec!F21=0,0,1000000/0.086*SER_hh_fec!F21/SER_hh_num!F21)</f>
        <v>0</v>
      </c>
      <c r="G21" s="100">
        <f>IF(SER_hh_fec!G21=0,0,1000000/0.086*SER_hh_fec!G21/SER_hh_num!G21)</f>
        <v>0</v>
      </c>
      <c r="H21" s="100">
        <f>IF(SER_hh_fec!H21=0,0,1000000/0.086*SER_hh_fec!H21/SER_hh_num!H21)</f>
        <v>0</v>
      </c>
      <c r="I21" s="100">
        <f>IF(SER_hh_fec!I21=0,0,1000000/0.086*SER_hh_fec!I21/SER_hh_num!I21)</f>
        <v>0</v>
      </c>
      <c r="J21" s="100">
        <f>IF(SER_hh_fec!J21=0,0,1000000/0.086*SER_hh_fec!J21/SER_hh_num!J21)</f>
        <v>0</v>
      </c>
      <c r="K21" s="100">
        <f>IF(SER_hh_fec!K21=0,0,1000000/0.086*SER_hh_fec!K21/SER_hh_num!K21)</f>
        <v>0</v>
      </c>
      <c r="L21" s="100">
        <f>IF(SER_hh_fec!L21=0,0,1000000/0.086*SER_hh_fec!L21/SER_hh_num!L21)</f>
        <v>0</v>
      </c>
      <c r="M21" s="100">
        <f>IF(SER_hh_fec!M21=0,0,1000000/0.086*SER_hh_fec!M21/SER_hh_num!M21)</f>
        <v>0</v>
      </c>
      <c r="N21" s="100">
        <f>IF(SER_hh_fec!N21=0,0,1000000/0.086*SER_hh_fec!N21/SER_hh_num!N21)</f>
        <v>0</v>
      </c>
      <c r="O21" s="100">
        <f>IF(SER_hh_fec!O21=0,0,1000000/0.086*SER_hh_fec!O21/SER_hh_num!O21)</f>
        <v>0</v>
      </c>
      <c r="P21" s="100">
        <f>IF(SER_hh_fec!P21=0,0,1000000/0.086*SER_hh_fec!P21/SER_hh_num!P21)</f>
        <v>0</v>
      </c>
      <c r="Q21" s="100">
        <f>IF(SER_hh_fec!Q21=0,0,1000000/0.086*SER_hh_fec!Q21/SER_hh_num!Q21)</f>
        <v>0</v>
      </c>
    </row>
    <row r="22" spans="1:17" ht="12" customHeight="1" x14ac:dyDescent="0.25">
      <c r="A22" s="88" t="s">
        <v>99</v>
      </c>
      <c r="B22" s="100">
        <f>IF(SER_hh_fec!B22=0,0,1000000/0.086*SER_hh_fec!B22/SER_hh_num!B22)</f>
        <v>0</v>
      </c>
      <c r="C22" s="100">
        <f>IF(SER_hh_fec!C22=0,0,1000000/0.086*SER_hh_fec!C22/SER_hh_num!C22)</f>
        <v>0</v>
      </c>
      <c r="D22" s="100">
        <f>IF(SER_hh_fec!D22=0,0,1000000/0.086*SER_hh_fec!D22/SER_hh_num!D22)</f>
        <v>0</v>
      </c>
      <c r="E22" s="100">
        <f>IF(SER_hh_fec!E22=0,0,1000000/0.086*SER_hh_fec!E22/SER_hh_num!E22)</f>
        <v>0</v>
      </c>
      <c r="F22" s="100">
        <f>IF(SER_hh_fec!F22=0,0,1000000/0.086*SER_hh_fec!F22/SER_hh_num!F22)</f>
        <v>0</v>
      </c>
      <c r="G22" s="100">
        <f>IF(SER_hh_fec!G22=0,0,1000000/0.086*SER_hh_fec!G22/SER_hh_num!G22)</f>
        <v>0</v>
      </c>
      <c r="H22" s="100">
        <f>IF(SER_hh_fec!H22=0,0,1000000/0.086*SER_hh_fec!H22/SER_hh_num!H22)</f>
        <v>0</v>
      </c>
      <c r="I22" s="100">
        <f>IF(SER_hh_fec!I22=0,0,1000000/0.086*SER_hh_fec!I22/SER_hh_num!I22)</f>
        <v>0</v>
      </c>
      <c r="J22" s="100">
        <f>IF(SER_hh_fec!J22=0,0,1000000/0.086*SER_hh_fec!J22/SER_hh_num!J22)</f>
        <v>0</v>
      </c>
      <c r="K22" s="100">
        <f>IF(SER_hh_fec!K22=0,0,1000000/0.086*SER_hh_fec!K22/SER_hh_num!K22)</f>
        <v>0</v>
      </c>
      <c r="L22" s="100">
        <f>IF(SER_hh_fec!L22=0,0,1000000/0.086*SER_hh_fec!L22/SER_hh_num!L22)</f>
        <v>0</v>
      </c>
      <c r="M22" s="100">
        <f>IF(SER_hh_fec!M22=0,0,1000000/0.086*SER_hh_fec!M22/SER_hh_num!M22)</f>
        <v>0</v>
      </c>
      <c r="N22" s="100">
        <f>IF(SER_hh_fec!N22=0,0,1000000/0.086*SER_hh_fec!N22/SER_hh_num!N22)</f>
        <v>0</v>
      </c>
      <c r="O22" s="100">
        <f>IF(SER_hh_fec!O22=0,0,1000000/0.086*SER_hh_fec!O22/SER_hh_num!O22)</f>
        <v>0</v>
      </c>
      <c r="P22" s="100">
        <f>IF(SER_hh_fec!P22=0,0,1000000/0.086*SER_hh_fec!P22/SER_hh_num!P22)</f>
        <v>0</v>
      </c>
      <c r="Q22" s="100">
        <f>IF(SER_hh_fec!Q22=0,0,1000000/0.086*SER_hh_fec!Q22/SER_hh_num!Q22)</f>
        <v>0</v>
      </c>
    </row>
    <row r="23" spans="1:17" ht="12" customHeight="1" x14ac:dyDescent="0.25">
      <c r="A23" s="88" t="s">
        <v>98</v>
      </c>
      <c r="B23" s="100">
        <f>IF(SER_hh_fec!B23=0,0,1000000/0.086*SER_hh_fec!B23/SER_hh_num!B23)</f>
        <v>10823.399601558162</v>
      </c>
      <c r="C23" s="100">
        <f>IF(SER_hh_fec!C23=0,0,1000000/0.086*SER_hh_fec!C23/SER_hh_num!C23)</f>
        <v>10768.952208947736</v>
      </c>
      <c r="D23" s="100">
        <f>IF(SER_hh_fec!D23=0,0,1000000/0.086*SER_hh_fec!D23/SER_hh_num!D23)</f>
        <v>10770.654099913589</v>
      </c>
      <c r="E23" s="100">
        <f>IF(SER_hh_fec!E23=0,0,1000000/0.086*SER_hh_fec!E23/SER_hh_num!E23)</f>
        <v>10804.429943693336</v>
      </c>
      <c r="F23" s="100">
        <f>IF(SER_hh_fec!F23=0,0,1000000/0.086*SER_hh_fec!F23/SER_hh_num!F23)</f>
        <v>10823.587773310284</v>
      </c>
      <c r="G23" s="100">
        <f>IF(SER_hh_fec!G23=0,0,1000000/0.086*SER_hh_fec!G23/SER_hh_num!G23)</f>
        <v>10680.583457823774</v>
      </c>
      <c r="H23" s="100">
        <f>IF(SER_hh_fec!H23=0,0,1000000/0.086*SER_hh_fec!H23/SER_hh_num!H23)</f>
        <v>10512.765526035486</v>
      </c>
      <c r="I23" s="100">
        <f>IF(SER_hh_fec!I23=0,0,1000000/0.086*SER_hh_fec!I23/SER_hh_num!I23)</f>
        <v>10346.916445522002</v>
      </c>
      <c r="J23" s="100">
        <f>IF(SER_hh_fec!J23=0,0,1000000/0.086*SER_hh_fec!J23/SER_hh_num!J23)</f>
        <v>10555.504127885797</v>
      </c>
      <c r="K23" s="100">
        <f>IF(SER_hh_fec!K23=0,0,1000000/0.086*SER_hh_fec!K23/SER_hh_num!K23)</f>
        <v>10695.514142102043</v>
      </c>
      <c r="L23" s="100">
        <f>IF(SER_hh_fec!L23=0,0,1000000/0.086*SER_hh_fec!L23/SER_hh_num!L23)</f>
        <v>10696.762573839993</v>
      </c>
      <c r="M23" s="100">
        <f>IF(SER_hh_fec!M23=0,0,1000000/0.086*SER_hh_fec!M23/SER_hh_num!M23)</f>
        <v>10683.103407003156</v>
      </c>
      <c r="N23" s="100">
        <f>IF(SER_hh_fec!N23=0,0,1000000/0.086*SER_hh_fec!N23/SER_hh_num!N23)</f>
        <v>9805.3152180568541</v>
      </c>
      <c r="O23" s="100">
        <f>IF(SER_hh_fec!O23=0,0,1000000/0.086*SER_hh_fec!O23/SER_hh_num!O23)</f>
        <v>9930.4881680918916</v>
      </c>
      <c r="P23" s="100">
        <f>IF(SER_hh_fec!P23=0,0,1000000/0.086*SER_hh_fec!P23/SER_hh_num!P23)</f>
        <v>10215.422620994357</v>
      </c>
      <c r="Q23" s="100">
        <f>IF(SER_hh_fec!Q23=0,0,1000000/0.086*SER_hh_fec!Q23/SER_hh_num!Q23)</f>
        <v>10370.177054736583</v>
      </c>
    </row>
    <row r="24" spans="1:17" ht="12" customHeight="1" x14ac:dyDescent="0.25">
      <c r="A24" s="88" t="s">
        <v>34</v>
      </c>
      <c r="B24" s="100">
        <f>IF(SER_hh_fec!B24=0,0,1000000/0.086*SER_hh_fec!B24/SER_hh_num!B24)</f>
        <v>0</v>
      </c>
      <c r="C24" s="100">
        <f>IF(SER_hh_fec!C24=0,0,1000000/0.086*SER_hh_fec!C24/SER_hh_num!C24)</f>
        <v>0</v>
      </c>
      <c r="D24" s="100">
        <f>IF(SER_hh_fec!D24=0,0,1000000/0.086*SER_hh_fec!D24/SER_hh_num!D24)</f>
        <v>0</v>
      </c>
      <c r="E24" s="100">
        <f>IF(SER_hh_fec!E24=0,0,1000000/0.086*SER_hh_fec!E24/SER_hh_num!E24)</f>
        <v>0</v>
      </c>
      <c r="F24" s="100">
        <f>IF(SER_hh_fec!F24=0,0,1000000/0.086*SER_hh_fec!F24/SER_hh_num!F24)</f>
        <v>0</v>
      </c>
      <c r="G24" s="100">
        <f>IF(SER_hh_fec!G24=0,0,1000000/0.086*SER_hh_fec!G24/SER_hh_num!G24)</f>
        <v>0</v>
      </c>
      <c r="H24" s="100">
        <f>IF(SER_hh_fec!H24=0,0,1000000/0.086*SER_hh_fec!H24/SER_hh_num!H24)</f>
        <v>0</v>
      </c>
      <c r="I24" s="100">
        <f>IF(SER_hh_fec!I24=0,0,1000000/0.086*SER_hh_fec!I24/SER_hh_num!I24)</f>
        <v>0</v>
      </c>
      <c r="J24" s="100">
        <f>IF(SER_hh_fec!J24=0,0,1000000/0.086*SER_hh_fec!J24/SER_hh_num!J24)</f>
        <v>0</v>
      </c>
      <c r="K24" s="100">
        <f>IF(SER_hh_fec!K24=0,0,1000000/0.086*SER_hh_fec!K24/SER_hh_num!K24)</f>
        <v>0</v>
      </c>
      <c r="L24" s="100">
        <f>IF(SER_hh_fec!L24=0,0,1000000/0.086*SER_hh_fec!L24/SER_hh_num!L24)</f>
        <v>0</v>
      </c>
      <c r="M24" s="100">
        <f>IF(SER_hh_fec!M24=0,0,1000000/0.086*SER_hh_fec!M24/SER_hh_num!M24)</f>
        <v>0</v>
      </c>
      <c r="N24" s="100">
        <f>IF(SER_hh_fec!N24=0,0,1000000/0.086*SER_hh_fec!N24/SER_hh_num!N24)</f>
        <v>12213.535530683421</v>
      </c>
      <c r="O24" s="100">
        <f>IF(SER_hh_fec!O24=0,0,1000000/0.086*SER_hh_fec!O24/SER_hh_num!O24)</f>
        <v>12275.725686870963</v>
      </c>
      <c r="P24" s="100">
        <f>IF(SER_hh_fec!P24=0,0,1000000/0.086*SER_hh_fec!P24/SER_hh_num!P24)</f>
        <v>12564.234127029731</v>
      </c>
      <c r="Q24" s="100">
        <f>IF(SER_hh_fec!Q24=0,0,1000000/0.086*SER_hh_fec!Q24/SER_hh_num!Q24)</f>
        <v>12693.669638919184</v>
      </c>
    </row>
    <row r="25" spans="1:17" ht="12" customHeight="1" x14ac:dyDescent="0.25">
      <c r="A25" s="88" t="s">
        <v>42</v>
      </c>
      <c r="B25" s="100">
        <f>IF(SER_hh_fec!B25=0,0,1000000/0.086*SER_hh_fec!B25/SER_hh_num!B25)</f>
        <v>8523.4271862270525</v>
      </c>
      <c r="C25" s="100">
        <f>IF(SER_hh_fec!C25=0,0,1000000/0.086*SER_hh_fec!C25/SER_hh_num!C25)</f>
        <v>8480.5498645463431</v>
      </c>
      <c r="D25" s="100">
        <f>IF(SER_hh_fec!D25=0,0,1000000/0.086*SER_hh_fec!D25/SER_hh_num!D25)</f>
        <v>8481.8901036819461</v>
      </c>
      <c r="E25" s="100">
        <f>IF(SER_hh_fec!E25=0,0,1000000/0.086*SER_hh_fec!E25/SER_hh_num!E25)</f>
        <v>8508.4885806585007</v>
      </c>
      <c r="F25" s="100">
        <f>IF(SER_hh_fec!F25=0,0,1000000/0.086*SER_hh_fec!F25/SER_hh_num!F25)</f>
        <v>8523.5753714818475</v>
      </c>
      <c r="G25" s="100">
        <f>IF(SER_hh_fec!G25=0,0,1000000/0.086*SER_hh_fec!G25/SER_hh_num!G25)</f>
        <v>8410.9594730362242</v>
      </c>
      <c r="H25" s="100">
        <f>IF(SER_hh_fec!H25=0,0,1000000/0.086*SER_hh_fec!H25/SER_hh_num!H25)</f>
        <v>8380.9007520364648</v>
      </c>
      <c r="I25" s="100">
        <f>IF(SER_hh_fec!I25=0,0,1000000/0.086*SER_hh_fec!I25/SER_hh_num!I25)</f>
        <v>8295.4316456564575</v>
      </c>
      <c r="J25" s="100">
        <f>IF(SER_hh_fec!J25=0,0,1000000/0.086*SER_hh_fec!J25/SER_hh_num!J25)</f>
        <v>8312.4595007100706</v>
      </c>
      <c r="K25" s="100">
        <f>IF(SER_hh_fec!K25=0,0,1000000/0.086*SER_hh_fec!K25/SER_hh_num!K25)</f>
        <v>8422.7173869053604</v>
      </c>
      <c r="L25" s="100">
        <f>IF(SER_hh_fec!L25=0,0,1000000/0.086*SER_hh_fec!L25/SER_hh_num!L25)</f>
        <v>8423.7005268989979</v>
      </c>
      <c r="M25" s="100">
        <f>IF(SER_hh_fec!M25=0,0,1000000/0.086*SER_hh_fec!M25/SER_hh_num!M25)</f>
        <v>8445.399794373252</v>
      </c>
      <c r="N25" s="100">
        <f>IF(SER_hh_fec!N25=0,0,1000000/0.086*SER_hh_fec!N25/SER_hh_num!N25)</f>
        <v>7924.1618759576413</v>
      </c>
      <c r="O25" s="100">
        <f>IF(SER_hh_fec!O25=0,0,1000000/0.086*SER_hh_fec!O25/SER_hh_num!O25)</f>
        <v>7872.6566892959809</v>
      </c>
      <c r="P25" s="100">
        <f>IF(SER_hh_fec!P25=0,0,1000000/0.086*SER_hh_fec!P25/SER_hh_num!P25)</f>
        <v>8126.0899874468078</v>
      </c>
      <c r="Q25" s="100">
        <f>IF(SER_hh_fec!Q25=0,0,1000000/0.086*SER_hh_fec!Q25/SER_hh_num!Q25)</f>
        <v>8278.2214665124593</v>
      </c>
    </row>
    <row r="26" spans="1:17" ht="12" customHeight="1" x14ac:dyDescent="0.25">
      <c r="A26" s="88" t="s">
        <v>30</v>
      </c>
      <c r="B26" s="22">
        <f>IF(SER_hh_fec!B26=0,0,1000000/0.086*SER_hh_fec!B26/SER_hh_num!B26)</f>
        <v>8807.4724151607297</v>
      </c>
      <c r="C26" s="22">
        <f>IF(SER_hh_fec!C26=0,0,1000000/0.086*SER_hh_fec!C26/SER_hh_num!C26)</f>
        <v>8760.8514297981001</v>
      </c>
      <c r="D26" s="22">
        <f>IF(SER_hh_fec!D26=0,0,1000000/0.086*SER_hh_fec!D26/SER_hh_num!D26)</f>
        <v>8760.966099850546</v>
      </c>
      <c r="E26" s="22">
        <f>IF(SER_hh_fec!E26=0,0,1000000/0.086*SER_hh_fec!E26/SER_hh_num!E26)</f>
        <v>8783.7442865301909</v>
      </c>
      <c r="F26" s="22">
        <f>IF(SER_hh_fec!F26=0,0,1000000/0.086*SER_hh_fec!F26/SER_hh_num!F26)</f>
        <v>8800.6591518978075</v>
      </c>
      <c r="G26" s="22">
        <f>IF(SER_hh_fec!G26=0,0,1000000/0.086*SER_hh_fec!G26/SER_hh_num!G26)</f>
        <v>8685.643303566063</v>
      </c>
      <c r="H26" s="22">
        <f>IF(SER_hh_fec!H26=0,0,1000000/0.086*SER_hh_fec!H26/SER_hh_num!H26)</f>
        <v>8883.8032629039499</v>
      </c>
      <c r="I26" s="22">
        <f>IF(SER_hh_fec!I26=0,0,1000000/0.086*SER_hh_fec!I26/SER_hh_num!I26)</f>
        <v>8913.2025916285256</v>
      </c>
      <c r="J26" s="22">
        <f>IF(SER_hh_fec!J26=0,0,1000000/0.086*SER_hh_fec!J26/SER_hh_num!J26)</f>
        <v>8593.9134151374801</v>
      </c>
      <c r="K26" s="22">
        <f>IF(SER_hh_fec!K26=0,0,1000000/0.086*SER_hh_fec!K26/SER_hh_num!K26)</f>
        <v>8708.206871630131</v>
      </c>
      <c r="L26" s="22">
        <f>IF(SER_hh_fec!L26=0,0,1000000/0.086*SER_hh_fec!L26/SER_hh_num!L26)</f>
        <v>8708.286539941857</v>
      </c>
      <c r="M26" s="22">
        <f>IF(SER_hh_fec!M26=0,0,1000000/0.086*SER_hh_fec!M26/SER_hh_num!M26)</f>
        <v>8767.3020135142906</v>
      </c>
      <c r="N26" s="22">
        <f>IF(SER_hh_fec!N26=0,0,1000000/0.086*SER_hh_fec!N26/SER_hh_num!N26)</f>
        <v>8177.526769863709</v>
      </c>
      <c r="O26" s="22">
        <f>IF(SER_hh_fec!O26=0,0,1000000/0.086*SER_hh_fec!O26/SER_hh_num!O26)</f>
        <v>9150.130125753878</v>
      </c>
      <c r="P26" s="22">
        <f>IF(SER_hh_fec!P26=0,0,1000000/0.086*SER_hh_fec!P26/SER_hh_num!P26)</f>
        <v>8916.1830381516484</v>
      </c>
      <c r="Q26" s="22">
        <f>IF(SER_hh_fec!Q26=0,0,1000000/0.086*SER_hh_fec!Q26/SER_hh_num!Q26)</f>
        <v>8746.0385496541221</v>
      </c>
    </row>
    <row r="27" spans="1:17" ht="12" customHeight="1" x14ac:dyDescent="0.25">
      <c r="A27" s="93" t="s">
        <v>114</v>
      </c>
      <c r="B27" s="116">
        <f>IF(SER_hh_fec!B27=0,0,1000000/0.086*SER_hh_fec!B27/SER_hh_num!B19)</f>
        <v>0</v>
      </c>
      <c r="C27" s="116">
        <f>IF(SER_hh_fec!C27=0,0,1000000/0.086*SER_hh_fec!C27/SER_hh_num!C19)</f>
        <v>0</v>
      </c>
      <c r="D27" s="116">
        <f>IF(SER_hh_fec!D27=0,0,1000000/0.086*SER_hh_fec!D27/SER_hh_num!D19)</f>
        <v>0</v>
      </c>
      <c r="E27" s="116">
        <f>IF(SER_hh_fec!E27=0,0,1000000/0.086*SER_hh_fec!E27/SER_hh_num!E19)</f>
        <v>0</v>
      </c>
      <c r="F27" s="116">
        <f>IF(SER_hh_fec!F27=0,0,1000000/0.086*SER_hh_fec!F27/SER_hh_num!F19)</f>
        <v>0</v>
      </c>
      <c r="G27" s="116">
        <f>IF(SER_hh_fec!G27=0,0,1000000/0.086*SER_hh_fec!G27/SER_hh_num!G19)</f>
        <v>1.0605016040506194</v>
      </c>
      <c r="H27" s="116">
        <f>IF(SER_hh_fec!H27=0,0,1000000/0.086*SER_hh_fec!H27/SER_hh_num!H19)</f>
        <v>0</v>
      </c>
      <c r="I27" s="116">
        <f>IF(SER_hh_fec!I27=0,0,1000000/0.086*SER_hh_fec!I27/SER_hh_num!I19)</f>
        <v>4.2959404879197658</v>
      </c>
      <c r="J27" s="116">
        <f>IF(SER_hh_fec!J27=0,0,1000000/0.086*SER_hh_fec!J27/SER_hh_num!J19)</f>
        <v>4.320857258080002</v>
      </c>
      <c r="K27" s="116">
        <f>IF(SER_hh_fec!K27=0,0,1000000/0.086*SER_hh_fec!K27/SER_hh_num!K19)</f>
        <v>4.339409235111308</v>
      </c>
      <c r="L27" s="116">
        <f>IF(SER_hh_fec!L27=0,0,1000000/0.086*SER_hh_fec!L27/SER_hh_num!L19)</f>
        <v>7.2534471627885999</v>
      </c>
      <c r="M27" s="116">
        <f>IF(SER_hh_fec!M27=0,0,1000000/0.086*SER_hh_fec!M27/SER_hh_num!M19)</f>
        <v>8.2531020048135595</v>
      </c>
      <c r="N27" s="116">
        <f>IF(SER_hh_fec!N27=0,0,1000000/0.086*SER_hh_fec!N27/SER_hh_num!N19)</f>
        <v>8.1936957650869289</v>
      </c>
      <c r="O27" s="116">
        <f>IF(SER_hh_fec!O27=0,0,1000000/0.086*SER_hh_fec!O27/SER_hh_num!O19)</f>
        <v>8.1083552938549897</v>
      </c>
      <c r="P27" s="116">
        <f>IF(SER_hh_fec!P27=0,0,1000000/0.086*SER_hh_fec!P27/SER_hh_num!P19)</f>
        <v>8.8441435544557496</v>
      </c>
      <c r="Q27" s="116">
        <f>IF(SER_hh_fec!Q27=0,0,1000000/0.086*SER_hh_fec!Q27/SER_hh_num!Q19)</f>
        <v>8.8378723740196765</v>
      </c>
    </row>
    <row r="28" spans="1:17" ht="12" customHeight="1" x14ac:dyDescent="0.25">
      <c r="A28" s="91" t="s">
        <v>113</v>
      </c>
      <c r="B28" s="117">
        <f>IF(SER_hh_fec!B27=0,0,1000000/0.086*SER_hh_fec!B27/SER_hh_num!B27)</f>
        <v>0</v>
      </c>
      <c r="C28" s="117">
        <f>IF(SER_hh_fec!C27=0,0,1000000/0.086*SER_hh_fec!C27/SER_hh_num!C27)</f>
        <v>0</v>
      </c>
      <c r="D28" s="117">
        <f>IF(SER_hh_fec!D27=0,0,1000000/0.086*SER_hh_fec!D27/SER_hh_num!D27)</f>
        <v>0</v>
      </c>
      <c r="E28" s="117">
        <f>IF(SER_hh_fec!E27=0,0,1000000/0.086*SER_hh_fec!E27/SER_hh_num!E27)</f>
        <v>0</v>
      </c>
      <c r="F28" s="117">
        <f>IF(SER_hh_fec!F27=0,0,1000000/0.086*SER_hh_fec!F27/SER_hh_num!F27)</f>
        <v>0</v>
      </c>
      <c r="G28" s="117">
        <f>IF(SER_hh_fec!G27=0,0,1000000/0.086*SER_hh_fec!G27/SER_hh_num!G27)</f>
        <v>2255.4833243880876</v>
      </c>
      <c r="H28" s="117">
        <f>IF(SER_hh_fec!H27=0,0,1000000/0.086*SER_hh_fec!H27/SER_hh_num!H27)</f>
        <v>0</v>
      </c>
      <c r="I28" s="117">
        <f>IF(SER_hh_fec!I27=0,0,1000000/0.086*SER_hh_fec!I27/SER_hh_num!I27)</f>
        <v>2261.9484230184066</v>
      </c>
      <c r="J28" s="117">
        <f>IF(SER_hh_fec!J27=0,0,1000000/0.086*SER_hh_fec!J27/SER_hh_num!J27)</f>
        <v>1971.2934368282642</v>
      </c>
      <c r="K28" s="117">
        <f>IF(SER_hh_fec!K27=0,0,1000000/0.086*SER_hh_fec!K27/SER_hh_num!K27)</f>
        <v>1851.743234386327</v>
      </c>
      <c r="L28" s="117">
        <f>IF(SER_hh_fec!L27=0,0,1000000/0.086*SER_hh_fec!L27/SER_hh_num!L27)</f>
        <v>2242.1246231179166</v>
      </c>
      <c r="M28" s="117">
        <f>IF(SER_hh_fec!M27=0,0,1000000/0.086*SER_hh_fec!M27/SER_hh_num!M27)</f>
        <v>2349.0268969165486</v>
      </c>
      <c r="N28" s="117">
        <f>IF(SER_hh_fec!N27=0,0,1000000/0.086*SER_hh_fec!N27/SER_hh_num!N27)</f>
        <v>2104.0285779711394</v>
      </c>
      <c r="O28" s="117">
        <f>IF(SER_hh_fec!O27=0,0,1000000/0.086*SER_hh_fec!O27/SER_hh_num!O27)</f>
        <v>2072.8348089048645</v>
      </c>
      <c r="P28" s="117">
        <f>IF(SER_hh_fec!P27=0,0,1000000/0.086*SER_hh_fec!P27/SER_hh_num!P27)</f>
        <v>2264.8387675898807</v>
      </c>
      <c r="Q28" s="117">
        <f>IF(SER_hh_fec!Q27=0,0,1000000/0.086*SER_hh_fec!Q27/SER_hh_num!Q27)</f>
        <v>2183.8914013338222</v>
      </c>
    </row>
    <row r="29" spans="1:17" ht="12.95" customHeight="1" x14ac:dyDescent="0.25">
      <c r="A29" s="90" t="s">
        <v>46</v>
      </c>
      <c r="B29" s="101">
        <f>IF(SER_hh_fec!B29=0,0,1000000/0.086*SER_hh_fec!B29/SER_hh_num!B29)</f>
        <v>12827.655508853024</v>
      </c>
      <c r="C29" s="101">
        <f>IF(SER_hh_fec!C29=0,0,1000000/0.086*SER_hh_fec!C29/SER_hh_num!C29)</f>
        <v>12722.699657359484</v>
      </c>
      <c r="D29" s="101">
        <f>IF(SER_hh_fec!D29=0,0,1000000/0.086*SER_hh_fec!D29/SER_hh_num!D29)</f>
        <v>12673.319660268298</v>
      </c>
      <c r="E29" s="101">
        <f>IF(SER_hh_fec!E29=0,0,1000000/0.086*SER_hh_fec!E29/SER_hh_num!E29)</f>
        <v>12567.871548273477</v>
      </c>
      <c r="F29" s="101">
        <f>IF(SER_hh_fec!F29=0,0,1000000/0.086*SER_hh_fec!F29/SER_hh_num!F29)</f>
        <v>12378.305538303795</v>
      </c>
      <c r="G29" s="101">
        <f>IF(SER_hh_fec!G29=0,0,1000000/0.086*SER_hh_fec!G29/SER_hh_num!G29)</f>
        <v>12365.882720039686</v>
      </c>
      <c r="H29" s="101">
        <f>IF(SER_hh_fec!H29=0,0,1000000/0.086*SER_hh_fec!H29/SER_hh_num!H29)</f>
        <v>12228.933156128473</v>
      </c>
      <c r="I29" s="101">
        <f>IF(SER_hh_fec!I29=0,0,1000000/0.086*SER_hh_fec!I29/SER_hh_num!I29)</f>
        <v>12152.431133163684</v>
      </c>
      <c r="J29" s="101">
        <f>IF(SER_hh_fec!J29=0,0,1000000/0.086*SER_hh_fec!J29/SER_hh_num!J29)</f>
        <v>12101.214504551648</v>
      </c>
      <c r="K29" s="101">
        <f>IF(SER_hh_fec!K29=0,0,1000000/0.086*SER_hh_fec!K29/SER_hh_num!K29)</f>
        <v>12097.619489675752</v>
      </c>
      <c r="L29" s="101">
        <f>IF(SER_hh_fec!L29=0,0,1000000/0.086*SER_hh_fec!L29/SER_hh_num!L29)</f>
        <v>12123.75407547768</v>
      </c>
      <c r="M29" s="101">
        <f>IF(SER_hh_fec!M29=0,0,1000000/0.086*SER_hh_fec!M29/SER_hh_num!M29)</f>
        <v>11928.06281322547</v>
      </c>
      <c r="N29" s="101">
        <f>IF(SER_hh_fec!N29=0,0,1000000/0.086*SER_hh_fec!N29/SER_hh_num!N29)</f>
        <v>11282.609856538615</v>
      </c>
      <c r="O29" s="101">
        <f>IF(SER_hh_fec!O29=0,0,1000000/0.086*SER_hh_fec!O29/SER_hh_num!O29)</f>
        <v>11493.644855307148</v>
      </c>
      <c r="P29" s="101">
        <f>IF(SER_hh_fec!P29=0,0,1000000/0.086*SER_hh_fec!P29/SER_hh_num!P29)</f>
        <v>11388.416933391652</v>
      </c>
      <c r="Q29" s="101">
        <f>IF(SER_hh_fec!Q29=0,0,1000000/0.086*SER_hh_fec!Q29/SER_hh_num!Q29)</f>
        <v>11219.185236939667</v>
      </c>
    </row>
    <row r="30" spans="1:17" ht="12" customHeight="1" x14ac:dyDescent="0.25">
      <c r="A30" s="88" t="s">
        <v>66</v>
      </c>
      <c r="B30" s="100">
        <f>IF(SER_hh_fec!B30=0,0,1000000/0.086*SER_hh_fec!B30/SER_hh_num!B30)</f>
        <v>15424.805636413876</v>
      </c>
      <c r="C30" s="100">
        <f>IF(SER_hh_fec!C30=0,0,1000000/0.086*SER_hh_fec!C30/SER_hh_num!C30)</f>
        <v>14453.990760600609</v>
      </c>
      <c r="D30" s="100">
        <f>IF(SER_hh_fec!D30=0,0,1000000/0.086*SER_hh_fec!D30/SER_hh_num!D30)</f>
        <v>16252.43026451142</v>
      </c>
      <c r="E30" s="100">
        <f>IF(SER_hh_fec!E30=0,0,1000000/0.086*SER_hh_fec!E30/SER_hh_num!E30)</f>
        <v>15220.964556240406</v>
      </c>
      <c r="F30" s="100">
        <f>IF(SER_hh_fec!F30=0,0,1000000/0.086*SER_hh_fec!F30/SER_hh_num!F30)</f>
        <v>14483.647721699337</v>
      </c>
      <c r="G30" s="100">
        <f>IF(SER_hh_fec!G30=0,0,1000000/0.086*SER_hh_fec!G30/SER_hh_num!G30)</f>
        <v>15898.505359598606</v>
      </c>
      <c r="H30" s="100">
        <f>IF(SER_hh_fec!H30=0,0,1000000/0.086*SER_hh_fec!H30/SER_hh_num!H30)</f>
        <v>14939.52062198286</v>
      </c>
      <c r="I30" s="100">
        <f>IF(SER_hh_fec!I30=0,0,1000000/0.086*SER_hh_fec!I30/SER_hh_num!I30)</f>
        <v>15037.610282384017</v>
      </c>
      <c r="J30" s="100">
        <f>IF(SER_hh_fec!J30=0,0,1000000/0.086*SER_hh_fec!J30/SER_hh_num!J30)</f>
        <v>14839.836082125101</v>
      </c>
      <c r="K30" s="100">
        <f>IF(SER_hh_fec!K30=0,0,1000000/0.086*SER_hh_fec!K30/SER_hh_num!K30)</f>
        <v>14804.876319183633</v>
      </c>
      <c r="L30" s="100">
        <f>IF(SER_hh_fec!L30=0,0,1000000/0.086*SER_hh_fec!L30/SER_hh_num!L30)</f>
        <v>16481.206027783956</v>
      </c>
      <c r="M30" s="100">
        <f>IF(SER_hh_fec!M30=0,0,1000000/0.086*SER_hh_fec!M30/SER_hh_num!M30)</f>
        <v>13855.563645179944</v>
      </c>
      <c r="N30" s="100">
        <f>IF(SER_hh_fec!N30=0,0,1000000/0.086*SER_hh_fec!N30/SER_hh_num!N30)</f>
        <v>12396.427200057629</v>
      </c>
      <c r="O30" s="100">
        <f>IF(SER_hh_fec!O30=0,0,1000000/0.086*SER_hh_fec!O30/SER_hh_num!O30)</f>
        <v>10988.753500426898</v>
      </c>
      <c r="P30" s="100">
        <f>IF(SER_hh_fec!P30=0,0,1000000/0.086*SER_hh_fec!P30/SER_hh_num!P30)</f>
        <v>12431.062632608218</v>
      </c>
      <c r="Q30" s="100">
        <f>IF(SER_hh_fec!Q30=0,0,1000000/0.086*SER_hh_fec!Q30/SER_hh_num!Q30)</f>
        <v>12457.763094327151</v>
      </c>
    </row>
    <row r="31" spans="1:17" ht="12" customHeight="1" x14ac:dyDescent="0.25">
      <c r="A31" s="88" t="s">
        <v>98</v>
      </c>
      <c r="B31" s="100">
        <f>IF(SER_hh_fec!B31=0,0,1000000/0.086*SER_hh_fec!B31/SER_hh_num!B31)</f>
        <v>14323.033805241463</v>
      </c>
      <c r="C31" s="100">
        <f>IF(SER_hh_fec!C31=0,0,1000000/0.086*SER_hh_fec!C31/SER_hh_num!C31)</f>
        <v>14560.577346323822</v>
      </c>
      <c r="D31" s="100">
        <f>IF(SER_hh_fec!D31=0,0,1000000/0.086*SER_hh_fec!D31/SER_hh_num!D31)</f>
        <v>13956.834227035368</v>
      </c>
      <c r="E31" s="100">
        <f>IF(SER_hh_fec!E31=0,0,1000000/0.086*SER_hh_fec!E31/SER_hh_num!E31)</f>
        <v>14133.752802223238</v>
      </c>
      <c r="F31" s="100">
        <f>IF(SER_hh_fec!F31=0,0,1000000/0.086*SER_hh_fec!F31/SER_hh_num!F31)</f>
        <v>14222.639518180915</v>
      </c>
      <c r="G31" s="100">
        <f>IF(SER_hh_fec!G31=0,0,1000000/0.086*SER_hh_fec!G31/SER_hh_num!G31)</f>
        <v>13910.255549581369</v>
      </c>
      <c r="H31" s="100">
        <f>IF(SER_hh_fec!H31=0,0,1000000/0.086*SER_hh_fec!H31/SER_hh_num!H31)</f>
        <v>13872.412006126942</v>
      </c>
      <c r="I31" s="100">
        <f>IF(SER_hh_fec!I31=0,0,1000000/0.086*SER_hh_fec!I31/SER_hh_num!I31)</f>
        <v>13790.604202311546</v>
      </c>
      <c r="J31" s="100">
        <f>IF(SER_hh_fec!J31=0,0,1000000/0.086*SER_hh_fec!J31/SER_hh_num!J31)</f>
        <v>13779.847790544733</v>
      </c>
      <c r="K31" s="100">
        <f>IF(SER_hh_fec!K31=0,0,1000000/0.086*SER_hh_fec!K31/SER_hh_num!K31)</f>
        <v>13747.385153527663</v>
      </c>
      <c r="L31" s="100">
        <f>IF(SER_hh_fec!L31=0,0,1000000/0.086*SER_hh_fec!L31/SER_hh_num!L31)</f>
        <v>13324.815567633144</v>
      </c>
      <c r="M31" s="100">
        <f>IF(SER_hh_fec!M31=0,0,1000000/0.086*SER_hh_fec!M31/SER_hh_num!M31)</f>
        <v>12999.68488899421</v>
      </c>
      <c r="N31" s="100">
        <f>IF(SER_hh_fec!N31=0,0,1000000/0.086*SER_hh_fec!N31/SER_hh_num!N31)</f>
        <v>11495.405661511817</v>
      </c>
      <c r="O31" s="100">
        <f>IF(SER_hh_fec!O31=0,0,1000000/0.086*SER_hh_fec!O31/SER_hh_num!O31)</f>
        <v>11570.003496324378</v>
      </c>
      <c r="P31" s="100">
        <f>IF(SER_hh_fec!P31=0,0,1000000/0.086*SER_hh_fec!P31/SER_hh_num!P31)</f>
        <v>11504.291847186141</v>
      </c>
      <c r="Q31" s="100">
        <f>IF(SER_hh_fec!Q31=0,0,1000000/0.086*SER_hh_fec!Q31/SER_hh_num!Q31)</f>
        <v>11517.185689749223</v>
      </c>
    </row>
    <row r="32" spans="1:17" ht="12" customHeight="1" x14ac:dyDescent="0.25">
      <c r="A32" s="88" t="s">
        <v>34</v>
      </c>
      <c r="B32" s="100">
        <f>IF(SER_hh_fec!B32=0,0,1000000/0.086*SER_hh_fec!B32/SER_hh_num!B32)</f>
        <v>0</v>
      </c>
      <c r="C32" s="100">
        <f>IF(SER_hh_fec!C32=0,0,1000000/0.086*SER_hh_fec!C32/SER_hh_num!C32)</f>
        <v>0</v>
      </c>
      <c r="D32" s="100">
        <f>IF(SER_hh_fec!D32=0,0,1000000/0.086*SER_hh_fec!D32/SER_hh_num!D32)</f>
        <v>0</v>
      </c>
      <c r="E32" s="100">
        <f>IF(SER_hh_fec!E32=0,0,1000000/0.086*SER_hh_fec!E32/SER_hh_num!E32)</f>
        <v>0</v>
      </c>
      <c r="F32" s="100">
        <f>IF(SER_hh_fec!F32=0,0,1000000/0.086*SER_hh_fec!F32/SER_hh_num!F32)</f>
        <v>0</v>
      </c>
      <c r="G32" s="100">
        <f>IF(SER_hh_fec!G32=0,0,1000000/0.086*SER_hh_fec!G32/SER_hh_num!G32)</f>
        <v>0</v>
      </c>
      <c r="H32" s="100">
        <f>IF(SER_hh_fec!H32=0,0,1000000/0.086*SER_hh_fec!H32/SER_hh_num!H32)</f>
        <v>0</v>
      </c>
      <c r="I32" s="100">
        <f>IF(SER_hh_fec!I32=0,0,1000000/0.086*SER_hh_fec!I32/SER_hh_num!I32)</f>
        <v>0</v>
      </c>
      <c r="J32" s="100">
        <f>IF(SER_hh_fec!J32=0,0,1000000/0.086*SER_hh_fec!J32/SER_hh_num!J32)</f>
        <v>0</v>
      </c>
      <c r="K32" s="100">
        <f>IF(SER_hh_fec!K32=0,0,1000000/0.086*SER_hh_fec!K32/SER_hh_num!K32)</f>
        <v>0</v>
      </c>
      <c r="L32" s="100">
        <f>IF(SER_hh_fec!L32=0,0,1000000/0.086*SER_hh_fec!L32/SER_hh_num!L32)</f>
        <v>0</v>
      </c>
      <c r="M32" s="100">
        <f>IF(SER_hh_fec!M32=0,0,1000000/0.086*SER_hh_fec!M32/SER_hh_num!M32)</f>
        <v>0</v>
      </c>
      <c r="N32" s="100">
        <f>IF(SER_hh_fec!N32=0,0,1000000/0.086*SER_hh_fec!N32/SER_hh_num!N32)</f>
        <v>0</v>
      </c>
      <c r="O32" s="100">
        <f>IF(SER_hh_fec!O32=0,0,1000000/0.086*SER_hh_fec!O32/SER_hh_num!O32)</f>
        <v>0</v>
      </c>
      <c r="P32" s="100">
        <f>IF(SER_hh_fec!P32=0,0,1000000/0.086*SER_hh_fec!P32/SER_hh_num!P32)</f>
        <v>0</v>
      </c>
      <c r="Q32" s="100">
        <f>IF(SER_hh_fec!Q32=0,0,1000000/0.086*SER_hh_fec!Q32/SER_hh_num!Q32)</f>
        <v>0</v>
      </c>
    </row>
    <row r="33" spans="1:17" ht="12" customHeight="1" x14ac:dyDescent="0.25">
      <c r="A33" s="49" t="s">
        <v>30</v>
      </c>
      <c r="B33" s="18">
        <f>IF(SER_hh_fec!B33=0,0,1000000/0.086*SER_hh_fec!B33/SER_hh_num!B33)</f>
        <v>10075.467664200369</v>
      </c>
      <c r="C33" s="18">
        <f>IF(SER_hh_fec!C33=0,0,1000000/0.086*SER_hh_fec!C33/SER_hh_num!C33)</f>
        <v>10083.409999825584</v>
      </c>
      <c r="D33" s="18">
        <f>IF(SER_hh_fec!D33=0,0,1000000/0.086*SER_hh_fec!D33/SER_hh_num!D33)</f>
        <v>10021.913432568192</v>
      </c>
      <c r="E33" s="18">
        <f>IF(SER_hh_fec!E33=0,0,1000000/0.086*SER_hh_fec!E33/SER_hh_num!E33)</f>
        <v>9978.0740372215005</v>
      </c>
      <c r="F33" s="18">
        <f>IF(SER_hh_fec!F33=0,0,1000000/0.086*SER_hh_fec!F33/SER_hh_num!F33)</f>
        <v>10009.807267031892</v>
      </c>
      <c r="G33" s="18">
        <f>IF(SER_hh_fec!G33=0,0,1000000/0.086*SER_hh_fec!G33/SER_hh_num!G33)</f>
        <v>10091.909809801135</v>
      </c>
      <c r="H33" s="18">
        <f>IF(SER_hh_fec!H33=0,0,1000000/0.086*SER_hh_fec!H33/SER_hh_num!H33)</f>
        <v>10020.883439723564</v>
      </c>
      <c r="I33" s="18">
        <f>IF(SER_hh_fec!I33=0,0,1000000/0.086*SER_hh_fec!I33/SER_hh_num!I33)</f>
        <v>10014.433619506488</v>
      </c>
      <c r="J33" s="18">
        <f>IF(SER_hh_fec!J33=0,0,1000000/0.086*SER_hh_fec!J33/SER_hh_num!J33)</f>
        <v>10015.591602229704</v>
      </c>
      <c r="K33" s="18">
        <f>IF(SER_hh_fec!K33=0,0,1000000/0.086*SER_hh_fec!K33/SER_hh_num!K33)</f>
        <v>10010.746232501495</v>
      </c>
      <c r="L33" s="18">
        <f>IF(SER_hh_fec!L33=0,0,1000000/0.086*SER_hh_fec!L33/SER_hh_num!L33)</f>
        <v>9838.7957280675218</v>
      </c>
      <c r="M33" s="18">
        <f>IF(SER_hh_fec!M33=0,0,1000000/0.086*SER_hh_fec!M33/SER_hh_num!M33)</f>
        <v>9457.8711597266192</v>
      </c>
      <c r="N33" s="18">
        <f>IF(SER_hh_fec!N33=0,0,1000000/0.086*SER_hh_fec!N33/SER_hh_num!N33)</f>
        <v>8407.8650250781138</v>
      </c>
      <c r="O33" s="18">
        <f>IF(SER_hh_fec!O33=0,0,1000000/0.086*SER_hh_fec!O33/SER_hh_num!O33)</f>
        <v>10588.49815268989</v>
      </c>
      <c r="P33" s="18">
        <f>IF(SER_hh_fec!P33=0,0,1000000/0.086*SER_hh_fec!P33/SER_hh_num!P33)</f>
        <v>9661.9437421102466</v>
      </c>
      <c r="Q33" s="18">
        <f>IF(SER_hh_fec!Q33=0,0,1000000/0.086*SER_hh_fec!Q33/SER_hh_num!Q33)</f>
        <v>9122.1808532525502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35</vt:i4>
      </vt:variant>
    </vt:vector>
  </HeadingPairs>
  <TitlesOfParts>
    <vt:vector size="71" baseType="lpstr">
      <vt:lpstr>cover</vt:lpstr>
      <vt:lpstr>index</vt:lpstr>
      <vt:lpstr>SER_summary</vt:lpstr>
      <vt:lpstr>SER_hh_num</vt:lpstr>
      <vt:lpstr>SER_hh_fec</vt:lpstr>
      <vt:lpstr>SER_hh_tes</vt:lpstr>
      <vt:lpstr>SER_hh_eff</vt:lpstr>
      <vt:lpstr>SER_hh_emi</vt:lpstr>
      <vt:lpstr>SER_hh_fech</vt:lpstr>
      <vt:lpstr>SER_hh_tesh</vt:lpstr>
      <vt:lpstr>SER_hh_emih</vt:lpstr>
      <vt:lpstr>SER_hh_fecs</vt:lpstr>
      <vt:lpstr>SER_hh_tess</vt:lpstr>
      <vt:lpstr>SER_hh_emis</vt:lpstr>
      <vt:lpstr>SER_hh_num_in</vt:lpstr>
      <vt:lpstr>SER_hh_fec_in</vt:lpstr>
      <vt:lpstr>SER_hh_tes_in</vt:lpstr>
      <vt:lpstr>SER_hh_eff_in</vt:lpstr>
      <vt:lpstr>SER_hh_emi_in</vt:lpstr>
      <vt:lpstr>SER_hh_fech_in</vt:lpstr>
      <vt:lpstr>SER_hh_tesh_in</vt:lpstr>
      <vt:lpstr>SER_hh_emih_in</vt:lpstr>
      <vt:lpstr>SER_hh_fecs_in</vt:lpstr>
      <vt:lpstr>SER_hh_tess_in</vt:lpstr>
      <vt:lpstr>SER_hh_emis_in</vt:lpstr>
      <vt:lpstr>SER_se-appl</vt:lpstr>
      <vt:lpstr>SER_VE</vt:lpstr>
      <vt:lpstr>SER_SL</vt:lpstr>
      <vt:lpstr>SER_BL</vt:lpstr>
      <vt:lpstr>SER_CR</vt:lpstr>
      <vt:lpstr>SER_BT</vt:lpstr>
      <vt:lpstr>SER_IT</vt:lpstr>
      <vt:lpstr>AGR</vt:lpstr>
      <vt:lpstr>AGR_fec</vt:lpstr>
      <vt:lpstr>AGR_ued</vt:lpstr>
      <vt:lpstr>AGR_emi</vt:lpstr>
      <vt:lpstr>AGR!Print_Area</vt:lpstr>
      <vt:lpstr>AGR!Print_Titles</vt:lpstr>
      <vt:lpstr>AGR_emi!Print_Titles</vt:lpstr>
      <vt:lpstr>AGR_fec!Print_Titles</vt:lpstr>
      <vt:lpstr>AGR_ued!Print_Titles</vt:lpstr>
      <vt:lpstr>SER_BL!Print_Titles</vt:lpstr>
      <vt:lpstr>SER_BT!Print_Titles</vt:lpstr>
      <vt:lpstr>SER_CR!Print_Titles</vt:lpstr>
      <vt:lpstr>SER_hh_eff!Print_Titles</vt:lpstr>
      <vt:lpstr>SER_hh_eff_in!Print_Titles</vt:lpstr>
      <vt:lpstr>SER_hh_emi!Print_Titles</vt:lpstr>
      <vt:lpstr>SER_hh_emi_in!Print_Titles</vt:lpstr>
      <vt:lpstr>SER_hh_emih!Print_Titles</vt:lpstr>
      <vt:lpstr>SER_hh_emih_in!Print_Titles</vt:lpstr>
      <vt:lpstr>SER_hh_emis!Print_Titles</vt:lpstr>
      <vt:lpstr>SER_hh_emis_in!Print_Titles</vt:lpstr>
      <vt:lpstr>SER_hh_fec!Print_Titles</vt:lpstr>
      <vt:lpstr>SER_hh_fec_in!Print_Titles</vt:lpstr>
      <vt:lpstr>SER_hh_fech!Print_Titles</vt:lpstr>
      <vt:lpstr>SER_hh_fech_in!Print_Titles</vt:lpstr>
      <vt:lpstr>SER_hh_fecs!Print_Titles</vt:lpstr>
      <vt:lpstr>SER_hh_fecs_in!Print_Titles</vt:lpstr>
      <vt:lpstr>SER_hh_num!Print_Titles</vt:lpstr>
      <vt:lpstr>SER_hh_num_in!Print_Titles</vt:lpstr>
      <vt:lpstr>SER_hh_tes!Print_Titles</vt:lpstr>
      <vt:lpstr>SER_hh_tes_in!Print_Titles</vt:lpstr>
      <vt:lpstr>SER_hh_tesh!Print_Titles</vt:lpstr>
      <vt:lpstr>SER_hh_tesh_in!Print_Titles</vt:lpstr>
      <vt:lpstr>SER_hh_tess!Print_Titles</vt:lpstr>
      <vt:lpstr>SER_hh_tess_in!Print_Titles</vt:lpstr>
      <vt:lpstr>SER_IT!Print_Titles</vt:lpstr>
      <vt:lpstr>'SER_se-appl'!Print_Titles</vt:lpstr>
      <vt:lpstr>SER_SL!Print_Titles</vt:lpstr>
      <vt:lpstr>SER_summary!Print_Titles</vt:lpstr>
      <vt:lpstr>SER_VE!Print_Titles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2018-07-16T15:41:06Z</dcterms:created>
  <dcterms:modified xsi:type="dcterms:W3CDTF">2018-07-16T15:41:06Z</dcterms:modified>
</cp:coreProperties>
</file>