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DieseArbeitsmappe" autoCompressPictures="0"/>
  <bookViews>
    <workbookView xWindow="105" yWindow="225" windowWidth="18900" windowHeight="16680" tabRatio="872"/>
  </bookViews>
  <sheets>
    <sheet name="Coversheet" sheetId="137" r:id="rId1"/>
    <sheet name="Contents" sheetId="145" r:id="rId2"/>
    <sheet name="Summary" sheetId="128" r:id="rId3"/>
    <sheet name="gas heating total" sheetId="126" r:id="rId4"/>
    <sheet name="Condensing, gas" sheetId="146" r:id="rId5"/>
    <sheet name="Standard boiler, gas" sheetId="147" r:id="rId6"/>
    <sheet name="oil heating total" sheetId="127" r:id="rId7"/>
    <sheet name="Standard boiler, oil" sheetId="149" r:id="rId8"/>
    <sheet name="Condensing, oil" sheetId="148" r:id="rId9"/>
    <sheet name="Coal heating" sheetId="129" r:id="rId10"/>
    <sheet name="CHP-IC" sheetId="96" r:id="rId11"/>
    <sheet name="Direct electric" sheetId="103" r:id="rId12"/>
    <sheet name="Biomass furnace" sheetId="92" r:id="rId13"/>
    <sheet name="Solar thermal flat plate" sheetId="94" r:id="rId14"/>
    <sheet name="Solar thermal vacuum" sheetId="95" r:id="rId15"/>
    <sheet name="HP aerial" sheetId="99" r:id="rId16"/>
    <sheet name="HP ground el" sheetId="130" r:id="rId17"/>
    <sheet name="Indiv biomass stove" sheetId="108" r:id="rId18"/>
    <sheet name="not specified" sheetId="122" r:id="rId19"/>
    <sheet name="Compression refridge total" sheetId="132" r:id="rId20"/>
    <sheet name="Movables AC" sheetId="133" r:id="rId21"/>
    <sheet name="Reversible Split AC" sheetId="134" r:id="rId22"/>
    <sheet name="Cool only Split AC" sheetId="135" r:id="rId23"/>
    <sheet name="Sources" sheetId="131" r:id="rId24"/>
    <sheet name="Annex HP-Costs" sheetId="141" r:id="rId25"/>
  </sheets>
  <definedNames>
    <definedName name="_xlnm._FilterDatabase" localSheetId="2" hidden="1">Summary!$A$6:$AJ$336</definedName>
    <definedName name="CalcilationBoilersOilGermany" localSheetId="9">'Condensing, oil'!#REF!</definedName>
    <definedName name="CalcilationBoilersOilGermany" localSheetId="0">'Condensing, oil'!#REF!</definedName>
    <definedName name="CalcilationBoilersOilGermany" localSheetId="16">'Condensing, oil'!#REF!</definedName>
    <definedName name="CalcilationBoilersOilGermany" localSheetId="2">'Condensing, oil'!#REF!</definedName>
    <definedName name="CalcilationBoilersOilGermany">'Condensing, oil'!#REF!</definedName>
    <definedName name="Calculation_Germany_Oil" localSheetId="9">'Standard boiler, oil'!#REF!</definedName>
    <definedName name="Calculation_Germany_Oil" localSheetId="0">'Standard boiler, oil'!#REF!</definedName>
    <definedName name="Calculation_Germany_Oil" localSheetId="16">'Standard boiler, oil'!#REF!</definedName>
    <definedName name="Calculation_Germany_Oil" localSheetId="6">'oil heating total'!#REF!</definedName>
    <definedName name="Calculation_Germany_Oil" localSheetId="2">'Standard boiler, oil'!#REF!</definedName>
    <definedName name="Calculation_Germany_Oil">'Standard boiler, oil'!#REF!</definedName>
    <definedName name="CalculationGasBoilersGermany" localSheetId="9">'Condensing, gas'!#REF!</definedName>
    <definedName name="CalculationGasBoilersGermany" localSheetId="0">'Condensing, gas'!#REF!</definedName>
    <definedName name="CalculationGasBoilersGermany" localSheetId="16">'Condensing, gas'!#REF!</definedName>
    <definedName name="CalculationGasBoilersGermany" localSheetId="2">'Condensing, gas'!#REF!</definedName>
    <definedName name="CalculationGasBoilersGermany">'Condensing, gas'!#REF!</definedName>
    <definedName name="Nebenrechnung_Germany" localSheetId="3">'gas heating total'!#REF!</definedName>
    <definedName name="Nebenrechnung_Germany" localSheetId="2">Summary!$AO$2:$BD$30</definedName>
    <definedName name="Nebenrechnung_Germany">'Standard boiler, gas'!$AU$2:$BJ$29</definedName>
  </definedNames>
  <calcPr calcId="125725" iterateDelta="1E-4" concurrentCalc="0"/>
</workbook>
</file>

<file path=xl/calcChain.xml><?xml version="1.0" encoding="utf-8"?>
<calcChain xmlns="http://schemas.openxmlformats.org/spreadsheetml/2006/main">
  <c r="C127" i="141"/>
  <c r="C126"/>
  <c r="C125"/>
  <c r="C124"/>
  <c r="C123"/>
  <c r="C122"/>
  <c r="C121"/>
  <c r="C118"/>
  <c r="C117"/>
  <c r="C115"/>
  <c r="C114"/>
  <c r="C113"/>
  <c r="C112"/>
  <c r="C111"/>
  <c r="C110"/>
  <c r="C109"/>
  <c r="C108"/>
  <c r="C107"/>
  <c r="C105"/>
  <c r="C104"/>
  <c r="C103"/>
  <c r="C102"/>
  <c r="C101"/>
  <c r="C100"/>
  <c r="C99"/>
  <c r="C97"/>
  <c r="C96"/>
  <c r="C95"/>
  <c r="C94"/>
  <c r="C93"/>
  <c r="C92"/>
  <c r="C91"/>
  <c r="C89"/>
  <c r="C88"/>
  <c r="C87"/>
  <c r="C86"/>
  <c r="C84"/>
  <c r="C83"/>
  <c r="C82"/>
  <c r="C81"/>
  <c r="C80"/>
  <c r="C79"/>
  <c r="C78"/>
  <c r="C76"/>
  <c r="C75"/>
  <c r="C74"/>
  <c r="C73"/>
  <c r="C72"/>
  <c r="C69"/>
  <c r="C68"/>
  <c r="C67"/>
  <c r="C65"/>
  <c r="C64"/>
  <c r="C63"/>
  <c r="C62"/>
  <c r="C59"/>
  <c r="C58"/>
  <c r="C57"/>
  <c r="C55"/>
  <c r="C54"/>
  <c r="C53"/>
  <c r="C52"/>
  <c r="C51"/>
  <c r="C50"/>
  <c r="C49"/>
  <c r="C48"/>
  <c r="C47"/>
  <c r="C46"/>
  <c r="C45"/>
  <c r="C44"/>
  <c r="C43"/>
  <c r="C42"/>
  <c r="C41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8"/>
  <c r="C7"/>
  <c r="C6"/>
  <c r="C5"/>
  <c r="A3" i="14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CB16" i="129"/>
  <c r="CA16"/>
  <c r="BZ16"/>
  <c r="BY16"/>
  <c r="BM16"/>
  <c r="BL16"/>
  <c r="BK16"/>
  <c r="BJ16"/>
  <c r="V304" i="128"/>
  <c r="W304"/>
  <c r="X304"/>
  <c r="Y304"/>
  <c r="Z304"/>
  <c r="AA304"/>
  <c r="AB304"/>
  <c r="AC304"/>
  <c r="AD304"/>
  <c r="AE304"/>
  <c r="AF304"/>
  <c r="AG304"/>
  <c r="AH304"/>
  <c r="AI304"/>
  <c r="AJ304"/>
  <c r="V305"/>
  <c r="W305"/>
  <c r="X305"/>
  <c r="Y305"/>
  <c r="Z305"/>
  <c r="AA305"/>
  <c r="AB305"/>
  <c r="AC305"/>
  <c r="AD305"/>
  <c r="AE305"/>
  <c r="AF305"/>
  <c r="AG305"/>
  <c r="AH305"/>
  <c r="AI305"/>
  <c r="AJ305"/>
  <c r="V306"/>
  <c r="W306"/>
  <c r="X306"/>
  <c r="Y306"/>
  <c r="Z306"/>
  <c r="AA306"/>
  <c r="AB306"/>
  <c r="AC306"/>
  <c r="AD306"/>
  <c r="AE306"/>
  <c r="AF306"/>
  <c r="AG306"/>
  <c r="AH306"/>
  <c r="AI306"/>
  <c r="AJ306"/>
  <c r="V307"/>
  <c r="W307"/>
  <c r="X307"/>
  <c r="Y307"/>
  <c r="Z307"/>
  <c r="AA307"/>
  <c r="AB307"/>
  <c r="AC307"/>
  <c r="AD307"/>
  <c r="AE307"/>
  <c r="AF307"/>
  <c r="AG307"/>
  <c r="AH307"/>
  <c r="AI307"/>
  <c r="AJ307"/>
  <c r="V308"/>
  <c r="W308"/>
  <c r="X308"/>
  <c r="Y308"/>
  <c r="Z308"/>
  <c r="AA308"/>
  <c r="AB308"/>
  <c r="AC308"/>
  <c r="AD308"/>
  <c r="AE308"/>
  <c r="AF308"/>
  <c r="AG308"/>
  <c r="AH308"/>
  <c r="AI308"/>
  <c r="AJ308"/>
  <c r="V309"/>
  <c r="W309"/>
  <c r="X309"/>
  <c r="Y309"/>
  <c r="Z309"/>
  <c r="AA309"/>
  <c r="AB309"/>
  <c r="AC309"/>
  <c r="AD309"/>
  <c r="AE309"/>
  <c r="AF309"/>
  <c r="AG309"/>
  <c r="AH309"/>
  <c r="AI309"/>
  <c r="AJ309"/>
  <c r="V310"/>
  <c r="W310"/>
  <c r="X310"/>
  <c r="Y310"/>
  <c r="Z310"/>
  <c r="AA310"/>
  <c r="AB310"/>
  <c r="AC310"/>
  <c r="AD310"/>
  <c r="AE310"/>
  <c r="AF310"/>
  <c r="AG310"/>
  <c r="AH310"/>
  <c r="AI310"/>
  <c r="AJ310"/>
  <c r="V311"/>
  <c r="W311"/>
  <c r="X311"/>
  <c r="Y311"/>
  <c r="Z311"/>
  <c r="AA311"/>
  <c r="AB311"/>
  <c r="AC311"/>
  <c r="AD311"/>
  <c r="AE311"/>
  <c r="AF311"/>
  <c r="AG311"/>
  <c r="AH311"/>
  <c r="AI311"/>
  <c r="AJ311"/>
  <c r="V312"/>
  <c r="W312"/>
  <c r="X312"/>
  <c r="Y312"/>
  <c r="Z312"/>
  <c r="AA312"/>
  <c r="AB312"/>
  <c r="AC312"/>
  <c r="AD312"/>
  <c r="AE312"/>
  <c r="AF312"/>
  <c r="AG312"/>
  <c r="AH312"/>
  <c r="AI312"/>
  <c r="AJ312"/>
  <c r="V313"/>
  <c r="W313"/>
  <c r="X313"/>
  <c r="Y313"/>
  <c r="Z313"/>
  <c r="AA313"/>
  <c r="AB313"/>
  <c r="AC313"/>
  <c r="AD313"/>
  <c r="AE313"/>
  <c r="AF313"/>
  <c r="AG313"/>
  <c r="AH313"/>
  <c r="AI313"/>
  <c r="AJ313"/>
  <c r="V314"/>
  <c r="W314"/>
  <c r="X314"/>
  <c r="Y314"/>
  <c r="Z314"/>
  <c r="AA314"/>
  <c r="AB314"/>
  <c r="AC314"/>
  <c r="AD314"/>
  <c r="AE314"/>
  <c r="AF314"/>
  <c r="AG314"/>
  <c r="AH314"/>
  <c r="AI314"/>
  <c r="AJ314"/>
  <c r="V315"/>
  <c r="W315"/>
  <c r="X315"/>
  <c r="Y315"/>
  <c r="Z315"/>
  <c r="AA315"/>
  <c r="AB315"/>
  <c r="AC315"/>
  <c r="AD315"/>
  <c r="AE315"/>
  <c r="AF315"/>
  <c r="AG315"/>
  <c r="AH315"/>
  <c r="AI315"/>
  <c r="AJ315"/>
  <c r="V316"/>
  <c r="W316"/>
  <c r="X316"/>
  <c r="Y316"/>
  <c r="Z316"/>
  <c r="AA316"/>
  <c r="AB316"/>
  <c r="AC316"/>
  <c r="AD316"/>
  <c r="AE316"/>
  <c r="AF316"/>
  <c r="AG316"/>
  <c r="AH316"/>
  <c r="AI316"/>
  <c r="AJ316"/>
  <c r="V317"/>
  <c r="W317"/>
  <c r="X317"/>
  <c r="Y317"/>
  <c r="Z317"/>
  <c r="AA317"/>
  <c r="AB317"/>
  <c r="AC317"/>
  <c r="AD317"/>
  <c r="AE317"/>
  <c r="AF317"/>
  <c r="AG317"/>
  <c r="AH317"/>
  <c r="AI317"/>
  <c r="AJ317"/>
  <c r="V318"/>
  <c r="W318"/>
  <c r="X318"/>
  <c r="Y318"/>
  <c r="Z318"/>
  <c r="AA318"/>
  <c r="AB318"/>
  <c r="AC318"/>
  <c r="AD318"/>
  <c r="AE318"/>
  <c r="AF318"/>
  <c r="AG318"/>
  <c r="AH318"/>
  <c r="AI318"/>
  <c r="AJ318"/>
  <c r="V319"/>
  <c r="W319"/>
  <c r="X319"/>
  <c r="Y319"/>
  <c r="Z319"/>
  <c r="AA319"/>
  <c r="AB319"/>
  <c r="AC319"/>
  <c r="AD319"/>
  <c r="AE319"/>
  <c r="AF319"/>
  <c r="AG319"/>
  <c r="AH319"/>
  <c r="AI319"/>
  <c r="AJ319"/>
  <c r="V320"/>
  <c r="W320"/>
  <c r="X320"/>
  <c r="Y320"/>
  <c r="Z320"/>
  <c r="AA320"/>
  <c r="AB320"/>
  <c r="AC320"/>
  <c r="AD320"/>
  <c r="AE320"/>
  <c r="AF320"/>
  <c r="AG320"/>
  <c r="AH320"/>
  <c r="AI320"/>
  <c r="AJ320"/>
  <c r="V321"/>
  <c r="W321"/>
  <c r="X321"/>
  <c r="Y321"/>
  <c r="Z321"/>
  <c r="AA321"/>
  <c r="AB321"/>
  <c r="AC321"/>
  <c r="AD321"/>
  <c r="AE321"/>
  <c r="AF321"/>
  <c r="AG321"/>
  <c r="AH321"/>
  <c r="AI321"/>
  <c r="AJ321"/>
  <c r="V322"/>
  <c r="W322"/>
  <c r="X322"/>
  <c r="Y322"/>
  <c r="Z322"/>
  <c r="AA322"/>
  <c r="AB322"/>
  <c r="AC322"/>
  <c r="AD322"/>
  <c r="AE322"/>
  <c r="AF322"/>
  <c r="AG322"/>
  <c r="AH322"/>
  <c r="AI322"/>
  <c r="AJ322"/>
  <c r="V323"/>
  <c r="W323"/>
  <c r="X323"/>
  <c r="Y323"/>
  <c r="Z323"/>
  <c r="AA323"/>
  <c r="AB323"/>
  <c r="AC323"/>
  <c r="AD323"/>
  <c r="AE323"/>
  <c r="AF323"/>
  <c r="AG323"/>
  <c r="AH323"/>
  <c r="AI323"/>
  <c r="AJ323"/>
  <c r="V324"/>
  <c r="W324"/>
  <c r="X324"/>
  <c r="Y324"/>
  <c r="Z324"/>
  <c r="AA324"/>
  <c r="AB324"/>
  <c r="AC324"/>
  <c r="AD324"/>
  <c r="AE324"/>
  <c r="AF324"/>
  <c r="AG324"/>
  <c r="AH324"/>
  <c r="AI324"/>
  <c r="AJ324"/>
  <c r="V325"/>
  <c r="W325"/>
  <c r="X325"/>
  <c r="Y325"/>
  <c r="Z325"/>
  <c r="AA325"/>
  <c r="AB325"/>
  <c r="AC325"/>
  <c r="AD325"/>
  <c r="AE325"/>
  <c r="AF325"/>
  <c r="AG325"/>
  <c r="AH325"/>
  <c r="AI325"/>
  <c r="AJ325"/>
  <c r="V326"/>
  <c r="W326"/>
  <c r="X326"/>
  <c r="Y326"/>
  <c r="Z326"/>
  <c r="AA326"/>
  <c r="AB326"/>
  <c r="AC326"/>
  <c r="AD326"/>
  <c r="AE326"/>
  <c r="AF326"/>
  <c r="AG326"/>
  <c r="AH326"/>
  <c r="AI326"/>
  <c r="AJ326"/>
  <c r="V327"/>
  <c r="W327"/>
  <c r="X327"/>
  <c r="Y327"/>
  <c r="Z327"/>
  <c r="AA327"/>
  <c r="AB327"/>
  <c r="AC327"/>
  <c r="AD327"/>
  <c r="AE327"/>
  <c r="AF327"/>
  <c r="AG327"/>
  <c r="AH327"/>
  <c r="AI327"/>
  <c r="AJ327"/>
  <c r="V328"/>
  <c r="W328"/>
  <c r="X328"/>
  <c r="Y328"/>
  <c r="Z328"/>
  <c r="AA328"/>
  <c r="AB328"/>
  <c r="AC328"/>
  <c r="AD328"/>
  <c r="AE328"/>
  <c r="AF328"/>
  <c r="AG328"/>
  <c r="AH328"/>
  <c r="AI328"/>
  <c r="AJ328"/>
  <c r="V329"/>
  <c r="W329"/>
  <c r="X329"/>
  <c r="Y329"/>
  <c r="Z329"/>
  <c r="AA329"/>
  <c r="AB329"/>
  <c r="AC329"/>
  <c r="AD329"/>
  <c r="AE329"/>
  <c r="AF329"/>
  <c r="AG329"/>
  <c r="AH329"/>
  <c r="AI329"/>
  <c r="AJ329"/>
  <c r="V330"/>
  <c r="W330"/>
  <c r="X330"/>
  <c r="Y330"/>
  <c r="Z330"/>
  <c r="AA330"/>
  <c r="AB330"/>
  <c r="AC330"/>
  <c r="AD330"/>
  <c r="AE330"/>
  <c r="AF330"/>
  <c r="AG330"/>
  <c r="AH330"/>
  <c r="AI330"/>
  <c r="AJ330"/>
  <c r="V331"/>
  <c r="W331"/>
  <c r="X331"/>
  <c r="Y331"/>
  <c r="Z331"/>
  <c r="AA331"/>
  <c r="AB331"/>
  <c r="AC331"/>
  <c r="AD331"/>
  <c r="AE331"/>
  <c r="AF331"/>
  <c r="AG331"/>
  <c r="AH331"/>
  <c r="AI331"/>
  <c r="AJ331"/>
  <c r="V332"/>
  <c r="W332"/>
  <c r="X332"/>
  <c r="Y332"/>
  <c r="Z332"/>
  <c r="AA332"/>
  <c r="AB332"/>
  <c r="AC332"/>
  <c r="AD332"/>
  <c r="AE332"/>
  <c r="AF332"/>
  <c r="AG332"/>
  <c r="AH332"/>
  <c r="AI332"/>
  <c r="AJ332"/>
  <c r="V333"/>
  <c r="W333"/>
  <c r="X333"/>
  <c r="Y333"/>
  <c r="Z333"/>
  <c r="AA333"/>
  <c r="AB333"/>
  <c r="AC333"/>
  <c r="AD333"/>
  <c r="AE333"/>
  <c r="AF333"/>
  <c r="AG333"/>
  <c r="AH333"/>
  <c r="AI333"/>
  <c r="AJ333"/>
  <c r="V334"/>
  <c r="W334"/>
  <c r="X334"/>
  <c r="Y334"/>
  <c r="Z334"/>
  <c r="AA334"/>
  <c r="AB334"/>
  <c r="AC334"/>
  <c r="AD334"/>
  <c r="AE334"/>
  <c r="AF334"/>
  <c r="AG334"/>
  <c r="AH334"/>
  <c r="AI334"/>
  <c r="AJ334"/>
  <c r="V335"/>
  <c r="W335"/>
  <c r="X335"/>
  <c r="Y335"/>
  <c r="Z335"/>
  <c r="AA335"/>
  <c r="AB335"/>
  <c r="AC335"/>
  <c r="AD335"/>
  <c r="AE335"/>
  <c r="AF335"/>
  <c r="AG335"/>
  <c r="AH335"/>
  <c r="AI335"/>
  <c r="AJ335"/>
  <c r="V336"/>
  <c r="W336"/>
  <c r="X336"/>
  <c r="Y336"/>
  <c r="Z336"/>
  <c r="AA336"/>
  <c r="AB336"/>
  <c r="AC336"/>
  <c r="AD336"/>
  <c r="AE336"/>
  <c r="AF336"/>
  <c r="AG336"/>
  <c r="AH336"/>
  <c r="AI336"/>
  <c r="AJ336"/>
  <c r="U336"/>
  <c r="U334"/>
  <c r="U335"/>
  <c r="U333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04"/>
  <c r="AQ37" i="130"/>
  <c r="AQ36"/>
  <c r="AQ7"/>
  <c r="AR7"/>
  <c r="AS7"/>
  <c r="AQ8"/>
  <c r="AR8"/>
  <c r="AS8"/>
  <c r="AQ10"/>
  <c r="AR10"/>
  <c r="AS10"/>
  <c r="AQ11"/>
  <c r="AR11"/>
  <c r="AS11"/>
  <c r="AQ12"/>
  <c r="AR12"/>
  <c r="AS12"/>
  <c r="AQ13"/>
  <c r="AR13"/>
  <c r="AS13"/>
  <c r="AQ14"/>
  <c r="AR14"/>
  <c r="AS14"/>
  <c r="AQ15"/>
  <c r="AR15"/>
  <c r="AS15"/>
  <c r="AQ16"/>
  <c r="AR16"/>
  <c r="AS16"/>
  <c r="AQ17"/>
  <c r="AR17"/>
  <c r="AS17"/>
  <c r="AQ18"/>
  <c r="AR18"/>
  <c r="AS18"/>
  <c r="AQ19"/>
  <c r="AR19"/>
  <c r="AS19"/>
  <c r="AQ20"/>
  <c r="AR20"/>
  <c r="AS20"/>
  <c r="AQ21"/>
  <c r="AR21"/>
  <c r="AS21"/>
  <c r="AQ22"/>
  <c r="AR22"/>
  <c r="AS22"/>
  <c r="AQ23"/>
  <c r="AR23"/>
  <c r="AS23"/>
  <c r="AQ24"/>
  <c r="AR24"/>
  <c r="AS24"/>
  <c r="AQ25"/>
  <c r="AR25"/>
  <c r="AS25"/>
  <c r="AQ26"/>
  <c r="AR26"/>
  <c r="AS26"/>
  <c r="AQ27"/>
  <c r="AR27"/>
  <c r="AS27"/>
  <c r="AQ28"/>
  <c r="AR28"/>
  <c r="AS28"/>
  <c r="AQ29"/>
  <c r="AR29"/>
  <c r="AS29"/>
  <c r="AQ30"/>
  <c r="AR30"/>
  <c r="AS30"/>
  <c r="AQ31"/>
  <c r="AR31"/>
  <c r="AS31"/>
  <c r="AQ32"/>
  <c r="AR32"/>
  <c r="AS32"/>
  <c r="AQ33"/>
  <c r="AR33"/>
  <c r="AS33"/>
  <c r="AR6"/>
  <c r="AS6"/>
  <c r="AQ6"/>
  <c r="AN37"/>
  <c r="AN36"/>
  <c r="AN6"/>
  <c r="AN7"/>
  <c r="AN8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O7"/>
  <c r="AP7"/>
  <c r="AO8"/>
  <c r="AP8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O23"/>
  <c r="AP23"/>
  <c r="AO24"/>
  <c r="AP24"/>
  <c r="AO25"/>
  <c r="AP25"/>
  <c r="AO26"/>
  <c r="AP26"/>
  <c r="AO27"/>
  <c r="AP27"/>
  <c r="AO28"/>
  <c r="AP28"/>
  <c r="AO29"/>
  <c r="AP29"/>
  <c r="AO30"/>
  <c r="AP30"/>
  <c r="AO31"/>
  <c r="AP31"/>
  <c r="AO32"/>
  <c r="AP32"/>
  <c r="AO33"/>
  <c r="AP33"/>
  <c r="AP6"/>
  <c r="AO6"/>
  <c r="D73" i="128"/>
  <c r="E73"/>
  <c r="F73"/>
  <c r="G73"/>
  <c r="H73"/>
  <c r="I73"/>
  <c r="J73"/>
  <c r="K73"/>
  <c r="L73"/>
  <c r="M73"/>
  <c r="N73"/>
  <c r="O73"/>
  <c r="P73"/>
  <c r="Q73"/>
  <c r="R73"/>
  <c r="S73"/>
  <c r="T73"/>
  <c r="V73"/>
  <c r="W73"/>
  <c r="X73"/>
  <c r="Y73"/>
  <c r="Z73"/>
  <c r="AA73"/>
  <c r="AB73"/>
  <c r="AC73"/>
  <c r="AD73"/>
  <c r="AE73"/>
  <c r="AF73"/>
  <c r="AG73"/>
  <c r="AH73"/>
  <c r="AI73"/>
  <c r="AJ73"/>
  <c r="C7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C101"/>
  <c r="B34" i="126"/>
  <c r="T8" i="128"/>
  <c r="U8"/>
  <c r="V8"/>
  <c r="W8"/>
  <c r="X8"/>
  <c r="Y8"/>
  <c r="Z8"/>
  <c r="AA8"/>
  <c r="AB8"/>
  <c r="AC8"/>
  <c r="AD8"/>
  <c r="AE8"/>
  <c r="AF8"/>
  <c r="AG8"/>
  <c r="AH8"/>
  <c r="AI8"/>
  <c r="AJ8"/>
  <c r="T9"/>
  <c r="U9"/>
  <c r="V9"/>
  <c r="W9"/>
  <c r="X9"/>
  <c r="Y9"/>
  <c r="Z9"/>
  <c r="AA9"/>
  <c r="AB9"/>
  <c r="AC9"/>
  <c r="AD9"/>
  <c r="AE9"/>
  <c r="AF9"/>
  <c r="AG9"/>
  <c r="AH9"/>
  <c r="AI9"/>
  <c r="AJ9"/>
  <c r="T10"/>
  <c r="U10"/>
  <c r="V10"/>
  <c r="W10"/>
  <c r="X10"/>
  <c r="Y10"/>
  <c r="Z10"/>
  <c r="AA10"/>
  <c r="AB10"/>
  <c r="AC10"/>
  <c r="AD10"/>
  <c r="AE10"/>
  <c r="AF10"/>
  <c r="AG10"/>
  <c r="AH10"/>
  <c r="AI10"/>
  <c r="AJ10"/>
  <c r="T11"/>
  <c r="U11"/>
  <c r="V11"/>
  <c r="W11"/>
  <c r="X11"/>
  <c r="Y11"/>
  <c r="Z11"/>
  <c r="AA11"/>
  <c r="AB11"/>
  <c r="AC11"/>
  <c r="AD11"/>
  <c r="AE11"/>
  <c r="AF11"/>
  <c r="AG11"/>
  <c r="AH11"/>
  <c r="AI11"/>
  <c r="AJ11"/>
  <c r="T12"/>
  <c r="U12"/>
  <c r="V12"/>
  <c r="W12"/>
  <c r="X12"/>
  <c r="Y12"/>
  <c r="Z12"/>
  <c r="AA12"/>
  <c r="AB12"/>
  <c r="AC12"/>
  <c r="AD12"/>
  <c r="AE12"/>
  <c r="AF12"/>
  <c r="AG12"/>
  <c r="AH12"/>
  <c r="AI12"/>
  <c r="AJ12"/>
  <c r="T13"/>
  <c r="U13"/>
  <c r="V13"/>
  <c r="W13"/>
  <c r="X13"/>
  <c r="Y13"/>
  <c r="Z13"/>
  <c r="AA13"/>
  <c r="AB13"/>
  <c r="AC13"/>
  <c r="AD13"/>
  <c r="AE13"/>
  <c r="AF13"/>
  <c r="AG13"/>
  <c r="AH13"/>
  <c r="AI13"/>
  <c r="AJ13"/>
  <c r="T14"/>
  <c r="U14"/>
  <c r="V14"/>
  <c r="W14"/>
  <c r="X14"/>
  <c r="Y14"/>
  <c r="Z14"/>
  <c r="AA14"/>
  <c r="AB14"/>
  <c r="AC14"/>
  <c r="AD14"/>
  <c r="AE14"/>
  <c r="AF14"/>
  <c r="AG14"/>
  <c r="AH14"/>
  <c r="AI14"/>
  <c r="AJ14"/>
  <c r="T15"/>
  <c r="U15"/>
  <c r="V15"/>
  <c r="W15"/>
  <c r="X15"/>
  <c r="Y15"/>
  <c r="Z15"/>
  <c r="AA15"/>
  <c r="AB15"/>
  <c r="AC15"/>
  <c r="AD15"/>
  <c r="AE15"/>
  <c r="AF15"/>
  <c r="AG15"/>
  <c r="AH15"/>
  <c r="AI15"/>
  <c r="AJ15"/>
  <c r="T16"/>
  <c r="U16"/>
  <c r="V16"/>
  <c r="W16"/>
  <c r="X16"/>
  <c r="Y16"/>
  <c r="Z16"/>
  <c r="AA16"/>
  <c r="AB16"/>
  <c r="AC16"/>
  <c r="AD16"/>
  <c r="AE16"/>
  <c r="AF16"/>
  <c r="AG16"/>
  <c r="AH16"/>
  <c r="AI16"/>
  <c r="AJ16"/>
  <c r="T17"/>
  <c r="U17"/>
  <c r="V17"/>
  <c r="W17"/>
  <c r="X17"/>
  <c r="Y17"/>
  <c r="Z17"/>
  <c r="AA17"/>
  <c r="AB17"/>
  <c r="AC17"/>
  <c r="AD17"/>
  <c r="AE17"/>
  <c r="AF17"/>
  <c r="AG17"/>
  <c r="AH17"/>
  <c r="AI17"/>
  <c r="AJ17"/>
  <c r="T18"/>
  <c r="U18"/>
  <c r="V18"/>
  <c r="W18"/>
  <c r="X18"/>
  <c r="Y18"/>
  <c r="Z18"/>
  <c r="AA18"/>
  <c r="AB18"/>
  <c r="AC18"/>
  <c r="AD18"/>
  <c r="AE18"/>
  <c r="AF18"/>
  <c r="AG18"/>
  <c r="AH18"/>
  <c r="AI18"/>
  <c r="AJ18"/>
  <c r="T19"/>
  <c r="U19"/>
  <c r="V19"/>
  <c r="W19"/>
  <c r="X19"/>
  <c r="Y19"/>
  <c r="Z19"/>
  <c r="AA19"/>
  <c r="AB19"/>
  <c r="AC19"/>
  <c r="AD19"/>
  <c r="AE19"/>
  <c r="AF19"/>
  <c r="AG19"/>
  <c r="AH19"/>
  <c r="AI19"/>
  <c r="AJ19"/>
  <c r="T20"/>
  <c r="U20"/>
  <c r="V20"/>
  <c r="W20"/>
  <c r="X20"/>
  <c r="Y20"/>
  <c r="Z20"/>
  <c r="AA20"/>
  <c r="AB20"/>
  <c r="AC20"/>
  <c r="AD20"/>
  <c r="AE20"/>
  <c r="AF20"/>
  <c r="AG20"/>
  <c r="AH20"/>
  <c r="AI20"/>
  <c r="AJ20"/>
  <c r="T21"/>
  <c r="U21"/>
  <c r="V21"/>
  <c r="W21"/>
  <c r="X21"/>
  <c r="Y21"/>
  <c r="Z21"/>
  <c r="AA21"/>
  <c r="AB21"/>
  <c r="AC21"/>
  <c r="AD21"/>
  <c r="AE21"/>
  <c r="AF21"/>
  <c r="AG21"/>
  <c r="AH21"/>
  <c r="AI21"/>
  <c r="AJ21"/>
  <c r="T22"/>
  <c r="U22"/>
  <c r="V22"/>
  <c r="W22"/>
  <c r="X22"/>
  <c r="Y22"/>
  <c r="Z22"/>
  <c r="AA22"/>
  <c r="AB22"/>
  <c r="AC22"/>
  <c r="AD22"/>
  <c r="AE22"/>
  <c r="AF22"/>
  <c r="AG22"/>
  <c r="AH22"/>
  <c r="AI22"/>
  <c r="AJ22"/>
  <c r="T23"/>
  <c r="U23"/>
  <c r="V23"/>
  <c r="W23"/>
  <c r="X23"/>
  <c r="Y23"/>
  <c r="Z23"/>
  <c r="AA23"/>
  <c r="AB23"/>
  <c r="AC23"/>
  <c r="AD23"/>
  <c r="AE23"/>
  <c r="AF23"/>
  <c r="AG23"/>
  <c r="AH23"/>
  <c r="AI23"/>
  <c r="AJ23"/>
  <c r="T24"/>
  <c r="U24"/>
  <c r="V24"/>
  <c r="W24"/>
  <c r="X24"/>
  <c r="Y24"/>
  <c r="Z24"/>
  <c r="AA24"/>
  <c r="AB24"/>
  <c r="AC24"/>
  <c r="AD24"/>
  <c r="AE24"/>
  <c r="AF24"/>
  <c r="AG24"/>
  <c r="AH24"/>
  <c r="AI24"/>
  <c r="AJ24"/>
  <c r="T25"/>
  <c r="U25"/>
  <c r="V25"/>
  <c r="W25"/>
  <c r="X25"/>
  <c r="Y25"/>
  <c r="Z25"/>
  <c r="AA25"/>
  <c r="AB25"/>
  <c r="AC25"/>
  <c r="AD25"/>
  <c r="AE25"/>
  <c r="AF25"/>
  <c r="AG25"/>
  <c r="AH25"/>
  <c r="AI25"/>
  <c r="AJ25"/>
  <c r="T26"/>
  <c r="U26"/>
  <c r="V26"/>
  <c r="W26"/>
  <c r="X26"/>
  <c r="Y26"/>
  <c r="Z26"/>
  <c r="AA26"/>
  <c r="AB26"/>
  <c r="AC26"/>
  <c r="AD26"/>
  <c r="AE26"/>
  <c r="AF26"/>
  <c r="AG26"/>
  <c r="AH26"/>
  <c r="AI26"/>
  <c r="AJ26"/>
  <c r="T27"/>
  <c r="U27"/>
  <c r="V27"/>
  <c r="W27"/>
  <c r="X27"/>
  <c r="Y27"/>
  <c r="Z27"/>
  <c r="AA27"/>
  <c r="AB27"/>
  <c r="AC27"/>
  <c r="AD27"/>
  <c r="AE27"/>
  <c r="AF27"/>
  <c r="AG27"/>
  <c r="AH27"/>
  <c r="AI27"/>
  <c r="AJ27"/>
  <c r="T28"/>
  <c r="U28"/>
  <c r="V28"/>
  <c r="W28"/>
  <c r="X28"/>
  <c r="Y28"/>
  <c r="Z28"/>
  <c r="AA28"/>
  <c r="AB28"/>
  <c r="AC28"/>
  <c r="AD28"/>
  <c r="AE28"/>
  <c r="AF28"/>
  <c r="AG28"/>
  <c r="AH28"/>
  <c r="AI28"/>
  <c r="AJ28"/>
  <c r="T29"/>
  <c r="U29"/>
  <c r="V29"/>
  <c r="W29"/>
  <c r="X29"/>
  <c r="Y29"/>
  <c r="Z29"/>
  <c r="AA29"/>
  <c r="AB29"/>
  <c r="AC29"/>
  <c r="AD29"/>
  <c r="AE29"/>
  <c r="AF29"/>
  <c r="AG29"/>
  <c r="AH29"/>
  <c r="AI29"/>
  <c r="AJ29"/>
  <c r="T30"/>
  <c r="U30"/>
  <c r="V30"/>
  <c r="W30"/>
  <c r="X30"/>
  <c r="Y30"/>
  <c r="Z30"/>
  <c r="AA30"/>
  <c r="AB30"/>
  <c r="AC30"/>
  <c r="AD30"/>
  <c r="AE30"/>
  <c r="AF30"/>
  <c r="AG30"/>
  <c r="AH30"/>
  <c r="AI30"/>
  <c r="AJ30"/>
  <c r="T31"/>
  <c r="U31"/>
  <c r="V31"/>
  <c r="W31"/>
  <c r="X31"/>
  <c r="Y31"/>
  <c r="Z31"/>
  <c r="AA31"/>
  <c r="AB31"/>
  <c r="AC31"/>
  <c r="AD31"/>
  <c r="AE31"/>
  <c r="AF31"/>
  <c r="AG31"/>
  <c r="AH31"/>
  <c r="AI31"/>
  <c r="AJ31"/>
  <c r="T32"/>
  <c r="U32"/>
  <c r="V32"/>
  <c r="W32"/>
  <c r="X32"/>
  <c r="Y32"/>
  <c r="Z32"/>
  <c r="AA32"/>
  <c r="AB32"/>
  <c r="AC32"/>
  <c r="AD32"/>
  <c r="AE32"/>
  <c r="AF32"/>
  <c r="AG32"/>
  <c r="AH32"/>
  <c r="AI32"/>
  <c r="AJ32"/>
  <c r="T33"/>
  <c r="U33"/>
  <c r="V33"/>
  <c r="W33"/>
  <c r="X33"/>
  <c r="Y33"/>
  <c r="Z33"/>
  <c r="AA33"/>
  <c r="AB33"/>
  <c r="AC33"/>
  <c r="AD33"/>
  <c r="AE33"/>
  <c r="AF33"/>
  <c r="AG33"/>
  <c r="AH33"/>
  <c r="AI33"/>
  <c r="AJ33"/>
  <c r="T34"/>
  <c r="U34"/>
  <c r="V34"/>
  <c r="W34"/>
  <c r="X34"/>
  <c r="Y34"/>
  <c r="Z34"/>
  <c r="AA34"/>
  <c r="AB34"/>
  <c r="AC34"/>
  <c r="AD34"/>
  <c r="AE34"/>
  <c r="AF34"/>
  <c r="AG34"/>
  <c r="AH34"/>
  <c r="AI34"/>
  <c r="AJ34"/>
  <c r="T35"/>
  <c r="U35"/>
  <c r="V35"/>
  <c r="W35"/>
  <c r="X35"/>
  <c r="Y35"/>
  <c r="Z35"/>
  <c r="AA35"/>
  <c r="AB35"/>
  <c r="AC35"/>
  <c r="AD35"/>
  <c r="AE35"/>
  <c r="AF35"/>
  <c r="AG35"/>
  <c r="AH35"/>
  <c r="AI35"/>
  <c r="AJ35"/>
  <c r="T36"/>
  <c r="U36"/>
  <c r="V36"/>
  <c r="W36"/>
  <c r="X36"/>
  <c r="Y36"/>
  <c r="Z36"/>
  <c r="AA36"/>
  <c r="AB36"/>
  <c r="AC36"/>
  <c r="AD36"/>
  <c r="AE36"/>
  <c r="AF36"/>
  <c r="AG36"/>
  <c r="AH36"/>
  <c r="AI36"/>
  <c r="AJ36"/>
  <c r="T37"/>
  <c r="U37"/>
  <c r="V37"/>
  <c r="W37"/>
  <c r="X37"/>
  <c r="Y37"/>
  <c r="Z37"/>
  <c r="AA37"/>
  <c r="AB37"/>
  <c r="AC37"/>
  <c r="AD37"/>
  <c r="AE37"/>
  <c r="AF37"/>
  <c r="AG37"/>
  <c r="AH37"/>
  <c r="AI37"/>
  <c r="AJ37"/>
  <c r="T38"/>
  <c r="U38"/>
  <c r="V38"/>
  <c r="W38"/>
  <c r="X38"/>
  <c r="Y38"/>
  <c r="Z38"/>
  <c r="AA38"/>
  <c r="AB38"/>
  <c r="AC38"/>
  <c r="AD38"/>
  <c r="AE38"/>
  <c r="AF38"/>
  <c r="AG38"/>
  <c r="AH38"/>
  <c r="AI38"/>
  <c r="AJ38"/>
  <c r="T39"/>
  <c r="U39"/>
  <c r="V39"/>
  <c r="W39"/>
  <c r="X39"/>
  <c r="Y39"/>
  <c r="Z39"/>
  <c r="AA39"/>
  <c r="AB39"/>
  <c r="AC39"/>
  <c r="AD39"/>
  <c r="AE39"/>
  <c r="AF39"/>
  <c r="AG39"/>
  <c r="AH39"/>
  <c r="AI39"/>
  <c r="AJ39"/>
  <c r="T40"/>
  <c r="U40"/>
  <c r="V40"/>
  <c r="W40"/>
  <c r="X40"/>
  <c r="Y40"/>
  <c r="Z40"/>
  <c r="AA40"/>
  <c r="AB40"/>
  <c r="AC40"/>
  <c r="AD40"/>
  <c r="AE40"/>
  <c r="AF40"/>
  <c r="AG40"/>
  <c r="AH40"/>
  <c r="AI40"/>
  <c r="AJ40"/>
  <c r="T41"/>
  <c r="U41"/>
  <c r="V41"/>
  <c r="W41"/>
  <c r="X41"/>
  <c r="Y41"/>
  <c r="Z41"/>
  <c r="AA41"/>
  <c r="AB41"/>
  <c r="AC41"/>
  <c r="AD41"/>
  <c r="AE41"/>
  <c r="AF41"/>
  <c r="AG41"/>
  <c r="AH41"/>
  <c r="AI41"/>
  <c r="AJ41"/>
  <c r="T42"/>
  <c r="U42"/>
  <c r="V42"/>
  <c r="W42"/>
  <c r="X42"/>
  <c r="Y42"/>
  <c r="Z42"/>
  <c r="AA42"/>
  <c r="AB42"/>
  <c r="AC42"/>
  <c r="AD42"/>
  <c r="AE42"/>
  <c r="AF42"/>
  <c r="AG42"/>
  <c r="AH42"/>
  <c r="AI42"/>
  <c r="AJ42"/>
  <c r="T43"/>
  <c r="U43"/>
  <c r="V43"/>
  <c r="W43"/>
  <c r="X43"/>
  <c r="Y43"/>
  <c r="Z43"/>
  <c r="AA43"/>
  <c r="AB43"/>
  <c r="AC43"/>
  <c r="AD43"/>
  <c r="AE43"/>
  <c r="AF43"/>
  <c r="AG43"/>
  <c r="AH43"/>
  <c r="AI43"/>
  <c r="AJ43"/>
  <c r="T44"/>
  <c r="U44"/>
  <c r="V44"/>
  <c r="W44"/>
  <c r="X44"/>
  <c r="Y44"/>
  <c r="Z44"/>
  <c r="AA44"/>
  <c r="AB44"/>
  <c r="AC44"/>
  <c r="AD44"/>
  <c r="AE44"/>
  <c r="AF44"/>
  <c r="AG44"/>
  <c r="AH44"/>
  <c r="AI44"/>
  <c r="AJ44"/>
  <c r="T45"/>
  <c r="U45"/>
  <c r="V45"/>
  <c r="W45"/>
  <c r="X45"/>
  <c r="Y45"/>
  <c r="Z45"/>
  <c r="AA45"/>
  <c r="AB45"/>
  <c r="AC45"/>
  <c r="AD45"/>
  <c r="AE45"/>
  <c r="AF45"/>
  <c r="AG45"/>
  <c r="AH45"/>
  <c r="AI45"/>
  <c r="AJ45"/>
  <c r="T46"/>
  <c r="U46"/>
  <c r="V46"/>
  <c r="W46"/>
  <c r="X46"/>
  <c r="Y46"/>
  <c r="Z46"/>
  <c r="AA46"/>
  <c r="AB46"/>
  <c r="AC46"/>
  <c r="AD46"/>
  <c r="AE46"/>
  <c r="AF46"/>
  <c r="AG46"/>
  <c r="AH46"/>
  <c r="AI46"/>
  <c r="AJ46"/>
  <c r="T47"/>
  <c r="U47"/>
  <c r="V47"/>
  <c r="W47"/>
  <c r="X47"/>
  <c r="Y47"/>
  <c r="Z47"/>
  <c r="AA47"/>
  <c r="AB47"/>
  <c r="AC47"/>
  <c r="AD47"/>
  <c r="AE47"/>
  <c r="AF47"/>
  <c r="AG47"/>
  <c r="AH47"/>
  <c r="AI47"/>
  <c r="AJ47"/>
  <c r="T48"/>
  <c r="U48"/>
  <c r="V48"/>
  <c r="W48"/>
  <c r="X48"/>
  <c r="Y48"/>
  <c r="Z48"/>
  <c r="AA48"/>
  <c r="AB48"/>
  <c r="AC48"/>
  <c r="AD48"/>
  <c r="AE48"/>
  <c r="AF48"/>
  <c r="AG48"/>
  <c r="AH48"/>
  <c r="AI48"/>
  <c r="AJ48"/>
  <c r="T49"/>
  <c r="U49"/>
  <c r="V49"/>
  <c r="W49"/>
  <c r="X49"/>
  <c r="Y49"/>
  <c r="Z49"/>
  <c r="AA49"/>
  <c r="AB49"/>
  <c r="AC49"/>
  <c r="AD49"/>
  <c r="AE49"/>
  <c r="AF49"/>
  <c r="AG49"/>
  <c r="AH49"/>
  <c r="AI49"/>
  <c r="AJ49"/>
  <c r="T50"/>
  <c r="U50"/>
  <c r="V50"/>
  <c r="W50"/>
  <c r="X50"/>
  <c r="Y50"/>
  <c r="Z50"/>
  <c r="AA50"/>
  <c r="AB50"/>
  <c r="AC50"/>
  <c r="AD50"/>
  <c r="AE50"/>
  <c r="AF50"/>
  <c r="AG50"/>
  <c r="AH50"/>
  <c r="AI50"/>
  <c r="AJ50"/>
  <c r="T51"/>
  <c r="U51"/>
  <c r="V51"/>
  <c r="W51"/>
  <c r="X51"/>
  <c r="Y51"/>
  <c r="Z51"/>
  <c r="AA51"/>
  <c r="AB51"/>
  <c r="AC51"/>
  <c r="AD51"/>
  <c r="AE51"/>
  <c r="AF51"/>
  <c r="AG51"/>
  <c r="AH51"/>
  <c r="AI51"/>
  <c r="AJ51"/>
  <c r="T52"/>
  <c r="U52"/>
  <c r="V52"/>
  <c r="W52"/>
  <c r="X52"/>
  <c r="Y52"/>
  <c r="Z52"/>
  <c r="AA52"/>
  <c r="AB52"/>
  <c r="AC52"/>
  <c r="AD52"/>
  <c r="AE52"/>
  <c r="AF52"/>
  <c r="AG52"/>
  <c r="AH52"/>
  <c r="AI52"/>
  <c r="AJ52"/>
  <c r="T53"/>
  <c r="U53"/>
  <c r="V53"/>
  <c r="W53"/>
  <c r="X53"/>
  <c r="Y53"/>
  <c r="Z53"/>
  <c r="AA53"/>
  <c r="AB53"/>
  <c r="AC53"/>
  <c r="AD53"/>
  <c r="AE53"/>
  <c r="AF53"/>
  <c r="AG53"/>
  <c r="AH53"/>
  <c r="AI53"/>
  <c r="AJ53"/>
  <c r="T54"/>
  <c r="U54"/>
  <c r="V54"/>
  <c r="W54"/>
  <c r="X54"/>
  <c r="Y54"/>
  <c r="Z54"/>
  <c r="AA54"/>
  <c r="AB54"/>
  <c r="AC54"/>
  <c r="AD54"/>
  <c r="AE54"/>
  <c r="AF54"/>
  <c r="AG54"/>
  <c r="AH54"/>
  <c r="AI54"/>
  <c r="AJ54"/>
  <c r="T55"/>
  <c r="U55"/>
  <c r="V55"/>
  <c r="W55"/>
  <c r="X55"/>
  <c r="Y55"/>
  <c r="Z55"/>
  <c r="AA55"/>
  <c r="AB55"/>
  <c r="AC55"/>
  <c r="AD55"/>
  <c r="AE55"/>
  <c r="AF55"/>
  <c r="AG55"/>
  <c r="AH55"/>
  <c r="AI55"/>
  <c r="AJ55"/>
  <c r="T56"/>
  <c r="U56"/>
  <c r="V56"/>
  <c r="W56"/>
  <c r="X56"/>
  <c r="Y56"/>
  <c r="Z56"/>
  <c r="AA56"/>
  <c r="AB56"/>
  <c r="AC56"/>
  <c r="AD56"/>
  <c r="AE56"/>
  <c r="AF56"/>
  <c r="AG56"/>
  <c r="AH56"/>
  <c r="AI56"/>
  <c r="AJ56"/>
  <c r="T57"/>
  <c r="U57"/>
  <c r="V57"/>
  <c r="W57"/>
  <c r="X57"/>
  <c r="Y57"/>
  <c r="Z57"/>
  <c r="AA57"/>
  <c r="AB57"/>
  <c r="AC57"/>
  <c r="AD57"/>
  <c r="AE57"/>
  <c r="AF57"/>
  <c r="AG57"/>
  <c r="AH57"/>
  <c r="AI57"/>
  <c r="AJ57"/>
  <c r="T58"/>
  <c r="U58"/>
  <c r="V58"/>
  <c r="W58"/>
  <c r="X58"/>
  <c r="Y58"/>
  <c r="Z58"/>
  <c r="AA58"/>
  <c r="AB58"/>
  <c r="AC58"/>
  <c r="AD58"/>
  <c r="AE58"/>
  <c r="AF58"/>
  <c r="AG58"/>
  <c r="AH58"/>
  <c r="AI58"/>
  <c r="AJ58"/>
  <c r="T59"/>
  <c r="U59"/>
  <c r="V59"/>
  <c r="W59"/>
  <c r="X59"/>
  <c r="Y59"/>
  <c r="Z59"/>
  <c r="AA59"/>
  <c r="AB59"/>
  <c r="AC59"/>
  <c r="AD59"/>
  <c r="AE59"/>
  <c r="AF59"/>
  <c r="AG59"/>
  <c r="AH59"/>
  <c r="AI59"/>
  <c r="AJ59"/>
  <c r="T60"/>
  <c r="U60"/>
  <c r="V60"/>
  <c r="W60"/>
  <c r="X60"/>
  <c r="Y60"/>
  <c r="Z60"/>
  <c r="AA60"/>
  <c r="AB60"/>
  <c r="AC60"/>
  <c r="AD60"/>
  <c r="AE60"/>
  <c r="AF60"/>
  <c r="AG60"/>
  <c r="AH60"/>
  <c r="AI60"/>
  <c r="AJ60"/>
  <c r="T61"/>
  <c r="U61"/>
  <c r="V61"/>
  <c r="W61"/>
  <c r="X61"/>
  <c r="Y61"/>
  <c r="Z61"/>
  <c r="AA61"/>
  <c r="AB61"/>
  <c r="AC61"/>
  <c r="AD61"/>
  <c r="AE61"/>
  <c r="AF61"/>
  <c r="AG61"/>
  <c r="AH61"/>
  <c r="AI61"/>
  <c r="AJ61"/>
  <c r="T62"/>
  <c r="U62"/>
  <c r="V62"/>
  <c r="W62"/>
  <c r="X62"/>
  <c r="Y62"/>
  <c r="Z62"/>
  <c r="AA62"/>
  <c r="AB62"/>
  <c r="AC62"/>
  <c r="AD62"/>
  <c r="AE62"/>
  <c r="AF62"/>
  <c r="AG62"/>
  <c r="AH62"/>
  <c r="AI62"/>
  <c r="AJ62"/>
  <c r="T63"/>
  <c r="U63"/>
  <c r="V63"/>
  <c r="W63"/>
  <c r="X63"/>
  <c r="Y63"/>
  <c r="Z63"/>
  <c r="AA63"/>
  <c r="AB63"/>
  <c r="AC63"/>
  <c r="AD63"/>
  <c r="AE63"/>
  <c r="AF63"/>
  <c r="AG63"/>
  <c r="AH63"/>
  <c r="AI63"/>
  <c r="AJ63"/>
  <c r="T64"/>
  <c r="U64"/>
  <c r="V64"/>
  <c r="W64"/>
  <c r="X64"/>
  <c r="Y64"/>
  <c r="Z64"/>
  <c r="AA64"/>
  <c r="AB64"/>
  <c r="AC64"/>
  <c r="AD64"/>
  <c r="AE64"/>
  <c r="AF64"/>
  <c r="AG64"/>
  <c r="AH64"/>
  <c r="AI64"/>
  <c r="AJ64"/>
  <c r="T65"/>
  <c r="U65"/>
  <c r="V65"/>
  <c r="W65"/>
  <c r="X65"/>
  <c r="Y65"/>
  <c r="Z65"/>
  <c r="AA65"/>
  <c r="AB65"/>
  <c r="AC65"/>
  <c r="AD65"/>
  <c r="AE65"/>
  <c r="AF65"/>
  <c r="AG65"/>
  <c r="AH65"/>
  <c r="AI65"/>
  <c r="AJ65"/>
  <c r="T66"/>
  <c r="U66"/>
  <c r="V66"/>
  <c r="W66"/>
  <c r="X66"/>
  <c r="Y66"/>
  <c r="Z66"/>
  <c r="AA66"/>
  <c r="AB66"/>
  <c r="AC66"/>
  <c r="AD66"/>
  <c r="AE66"/>
  <c r="AF66"/>
  <c r="AG66"/>
  <c r="AH66"/>
  <c r="AI66"/>
  <c r="AJ66"/>
  <c r="T67"/>
  <c r="U67"/>
  <c r="V67"/>
  <c r="W67"/>
  <c r="X67"/>
  <c r="Y67"/>
  <c r="Z67"/>
  <c r="AA67"/>
  <c r="AB67"/>
  <c r="AC67"/>
  <c r="AD67"/>
  <c r="AE67"/>
  <c r="AF67"/>
  <c r="AG67"/>
  <c r="AH67"/>
  <c r="AI67"/>
  <c r="AJ67"/>
  <c r="T68"/>
  <c r="U68"/>
  <c r="V68"/>
  <c r="W68"/>
  <c r="X68"/>
  <c r="Y68"/>
  <c r="Z68"/>
  <c r="AA68"/>
  <c r="AB68"/>
  <c r="AC68"/>
  <c r="AD68"/>
  <c r="AE68"/>
  <c r="AF68"/>
  <c r="AG68"/>
  <c r="AH68"/>
  <c r="AI68"/>
  <c r="AJ68"/>
  <c r="T69"/>
  <c r="U69"/>
  <c r="V69"/>
  <c r="W69"/>
  <c r="X69"/>
  <c r="Y69"/>
  <c r="Z69"/>
  <c r="AA69"/>
  <c r="AB69"/>
  <c r="AC69"/>
  <c r="AD69"/>
  <c r="AE69"/>
  <c r="AF69"/>
  <c r="AG69"/>
  <c r="AH69"/>
  <c r="AI69"/>
  <c r="AJ69"/>
  <c r="T70"/>
  <c r="U70"/>
  <c r="V70"/>
  <c r="W70"/>
  <c r="X70"/>
  <c r="Y70"/>
  <c r="Z70"/>
  <c r="AA70"/>
  <c r="AB70"/>
  <c r="AC70"/>
  <c r="AD70"/>
  <c r="AE70"/>
  <c r="AF70"/>
  <c r="AG70"/>
  <c r="AH70"/>
  <c r="AI70"/>
  <c r="AJ70"/>
  <c r="T71"/>
  <c r="U71"/>
  <c r="V71"/>
  <c r="W71"/>
  <c r="X71"/>
  <c r="Y71"/>
  <c r="Z71"/>
  <c r="AA71"/>
  <c r="AB71"/>
  <c r="AC71"/>
  <c r="AD71"/>
  <c r="AE71"/>
  <c r="AF71"/>
  <c r="AG71"/>
  <c r="AH71"/>
  <c r="AI71"/>
  <c r="AJ71"/>
  <c r="T72"/>
  <c r="U72"/>
  <c r="V72"/>
  <c r="W72"/>
  <c r="X72"/>
  <c r="Y72"/>
  <c r="Z72"/>
  <c r="AA72"/>
  <c r="AB72"/>
  <c r="AC72"/>
  <c r="AD72"/>
  <c r="AE72"/>
  <c r="AF72"/>
  <c r="AG72"/>
  <c r="AH72"/>
  <c r="AI72"/>
  <c r="AJ72"/>
  <c r="T74"/>
  <c r="U74"/>
  <c r="V74"/>
  <c r="W74"/>
  <c r="X74"/>
  <c r="Y74"/>
  <c r="Z74"/>
  <c r="AA74"/>
  <c r="AB74"/>
  <c r="AC74"/>
  <c r="AD74"/>
  <c r="AE74"/>
  <c r="AF74"/>
  <c r="AG74"/>
  <c r="AH74"/>
  <c r="AI74"/>
  <c r="AJ74"/>
  <c r="T75"/>
  <c r="U75"/>
  <c r="V75"/>
  <c r="W75"/>
  <c r="X75"/>
  <c r="Y75"/>
  <c r="Z75"/>
  <c r="AA75"/>
  <c r="AB75"/>
  <c r="AC75"/>
  <c r="AD75"/>
  <c r="AE75"/>
  <c r="AF75"/>
  <c r="AG75"/>
  <c r="AH75"/>
  <c r="AI75"/>
  <c r="AJ75"/>
  <c r="T76"/>
  <c r="U76"/>
  <c r="V76"/>
  <c r="W76"/>
  <c r="X76"/>
  <c r="Y76"/>
  <c r="Z76"/>
  <c r="AA76"/>
  <c r="AB76"/>
  <c r="AC76"/>
  <c r="AD76"/>
  <c r="AE76"/>
  <c r="AF76"/>
  <c r="AG76"/>
  <c r="AH76"/>
  <c r="AI76"/>
  <c r="AJ76"/>
  <c r="T77"/>
  <c r="U77"/>
  <c r="V77"/>
  <c r="W77"/>
  <c r="X77"/>
  <c r="Y77"/>
  <c r="Z77"/>
  <c r="AA77"/>
  <c r="AB77"/>
  <c r="AC77"/>
  <c r="AD77"/>
  <c r="AE77"/>
  <c r="AF77"/>
  <c r="AG77"/>
  <c r="AH77"/>
  <c r="AI77"/>
  <c r="AJ77"/>
  <c r="T78"/>
  <c r="U78"/>
  <c r="V78"/>
  <c r="W78"/>
  <c r="X78"/>
  <c r="Y78"/>
  <c r="Z78"/>
  <c r="AA78"/>
  <c r="AB78"/>
  <c r="AC78"/>
  <c r="AD78"/>
  <c r="AE78"/>
  <c r="AF78"/>
  <c r="AG78"/>
  <c r="AH78"/>
  <c r="AI78"/>
  <c r="AJ78"/>
  <c r="T79"/>
  <c r="U79"/>
  <c r="V79"/>
  <c r="W79"/>
  <c r="X79"/>
  <c r="Y79"/>
  <c r="Z79"/>
  <c r="AA79"/>
  <c r="AB79"/>
  <c r="AC79"/>
  <c r="AD79"/>
  <c r="AE79"/>
  <c r="AF79"/>
  <c r="AG79"/>
  <c r="AH79"/>
  <c r="AI79"/>
  <c r="AJ79"/>
  <c r="T80"/>
  <c r="U80"/>
  <c r="V80"/>
  <c r="W80"/>
  <c r="X80"/>
  <c r="Y80"/>
  <c r="Z80"/>
  <c r="AA80"/>
  <c r="AB80"/>
  <c r="AC80"/>
  <c r="AD80"/>
  <c r="AE80"/>
  <c r="AF80"/>
  <c r="AG80"/>
  <c r="AH80"/>
  <c r="AI80"/>
  <c r="AJ80"/>
  <c r="T81"/>
  <c r="U81"/>
  <c r="V81"/>
  <c r="W81"/>
  <c r="X81"/>
  <c r="Y81"/>
  <c r="Z81"/>
  <c r="AA81"/>
  <c r="AB81"/>
  <c r="AC81"/>
  <c r="AD81"/>
  <c r="AE81"/>
  <c r="AF81"/>
  <c r="AG81"/>
  <c r="AH81"/>
  <c r="AI81"/>
  <c r="AJ81"/>
  <c r="T82"/>
  <c r="U82"/>
  <c r="V82"/>
  <c r="W82"/>
  <c r="X82"/>
  <c r="Y82"/>
  <c r="Z82"/>
  <c r="AA82"/>
  <c r="AB82"/>
  <c r="AC82"/>
  <c r="AD82"/>
  <c r="AE82"/>
  <c r="AF82"/>
  <c r="AG82"/>
  <c r="AH82"/>
  <c r="AI82"/>
  <c r="AJ82"/>
  <c r="T84"/>
  <c r="U84"/>
  <c r="V84"/>
  <c r="W84"/>
  <c r="X84"/>
  <c r="Y84"/>
  <c r="Z84"/>
  <c r="AA84"/>
  <c r="AB84"/>
  <c r="AC84"/>
  <c r="AD84"/>
  <c r="AE84"/>
  <c r="AF84"/>
  <c r="AG84"/>
  <c r="AH84"/>
  <c r="AI84"/>
  <c r="AJ84"/>
  <c r="T85"/>
  <c r="U85"/>
  <c r="V85"/>
  <c r="W85"/>
  <c r="X85"/>
  <c r="Y85"/>
  <c r="Z85"/>
  <c r="AA85"/>
  <c r="AB85"/>
  <c r="AC85"/>
  <c r="AD85"/>
  <c r="AE85"/>
  <c r="AF85"/>
  <c r="AG85"/>
  <c r="AH85"/>
  <c r="AI85"/>
  <c r="AJ85"/>
  <c r="T86"/>
  <c r="U86"/>
  <c r="V86"/>
  <c r="W86"/>
  <c r="X86"/>
  <c r="Y86"/>
  <c r="Z86"/>
  <c r="AA86"/>
  <c r="AB86"/>
  <c r="AC86"/>
  <c r="AD86"/>
  <c r="AE86"/>
  <c r="AF86"/>
  <c r="AG86"/>
  <c r="AH86"/>
  <c r="AI86"/>
  <c r="AJ86"/>
  <c r="T87"/>
  <c r="U87"/>
  <c r="V87"/>
  <c r="W87"/>
  <c r="X87"/>
  <c r="Y87"/>
  <c r="Z87"/>
  <c r="AA87"/>
  <c r="AB87"/>
  <c r="AC87"/>
  <c r="AD87"/>
  <c r="AE87"/>
  <c r="AF87"/>
  <c r="AG87"/>
  <c r="AH87"/>
  <c r="AI87"/>
  <c r="AJ87"/>
  <c r="T88"/>
  <c r="U88"/>
  <c r="V88"/>
  <c r="W88"/>
  <c r="X88"/>
  <c r="Y88"/>
  <c r="Z88"/>
  <c r="AA88"/>
  <c r="AB88"/>
  <c r="AC88"/>
  <c r="AD88"/>
  <c r="AE88"/>
  <c r="AF88"/>
  <c r="AG88"/>
  <c r="AH88"/>
  <c r="AI88"/>
  <c r="AJ88"/>
  <c r="T89"/>
  <c r="U89"/>
  <c r="V89"/>
  <c r="W89"/>
  <c r="X89"/>
  <c r="Y89"/>
  <c r="Z89"/>
  <c r="AA89"/>
  <c r="AB89"/>
  <c r="AC89"/>
  <c r="AD89"/>
  <c r="AE89"/>
  <c r="AF89"/>
  <c r="AG89"/>
  <c r="AH89"/>
  <c r="AI89"/>
  <c r="AJ89"/>
  <c r="T90"/>
  <c r="U90"/>
  <c r="V90"/>
  <c r="W90"/>
  <c r="X90"/>
  <c r="Y90"/>
  <c r="Z90"/>
  <c r="AA90"/>
  <c r="AB90"/>
  <c r="AC90"/>
  <c r="AD90"/>
  <c r="AE90"/>
  <c r="AF90"/>
  <c r="AG90"/>
  <c r="AH90"/>
  <c r="AI90"/>
  <c r="AJ90"/>
  <c r="T91"/>
  <c r="U91"/>
  <c r="V91"/>
  <c r="W91"/>
  <c r="X91"/>
  <c r="Y91"/>
  <c r="Z91"/>
  <c r="AA91"/>
  <c r="AB91"/>
  <c r="AC91"/>
  <c r="AD91"/>
  <c r="AE91"/>
  <c r="AF91"/>
  <c r="AG91"/>
  <c r="AH91"/>
  <c r="AI91"/>
  <c r="AJ91"/>
  <c r="T92"/>
  <c r="U92"/>
  <c r="V92"/>
  <c r="W92"/>
  <c r="X92"/>
  <c r="Y92"/>
  <c r="Z92"/>
  <c r="AA92"/>
  <c r="AB92"/>
  <c r="AC92"/>
  <c r="AD92"/>
  <c r="AE92"/>
  <c r="AF92"/>
  <c r="AG92"/>
  <c r="AH92"/>
  <c r="AI92"/>
  <c r="AJ92"/>
  <c r="T93"/>
  <c r="U93"/>
  <c r="V93"/>
  <c r="W93"/>
  <c r="X93"/>
  <c r="Y93"/>
  <c r="Z93"/>
  <c r="AA93"/>
  <c r="AB93"/>
  <c r="AC93"/>
  <c r="AD93"/>
  <c r="AE93"/>
  <c r="AF93"/>
  <c r="AG93"/>
  <c r="AH93"/>
  <c r="AI93"/>
  <c r="AJ93"/>
  <c r="T94"/>
  <c r="U94"/>
  <c r="V94"/>
  <c r="W94"/>
  <c r="X94"/>
  <c r="Y94"/>
  <c r="Z94"/>
  <c r="AA94"/>
  <c r="AB94"/>
  <c r="AC94"/>
  <c r="AD94"/>
  <c r="AE94"/>
  <c r="AF94"/>
  <c r="AG94"/>
  <c r="AH94"/>
  <c r="AI94"/>
  <c r="AJ94"/>
  <c r="T95"/>
  <c r="U95"/>
  <c r="V95"/>
  <c r="W95"/>
  <c r="X95"/>
  <c r="Y95"/>
  <c r="Z95"/>
  <c r="AA95"/>
  <c r="AB95"/>
  <c r="AC95"/>
  <c r="AD95"/>
  <c r="AE95"/>
  <c r="AF95"/>
  <c r="AG95"/>
  <c r="AH95"/>
  <c r="AI95"/>
  <c r="AJ95"/>
  <c r="T96"/>
  <c r="U96"/>
  <c r="V96"/>
  <c r="W96"/>
  <c r="X96"/>
  <c r="Y96"/>
  <c r="Z96"/>
  <c r="AA96"/>
  <c r="AB96"/>
  <c r="AC96"/>
  <c r="AD96"/>
  <c r="AE96"/>
  <c r="AF96"/>
  <c r="AG96"/>
  <c r="AH96"/>
  <c r="AI96"/>
  <c r="AJ96"/>
  <c r="T97"/>
  <c r="U97"/>
  <c r="V97"/>
  <c r="W97"/>
  <c r="X97"/>
  <c r="Y97"/>
  <c r="Z97"/>
  <c r="AA97"/>
  <c r="AB97"/>
  <c r="AC97"/>
  <c r="AD97"/>
  <c r="AE97"/>
  <c r="AF97"/>
  <c r="AG97"/>
  <c r="AH97"/>
  <c r="AI97"/>
  <c r="AJ97"/>
  <c r="T98"/>
  <c r="U98"/>
  <c r="V98"/>
  <c r="W98"/>
  <c r="X98"/>
  <c r="Y98"/>
  <c r="Z98"/>
  <c r="AA98"/>
  <c r="AB98"/>
  <c r="AC98"/>
  <c r="AD98"/>
  <c r="AE98"/>
  <c r="AF98"/>
  <c r="AG98"/>
  <c r="AH98"/>
  <c r="AI98"/>
  <c r="AJ98"/>
  <c r="T99"/>
  <c r="U99"/>
  <c r="V99"/>
  <c r="W99"/>
  <c r="X99"/>
  <c r="Y99"/>
  <c r="Z99"/>
  <c r="AA99"/>
  <c r="AB99"/>
  <c r="AC99"/>
  <c r="AD99"/>
  <c r="AE99"/>
  <c r="AF99"/>
  <c r="AG99"/>
  <c r="AH99"/>
  <c r="AI99"/>
  <c r="AJ99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T238"/>
  <c r="U238"/>
  <c r="V238"/>
  <c r="Y238"/>
  <c r="Z238"/>
  <c r="AC238"/>
  <c r="AD238"/>
  <c r="AG238"/>
  <c r="AH238"/>
  <c r="T239"/>
  <c r="U239"/>
  <c r="V239"/>
  <c r="Y239"/>
  <c r="Z239"/>
  <c r="AC239"/>
  <c r="AD239"/>
  <c r="AG239"/>
  <c r="AH239"/>
  <c r="T240"/>
  <c r="U240"/>
  <c r="V240"/>
  <c r="Y240"/>
  <c r="Z240"/>
  <c r="AC240"/>
  <c r="AD240"/>
  <c r="AG240"/>
  <c r="AH240"/>
  <c r="T241"/>
  <c r="U241"/>
  <c r="V241"/>
  <c r="Y241"/>
  <c r="Z241"/>
  <c r="AC241"/>
  <c r="AD241"/>
  <c r="AG241"/>
  <c r="AH241"/>
  <c r="T242"/>
  <c r="U242"/>
  <c r="V242"/>
  <c r="Y242"/>
  <c r="Z242"/>
  <c r="AC242"/>
  <c r="AD242"/>
  <c r="AG242"/>
  <c r="AH242"/>
  <c r="T243"/>
  <c r="U243"/>
  <c r="V243"/>
  <c r="Y243"/>
  <c r="Z243"/>
  <c r="AC243"/>
  <c r="AD243"/>
  <c r="AG243"/>
  <c r="AH243"/>
  <c r="T244"/>
  <c r="U244"/>
  <c r="V244"/>
  <c r="Y244"/>
  <c r="Z244"/>
  <c r="AC244"/>
  <c r="AD244"/>
  <c r="AG244"/>
  <c r="AH244"/>
  <c r="T245"/>
  <c r="U245"/>
  <c r="V245"/>
  <c r="Y245"/>
  <c r="Z245"/>
  <c r="AC245"/>
  <c r="AD245"/>
  <c r="AG245"/>
  <c r="AH245"/>
  <c r="T246"/>
  <c r="U246"/>
  <c r="V246"/>
  <c r="Y246"/>
  <c r="Z246"/>
  <c r="AC246"/>
  <c r="AD246"/>
  <c r="AG246"/>
  <c r="AH246"/>
  <c r="T247"/>
  <c r="U247"/>
  <c r="V247"/>
  <c r="Y247"/>
  <c r="Z247"/>
  <c r="AC247"/>
  <c r="AD247"/>
  <c r="AG247"/>
  <c r="AH247"/>
  <c r="T248"/>
  <c r="U248"/>
  <c r="V248"/>
  <c r="Y248"/>
  <c r="Z248"/>
  <c r="AC248"/>
  <c r="AD248"/>
  <c r="AG248"/>
  <c r="AH248"/>
  <c r="T249"/>
  <c r="U249"/>
  <c r="V249"/>
  <c r="Y249"/>
  <c r="Z249"/>
  <c r="AC249"/>
  <c r="AD249"/>
  <c r="AG249"/>
  <c r="AH249"/>
  <c r="T250"/>
  <c r="U250"/>
  <c r="V250"/>
  <c r="Y250"/>
  <c r="Z250"/>
  <c r="AC250"/>
  <c r="AD250"/>
  <c r="AG250"/>
  <c r="AH250"/>
  <c r="T251"/>
  <c r="U251"/>
  <c r="V251"/>
  <c r="Y251"/>
  <c r="Z251"/>
  <c r="AC251"/>
  <c r="AD251"/>
  <c r="AG251"/>
  <c r="AH251"/>
  <c r="T252"/>
  <c r="U252"/>
  <c r="V252"/>
  <c r="Y252"/>
  <c r="Z252"/>
  <c r="AC252"/>
  <c r="AD252"/>
  <c r="AG252"/>
  <c r="AH252"/>
  <c r="T253"/>
  <c r="U253"/>
  <c r="V253"/>
  <c r="Y253"/>
  <c r="Z253"/>
  <c r="AC253"/>
  <c r="AD253"/>
  <c r="AG253"/>
  <c r="AH253"/>
  <c r="T254"/>
  <c r="U254"/>
  <c r="V254"/>
  <c r="Y254"/>
  <c r="Z254"/>
  <c r="AC254"/>
  <c r="AD254"/>
  <c r="AG254"/>
  <c r="AH254"/>
  <c r="T255"/>
  <c r="U255"/>
  <c r="V255"/>
  <c r="Y255"/>
  <c r="Z255"/>
  <c r="AC255"/>
  <c r="AD255"/>
  <c r="AG255"/>
  <c r="AH255"/>
  <c r="T256"/>
  <c r="U256"/>
  <c r="V256"/>
  <c r="Y256"/>
  <c r="Z256"/>
  <c r="AC256"/>
  <c r="AD256"/>
  <c r="AG256"/>
  <c r="AH256"/>
  <c r="T257"/>
  <c r="U257"/>
  <c r="V257"/>
  <c r="Y257"/>
  <c r="Z257"/>
  <c r="AC257"/>
  <c r="AD257"/>
  <c r="AG257"/>
  <c r="AH257"/>
  <c r="T258"/>
  <c r="U258"/>
  <c r="V258"/>
  <c r="Y258"/>
  <c r="Z258"/>
  <c r="AC258"/>
  <c r="AD258"/>
  <c r="AG258"/>
  <c r="AH258"/>
  <c r="T259"/>
  <c r="U259"/>
  <c r="V259"/>
  <c r="Y259"/>
  <c r="Z259"/>
  <c r="AC259"/>
  <c r="AD259"/>
  <c r="AG259"/>
  <c r="AH259"/>
  <c r="T260"/>
  <c r="U260"/>
  <c r="V260"/>
  <c r="Y260"/>
  <c r="Z260"/>
  <c r="AC260"/>
  <c r="AD260"/>
  <c r="AG260"/>
  <c r="AH260"/>
  <c r="T261"/>
  <c r="U261"/>
  <c r="V261"/>
  <c r="Y261"/>
  <c r="Z261"/>
  <c r="AC261"/>
  <c r="AD261"/>
  <c r="AG261"/>
  <c r="AH261"/>
  <c r="T262"/>
  <c r="U262"/>
  <c r="V262"/>
  <c r="Y262"/>
  <c r="Z262"/>
  <c r="AC262"/>
  <c r="AD262"/>
  <c r="AG262"/>
  <c r="AH262"/>
  <c r="T263"/>
  <c r="U263"/>
  <c r="V263"/>
  <c r="Y263"/>
  <c r="Z263"/>
  <c r="AC263"/>
  <c r="AD263"/>
  <c r="AG263"/>
  <c r="AH263"/>
  <c r="T264"/>
  <c r="U264"/>
  <c r="V264"/>
  <c r="Y264"/>
  <c r="Z264"/>
  <c r="AC264"/>
  <c r="AD264"/>
  <c r="AG264"/>
  <c r="AH264"/>
  <c r="T265"/>
  <c r="U265"/>
  <c r="V265"/>
  <c r="Y265"/>
  <c r="Z265"/>
  <c r="AC265"/>
  <c r="AD265"/>
  <c r="AG265"/>
  <c r="AH265"/>
  <c r="T266"/>
  <c r="U266"/>
  <c r="V266"/>
  <c r="Y266"/>
  <c r="Z266"/>
  <c r="AC266"/>
  <c r="AD266"/>
  <c r="AG266"/>
  <c r="AH266"/>
  <c r="T267"/>
  <c r="U267"/>
  <c r="V267"/>
  <c r="Y267"/>
  <c r="Z267"/>
  <c r="AC267"/>
  <c r="AD267"/>
  <c r="AG267"/>
  <c r="AH267"/>
  <c r="T268"/>
  <c r="U268"/>
  <c r="V268"/>
  <c r="Y268"/>
  <c r="Z268"/>
  <c r="AC268"/>
  <c r="AD268"/>
  <c r="AG268"/>
  <c r="AH268"/>
  <c r="T269"/>
  <c r="U269"/>
  <c r="V269"/>
  <c r="Y269"/>
  <c r="Z269"/>
  <c r="AC269"/>
  <c r="AD269"/>
  <c r="AG269"/>
  <c r="AH269"/>
  <c r="T270"/>
  <c r="U270"/>
  <c r="V270"/>
  <c r="Y270"/>
  <c r="Z270"/>
  <c r="AC270"/>
  <c r="AD270"/>
  <c r="AG270"/>
  <c r="AH270"/>
  <c r="T271"/>
  <c r="U271"/>
  <c r="V271"/>
  <c r="Y271"/>
  <c r="Z271"/>
  <c r="AC271"/>
  <c r="AD271"/>
  <c r="AG271"/>
  <c r="AH271"/>
  <c r="T272"/>
  <c r="U272"/>
  <c r="V272"/>
  <c r="Y272"/>
  <c r="Z272"/>
  <c r="AC272"/>
  <c r="AD272"/>
  <c r="AG272"/>
  <c r="AH272"/>
  <c r="T273"/>
  <c r="U273"/>
  <c r="V273"/>
  <c r="Y273"/>
  <c r="Z273"/>
  <c r="AC273"/>
  <c r="AD273"/>
  <c r="AG273"/>
  <c r="AH273"/>
  <c r="T274"/>
  <c r="U274"/>
  <c r="V274"/>
  <c r="Y274"/>
  <c r="Z274"/>
  <c r="AC274"/>
  <c r="AD274"/>
  <c r="AG274"/>
  <c r="AH274"/>
  <c r="T275"/>
  <c r="U275"/>
  <c r="V275"/>
  <c r="Y275"/>
  <c r="Z275"/>
  <c r="AC275"/>
  <c r="AD275"/>
  <c r="AG275"/>
  <c r="AH275"/>
  <c r="T276"/>
  <c r="U276"/>
  <c r="V276"/>
  <c r="Y276"/>
  <c r="Z276"/>
  <c r="AC276"/>
  <c r="AD276"/>
  <c r="AG276"/>
  <c r="AH276"/>
  <c r="T277"/>
  <c r="U277"/>
  <c r="V277"/>
  <c r="Y277"/>
  <c r="Z277"/>
  <c r="AC277"/>
  <c r="AD277"/>
  <c r="AG277"/>
  <c r="AH277"/>
  <c r="T278"/>
  <c r="U278"/>
  <c r="V278"/>
  <c r="Y278"/>
  <c r="Z278"/>
  <c r="AC278"/>
  <c r="AD278"/>
  <c r="AG278"/>
  <c r="AH278"/>
  <c r="T279"/>
  <c r="U279"/>
  <c r="V279"/>
  <c r="Y279"/>
  <c r="Z279"/>
  <c r="AC279"/>
  <c r="AD279"/>
  <c r="AG279"/>
  <c r="AH279"/>
  <c r="T280"/>
  <c r="U280"/>
  <c r="V280"/>
  <c r="Y280"/>
  <c r="Z280"/>
  <c r="AC280"/>
  <c r="AD280"/>
  <c r="AG280"/>
  <c r="AH280"/>
  <c r="T281"/>
  <c r="U281"/>
  <c r="V281"/>
  <c r="Y281"/>
  <c r="Z281"/>
  <c r="AC281"/>
  <c r="AD281"/>
  <c r="AG281"/>
  <c r="AH281"/>
  <c r="T282"/>
  <c r="U282"/>
  <c r="V282"/>
  <c r="Y282"/>
  <c r="Z282"/>
  <c r="AC282"/>
  <c r="AD282"/>
  <c r="AG282"/>
  <c r="AH282"/>
  <c r="T283"/>
  <c r="U283"/>
  <c r="V283"/>
  <c r="Y283"/>
  <c r="Z283"/>
  <c r="AC283"/>
  <c r="AD283"/>
  <c r="AG283"/>
  <c r="AH283"/>
  <c r="T284"/>
  <c r="U284"/>
  <c r="V284"/>
  <c r="Y284"/>
  <c r="Z284"/>
  <c r="AC284"/>
  <c r="AD284"/>
  <c r="AG284"/>
  <c r="AH284"/>
  <c r="T285"/>
  <c r="U285"/>
  <c r="V285"/>
  <c r="Y285"/>
  <c r="Z285"/>
  <c r="AC285"/>
  <c r="AD285"/>
  <c r="AG285"/>
  <c r="AH285"/>
  <c r="T286"/>
  <c r="U286"/>
  <c r="V286"/>
  <c r="Y286"/>
  <c r="Z286"/>
  <c r="AC286"/>
  <c r="AD286"/>
  <c r="AG286"/>
  <c r="AH286"/>
  <c r="T287"/>
  <c r="U287"/>
  <c r="V287"/>
  <c r="Y287"/>
  <c r="Z287"/>
  <c r="AC287"/>
  <c r="AD287"/>
  <c r="AG287"/>
  <c r="AH287"/>
  <c r="T288"/>
  <c r="U288"/>
  <c r="V288"/>
  <c r="Y288"/>
  <c r="Z288"/>
  <c r="AC288"/>
  <c r="AD288"/>
  <c r="AG288"/>
  <c r="AH288"/>
  <c r="T289"/>
  <c r="U289"/>
  <c r="V289"/>
  <c r="Y289"/>
  <c r="Z289"/>
  <c r="AC289"/>
  <c r="AD289"/>
  <c r="AG289"/>
  <c r="AH289"/>
  <c r="T290"/>
  <c r="U290"/>
  <c r="V290"/>
  <c r="Y290"/>
  <c r="Z290"/>
  <c r="AC290"/>
  <c r="AD290"/>
  <c r="AG290"/>
  <c r="AH290"/>
  <c r="T291"/>
  <c r="U291"/>
  <c r="V291"/>
  <c r="Y291"/>
  <c r="Z291"/>
  <c r="AC291"/>
  <c r="AD291"/>
  <c r="AG291"/>
  <c r="AH291"/>
  <c r="T292"/>
  <c r="U292"/>
  <c r="V292"/>
  <c r="Y292"/>
  <c r="Z292"/>
  <c r="AC292"/>
  <c r="AD292"/>
  <c r="AG292"/>
  <c r="AH292"/>
  <c r="T293"/>
  <c r="U293"/>
  <c r="V293"/>
  <c r="Y293"/>
  <c r="Z293"/>
  <c r="AC293"/>
  <c r="AD293"/>
  <c r="AG293"/>
  <c r="AH293"/>
  <c r="T294"/>
  <c r="U294"/>
  <c r="V294"/>
  <c r="Y294"/>
  <c r="Z294"/>
  <c r="AC294"/>
  <c r="AD294"/>
  <c r="AG294"/>
  <c r="AH294"/>
  <c r="T295"/>
  <c r="U295"/>
  <c r="V295"/>
  <c r="Y295"/>
  <c r="Z295"/>
  <c r="AC295"/>
  <c r="AD295"/>
  <c r="AG295"/>
  <c r="AH295"/>
  <c r="T296"/>
  <c r="U296"/>
  <c r="V296"/>
  <c r="Y296"/>
  <c r="Z296"/>
  <c r="AC296"/>
  <c r="AD296"/>
  <c r="AG296"/>
  <c r="AH296"/>
  <c r="T297"/>
  <c r="U297"/>
  <c r="V297"/>
  <c r="Y297"/>
  <c r="Z297"/>
  <c r="AC297"/>
  <c r="AD297"/>
  <c r="AG297"/>
  <c r="AH297"/>
  <c r="T298"/>
  <c r="U298"/>
  <c r="V298"/>
  <c r="Y298"/>
  <c r="Z298"/>
  <c r="AC298"/>
  <c r="AD298"/>
  <c r="AG298"/>
  <c r="AH298"/>
  <c r="T299"/>
  <c r="U299"/>
  <c r="V299"/>
  <c r="Y299"/>
  <c r="Z299"/>
  <c r="AC299"/>
  <c r="AD299"/>
  <c r="AG299"/>
  <c r="AH299"/>
  <c r="T300"/>
  <c r="U300"/>
  <c r="V300"/>
  <c r="Y300"/>
  <c r="Z300"/>
  <c r="AC300"/>
  <c r="AD300"/>
  <c r="AG300"/>
  <c r="AH300"/>
  <c r="T301"/>
  <c r="U301"/>
  <c r="V301"/>
  <c r="Y301"/>
  <c r="Z301"/>
  <c r="AC301"/>
  <c r="AD301"/>
  <c r="AG301"/>
  <c r="AH301"/>
  <c r="T302"/>
  <c r="U302"/>
  <c r="V302"/>
  <c r="Y302"/>
  <c r="Z302"/>
  <c r="AC302"/>
  <c r="AD302"/>
  <c r="AG302"/>
  <c r="AH302"/>
  <c r="T303"/>
  <c r="U303"/>
  <c r="V303"/>
  <c r="Y303"/>
  <c r="Z303"/>
  <c r="AC303"/>
  <c r="AD303"/>
  <c r="AG303"/>
  <c r="AH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C8"/>
  <c r="D8"/>
  <c r="E8"/>
  <c r="F8"/>
  <c r="G8"/>
  <c r="H8"/>
  <c r="I8"/>
  <c r="J8"/>
  <c r="K8"/>
  <c r="L8"/>
  <c r="M8"/>
  <c r="N8"/>
  <c r="O8"/>
  <c r="P8"/>
  <c r="Q8"/>
  <c r="R8"/>
  <c r="S8"/>
  <c r="C9"/>
  <c r="D9"/>
  <c r="E9"/>
  <c r="F9"/>
  <c r="G9"/>
  <c r="H9"/>
  <c r="I9"/>
  <c r="J9"/>
  <c r="K9"/>
  <c r="L9"/>
  <c r="M9"/>
  <c r="N9"/>
  <c r="O9"/>
  <c r="P9"/>
  <c r="Q9"/>
  <c r="R9"/>
  <c r="S9"/>
  <c r="C10"/>
  <c r="D10"/>
  <c r="E10"/>
  <c r="F10"/>
  <c r="G10"/>
  <c r="H10"/>
  <c r="I10"/>
  <c r="J10"/>
  <c r="K10"/>
  <c r="L10"/>
  <c r="M10"/>
  <c r="N10"/>
  <c r="O10"/>
  <c r="P10"/>
  <c r="Q10"/>
  <c r="R10"/>
  <c r="S10"/>
  <c r="C11"/>
  <c r="D11"/>
  <c r="E11"/>
  <c r="F11"/>
  <c r="G11"/>
  <c r="H11"/>
  <c r="I11"/>
  <c r="J11"/>
  <c r="K11"/>
  <c r="L11"/>
  <c r="M11"/>
  <c r="N11"/>
  <c r="O11"/>
  <c r="P11"/>
  <c r="Q11"/>
  <c r="R11"/>
  <c r="S11"/>
  <c r="C12"/>
  <c r="D12"/>
  <c r="E12"/>
  <c r="F12"/>
  <c r="G12"/>
  <c r="H12"/>
  <c r="I12"/>
  <c r="J12"/>
  <c r="K12"/>
  <c r="L12"/>
  <c r="M12"/>
  <c r="N12"/>
  <c r="O12"/>
  <c r="P12"/>
  <c r="Q12"/>
  <c r="R12"/>
  <c r="S12"/>
  <c r="C13"/>
  <c r="D13"/>
  <c r="E13"/>
  <c r="F13"/>
  <c r="G13"/>
  <c r="H13"/>
  <c r="I13"/>
  <c r="J13"/>
  <c r="K13"/>
  <c r="L13"/>
  <c r="M13"/>
  <c r="N13"/>
  <c r="O13"/>
  <c r="P13"/>
  <c r="Q13"/>
  <c r="R13"/>
  <c r="S13"/>
  <c r="C14"/>
  <c r="D14"/>
  <c r="E14"/>
  <c r="F14"/>
  <c r="G14"/>
  <c r="H14"/>
  <c r="I14"/>
  <c r="J14"/>
  <c r="K14"/>
  <c r="L14"/>
  <c r="M14"/>
  <c r="N14"/>
  <c r="O14"/>
  <c r="P14"/>
  <c r="Q14"/>
  <c r="R14"/>
  <c r="S14"/>
  <c r="C15"/>
  <c r="D15"/>
  <c r="E15"/>
  <c r="F15"/>
  <c r="G15"/>
  <c r="H15"/>
  <c r="I15"/>
  <c r="J15"/>
  <c r="K15"/>
  <c r="L15"/>
  <c r="M15"/>
  <c r="N15"/>
  <c r="O15"/>
  <c r="P15"/>
  <c r="Q15"/>
  <c r="R15"/>
  <c r="S15"/>
  <c r="C16"/>
  <c r="D16"/>
  <c r="E16"/>
  <c r="F16"/>
  <c r="G16"/>
  <c r="H16"/>
  <c r="I16"/>
  <c r="J16"/>
  <c r="K16"/>
  <c r="L16"/>
  <c r="M16"/>
  <c r="N16"/>
  <c r="O16"/>
  <c r="P16"/>
  <c r="Q16"/>
  <c r="R16"/>
  <c r="S16"/>
  <c r="C17"/>
  <c r="D17"/>
  <c r="E17"/>
  <c r="F17"/>
  <c r="G17"/>
  <c r="H17"/>
  <c r="I17"/>
  <c r="J17"/>
  <c r="K17"/>
  <c r="L17"/>
  <c r="M17"/>
  <c r="N17"/>
  <c r="O17"/>
  <c r="P17"/>
  <c r="Q17"/>
  <c r="R17"/>
  <c r="S17"/>
  <c r="C18"/>
  <c r="D18"/>
  <c r="E18"/>
  <c r="F18"/>
  <c r="G18"/>
  <c r="H18"/>
  <c r="I18"/>
  <c r="J18"/>
  <c r="K18"/>
  <c r="L18"/>
  <c r="M18"/>
  <c r="N18"/>
  <c r="O18"/>
  <c r="P18"/>
  <c r="Q18"/>
  <c r="R18"/>
  <c r="S18"/>
  <c r="C19"/>
  <c r="D19"/>
  <c r="E19"/>
  <c r="F19"/>
  <c r="G19"/>
  <c r="H19"/>
  <c r="I19"/>
  <c r="J19"/>
  <c r="K19"/>
  <c r="L19"/>
  <c r="M19"/>
  <c r="N19"/>
  <c r="O19"/>
  <c r="P19"/>
  <c r="Q19"/>
  <c r="R19"/>
  <c r="S19"/>
  <c r="C20"/>
  <c r="D20"/>
  <c r="E20"/>
  <c r="F20"/>
  <c r="G20"/>
  <c r="H20"/>
  <c r="I20"/>
  <c r="J20"/>
  <c r="K20"/>
  <c r="L20"/>
  <c r="M20"/>
  <c r="N20"/>
  <c r="O20"/>
  <c r="P20"/>
  <c r="Q20"/>
  <c r="R20"/>
  <c r="S20"/>
  <c r="C21"/>
  <c r="D21"/>
  <c r="E21"/>
  <c r="F21"/>
  <c r="G21"/>
  <c r="H21"/>
  <c r="I21"/>
  <c r="J21"/>
  <c r="K21"/>
  <c r="L21"/>
  <c r="M21"/>
  <c r="N21"/>
  <c r="O21"/>
  <c r="P21"/>
  <c r="Q21"/>
  <c r="R21"/>
  <c r="S21"/>
  <c r="C22"/>
  <c r="D22"/>
  <c r="E22"/>
  <c r="F22"/>
  <c r="G22"/>
  <c r="H22"/>
  <c r="I22"/>
  <c r="J22"/>
  <c r="K22"/>
  <c r="L22"/>
  <c r="M22"/>
  <c r="N22"/>
  <c r="O22"/>
  <c r="P22"/>
  <c r="Q22"/>
  <c r="R22"/>
  <c r="S22"/>
  <c r="C23"/>
  <c r="D23"/>
  <c r="E23"/>
  <c r="F23"/>
  <c r="G23"/>
  <c r="H23"/>
  <c r="I23"/>
  <c r="J23"/>
  <c r="K23"/>
  <c r="L23"/>
  <c r="M23"/>
  <c r="N23"/>
  <c r="O23"/>
  <c r="P23"/>
  <c r="Q23"/>
  <c r="R23"/>
  <c r="S23"/>
  <c r="C24"/>
  <c r="D24"/>
  <c r="E24"/>
  <c r="F24"/>
  <c r="G24"/>
  <c r="H24"/>
  <c r="I24"/>
  <c r="J24"/>
  <c r="K24"/>
  <c r="L24"/>
  <c r="M24"/>
  <c r="N24"/>
  <c r="O24"/>
  <c r="P24"/>
  <c r="Q24"/>
  <c r="R24"/>
  <c r="S24"/>
  <c r="C25"/>
  <c r="D25"/>
  <c r="E25"/>
  <c r="F25"/>
  <c r="G25"/>
  <c r="H25"/>
  <c r="I25"/>
  <c r="J25"/>
  <c r="K25"/>
  <c r="L25"/>
  <c r="M25"/>
  <c r="N25"/>
  <c r="O25"/>
  <c r="P25"/>
  <c r="Q25"/>
  <c r="R25"/>
  <c r="S25"/>
  <c r="C26"/>
  <c r="D26"/>
  <c r="E26"/>
  <c r="F26"/>
  <c r="G26"/>
  <c r="H26"/>
  <c r="I26"/>
  <c r="J26"/>
  <c r="K26"/>
  <c r="L26"/>
  <c r="M26"/>
  <c r="N26"/>
  <c r="O26"/>
  <c r="P26"/>
  <c r="Q26"/>
  <c r="R26"/>
  <c r="S26"/>
  <c r="C27"/>
  <c r="D27"/>
  <c r="E27"/>
  <c r="F27"/>
  <c r="G27"/>
  <c r="H27"/>
  <c r="I27"/>
  <c r="J27"/>
  <c r="K27"/>
  <c r="L27"/>
  <c r="M27"/>
  <c r="N27"/>
  <c r="O27"/>
  <c r="P27"/>
  <c r="Q27"/>
  <c r="R27"/>
  <c r="S27"/>
  <c r="C28"/>
  <c r="D28"/>
  <c r="E28"/>
  <c r="F28"/>
  <c r="G28"/>
  <c r="H28"/>
  <c r="I28"/>
  <c r="J28"/>
  <c r="K28"/>
  <c r="L28"/>
  <c r="M28"/>
  <c r="N28"/>
  <c r="O28"/>
  <c r="P28"/>
  <c r="Q28"/>
  <c r="R28"/>
  <c r="S28"/>
  <c r="C29"/>
  <c r="D29"/>
  <c r="E29"/>
  <c r="F29"/>
  <c r="G29"/>
  <c r="H29"/>
  <c r="I29"/>
  <c r="J29"/>
  <c r="K29"/>
  <c r="L29"/>
  <c r="M29"/>
  <c r="N29"/>
  <c r="O29"/>
  <c r="P29"/>
  <c r="Q29"/>
  <c r="R29"/>
  <c r="S29"/>
  <c r="C30"/>
  <c r="D30"/>
  <c r="E30"/>
  <c r="F30"/>
  <c r="G30"/>
  <c r="H30"/>
  <c r="I30"/>
  <c r="J30"/>
  <c r="K30"/>
  <c r="L30"/>
  <c r="M30"/>
  <c r="N30"/>
  <c r="O30"/>
  <c r="P30"/>
  <c r="Q30"/>
  <c r="R30"/>
  <c r="S30"/>
  <c r="C31"/>
  <c r="D31"/>
  <c r="E31"/>
  <c r="F31"/>
  <c r="G31"/>
  <c r="H31"/>
  <c r="I31"/>
  <c r="J31"/>
  <c r="K31"/>
  <c r="L31"/>
  <c r="M31"/>
  <c r="N31"/>
  <c r="O31"/>
  <c r="P31"/>
  <c r="Q31"/>
  <c r="R31"/>
  <c r="S31"/>
  <c r="C32"/>
  <c r="D32"/>
  <c r="E32"/>
  <c r="F32"/>
  <c r="G32"/>
  <c r="H32"/>
  <c r="I32"/>
  <c r="J32"/>
  <c r="K32"/>
  <c r="L32"/>
  <c r="M32"/>
  <c r="N32"/>
  <c r="O32"/>
  <c r="P32"/>
  <c r="Q32"/>
  <c r="R32"/>
  <c r="S32"/>
  <c r="C33"/>
  <c r="D33"/>
  <c r="E33"/>
  <c r="F33"/>
  <c r="G33"/>
  <c r="H33"/>
  <c r="I33"/>
  <c r="J33"/>
  <c r="K33"/>
  <c r="L33"/>
  <c r="M33"/>
  <c r="N33"/>
  <c r="O33"/>
  <c r="P33"/>
  <c r="Q33"/>
  <c r="R33"/>
  <c r="S33"/>
  <c r="C34"/>
  <c r="D34"/>
  <c r="E34"/>
  <c r="F34"/>
  <c r="G34"/>
  <c r="H34"/>
  <c r="I34"/>
  <c r="J34"/>
  <c r="K34"/>
  <c r="L34"/>
  <c r="M34"/>
  <c r="N34"/>
  <c r="O34"/>
  <c r="P34"/>
  <c r="Q34"/>
  <c r="R34"/>
  <c r="S34"/>
  <c r="C35"/>
  <c r="D35"/>
  <c r="E35"/>
  <c r="F35"/>
  <c r="G35"/>
  <c r="H35"/>
  <c r="I35"/>
  <c r="J35"/>
  <c r="K35"/>
  <c r="L35"/>
  <c r="M35"/>
  <c r="N35"/>
  <c r="O35"/>
  <c r="P35"/>
  <c r="Q35"/>
  <c r="R35"/>
  <c r="S35"/>
  <c r="C36"/>
  <c r="D36"/>
  <c r="E36"/>
  <c r="F36"/>
  <c r="G36"/>
  <c r="H36"/>
  <c r="I36"/>
  <c r="J36"/>
  <c r="K36"/>
  <c r="L36"/>
  <c r="M36"/>
  <c r="N36"/>
  <c r="O36"/>
  <c r="P36"/>
  <c r="Q36"/>
  <c r="R36"/>
  <c r="S36"/>
  <c r="C37"/>
  <c r="D37"/>
  <c r="E37"/>
  <c r="F37"/>
  <c r="G37"/>
  <c r="H37"/>
  <c r="I37"/>
  <c r="J37"/>
  <c r="K37"/>
  <c r="L37"/>
  <c r="M37"/>
  <c r="N37"/>
  <c r="O37"/>
  <c r="P37"/>
  <c r="Q37"/>
  <c r="R37"/>
  <c r="S37"/>
  <c r="C38"/>
  <c r="D38"/>
  <c r="E38"/>
  <c r="F38"/>
  <c r="G38"/>
  <c r="H38"/>
  <c r="I38"/>
  <c r="J38"/>
  <c r="K38"/>
  <c r="L38"/>
  <c r="M38"/>
  <c r="N38"/>
  <c r="O38"/>
  <c r="P38"/>
  <c r="Q38"/>
  <c r="R38"/>
  <c r="S38"/>
  <c r="C39"/>
  <c r="D39"/>
  <c r="E39"/>
  <c r="F39"/>
  <c r="G39"/>
  <c r="H39"/>
  <c r="I39"/>
  <c r="J39"/>
  <c r="K39"/>
  <c r="L39"/>
  <c r="M39"/>
  <c r="N39"/>
  <c r="O39"/>
  <c r="P39"/>
  <c r="Q39"/>
  <c r="R39"/>
  <c r="S39"/>
  <c r="C40"/>
  <c r="D40"/>
  <c r="E40"/>
  <c r="F40"/>
  <c r="G40"/>
  <c r="H40"/>
  <c r="I40"/>
  <c r="J40"/>
  <c r="K40"/>
  <c r="L40"/>
  <c r="M40"/>
  <c r="N40"/>
  <c r="O40"/>
  <c r="P40"/>
  <c r="Q40"/>
  <c r="R40"/>
  <c r="S40"/>
  <c r="C41"/>
  <c r="D41"/>
  <c r="E41"/>
  <c r="F41"/>
  <c r="G41"/>
  <c r="H41"/>
  <c r="I41"/>
  <c r="J41"/>
  <c r="K41"/>
  <c r="L41"/>
  <c r="M41"/>
  <c r="N41"/>
  <c r="O41"/>
  <c r="P41"/>
  <c r="Q41"/>
  <c r="R41"/>
  <c r="S41"/>
  <c r="C42"/>
  <c r="D42"/>
  <c r="E42"/>
  <c r="F42"/>
  <c r="G42"/>
  <c r="H42"/>
  <c r="I42"/>
  <c r="J42"/>
  <c r="K42"/>
  <c r="L42"/>
  <c r="M42"/>
  <c r="N42"/>
  <c r="O42"/>
  <c r="P42"/>
  <c r="Q42"/>
  <c r="R42"/>
  <c r="S42"/>
  <c r="C43"/>
  <c r="D43"/>
  <c r="E43"/>
  <c r="F43"/>
  <c r="G43"/>
  <c r="H43"/>
  <c r="I43"/>
  <c r="J43"/>
  <c r="K43"/>
  <c r="L43"/>
  <c r="M43"/>
  <c r="N43"/>
  <c r="O43"/>
  <c r="P43"/>
  <c r="Q43"/>
  <c r="R43"/>
  <c r="S43"/>
  <c r="C44"/>
  <c r="D44"/>
  <c r="E44"/>
  <c r="F44"/>
  <c r="G44"/>
  <c r="H44"/>
  <c r="I44"/>
  <c r="J44"/>
  <c r="K44"/>
  <c r="L44"/>
  <c r="M44"/>
  <c r="N44"/>
  <c r="O44"/>
  <c r="P44"/>
  <c r="Q44"/>
  <c r="R44"/>
  <c r="S44"/>
  <c r="C45"/>
  <c r="D45"/>
  <c r="E45"/>
  <c r="F45"/>
  <c r="G45"/>
  <c r="H45"/>
  <c r="I45"/>
  <c r="J45"/>
  <c r="K45"/>
  <c r="L45"/>
  <c r="M45"/>
  <c r="N45"/>
  <c r="O45"/>
  <c r="P45"/>
  <c r="Q45"/>
  <c r="R45"/>
  <c r="S45"/>
  <c r="C46"/>
  <c r="D46"/>
  <c r="E46"/>
  <c r="F46"/>
  <c r="G46"/>
  <c r="H46"/>
  <c r="I46"/>
  <c r="J46"/>
  <c r="K46"/>
  <c r="L46"/>
  <c r="M46"/>
  <c r="N46"/>
  <c r="O46"/>
  <c r="P46"/>
  <c r="Q46"/>
  <c r="R46"/>
  <c r="S46"/>
  <c r="C47"/>
  <c r="D47"/>
  <c r="E47"/>
  <c r="F47"/>
  <c r="G47"/>
  <c r="H47"/>
  <c r="I47"/>
  <c r="J47"/>
  <c r="K47"/>
  <c r="L47"/>
  <c r="M47"/>
  <c r="N47"/>
  <c r="O47"/>
  <c r="P47"/>
  <c r="Q47"/>
  <c r="R47"/>
  <c r="S47"/>
  <c r="C48"/>
  <c r="D48"/>
  <c r="E48"/>
  <c r="F48"/>
  <c r="G48"/>
  <c r="H48"/>
  <c r="I48"/>
  <c r="J48"/>
  <c r="K48"/>
  <c r="L48"/>
  <c r="M48"/>
  <c r="N48"/>
  <c r="O48"/>
  <c r="P48"/>
  <c r="Q48"/>
  <c r="R48"/>
  <c r="S48"/>
  <c r="C49"/>
  <c r="D49"/>
  <c r="E49"/>
  <c r="F49"/>
  <c r="G49"/>
  <c r="H49"/>
  <c r="I49"/>
  <c r="J49"/>
  <c r="K49"/>
  <c r="L49"/>
  <c r="M49"/>
  <c r="N49"/>
  <c r="O49"/>
  <c r="P49"/>
  <c r="Q49"/>
  <c r="R49"/>
  <c r="S49"/>
  <c r="C50"/>
  <c r="D50"/>
  <c r="E50"/>
  <c r="F50"/>
  <c r="G50"/>
  <c r="H50"/>
  <c r="I50"/>
  <c r="J50"/>
  <c r="K50"/>
  <c r="L50"/>
  <c r="M50"/>
  <c r="N50"/>
  <c r="O50"/>
  <c r="P50"/>
  <c r="Q50"/>
  <c r="R50"/>
  <c r="S50"/>
  <c r="C51"/>
  <c r="D51"/>
  <c r="E51"/>
  <c r="F51"/>
  <c r="G51"/>
  <c r="H51"/>
  <c r="I51"/>
  <c r="J51"/>
  <c r="K51"/>
  <c r="L51"/>
  <c r="M51"/>
  <c r="N51"/>
  <c r="O51"/>
  <c r="P51"/>
  <c r="Q51"/>
  <c r="R51"/>
  <c r="S51"/>
  <c r="C52"/>
  <c r="D52"/>
  <c r="E52"/>
  <c r="F52"/>
  <c r="G52"/>
  <c r="H52"/>
  <c r="I52"/>
  <c r="J52"/>
  <c r="K52"/>
  <c r="L52"/>
  <c r="M52"/>
  <c r="N52"/>
  <c r="O52"/>
  <c r="P52"/>
  <c r="Q52"/>
  <c r="R52"/>
  <c r="S52"/>
  <c r="C53"/>
  <c r="D53"/>
  <c r="E53"/>
  <c r="F53"/>
  <c r="G53"/>
  <c r="H53"/>
  <c r="I53"/>
  <c r="J53"/>
  <c r="K53"/>
  <c r="L53"/>
  <c r="M53"/>
  <c r="N53"/>
  <c r="O53"/>
  <c r="P53"/>
  <c r="Q53"/>
  <c r="R53"/>
  <c r="S53"/>
  <c r="C54"/>
  <c r="D54"/>
  <c r="E54"/>
  <c r="F54"/>
  <c r="G54"/>
  <c r="H54"/>
  <c r="I54"/>
  <c r="J54"/>
  <c r="K54"/>
  <c r="L54"/>
  <c r="M54"/>
  <c r="N54"/>
  <c r="O54"/>
  <c r="P54"/>
  <c r="Q54"/>
  <c r="R54"/>
  <c r="S54"/>
  <c r="C55"/>
  <c r="D55"/>
  <c r="E55"/>
  <c r="F55"/>
  <c r="G55"/>
  <c r="H55"/>
  <c r="I55"/>
  <c r="J55"/>
  <c r="K55"/>
  <c r="L55"/>
  <c r="M55"/>
  <c r="N55"/>
  <c r="O55"/>
  <c r="P55"/>
  <c r="Q55"/>
  <c r="R55"/>
  <c r="S55"/>
  <c r="C56"/>
  <c r="D56"/>
  <c r="E56"/>
  <c r="F56"/>
  <c r="G56"/>
  <c r="H56"/>
  <c r="I56"/>
  <c r="J56"/>
  <c r="K56"/>
  <c r="L56"/>
  <c r="M56"/>
  <c r="N56"/>
  <c r="O56"/>
  <c r="P56"/>
  <c r="Q56"/>
  <c r="R56"/>
  <c r="S56"/>
  <c r="C57"/>
  <c r="D57"/>
  <c r="E57"/>
  <c r="F57"/>
  <c r="G57"/>
  <c r="H57"/>
  <c r="I57"/>
  <c r="J57"/>
  <c r="K57"/>
  <c r="L57"/>
  <c r="M57"/>
  <c r="N57"/>
  <c r="O57"/>
  <c r="P57"/>
  <c r="Q57"/>
  <c r="R57"/>
  <c r="S57"/>
  <c r="C58"/>
  <c r="D58"/>
  <c r="E58"/>
  <c r="F58"/>
  <c r="G58"/>
  <c r="H58"/>
  <c r="I58"/>
  <c r="J58"/>
  <c r="K58"/>
  <c r="L58"/>
  <c r="M58"/>
  <c r="N58"/>
  <c r="O58"/>
  <c r="P58"/>
  <c r="Q58"/>
  <c r="R58"/>
  <c r="S58"/>
  <c r="C59"/>
  <c r="D59"/>
  <c r="E59"/>
  <c r="F59"/>
  <c r="G59"/>
  <c r="H59"/>
  <c r="I59"/>
  <c r="J59"/>
  <c r="K59"/>
  <c r="L59"/>
  <c r="M59"/>
  <c r="N59"/>
  <c r="O59"/>
  <c r="P59"/>
  <c r="Q59"/>
  <c r="R59"/>
  <c r="S59"/>
  <c r="C60"/>
  <c r="D60"/>
  <c r="E60"/>
  <c r="F60"/>
  <c r="G60"/>
  <c r="H60"/>
  <c r="I60"/>
  <c r="J60"/>
  <c r="K60"/>
  <c r="L60"/>
  <c r="M60"/>
  <c r="N60"/>
  <c r="O60"/>
  <c r="P60"/>
  <c r="Q60"/>
  <c r="R60"/>
  <c r="S60"/>
  <c r="C61"/>
  <c r="D61"/>
  <c r="E61"/>
  <c r="F61"/>
  <c r="G61"/>
  <c r="H61"/>
  <c r="I61"/>
  <c r="J61"/>
  <c r="K61"/>
  <c r="L61"/>
  <c r="M61"/>
  <c r="N61"/>
  <c r="O61"/>
  <c r="P61"/>
  <c r="Q61"/>
  <c r="R61"/>
  <c r="S61"/>
  <c r="C62"/>
  <c r="D62"/>
  <c r="E62"/>
  <c r="F62"/>
  <c r="G62"/>
  <c r="H62"/>
  <c r="I62"/>
  <c r="J62"/>
  <c r="K62"/>
  <c r="L62"/>
  <c r="M62"/>
  <c r="N62"/>
  <c r="O62"/>
  <c r="P62"/>
  <c r="Q62"/>
  <c r="R62"/>
  <c r="S62"/>
  <c r="C63"/>
  <c r="D63"/>
  <c r="E63"/>
  <c r="F63"/>
  <c r="G63"/>
  <c r="H63"/>
  <c r="I63"/>
  <c r="J63"/>
  <c r="K63"/>
  <c r="L63"/>
  <c r="M63"/>
  <c r="N63"/>
  <c r="O63"/>
  <c r="P63"/>
  <c r="Q63"/>
  <c r="R63"/>
  <c r="S63"/>
  <c r="C64"/>
  <c r="D64"/>
  <c r="E64"/>
  <c r="F64"/>
  <c r="G64"/>
  <c r="H64"/>
  <c r="I64"/>
  <c r="J64"/>
  <c r="K64"/>
  <c r="L64"/>
  <c r="M64"/>
  <c r="N64"/>
  <c r="O64"/>
  <c r="P64"/>
  <c r="Q64"/>
  <c r="R64"/>
  <c r="S64"/>
  <c r="C65"/>
  <c r="D65"/>
  <c r="E65"/>
  <c r="F65"/>
  <c r="G65"/>
  <c r="H65"/>
  <c r="I65"/>
  <c r="J65"/>
  <c r="K65"/>
  <c r="L65"/>
  <c r="M65"/>
  <c r="N65"/>
  <c r="O65"/>
  <c r="P65"/>
  <c r="Q65"/>
  <c r="R65"/>
  <c r="S65"/>
  <c r="C66"/>
  <c r="D66"/>
  <c r="E66"/>
  <c r="F66"/>
  <c r="G66"/>
  <c r="H66"/>
  <c r="I66"/>
  <c r="J66"/>
  <c r="K66"/>
  <c r="L66"/>
  <c r="M66"/>
  <c r="N66"/>
  <c r="O66"/>
  <c r="P66"/>
  <c r="Q66"/>
  <c r="R66"/>
  <c r="S66"/>
  <c r="C67"/>
  <c r="D67"/>
  <c r="E67"/>
  <c r="F67"/>
  <c r="G67"/>
  <c r="H67"/>
  <c r="I67"/>
  <c r="J67"/>
  <c r="K67"/>
  <c r="L67"/>
  <c r="M67"/>
  <c r="N67"/>
  <c r="O67"/>
  <c r="P67"/>
  <c r="Q67"/>
  <c r="R67"/>
  <c r="S67"/>
  <c r="C68"/>
  <c r="D68"/>
  <c r="E68"/>
  <c r="F68"/>
  <c r="G68"/>
  <c r="H68"/>
  <c r="I68"/>
  <c r="J68"/>
  <c r="K68"/>
  <c r="L68"/>
  <c r="M68"/>
  <c r="N68"/>
  <c r="O68"/>
  <c r="P68"/>
  <c r="Q68"/>
  <c r="R68"/>
  <c r="S68"/>
  <c r="C69"/>
  <c r="D69"/>
  <c r="E69"/>
  <c r="F69"/>
  <c r="G69"/>
  <c r="H69"/>
  <c r="I69"/>
  <c r="J69"/>
  <c r="K69"/>
  <c r="L69"/>
  <c r="M69"/>
  <c r="N69"/>
  <c r="O69"/>
  <c r="P69"/>
  <c r="Q69"/>
  <c r="R69"/>
  <c r="S69"/>
  <c r="C70"/>
  <c r="D70"/>
  <c r="E70"/>
  <c r="F70"/>
  <c r="G70"/>
  <c r="H70"/>
  <c r="I70"/>
  <c r="J70"/>
  <c r="K70"/>
  <c r="L70"/>
  <c r="M70"/>
  <c r="N70"/>
  <c r="O70"/>
  <c r="P70"/>
  <c r="Q70"/>
  <c r="R70"/>
  <c r="S70"/>
  <c r="C71"/>
  <c r="D71"/>
  <c r="E71"/>
  <c r="F71"/>
  <c r="G71"/>
  <c r="H71"/>
  <c r="I71"/>
  <c r="J71"/>
  <c r="K71"/>
  <c r="L71"/>
  <c r="M71"/>
  <c r="N71"/>
  <c r="O71"/>
  <c r="P71"/>
  <c r="Q71"/>
  <c r="R71"/>
  <c r="S71"/>
  <c r="C72"/>
  <c r="D72"/>
  <c r="E72"/>
  <c r="F72"/>
  <c r="G72"/>
  <c r="H72"/>
  <c r="I72"/>
  <c r="J72"/>
  <c r="K72"/>
  <c r="L72"/>
  <c r="M72"/>
  <c r="N72"/>
  <c r="O72"/>
  <c r="P72"/>
  <c r="Q72"/>
  <c r="R72"/>
  <c r="S72"/>
  <c r="C74"/>
  <c r="D74"/>
  <c r="E74"/>
  <c r="F74"/>
  <c r="G74"/>
  <c r="H74"/>
  <c r="I74"/>
  <c r="J74"/>
  <c r="K74"/>
  <c r="L74"/>
  <c r="M74"/>
  <c r="N74"/>
  <c r="O74"/>
  <c r="P74"/>
  <c r="Q74"/>
  <c r="R74"/>
  <c r="S74"/>
  <c r="C75"/>
  <c r="D75"/>
  <c r="E75"/>
  <c r="F75"/>
  <c r="G75"/>
  <c r="H75"/>
  <c r="I75"/>
  <c r="J75"/>
  <c r="K75"/>
  <c r="L75"/>
  <c r="M75"/>
  <c r="N75"/>
  <c r="O75"/>
  <c r="P75"/>
  <c r="Q75"/>
  <c r="R75"/>
  <c r="S75"/>
  <c r="C76"/>
  <c r="D76"/>
  <c r="E76"/>
  <c r="F76"/>
  <c r="G76"/>
  <c r="H76"/>
  <c r="I76"/>
  <c r="J76"/>
  <c r="K76"/>
  <c r="L76"/>
  <c r="M76"/>
  <c r="N76"/>
  <c r="O76"/>
  <c r="P76"/>
  <c r="Q76"/>
  <c r="R76"/>
  <c r="S76"/>
  <c r="C77"/>
  <c r="D77"/>
  <c r="E77"/>
  <c r="F77"/>
  <c r="G77"/>
  <c r="H77"/>
  <c r="I77"/>
  <c r="J77"/>
  <c r="K77"/>
  <c r="L77"/>
  <c r="M77"/>
  <c r="N77"/>
  <c r="O77"/>
  <c r="P77"/>
  <c r="Q77"/>
  <c r="R77"/>
  <c r="S77"/>
  <c r="C78"/>
  <c r="D78"/>
  <c r="E78"/>
  <c r="F78"/>
  <c r="G78"/>
  <c r="H78"/>
  <c r="I78"/>
  <c r="J78"/>
  <c r="K78"/>
  <c r="L78"/>
  <c r="M78"/>
  <c r="N78"/>
  <c r="O78"/>
  <c r="P78"/>
  <c r="Q78"/>
  <c r="R78"/>
  <c r="S78"/>
  <c r="C79"/>
  <c r="D79"/>
  <c r="E79"/>
  <c r="F79"/>
  <c r="G79"/>
  <c r="H79"/>
  <c r="I79"/>
  <c r="J79"/>
  <c r="K79"/>
  <c r="L79"/>
  <c r="M79"/>
  <c r="N79"/>
  <c r="O79"/>
  <c r="P79"/>
  <c r="Q79"/>
  <c r="R79"/>
  <c r="S79"/>
  <c r="C80"/>
  <c r="D80"/>
  <c r="E80"/>
  <c r="F80"/>
  <c r="G80"/>
  <c r="H80"/>
  <c r="I80"/>
  <c r="J80"/>
  <c r="K80"/>
  <c r="L80"/>
  <c r="M80"/>
  <c r="N80"/>
  <c r="O80"/>
  <c r="P80"/>
  <c r="Q80"/>
  <c r="R80"/>
  <c r="S80"/>
  <c r="C81"/>
  <c r="D81"/>
  <c r="E81"/>
  <c r="F81"/>
  <c r="G81"/>
  <c r="H81"/>
  <c r="I81"/>
  <c r="J81"/>
  <c r="K81"/>
  <c r="L81"/>
  <c r="M81"/>
  <c r="N81"/>
  <c r="O81"/>
  <c r="P81"/>
  <c r="Q81"/>
  <c r="R81"/>
  <c r="S81"/>
  <c r="C82"/>
  <c r="D82"/>
  <c r="E82"/>
  <c r="F82"/>
  <c r="G82"/>
  <c r="H82"/>
  <c r="I82"/>
  <c r="J82"/>
  <c r="K82"/>
  <c r="L82"/>
  <c r="M82"/>
  <c r="N82"/>
  <c r="O82"/>
  <c r="P82"/>
  <c r="Q82"/>
  <c r="R82"/>
  <c r="S82"/>
  <c r="C84"/>
  <c r="D84"/>
  <c r="E84"/>
  <c r="F84"/>
  <c r="G84"/>
  <c r="H84"/>
  <c r="I84"/>
  <c r="J84"/>
  <c r="K84"/>
  <c r="L84"/>
  <c r="M84"/>
  <c r="N84"/>
  <c r="O84"/>
  <c r="P84"/>
  <c r="Q84"/>
  <c r="R84"/>
  <c r="S84"/>
  <c r="C85"/>
  <c r="D85"/>
  <c r="E85"/>
  <c r="F85"/>
  <c r="G85"/>
  <c r="H85"/>
  <c r="I85"/>
  <c r="J85"/>
  <c r="K85"/>
  <c r="L85"/>
  <c r="M85"/>
  <c r="N85"/>
  <c r="O85"/>
  <c r="P85"/>
  <c r="Q85"/>
  <c r="R85"/>
  <c r="S85"/>
  <c r="C86"/>
  <c r="D86"/>
  <c r="E86"/>
  <c r="F86"/>
  <c r="G86"/>
  <c r="H86"/>
  <c r="I86"/>
  <c r="J86"/>
  <c r="K86"/>
  <c r="L86"/>
  <c r="M86"/>
  <c r="N86"/>
  <c r="O86"/>
  <c r="P86"/>
  <c r="Q86"/>
  <c r="R86"/>
  <c r="S86"/>
  <c r="C87"/>
  <c r="D87"/>
  <c r="E87"/>
  <c r="F87"/>
  <c r="G87"/>
  <c r="H87"/>
  <c r="I87"/>
  <c r="J87"/>
  <c r="K87"/>
  <c r="L87"/>
  <c r="M87"/>
  <c r="N87"/>
  <c r="O87"/>
  <c r="P87"/>
  <c r="Q87"/>
  <c r="R87"/>
  <c r="S87"/>
  <c r="C88"/>
  <c r="D88"/>
  <c r="E88"/>
  <c r="F88"/>
  <c r="G88"/>
  <c r="H88"/>
  <c r="I88"/>
  <c r="J88"/>
  <c r="K88"/>
  <c r="L88"/>
  <c r="M88"/>
  <c r="N88"/>
  <c r="O88"/>
  <c r="P88"/>
  <c r="Q88"/>
  <c r="R88"/>
  <c r="S88"/>
  <c r="C89"/>
  <c r="D89"/>
  <c r="E89"/>
  <c r="F89"/>
  <c r="G89"/>
  <c r="H89"/>
  <c r="I89"/>
  <c r="J89"/>
  <c r="K89"/>
  <c r="L89"/>
  <c r="M89"/>
  <c r="N89"/>
  <c r="O89"/>
  <c r="P89"/>
  <c r="Q89"/>
  <c r="R89"/>
  <c r="S89"/>
  <c r="C90"/>
  <c r="D90"/>
  <c r="E90"/>
  <c r="F90"/>
  <c r="G90"/>
  <c r="H90"/>
  <c r="I90"/>
  <c r="J90"/>
  <c r="K90"/>
  <c r="L90"/>
  <c r="M90"/>
  <c r="N90"/>
  <c r="O90"/>
  <c r="P90"/>
  <c r="Q90"/>
  <c r="R90"/>
  <c r="S90"/>
  <c r="C91"/>
  <c r="D91"/>
  <c r="E91"/>
  <c r="F91"/>
  <c r="G91"/>
  <c r="H91"/>
  <c r="I91"/>
  <c r="J91"/>
  <c r="K91"/>
  <c r="L91"/>
  <c r="M91"/>
  <c r="N91"/>
  <c r="O91"/>
  <c r="P91"/>
  <c r="Q91"/>
  <c r="R91"/>
  <c r="S91"/>
  <c r="C92"/>
  <c r="D92"/>
  <c r="E92"/>
  <c r="F92"/>
  <c r="G92"/>
  <c r="H92"/>
  <c r="I92"/>
  <c r="J92"/>
  <c r="K92"/>
  <c r="L92"/>
  <c r="M92"/>
  <c r="N92"/>
  <c r="O92"/>
  <c r="P92"/>
  <c r="Q92"/>
  <c r="R92"/>
  <c r="S92"/>
  <c r="C93"/>
  <c r="D93"/>
  <c r="E93"/>
  <c r="F93"/>
  <c r="G93"/>
  <c r="H93"/>
  <c r="I93"/>
  <c r="J93"/>
  <c r="K93"/>
  <c r="L93"/>
  <c r="M93"/>
  <c r="N93"/>
  <c r="O93"/>
  <c r="P93"/>
  <c r="Q93"/>
  <c r="R93"/>
  <c r="S93"/>
  <c r="C94"/>
  <c r="D94"/>
  <c r="E94"/>
  <c r="F94"/>
  <c r="G94"/>
  <c r="H94"/>
  <c r="I94"/>
  <c r="J94"/>
  <c r="K94"/>
  <c r="L94"/>
  <c r="M94"/>
  <c r="N94"/>
  <c r="O94"/>
  <c r="P94"/>
  <c r="Q94"/>
  <c r="R94"/>
  <c r="S94"/>
  <c r="C95"/>
  <c r="D95"/>
  <c r="E95"/>
  <c r="F95"/>
  <c r="G95"/>
  <c r="H95"/>
  <c r="I95"/>
  <c r="J95"/>
  <c r="K95"/>
  <c r="L95"/>
  <c r="M95"/>
  <c r="N95"/>
  <c r="O95"/>
  <c r="P95"/>
  <c r="Q95"/>
  <c r="R95"/>
  <c r="S95"/>
  <c r="C96"/>
  <c r="D96"/>
  <c r="E96"/>
  <c r="F96"/>
  <c r="G96"/>
  <c r="H96"/>
  <c r="I96"/>
  <c r="J96"/>
  <c r="K96"/>
  <c r="L96"/>
  <c r="M96"/>
  <c r="N96"/>
  <c r="O96"/>
  <c r="P96"/>
  <c r="Q96"/>
  <c r="R96"/>
  <c r="S96"/>
  <c r="C97"/>
  <c r="D97"/>
  <c r="E97"/>
  <c r="F97"/>
  <c r="G97"/>
  <c r="H97"/>
  <c r="I97"/>
  <c r="J97"/>
  <c r="K97"/>
  <c r="L97"/>
  <c r="M97"/>
  <c r="N97"/>
  <c r="O97"/>
  <c r="P97"/>
  <c r="Q97"/>
  <c r="R97"/>
  <c r="S97"/>
  <c r="C98"/>
  <c r="D98"/>
  <c r="E98"/>
  <c r="F98"/>
  <c r="G98"/>
  <c r="H98"/>
  <c r="I98"/>
  <c r="J98"/>
  <c r="K98"/>
  <c r="L98"/>
  <c r="M98"/>
  <c r="N98"/>
  <c r="O98"/>
  <c r="P98"/>
  <c r="Q98"/>
  <c r="R98"/>
  <c r="S98"/>
  <c r="C99"/>
  <c r="D99"/>
  <c r="E99"/>
  <c r="F99"/>
  <c r="G99"/>
  <c r="H99"/>
  <c r="I99"/>
  <c r="J99"/>
  <c r="K99"/>
  <c r="L99"/>
  <c r="M99"/>
  <c r="N99"/>
  <c r="O99"/>
  <c r="P99"/>
  <c r="Q99"/>
  <c r="R99"/>
  <c r="S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D101"/>
  <c r="E101"/>
  <c r="F101"/>
  <c r="G101"/>
  <c r="H101"/>
  <c r="I101"/>
  <c r="J101"/>
  <c r="K101"/>
  <c r="L101"/>
  <c r="M101"/>
  <c r="N101"/>
  <c r="O101"/>
  <c r="P101"/>
  <c r="Q101"/>
  <c r="R101"/>
  <c r="S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C238"/>
  <c r="D238"/>
  <c r="E238"/>
  <c r="H238"/>
  <c r="I238"/>
  <c r="L238"/>
  <c r="M238"/>
  <c r="P238"/>
  <c r="Q238"/>
  <c r="C239"/>
  <c r="D239"/>
  <c r="E239"/>
  <c r="H239"/>
  <c r="I239"/>
  <c r="L239"/>
  <c r="M239"/>
  <c r="P239"/>
  <c r="Q239"/>
  <c r="C240"/>
  <c r="D240"/>
  <c r="E240"/>
  <c r="H240"/>
  <c r="I240"/>
  <c r="L240"/>
  <c r="M240"/>
  <c r="P240"/>
  <c r="Q240"/>
  <c r="C241"/>
  <c r="D241"/>
  <c r="E241"/>
  <c r="H241"/>
  <c r="I241"/>
  <c r="L241"/>
  <c r="M241"/>
  <c r="P241"/>
  <c r="Q241"/>
  <c r="C242"/>
  <c r="D242"/>
  <c r="E242"/>
  <c r="H242"/>
  <c r="I242"/>
  <c r="L242"/>
  <c r="M242"/>
  <c r="P242"/>
  <c r="Q242"/>
  <c r="C243"/>
  <c r="D243"/>
  <c r="E243"/>
  <c r="H243"/>
  <c r="I243"/>
  <c r="L243"/>
  <c r="M243"/>
  <c r="P243"/>
  <c r="Q243"/>
  <c r="C244"/>
  <c r="D244"/>
  <c r="E244"/>
  <c r="H244"/>
  <c r="I244"/>
  <c r="L244"/>
  <c r="M244"/>
  <c r="P244"/>
  <c r="Q244"/>
  <c r="C245"/>
  <c r="D245"/>
  <c r="E245"/>
  <c r="H245"/>
  <c r="I245"/>
  <c r="L245"/>
  <c r="M245"/>
  <c r="P245"/>
  <c r="Q245"/>
  <c r="C246"/>
  <c r="D246"/>
  <c r="E246"/>
  <c r="H246"/>
  <c r="I246"/>
  <c r="L246"/>
  <c r="M246"/>
  <c r="P246"/>
  <c r="Q246"/>
  <c r="C247"/>
  <c r="D247"/>
  <c r="E247"/>
  <c r="H247"/>
  <c r="I247"/>
  <c r="L247"/>
  <c r="M247"/>
  <c r="P247"/>
  <c r="Q247"/>
  <c r="C248"/>
  <c r="D248"/>
  <c r="E248"/>
  <c r="H248"/>
  <c r="I248"/>
  <c r="L248"/>
  <c r="M248"/>
  <c r="P248"/>
  <c r="Q248"/>
  <c r="C249"/>
  <c r="D249"/>
  <c r="E249"/>
  <c r="H249"/>
  <c r="I249"/>
  <c r="L249"/>
  <c r="M249"/>
  <c r="P249"/>
  <c r="Q249"/>
  <c r="C250"/>
  <c r="D250"/>
  <c r="E250"/>
  <c r="H250"/>
  <c r="I250"/>
  <c r="L250"/>
  <c r="M250"/>
  <c r="P250"/>
  <c r="Q250"/>
  <c r="C251"/>
  <c r="D251"/>
  <c r="E251"/>
  <c r="H251"/>
  <c r="I251"/>
  <c r="L251"/>
  <c r="M251"/>
  <c r="P251"/>
  <c r="Q251"/>
  <c r="C252"/>
  <c r="D252"/>
  <c r="E252"/>
  <c r="H252"/>
  <c r="I252"/>
  <c r="L252"/>
  <c r="M252"/>
  <c r="P252"/>
  <c r="Q252"/>
  <c r="C253"/>
  <c r="D253"/>
  <c r="E253"/>
  <c r="H253"/>
  <c r="I253"/>
  <c r="L253"/>
  <c r="M253"/>
  <c r="P253"/>
  <c r="Q253"/>
  <c r="C254"/>
  <c r="D254"/>
  <c r="E254"/>
  <c r="H254"/>
  <c r="I254"/>
  <c r="L254"/>
  <c r="M254"/>
  <c r="P254"/>
  <c r="Q254"/>
  <c r="C255"/>
  <c r="D255"/>
  <c r="E255"/>
  <c r="H255"/>
  <c r="I255"/>
  <c r="L255"/>
  <c r="M255"/>
  <c r="P255"/>
  <c r="Q255"/>
  <c r="C256"/>
  <c r="D256"/>
  <c r="E256"/>
  <c r="H256"/>
  <c r="I256"/>
  <c r="L256"/>
  <c r="M256"/>
  <c r="P256"/>
  <c r="Q256"/>
  <c r="C257"/>
  <c r="D257"/>
  <c r="E257"/>
  <c r="H257"/>
  <c r="I257"/>
  <c r="L257"/>
  <c r="M257"/>
  <c r="P257"/>
  <c r="Q257"/>
  <c r="C258"/>
  <c r="D258"/>
  <c r="E258"/>
  <c r="H258"/>
  <c r="I258"/>
  <c r="L258"/>
  <c r="M258"/>
  <c r="P258"/>
  <c r="Q258"/>
  <c r="C259"/>
  <c r="D259"/>
  <c r="E259"/>
  <c r="H259"/>
  <c r="I259"/>
  <c r="L259"/>
  <c r="M259"/>
  <c r="P259"/>
  <c r="Q259"/>
  <c r="C260"/>
  <c r="D260"/>
  <c r="E260"/>
  <c r="H260"/>
  <c r="I260"/>
  <c r="L260"/>
  <c r="M260"/>
  <c r="P260"/>
  <c r="Q260"/>
  <c r="C261"/>
  <c r="D261"/>
  <c r="E261"/>
  <c r="H261"/>
  <c r="I261"/>
  <c r="L261"/>
  <c r="M261"/>
  <c r="P261"/>
  <c r="Q261"/>
  <c r="C262"/>
  <c r="D262"/>
  <c r="E262"/>
  <c r="H262"/>
  <c r="I262"/>
  <c r="L262"/>
  <c r="M262"/>
  <c r="P262"/>
  <c r="Q262"/>
  <c r="C263"/>
  <c r="D263"/>
  <c r="E263"/>
  <c r="H263"/>
  <c r="I263"/>
  <c r="L263"/>
  <c r="M263"/>
  <c r="P263"/>
  <c r="Q263"/>
  <c r="C264"/>
  <c r="D264"/>
  <c r="E264"/>
  <c r="H264"/>
  <c r="I264"/>
  <c r="L264"/>
  <c r="M264"/>
  <c r="P264"/>
  <c r="Q264"/>
  <c r="C265"/>
  <c r="D265"/>
  <c r="E265"/>
  <c r="H265"/>
  <c r="I265"/>
  <c r="L265"/>
  <c r="M265"/>
  <c r="P265"/>
  <c r="Q265"/>
  <c r="C266"/>
  <c r="D266"/>
  <c r="E266"/>
  <c r="H266"/>
  <c r="I266"/>
  <c r="L266"/>
  <c r="M266"/>
  <c r="P266"/>
  <c r="Q266"/>
  <c r="C267"/>
  <c r="D267"/>
  <c r="E267"/>
  <c r="H267"/>
  <c r="I267"/>
  <c r="L267"/>
  <c r="M267"/>
  <c r="P267"/>
  <c r="Q267"/>
  <c r="C268"/>
  <c r="D268"/>
  <c r="E268"/>
  <c r="H268"/>
  <c r="I268"/>
  <c r="L268"/>
  <c r="M268"/>
  <c r="P268"/>
  <c r="Q268"/>
  <c r="C269"/>
  <c r="D269"/>
  <c r="E269"/>
  <c r="H269"/>
  <c r="I269"/>
  <c r="L269"/>
  <c r="M269"/>
  <c r="P269"/>
  <c r="Q269"/>
  <c r="C270"/>
  <c r="D270"/>
  <c r="E270"/>
  <c r="H270"/>
  <c r="I270"/>
  <c r="L270"/>
  <c r="M270"/>
  <c r="P270"/>
  <c r="Q270"/>
  <c r="C271"/>
  <c r="D271"/>
  <c r="E271"/>
  <c r="H271"/>
  <c r="I271"/>
  <c r="L271"/>
  <c r="M271"/>
  <c r="P271"/>
  <c r="Q271"/>
  <c r="C272"/>
  <c r="D272"/>
  <c r="E272"/>
  <c r="H272"/>
  <c r="I272"/>
  <c r="L272"/>
  <c r="M272"/>
  <c r="P272"/>
  <c r="Q272"/>
  <c r="C273"/>
  <c r="D273"/>
  <c r="E273"/>
  <c r="H273"/>
  <c r="I273"/>
  <c r="L273"/>
  <c r="M273"/>
  <c r="P273"/>
  <c r="Q273"/>
  <c r="C274"/>
  <c r="D274"/>
  <c r="E274"/>
  <c r="H274"/>
  <c r="I274"/>
  <c r="L274"/>
  <c r="M274"/>
  <c r="P274"/>
  <c r="Q274"/>
  <c r="C275"/>
  <c r="D275"/>
  <c r="E275"/>
  <c r="H275"/>
  <c r="I275"/>
  <c r="L275"/>
  <c r="M275"/>
  <c r="P275"/>
  <c r="Q275"/>
  <c r="C276"/>
  <c r="D276"/>
  <c r="E276"/>
  <c r="H276"/>
  <c r="I276"/>
  <c r="L276"/>
  <c r="M276"/>
  <c r="P276"/>
  <c r="Q276"/>
  <c r="C277"/>
  <c r="D277"/>
  <c r="E277"/>
  <c r="H277"/>
  <c r="I277"/>
  <c r="L277"/>
  <c r="M277"/>
  <c r="P277"/>
  <c r="Q277"/>
  <c r="C278"/>
  <c r="D278"/>
  <c r="E278"/>
  <c r="H278"/>
  <c r="I278"/>
  <c r="L278"/>
  <c r="M278"/>
  <c r="P278"/>
  <c r="Q278"/>
  <c r="C279"/>
  <c r="D279"/>
  <c r="E279"/>
  <c r="H279"/>
  <c r="I279"/>
  <c r="L279"/>
  <c r="M279"/>
  <c r="P279"/>
  <c r="Q279"/>
  <c r="C280"/>
  <c r="D280"/>
  <c r="E280"/>
  <c r="H280"/>
  <c r="I280"/>
  <c r="L280"/>
  <c r="M280"/>
  <c r="P280"/>
  <c r="Q280"/>
  <c r="C281"/>
  <c r="D281"/>
  <c r="E281"/>
  <c r="H281"/>
  <c r="I281"/>
  <c r="L281"/>
  <c r="M281"/>
  <c r="P281"/>
  <c r="Q281"/>
  <c r="C282"/>
  <c r="D282"/>
  <c r="E282"/>
  <c r="H282"/>
  <c r="I282"/>
  <c r="L282"/>
  <c r="M282"/>
  <c r="P282"/>
  <c r="Q282"/>
  <c r="C283"/>
  <c r="D283"/>
  <c r="E283"/>
  <c r="H283"/>
  <c r="I283"/>
  <c r="L283"/>
  <c r="M283"/>
  <c r="P283"/>
  <c r="Q283"/>
  <c r="C284"/>
  <c r="D284"/>
  <c r="E284"/>
  <c r="H284"/>
  <c r="I284"/>
  <c r="L284"/>
  <c r="M284"/>
  <c r="P284"/>
  <c r="Q284"/>
  <c r="C285"/>
  <c r="D285"/>
  <c r="E285"/>
  <c r="H285"/>
  <c r="I285"/>
  <c r="L285"/>
  <c r="M285"/>
  <c r="P285"/>
  <c r="Q285"/>
  <c r="C286"/>
  <c r="D286"/>
  <c r="E286"/>
  <c r="H286"/>
  <c r="I286"/>
  <c r="L286"/>
  <c r="M286"/>
  <c r="P286"/>
  <c r="Q286"/>
  <c r="C287"/>
  <c r="D287"/>
  <c r="E287"/>
  <c r="H287"/>
  <c r="I287"/>
  <c r="L287"/>
  <c r="M287"/>
  <c r="P287"/>
  <c r="Q287"/>
  <c r="C288"/>
  <c r="D288"/>
  <c r="E288"/>
  <c r="H288"/>
  <c r="I288"/>
  <c r="L288"/>
  <c r="M288"/>
  <c r="P288"/>
  <c r="Q288"/>
  <c r="C289"/>
  <c r="D289"/>
  <c r="E289"/>
  <c r="H289"/>
  <c r="I289"/>
  <c r="L289"/>
  <c r="M289"/>
  <c r="P289"/>
  <c r="Q289"/>
  <c r="C290"/>
  <c r="D290"/>
  <c r="E290"/>
  <c r="H290"/>
  <c r="I290"/>
  <c r="L290"/>
  <c r="M290"/>
  <c r="P290"/>
  <c r="Q290"/>
  <c r="C291"/>
  <c r="D291"/>
  <c r="E291"/>
  <c r="H291"/>
  <c r="I291"/>
  <c r="L291"/>
  <c r="M291"/>
  <c r="P291"/>
  <c r="Q291"/>
  <c r="C292"/>
  <c r="D292"/>
  <c r="E292"/>
  <c r="H292"/>
  <c r="I292"/>
  <c r="L292"/>
  <c r="M292"/>
  <c r="P292"/>
  <c r="Q292"/>
  <c r="C293"/>
  <c r="D293"/>
  <c r="E293"/>
  <c r="H293"/>
  <c r="I293"/>
  <c r="L293"/>
  <c r="M293"/>
  <c r="P293"/>
  <c r="Q293"/>
  <c r="C294"/>
  <c r="D294"/>
  <c r="E294"/>
  <c r="H294"/>
  <c r="I294"/>
  <c r="L294"/>
  <c r="M294"/>
  <c r="P294"/>
  <c r="Q294"/>
  <c r="C295"/>
  <c r="D295"/>
  <c r="E295"/>
  <c r="H295"/>
  <c r="I295"/>
  <c r="L295"/>
  <c r="M295"/>
  <c r="P295"/>
  <c r="Q295"/>
  <c r="C296"/>
  <c r="D296"/>
  <c r="E296"/>
  <c r="H296"/>
  <c r="I296"/>
  <c r="L296"/>
  <c r="M296"/>
  <c r="P296"/>
  <c r="Q296"/>
  <c r="C297"/>
  <c r="D297"/>
  <c r="E297"/>
  <c r="H297"/>
  <c r="I297"/>
  <c r="L297"/>
  <c r="M297"/>
  <c r="P297"/>
  <c r="Q297"/>
  <c r="C298"/>
  <c r="D298"/>
  <c r="E298"/>
  <c r="H298"/>
  <c r="I298"/>
  <c r="L298"/>
  <c r="M298"/>
  <c r="P298"/>
  <c r="Q298"/>
  <c r="C299"/>
  <c r="D299"/>
  <c r="E299"/>
  <c r="H299"/>
  <c r="I299"/>
  <c r="L299"/>
  <c r="M299"/>
  <c r="P299"/>
  <c r="Q299"/>
  <c r="C300"/>
  <c r="D300"/>
  <c r="E300"/>
  <c r="H300"/>
  <c r="I300"/>
  <c r="L300"/>
  <c r="M300"/>
  <c r="P300"/>
  <c r="Q300"/>
  <c r="C301"/>
  <c r="D301"/>
  <c r="E301"/>
  <c r="H301"/>
  <c r="I301"/>
  <c r="L301"/>
  <c r="M301"/>
  <c r="P301"/>
  <c r="Q301"/>
  <c r="C302"/>
  <c r="D302"/>
  <c r="E302"/>
  <c r="H302"/>
  <c r="I302"/>
  <c r="L302"/>
  <c r="M302"/>
  <c r="P302"/>
  <c r="Q302"/>
  <c r="C303"/>
  <c r="D303"/>
  <c r="E303"/>
  <c r="H303"/>
  <c r="I303"/>
  <c r="L303"/>
  <c r="M303"/>
  <c r="P303"/>
  <c r="Q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V7"/>
  <c r="W7"/>
  <c r="X7"/>
  <c r="Y7"/>
  <c r="Z7"/>
  <c r="AA7"/>
  <c r="AB7"/>
  <c r="AC7"/>
  <c r="AD7"/>
  <c r="AE7"/>
  <c r="AF7"/>
  <c r="AG7"/>
  <c r="AH7"/>
  <c r="AI7"/>
  <c r="AJ7"/>
  <c r="U7"/>
  <c r="D7"/>
  <c r="T7"/>
  <c r="E7"/>
  <c r="F7"/>
  <c r="G7"/>
  <c r="H7"/>
  <c r="I7"/>
  <c r="J7"/>
  <c r="K7"/>
  <c r="L7"/>
  <c r="M7"/>
  <c r="N7"/>
  <c r="O7"/>
  <c r="P7"/>
  <c r="Q7"/>
  <c r="R7"/>
  <c r="S7"/>
  <c r="C7"/>
  <c r="B72"/>
  <c r="B60"/>
  <c r="B61"/>
  <c r="B62"/>
  <c r="B63"/>
  <c r="B64"/>
  <c r="B65"/>
  <c r="B66"/>
  <c r="B67"/>
  <c r="B68"/>
  <c r="B69"/>
  <c r="B70"/>
  <c r="B71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40"/>
</calcChain>
</file>

<file path=xl/comments1.xml><?xml version="1.0" encoding="utf-8"?>
<comments xmlns="http://schemas.openxmlformats.org/spreadsheetml/2006/main">
  <authors>
    <author>Jörg Dengler</author>
  </authors>
  <commentList>
    <comment ref="W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</commentList>
</comments>
</file>

<file path=xl/comments2.xml><?xml version="1.0" encoding="utf-8"?>
<comments xmlns="http://schemas.openxmlformats.org/spreadsheetml/2006/main">
  <authors>
    <author>Jörg Dengler</author>
  </authors>
  <commentList>
    <comment ref="W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</commentList>
</comments>
</file>

<file path=xl/comments3.xml><?xml version="1.0" encoding="utf-8"?>
<comments xmlns="http://schemas.openxmlformats.org/spreadsheetml/2006/main">
  <authors>
    <author>Jörg Dengler</author>
  </authors>
  <commentList>
    <comment ref="W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</commentList>
</comments>
</file>

<file path=xl/comments4.xml><?xml version="1.0" encoding="utf-8"?>
<comments xmlns="http://schemas.openxmlformats.org/spreadsheetml/2006/main">
  <authors>
    <author>Jörg Dengler</author>
  </authors>
  <commentList>
    <comment ref="W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W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B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AG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</commentList>
</comments>
</file>

<file path=xl/comments5.xml><?xml version="1.0" encoding="utf-8"?>
<comments xmlns="http://schemas.openxmlformats.org/spreadsheetml/2006/main">
  <authors>
    <author>Benjamin Köhler</author>
  </authors>
  <commentList>
    <comment ref="V7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Micro (below 50 kWel)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(50 kW - 1 Mwel)</t>
        </r>
      </text>
    </comment>
    <comment ref="CC16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only includes numbers from German producers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(below 200 kW); data for 2013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(200 kW - 1 Mwel); data for 2013</t>
        </r>
      </text>
    </comment>
    <comment ref="V2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(below 200 kW); data for 2013</t>
        </r>
      </text>
    </comment>
    <comment ref="X2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(200 kW - 1 Mwel); data for 2013</t>
        </r>
      </text>
    </comment>
    <comment ref="V27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Micro (below 50 kWel)</t>
        </r>
      </text>
    </comment>
    <comment ref="X27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(50 kW - 1 Mwel)</t>
        </r>
      </text>
    </comment>
    <comment ref="V30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Micro (below 50 kWel)</t>
        </r>
      </text>
    </comment>
    <comment ref="X30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(50 kW - 1 Mwel)</t>
        </r>
      </text>
    </comment>
    <comment ref="V3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Micro (below 50 kWel)</t>
        </r>
      </text>
    </comment>
    <comment ref="X31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Small scale (50 kW - 1 Mwel)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capacity range 100kW to 2MWel</t>
        </r>
      </text>
    </comment>
    <comment ref="Y33" authorId="0">
      <text>
        <r>
          <rPr>
            <b/>
            <sz val="9"/>
            <color indexed="81"/>
            <rFont val="Tahoma"/>
            <family val="2"/>
          </rPr>
          <t>Benjamin Köhler:</t>
        </r>
        <r>
          <rPr>
            <sz val="9"/>
            <color indexed="81"/>
            <rFont val="Tahoma"/>
            <family val="2"/>
          </rPr>
          <t xml:space="preserve">
Capacity range 100kW to 2MWel</t>
        </r>
      </text>
    </comment>
  </commentList>
</comments>
</file>

<file path=xl/comments6.xml><?xml version="1.0" encoding="utf-8"?>
<comments xmlns="http://schemas.openxmlformats.org/spreadsheetml/2006/main">
  <authors>
    <author>Jörg Dengler</author>
    <author>ES ObservER</author>
  </authors>
  <commentList>
    <comment ref="BJ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6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6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14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4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16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6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18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8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1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20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0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21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1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4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5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6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7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8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29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29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9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30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31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D31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31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BJ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32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J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O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BT33" authorId="0">
      <text>
        <r>
          <rPr>
            <sz val="14"/>
            <color indexed="81"/>
            <rFont val="Tahoma"/>
            <family val="2"/>
          </rPr>
          <t xml:space="preserve">see division by capacitiy range
</t>
        </r>
      </text>
    </comment>
    <comment ref="CE33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D37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37" authorId="1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ES ObservER</author>
  </authors>
  <commentList>
    <comment ref="B53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5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7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0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1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5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7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8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0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2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</commentList>
</comments>
</file>

<file path=xl/comments8.xml><?xml version="1.0" encoding="utf-8"?>
<comments xmlns="http://schemas.openxmlformats.org/spreadsheetml/2006/main">
  <authors>
    <author>ES ObservER</author>
  </authors>
  <commentList>
    <comment ref="B52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3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5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6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7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8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59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0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1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6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7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68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0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2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4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6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  <comment ref="B77" authorId="0">
      <text>
        <r>
          <rPr>
            <b/>
            <sz val="12"/>
            <color indexed="81"/>
            <rFont val="Calibri"/>
            <family val="2"/>
          </rPr>
          <t>Capacity of heat pump installed of which SPF is above the minimum threshold</t>
        </r>
      </text>
    </comment>
  </commentList>
</comments>
</file>

<file path=xl/comments9.xml><?xml version="1.0" encoding="utf-8"?>
<comments xmlns="http://schemas.openxmlformats.org/spreadsheetml/2006/main">
  <authors>
    <author>ES ObservER</author>
  </authors>
  <commentList>
    <comment ref="W6" authorId="0">
      <text>
        <r>
          <rPr>
            <b/>
            <sz val="14"/>
            <color rgb="FF000000"/>
            <rFont val="Calibri"/>
            <family val="2"/>
          </rPr>
          <t>figures only for pellets equipments</t>
        </r>
      </text>
    </comment>
    <comment ref="X6" authorId="0">
      <text>
        <r>
          <rPr>
            <b/>
            <sz val="16"/>
            <color rgb="FF000000"/>
            <rFont val="Calibri"/>
            <family val="2"/>
          </rPr>
          <t>figures only for pellets equipments</t>
        </r>
        <r>
          <rPr>
            <sz val="16"/>
            <color rgb="FF000000"/>
            <rFont val="Calibri"/>
            <family val="2"/>
          </rPr>
          <t xml:space="preserve">
</t>
        </r>
      </text>
    </comment>
    <comment ref="CD6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6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X14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14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4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X16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16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6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W18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X18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18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18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X20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20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0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D21" authorId="0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1" authorId="0">
      <text>
        <r>
          <rPr>
            <b/>
            <sz val="12"/>
            <color indexed="81"/>
            <rFont val="Calibri"/>
            <family val="2"/>
          </rPr>
          <t>Figures only for &gt;50 biomass boilers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U25" authorId="0">
      <text>
        <r>
          <rPr>
            <b/>
            <sz val="14"/>
            <color indexed="81"/>
            <rFont val="Calibri"/>
            <family val="2"/>
          </rPr>
          <t>Figures only for individual stoves or fireplaces</t>
        </r>
        <r>
          <rPr>
            <sz val="14"/>
            <color indexed="81"/>
            <rFont val="Calibri"/>
            <family val="2"/>
          </rPr>
          <t xml:space="preserve">
</t>
        </r>
      </text>
    </comment>
    <comment ref="U29" authorId="0">
      <text>
        <r>
          <rPr>
            <sz val="14"/>
            <color indexed="81"/>
            <rFont val="Calibri"/>
            <family val="2"/>
          </rPr>
          <t xml:space="preserve">figures only for pellets equipments
</t>
        </r>
      </text>
    </comment>
    <comment ref="W29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X29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29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29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W31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X31" authorId="0">
      <text>
        <r>
          <rPr>
            <sz val="14"/>
            <color rgb="FF000000"/>
            <rFont val="Calibri"/>
            <family val="2"/>
          </rPr>
          <t xml:space="preserve">figures only for pellets equipments
</t>
        </r>
      </text>
    </comment>
    <comment ref="CD31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31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D37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  <comment ref="CE37" authorId="0">
      <text>
        <r>
          <rPr>
            <b/>
            <sz val="12"/>
            <color indexed="81"/>
            <rFont val="Calibri"/>
            <family val="2"/>
          </rPr>
          <t>Only pellets appliances</t>
        </r>
        <r>
          <rPr>
            <sz val="12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<sst xmlns="http://schemas.openxmlformats.org/spreadsheetml/2006/main" count="21202" uniqueCount="482">
  <si>
    <t>Germany</t>
  </si>
  <si>
    <t>United Kingdom</t>
  </si>
  <si>
    <t>Italy</t>
  </si>
  <si>
    <t>Denmark</t>
  </si>
  <si>
    <t>France</t>
  </si>
  <si>
    <t>Spain</t>
  </si>
  <si>
    <t>Austria</t>
  </si>
  <si>
    <t>Sweden</t>
  </si>
  <si>
    <t>Netherlands</t>
  </si>
  <si>
    <t>Belgium</t>
  </si>
  <si>
    <t>Ireland</t>
  </si>
  <si>
    <t>Poland</t>
  </si>
  <si>
    <t>Romania</t>
  </si>
  <si>
    <t>Finland</t>
  </si>
  <si>
    <t>Portugal</t>
  </si>
  <si>
    <t>Greece</t>
  </si>
  <si>
    <t>Croatia</t>
  </si>
  <si>
    <t>Lithuania</t>
  </si>
  <si>
    <t>Bulgaria</t>
  </si>
  <si>
    <t>Czech Republic</t>
  </si>
  <si>
    <t>Estonia</t>
  </si>
  <si>
    <t>Hungary</t>
  </si>
  <si>
    <t>Cyprus</t>
  </si>
  <si>
    <t>Latvia</t>
  </si>
  <si>
    <t>Luxembourg</t>
  </si>
  <si>
    <t>Slovakia</t>
  </si>
  <si>
    <t>Slovenia</t>
  </si>
  <si>
    <t>Malta</t>
  </si>
  <si>
    <t>Switzerland</t>
  </si>
  <si>
    <t>Norway</t>
  </si>
  <si>
    <t>Quantity</t>
  </si>
  <si>
    <t>Lifetime</t>
  </si>
  <si>
    <t>Electrical efficiency (CHP)</t>
  </si>
  <si>
    <t>Specific investment cost 2013</t>
  </si>
  <si>
    <t>Specific investment cost 2020</t>
  </si>
  <si>
    <t>Specific investment cost 2030</t>
  </si>
  <si>
    <t>Annual O&amp;M cost (in % of Invest)</t>
  </si>
  <si>
    <t>Solar thermal flat plate collectors</t>
  </si>
  <si>
    <t>Older than half of technical lifetime, newer than technical lifetime</t>
  </si>
  <si>
    <t>Older than technical lifetime</t>
  </si>
  <si>
    <t>Newer than half of technical lifetime</t>
  </si>
  <si>
    <t>Solar thermal vacuum tube collectors</t>
  </si>
  <si>
    <t>Iceland</t>
  </si>
  <si>
    <t>Total</t>
  </si>
  <si>
    <t>Total EU-28</t>
  </si>
  <si>
    <t>Technical Lifetime</t>
  </si>
  <si>
    <t>a</t>
  </si>
  <si>
    <t>Observ'ER</t>
  </si>
  <si>
    <t>CHPIC</t>
  </si>
  <si>
    <t>Technology stock data</t>
  </si>
  <si>
    <t>Techno-economic data</t>
  </si>
  <si>
    <t>Natural gas/ Biogas</t>
  </si>
  <si>
    <t>Light fuel oil</t>
  </si>
  <si>
    <t>Electricity</t>
  </si>
  <si>
    <t>Capacity [GW]</t>
  </si>
  <si>
    <t>Installed thermal capacity [MW]</t>
  </si>
  <si>
    <t>Quantity [1000]</t>
  </si>
  <si>
    <t>Saving options/ efficiency development/ predicted future efficiency</t>
  </si>
  <si>
    <t>&lt;25 kW</t>
  </si>
  <si>
    <t>25 - 50 kW</t>
  </si>
  <si>
    <t>51 - 250 kW</t>
  </si>
  <si>
    <t>251 - 1000 kW</t>
  </si>
  <si>
    <t>Maximum temperature level [°C]</t>
  </si>
  <si>
    <t>Maximum capacitiy of one unit [kW]</t>
  </si>
  <si>
    <t>Thermal efficiency [%]</t>
  </si>
  <si>
    <t>Technical lifetime [a]</t>
  </si>
  <si>
    <t>Type of fuel [-]</t>
  </si>
  <si>
    <t>Electrical efficiency (CHP) [%]</t>
  </si>
  <si>
    <t>Saving options/ efficiency development [%]</t>
  </si>
  <si>
    <r>
      <t>Specific investment cost 2013 [€</t>
    </r>
    <r>
      <rPr>
        <b/>
        <vertAlign val="subscript"/>
        <sz val="14"/>
        <color theme="1"/>
        <rFont val="Calibri"/>
        <family val="2"/>
      </rPr>
      <t>2013</t>
    </r>
    <r>
      <rPr>
        <b/>
        <sz val="14"/>
        <color theme="1"/>
        <rFont val="Calibri"/>
        <family val="2"/>
      </rPr>
      <t>]</t>
    </r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</si>
  <si>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2013</t>
    </r>
    <r>
      <rPr>
        <b/>
        <sz val="14"/>
        <color theme="1"/>
        <rFont val="Calibri"/>
        <family val="2"/>
      </rPr>
      <t>]</t>
    </r>
  </si>
  <si>
    <r>
      <t>Specific investment cost 2030 [€</t>
    </r>
    <r>
      <rPr>
        <b/>
        <vertAlign val="subscript"/>
        <sz val="14"/>
        <color theme="1"/>
        <rFont val="Calibri"/>
        <family val="2"/>
      </rPr>
      <t>2013</t>
    </r>
    <r>
      <rPr>
        <b/>
        <sz val="14"/>
        <color theme="1"/>
        <rFont val="Calibri"/>
        <family val="2"/>
      </rPr>
      <t>]</t>
    </r>
  </si>
  <si>
    <t>Sold units 2012 [n]</t>
  </si>
  <si>
    <t>Sold units 2013 [n]</t>
  </si>
  <si>
    <t>Sources</t>
  </si>
  <si>
    <t>Average technical lifetime [a]</t>
  </si>
  <si>
    <t>Direct electric</t>
  </si>
  <si>
    <t>Biomass furnace</t>
  </si>
  <si>
    <t>92-99</t>
  </si>
  <si>
    <t>90-92</t>
  </si>
  <si>
    <t>Comments</t>
  </si>
  <si>
    <t>Investment costs 2013 for Pellet heating systems</t>
  </si>
  <si>
    <t>Nitsch, J. et al. (2010): Langfristszenarien und Strategien für den Ausbau der erneuerbaren Energien in Deutschland bei Berücksichtigung der Entwicklung in Europa und global „Leitstudie 2010“ (Endbericht inkl. Datenanhang II); Stutt-gart/Kassel/Teltow</t>
  </si>
  <si>
    <t>Heizungen 2003 bis 2012 nach Bundesländern, verwendetem Energieträger und Art der Heizung, retreived from http://www.statistik.at/web_de/statistiken/energie_umwelt_innovation_mobilitaet/energie_und_umwelt/energie/energieeinsatz_der_haushalte/index.html on 22nd July 2015</t>
  </si>
  <si>
    <t>only households</t>
  </si>
  <si>
    <t>Including LNG boiler; only households</t>
  </si>
  <si>
    <t>Investment costs 2013 for Pellet heating systems; all kinds of biomasse heating systems incl. Secondary systems; only households</t>
  </si>
  <si>
    <t>Cost-function derived from data given in source</t>
  </si>
  <si>
    <t>Danish Energy Agency (2013): Technology Data for Energy Plants - Individual Heating Plants and Transport</t>
  </si>
  <si>
    <t>100-104</t>
  </si>
  <si>
    <t>Investment costs for automatic Biomass boiler</t>
  </si>
  <si>
    <t>10-15</t>
  </si>
  <si>
    <t>55-65</t>
  </si>
  <si>
    <t>20-36</t>
  </si>
  <si>
    <t>28-36</t>
  </si>
  <si>
    <t>95-100% total efficiency</t>
  </si>
  <si>
    <t>95-96% total efficiency</t>
  </si>
  <si>
    <t>93-98% total efficiency</t>
  </si>
  <si>
    <t>Efficiency: COP</t>
  </si>
  <si>
    <t>Large heat pumps &gt;1MW: source temp. 35°C; efficiency COP</t>
  </si>
  <si>
    <t>n.a</t>
  </si>
  <si>
    <t>Shares</t>
  </si>
  <si>
    <t>Observ'ER  data collection</t>
  </si>
  <si>
    <t>2,5 - 2,6 - 2,7</t>
  </si>
  <si>
    <t>2,5 - 2,6</t>
  </si>
  <si>
    <t>&lt; 15 m2</t>
  </si>
  <si>
    <t>&gt; 15 m2</t>
  </si>
  <si>
    <t>Solar district heating</t>
  </si>
  <si>
    <t>Capacity [m²]</t>
  </si>
  <si>
    <t>Sold units 2012 [in m2]</t>
  </si>
  <si>
    <t>Sold units 2013 [in m2]</t>
  </si>
  <si>
    <t>Capacity [GWel]</t>
  </si>
  <si>
    <t>Installed thermal capacity [MWel]</t>
  </si>
  <si>
    <t>Number of residential buildings</t>
  </si>
  <si>
    <t>Not specified</t>
  </si>
  <si>
    <t>only residential buildings/ buildings with dwellings</t>
  </si>
  <si>
    <t>Natural gas/ LPG</t>
  </si>
  <si>
    <t>dwellings/probably most of it Oil</t>
  </si>
  <si>
    <t>Dwellings, Investment costs 2013 for Pellet heating systems</t>
  </si>
  <si>
    <t>dwellings, stoves+ complementary heating</t>
  </si>
  <si>
    <t>number of dwellings/buildings</t>
  </si>
  <si>
    <t>other and mixed fuels</t>
  </si>
  <si>
    <t>Only residential / gas and oil boiler together / Data 2011</t>
  </si>
  <si>
    <t>Only residential / only heating / gas and oil boilers together / Data 2011</t>
  </si>
  <si>
    <t xml:space="preserve"> </t>
  </si>
  <si>
    <t>Only residential / gas and oil boiler together /Data 2011</t>
  </si>
  <si>
    <t>Only residential / only heating / gas and oil boiler together / Data 2011</t>
  </si>
  <si>
    <t>Only residential / heating only / Data 2011</t>
  </si>
  <si>
    <t>number of dwellings; heat dleivery from third parties other than dh</t>
  </si>
  <si>
    <t>Number of dwellings</t>
  </si>
  <si>
    <t>Paul Westin-funk Registrator extern service-Swedish Energy Agency</t>
  </si>
  <si>
    <t>Only residential / Only heating</t>
  </si>
  <si>
    <t>Only residential / no distinction provided for standard - condensing / only heating</t>
  </si>
  <si>
    <t>Large boilers &gt;1MW average of values given in source and mainly for DH; Costs given for 25 kW and 400 kW --&gt; linear interpolation inbetween</t>
  </si>
  <si>
    <t>20-40</t>
  </si>
  <si>
    <t>22-65</t>
  </si>
  <si>
    <t>30-45</t>
  </si>
  <si>
    <t>increase electrical and total efficiency</t>
  </si>
  <si>
    <t>&lt;20 kW</t>
  </si>
  <si>
    <t>&gt; 20 kW</t>
  </si>
  <si>
    <t>n.a.</t>
  </si>
  <si>
    <t>Personal Communication with vzw Cedicol asbl (Mr. Kurt Van Campenhout)_11/09/2015</t>
  </si>
  <si>
    <t>Installed units in 2014 and detailed information on oil boilers processed; including LPG (45228); same distribution of standard and condensing boilers as oil technologies</t>
  </si>
  <si>
    <t>Installed units in 2014 and detailed information on oil boilers processed</t>
  </si>
  <si>
    <t>data for 2013</t>
  </si>
  <si>
    <t>Incl. Night storage systems; only England</t>
  </si>
  <si>
    <t>2011; only residential buildings</t>
  </si>
  <si>
    <t>Share of condensing boilers</t>
  </si>
  <si>
    <t>Gas boiler</t>
  </si>
  <si>
    <t>Oil boiler</t>
  </si>
  <si>
    <t>Coal furnace and stove</t>
  </si>
  <si>
    <t>Biomass stove</t>
  </si>
  <si>
    <t>Heatpump aerial</t>
  </si>
  <si>
    <t>Groundsource heatpump</t>
  </si>
  <si>
    <t>&gt;250 kW</t>
  </si>
  <si>
    <t>&lt;15 kW</t>
  </si>
  <si>
    <t>15 - 50 kW</t>
  </si>
  <si>
    <t>Data source</t>
  </si>
  <si>
    <t>ad hoc calculation</t>
  </si>
  <si>
    <t>x</t>
  </si>
  <si>
    <t>s</t>
  </si>
  <si>
    <t>m</t>
  </si>
  <si>
    <t>Data source age and capacity distribution</t>
  </si>
  <si>
    <t>Data source total quantity</t>
  </si>
  <si>
    <t>a, s</t>
  </si>
  <si>
    <t>s, a</t>
  </si>
  <si>
    <t>Investment costs 2013 for Pellet heating systems; quantity and capacity don't match</t>
  </si>
  <si>
    <t>Capacity data sources</t>
  </si>
  <si>
    <t>X</t>
  </si>
  <si>
    <t>10-16</t>
  </si>
  <si>
    <t>10-17</t>
  </si>
  <si>
    <t>10-18</t>
  </si>
  <si>
    <t>COGEN europe (2013). European Cogeneration Review - The Netherlands. Brussels</t>
  </si>
  <si>
    <t>Code</t>
  </si>
  <si>
    <t>ISE.HTB.1</t>
  </si>
  <si>
    <t>ISE.HTB.2</t>
  </si>
  <si>
    <t>ISE.HTB.3</t>
  </si>
  <si>
    <t>ISE.HTB.4</t>
  </si>
  <si>
    <t>ISE.HTB.5</t>
  </si>
  <si>
    <t>ISE.HTB.6</t>
  </si>
  <si>
    <t>ISE.HTB.7</t>
  </si>
  <si>
    <t>ISE.HTB.8</t>
  </si>
  <si>
    <t>ISE.HTB.9</t>
  </si>
  <si>
    <t>ISE.HTB.10</t>
  </si>
  <si>
    <t>ISE.HTB.11</t>
  </si>
  <si>
    <t>ISE.HTB.12</t>
  </si>
  <si>
    <t>ISE.HTB.13</t>
  </si>
  <si>
    <t>ISE.HTB.14</t>
  </si>
  <si>
    <t>ISE.HTB.15</t>
  </si>
  <si>
    <t>ISE.HTB.16</t>
  </si>
  <si>
    <t>ISE.HTB.17</t>
  </si>
  <si>
    <t>ISE.HTB.18</t>
  </si>
  <si>
    <t>ISE.HTB.19</t>
  </si>
  <si>
    <t>ISE.HTB.20</t>
  </si>
  <si>
    <t>ISE.HTB.21</t>
  </si>
  <si>
    <t>ISE.HTB.22</t>
  </si>
  <si>
    <t>ISE.HTB.23</t>
  </si>
  <si>
    <t>ISE.HTB.24</t>
  </si>
  <si>
    <t>ISE.HTB.25</t>
  </si>
  <si>
    <t>ISE.HTB.26</t>
  </si>
  <si>
    <t>ISE.HTB.27</t>
  </si>
  <si>
    <t>ISE.HTB.28</t>
  </si>
  <si>
    <t>ISE.HTB.29</t>
  </si>
  <si>
    <t>ISE.HTB.30</t>
  </si>
  <si>
    <t>ISE.HTB.31</t>
  </si>
  <si>
    <t>ISE.HTB.32</t>
  </si>
  <si>
    <t>ISE.HTB.33</t>
  </si>
  <si>
    <t>ISE.HTB.34</t>
  </si>
  <si>
    <t>ISE.HTB.35</t>
  </si>
  <si>
    <t>ISE.HTB.36</t>
  </si>
  <si>
    <t>ISE.HTB.37</t>
  </si>
  <si>
    <t>ISE.HTB.38</t>
  </si>
  <si>
    <t>ISE.HTB.39</t>
  </si>
  <si>
    <t>ISE.HTB.40</t>
  </si>
  <si>
    <t>ISE.HTB.41</t>
  </si>
  <si>
    <t>ISE.HTB.42</t>
  </si>
  <si>
    <t xml:space="preserve">Model results Invert/ EE-Lab based on ENTRANZE project </t>
  </si>
  <si>
    <t>m.EEG.1</t>
  </si>
  <si>
    <t>CZ Czech Republic - Country Page. Residential Building typology. Data retreived from http://episcope.eu/building-typology/country/cz/ 28th July 2015</t>
  </si>
  <si>
    <t>statista GmbH (2015): subcontract data research France; results received 2015-08-13 from Silke Giesler</t>
  </si>
  <si>
    <t>HU Hungary - Country Page. Residential Building typology. Data retreived from http://episcope.eu/building-typology/country/hu/ 28th July 2015</t>
  </si>
  <si>
    <t>BG Bulgaria - Country Page. Residential Building typology. Data retreived from http://episcope.eu/index.php?id=211 27th July 2015</t>
  </si>
  <si>
    <t>PL Poland - Country Page. Residential Building typology. Data retreived from http://episcope.eu/index.php?id=201 27th July 2015</t>
  </si>
  <si>
    <t>Bundesamt für Statistik. Gebäude nach Heizungsart und Gebäude nach Energieträger der Heizung, retreived from www.bfs.admin.ch/bfs/portal/de/index/themen/09/22/lexi.Document.139663.xls 29th July 2015</t>
  </si>
  <si>
    <t>Bundesverband des Schornsteinfegerhandwerks - Zentralinnungsverband (ZIV). Erhebungen des Schornsteinfegerhandwerks. Tabellen gesendet an Karoline Preiser 2014</t>
  </si>
  <si>
    <t>Total number of dwellings</t>
  </si>
  <si>
    <t>m.EEG.1: ad hoc calculations based on model results</t>
  </si>
  <si>
    <t>Danish Energy Agency (2015). Data, tables, statistics and maps - Energy Statistics 2013. Copenhagen</t>
  </si>
  <si>
    <t>Personal Communication with European Heating Industry EHI (Ms. Vanesa Knezevic). Data received on 15/09/2015</t>
  </si>
  <si>
    <t>ISE.HTB.12; distribution oil, gas, condensing and non-condensing boilers based on m.EEG.1</t>
  </si>
  <si>
    <t>Bundesverband der Deutschen Heizungsindustrie e.V. (BDH). Anlagenbestand 2012 und 2014. Graphs sent by Lothar Breidenbach and Frederic Leers pn 8th and 15th July 2015</t>
  </si>
  <si>
    <t>ISE.HTB.12; ISE.HTB.10;ISE.HTB.13</t>
  </si>
  <si>
    <t>ISE.HTB.10;ISE.HTB.13</t>
  </si>
  <si>
    <t>NL The Netherlands - Country Page. Residential Building typology. Data retreived from http://episcope.eu/building-typology/country/nl/ 27th July 2015</t>
  </si>
  <si>
    <t>SI Slovenia - Country Page. Residential Building typology. Data retreived from http://episcope.eu/building-typology/country/si/ 27th July 2015</t>
  </si>
  <si>
    <t>Ad hoc calculation based on ISE.HTB.15</t>
  </si>
  <si>
    <t>IDAE (2011). Análisis del consumo energético del sector residencial en España.</t>
  </si>
  <si>
    <t>Schramek, E.-R. (Ed.), 2011. Taschenbuch für Heizung und Klimatechnik. einschließlich Warmwasser- und Kältetechnik, 75th ed. Oldenbourg Industrieverlag GmbH, München, 2391 pp.</t>
  </si>
  <si>
    <t>ISE.HTB.18; Price adjustment with consumer price index</t>
  </si>
  <si>
    <t>ISE.HTB.18; Preise mit Verbraucherpreisindex angepasst an 2012</t>
  </si>
  <si>
    <t>Connolly et al. (2013). Heat Roadmap Europe 2: Second Pre-Study for the EU27.</t>
  </si>
  <si>
    <t>Based on ISE.HTB.18; Price adjustment with consumer price index; price extrapolation based on ISE.HTB.19</t>
  </si>
  <si>
    <t>ref4e (2015). Mercato del riscaldamento e della climatizzazione nel settore residenziale - 2013. Presentation in Milano March 2015</t>
  </si>
  <si>
    <t>Estimation</t>
  </si>
  <si>
    <t>Personal communication with Cogen Europe (Arnaud Duvielguerbigny; 1st October 2015)</t>
  </si>
  <si>
    <t>Personal communication with Bundesamt für Wirtschaft und Ausfuhrkontrolle BAFA (2014): Number of Combined Heat and Power plants admitted to BAFA according to the "Kraft-Wärme-Kopplungsgesetz" (act on combined heat and power generation). Tables provided in 2014</t>
  </si>
  <si>
    <t>Department of Energy &amp; Climate Change. Monthly feed-in tariff commissioned installations by month. Accessed 30th September 2015 on https://www.gov.uk/government/statistics/monthly-small-scale-renewable-deployment</t>
  </si>
  <si>
    <t>Department of Energy &amp; Climate Change (2015). Combined heat and power: Chapter 7, Digest of United Kingdom Energy Statistics (DUKES). Accessed 30th September 2015 on https://www.gov.uk/government/statistics/combined-heat-and-power-chapter-7-digest-of-united-kingdom-energy-statistics-dukes</t>
  </si>
  <si>
    <t>ASUE (Arbeitsgemeinschaft für sparsamen und umweltfreundlichen Energieverbrauch e.V.)/Stadt Frankfurt am Main. (2011). Energiekonzepte Versorgungstechniken. BHKW-Kenndaten 2011. Berlin/Frankfurt am Main</t>
  </si>
  <si>
    <t>based on ISE.HTB.27 and extrapolated following methodology used in ISE.HTB.19</t>
  </si>
  <si>
    <t>International Energy Agency (2010). Energy Technology Perspectives. Scenarios &amp; Strategies to 2050. International Energy Agency, Paris, 458 pp.</t>
  </si>
  <si>
    <t>ISE.HTB.27; ISE.HTB.28</t>
  </si>
  <si>
    <t>Jan Mühlstein (2013). BHKW-Ranking: Erdgas vor Biogas. In Energie &amp; Management (15. November 2013) pp. 25-32</t>
  </si>
  <si>
    <t>BG Bulgaria - Country Page. Residential Building typology. Data retreived from http://episcope.eu/building-typology/country/bg/ on 29th July 2015</t>
  </si>
  <si>
    <t>CY Cyprus - Country Page. Residential Building typology. Data retreived from http://episcope.eu/building-typology/country/cy/ on 29th July 2015</t>
  </si>
  <si>
    <t>ISE.HTB.15 and m.EEG.1: ad hoc calculations based on model results</t>
  </si>
  <si>
    <t>Observ'ER estimation based on effective standardised full load hours (considering user behaviour deviating from norm-energy demand calculation but not considering over-dimensioning of heating systems) (h/y) from m.EEG.1</t>
  </si>
  <si>
    <t>m.EEG.1: Ad hoc calculation based on model results</t>
  </si>
  <si>
    <t xml:space="preserve">Observ'ER/ based on Sun in Action 2 report </t>
  </si>
  <si>
    <t>Steinbeis Research Institute for Solar and Sustainable Thermal Energy Systems (2015). Data retreived from www.solar-district-heating.eu. Last check 30th September 2015</t>
  </si>
  <si>
    <t>Observ'ER &amp; assessment</t>
  </si>
  <si>
    <t>Personal communication with European Solar Thermal Industry Federation (Estif)</t>
  </si>
  <si>
    <t>Observ'ER (2015a). Observ'ER data &amp; collection</t>
  </si>
  <si>
    <t>ISE.HTB.39; ISE.HTB.3</t>
  </si>
  <si>
    <t>Based on ISE.HTB.40 data</t>
  </si>
  <si>
    <t>ISE.HTB.43</t>
  </si>
  <si>
    <t>ISE.HTB.44</t>
  </si>
  <si>
    <t>ISE.HTB.45</t>
  </si>
  <si>
    <t>ISE.HTB.46</t>
  </si>
  <si>
    <t>ISE.HTB.47</t>
  </si>
  <si>
    <t>ISE.HTB.48</t>
  </si>
  <si>
    <t>ISE.HTB.49</t>
  </si>
  <si>
    <t>ISE.HTB.50</t>
  </si>
  <si>
    <t>ISE.HTB.51</t>
  </si>
  <si>
    <t>ISE.HTB.52</t>
  </si>
  <si>
    <t>ISE.HTB.53</t>
  </si>
  <si>
    <t>ISE.HTB.54</t>
  </si>
  <si>
    <t>ISE.HTB.55</t>
  </si>
  <si>
    <t>Ministry of Industry and Trade of the Czech Republic (2015)</t>
  </si>
  <si>
    <t>Personal communication with SULPU (Finish Heat pumps association)</t>
  </si>
  <si>
    <t>Personal communication with Ministère de l’Écologie, du Développement Durable et de l'Énergie - Commissariat général au Développement durable (SOeS)</t>
  </si>
  <si>
    <t>Personal Communication with ECB Energy Center Bratislava</t>
  </si>
  <si>
    <t>Personal Communication with Danish Energy Agency</t>
  </si>
  <si>
    <t>Personal communication with Republic of Estonia, Ministry of Economic Affairs and Communication</t>
  </si>
  <si>
    <t>Personal Communication with Ministry of economic development (Italy)</t>
  </si>
  <si>
    <t>Personal Communication with Arbeitsgruppe Erneuerbare Energien-Statistik (AGEE-Stat)</t>
  </si>
  <si>
    <t>Personal Communication with National Statistics Office (NSO) Malta</t>
  </si>
  <si>
    <t>Personal Communication with Institute for Renewable Energy (IEO), Warsaw</t>
  </si>
  <si>
    <t>Personal communication with Republic of Slovenia - Ministry of Economic Development and Technology</t>
  </si>
  <si>
    <t>Ad hoc calculation based on Observ'ER results (total installed capacity) and distribution in capacity classes based on results from m.EEG.1</t>
  </si>
  <si>
    <t>ISE.HTB.39; ISE.HTB.55</t>
  </si>
  <si>
    <t>SHARES</t>
  </si>
  <si>
    <t>Installed thermal capacity [m²]</t>
  </si>
  <si>
    <r>
      <t>Capacity [m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]</t>
    </r>
  </si>
  <si>
    <t>AEBIOM European bioenergy Outlook 2013</t>
  </si>
  <si>
    <t>Observ'ER (2015). EurObserv'ER barometer (http://www.eurobserv-er.org/category/all-solar-thermal-and-concentrated-solar-power-barometers/)</t>
  </si>
  <si>
    <t>Personal communication with European Heat Pump Association (EHPA)</t>
  </si>
  <si>
    <t>Personal communication with Bulgarian association producers of ecological energy</t>
  </si>
  <si>
    <t>European Geothermal Energy Council (EGEC)</t>
  </si>
  <si>
    <t>BE Belgium - Country Page. Residential Building typology. Data retreived from http://episcope.eu/building-typology/country/be/ 27th July 2015</t>
  </si>
  <si>
    <t>Personal Communication with CBS Statistics Netherlands</t>
  </si>
  <si>
    <t>Calculatory lifetime [a]</t>
  </si>
  <si>
    <t>Specific energy consumption [GJ/t]</t>
  </si>
  <si>
    <t>Thermal efficiency [%] = SEER</t>
  </si>
  <si>
    <t>Electrical efficiency (CHP) [%] = SEER</t>
  </si>
  <si>
    <t>Steam temperature [°C]</t>
  </si>
  <si>
    <t>Steam pressure [bar]</t>
  </si>
  <si>
    <t>Minimum capacitiy of one unit [kW]</t>
  </si>
  <si>
    <t>Thermal efficiency [%] = SEER (2015)</t>
  </si>
  <si>
    <t>Electrical efficiency (CHP) [%] = SEER (2012)</t>
  </si>
  <si>
    <t>Mapping and analyses of the current and future (2020 - 2030) heating/cooling fuel deployment (fossil/renewables)</t>
  </si>
  <si>
    <t xml:space="preserve">Data annex </t>
  </si>
  <si>
    <t xml:space="preserve">Version </t>
  </si>
  <si>
    <t>Work package 2: Assessment of the technologies and division of heat production capacities</t>
  </si>
  <si>
    <t>1: Heating and cooling technologies in buildings - processed data</t>
  </si>
  <si>
    <t>ISE.HTB.56</t>
  </si>
  <si>
    <t>ISE.HTB.57</t>
  </si>
  <si>
    <t>ISE.HTB.58</t>
  </si>
  <si>
    <t>ISE.HTB.59</t>
  </si>
  <si>
    <t>ISE.HTB.60</t>
  </si>
  <si>
    <t>EuP (2008) Preparatory study on the environmental performance of residential room conditioning appliances (airco and ventilation), Contract TREN/D1/40-2005/LOT10/S07.56606, ARMINES for the European Commission DG TREN under the auspices of the Eco-design for Energy Using Products (EuP) Directive</t>
  </si>
  <si>
    <t>Preuß (VDMA): Energiebedarf für Kältetechnik in Deutschland, 2011</t>
  </si>
  <si>
    <t>Sustainable cooling supply for building air conditioning and industry in Germany, UBA 2015</t>
  </si>
  <si>
    <t>Topten International Group (2015). http://www.topten.eu/</t>
  </si>
  <si>
    <t>ISE.HTB.61</t>
  </si>
  <si>
    <t>Blåstolen AS (2015). http://www.jarn.com/</t>
  </si>
  <si>
    <t>ISE.HTB.62</t>
  </si>
  <si>
    <t>COOLING BENCHMARKING STUDY REPORT in Partnership with The Collaborative Labeling and Appliance Standards Program (CLASP)</t>
  </si>
  <si>
    <t>ISE.HTB.63</t>
  </si>
  <si>
    <t>Policies to Enforce the TRAnsition to Nearly Zero Energy buildings in the EU-27. Project results published on http://www.entranze.eu/</t>
  </si>
  <si>
    <t>ISE.HTB.56, ISE.HTB.60, ISE.HTB.63</t>
  </si>
  <si>
    <t>ISE.HTB.56, ISE.HTB.57, ISE.HTB.60, ISE.HTB.61, ISE.HTB.62</t>
  </si>
  <si>
    <t>ISE.HTB.56, ISE.HTB.57, ISE.HTB.58, ISE.HTB.59, ISE.HTB.63</t>
  </si>
  <si>
    <t>Summary of heating technologies in buildings</t>
  </si>
  <si>
    <t>Standard gas boiler in buildings</t>
  </si>
  <si>
    <t>Total coal fuelled boiler in buildings</t>
  </si>
  <si>
    <t>Total gas fuelled boiler in buildings</t>
  </si>
  <si>
    <t>Total oil fuelled boiler in buildings</t>
  </si>
  <si>
    <t>Standard oil boiler in buildings</t>
  </si>
  <si>
    <t>Condensing gas boiler in buildings</t>
  </si>
  <si>
    <t>Condensing oil boiler in buildings</t>
  </si>
  <si>
    <t>Gas fuelled internal combustion engines (CHP)</t>
  </si>
  <si>
    <t>Direct electric heating in buildings</t>
  </si>
  <si>
    <t>Biomass furnaces in buildings</t>
  </si>
  <si>
    <t>Electricity driven aerial heat pumps in buildings</t>
  </si>
  <si>
    <t>Individual biomass stove in buildings</t>
  </si>
  <si>
    <t>Not specified heating technologies in buildings</t>
  </si>
  <si>
    <t>Moveable air-conditioning in buildings</t>
  </si>
  <si>
    <t>Reversible split air-conditioning in buildings</t>
  </si>
  <si>
    <t>Split air-conditioning - cold only - in buildings</t>
  </si>
  <si>
    <t>Compression refridgeration in buildings (sum of Moveables AC, Reversible Split AC and Cool only Split AC)</t>
  </si>
  <si>
    <t>interpolation/ extrapolation</t>
  </si>
  <si>
    <t>direct use of the source</t>
  </si>
  <si>
    <t>modelling</t>
  </si>
  <si>
    <t>Heading</t>
  </si>
  <si>
    <t>Link</t>
  </si>
  <si>
    <t>Coversheet</t>
  </si>
  <si>
    <t>Summary</t>
  </si>
  <si>
    <t>gas heating total</t>
  </si>
  <si>
    <t>oil heating total</t>
  </si>
  <si>
    <t>Standard boiler, gas</t>
  </si>
  <si>
    <t>Standard boiler, oil</t>
  </si>
  <si>
    <t>Condensing, gas</t>
  </si>
  <si>
    <t>Condensing, oil</t>
  </si>
  <si>
    <t>Solar thermal flat plate</t>
  </si>
  <si>
    <t>Solar thermal vacuum</t>
  </si>
  <si>
    <t>HP aerial</t>
  </si>
  <si>
    <t>Indiv biomass stove</t>
  </si>
  <si>
    <t>not specified</t>
  </si>
  <si>
    <t>Movables AC</t>
  </si>
  <si>
    <t>Reversible Split AC</t>
  </si>
  <si>
    <t>Cool only Split AC</t>
  </si>
  <si>
    <t>List of sources</t>
  </si>
  <si>
    <t>ISE.HTB.25, ISE.HTB.26</t>
  </si>
  <si>
    <t>Electricity driven ground source heat pumps in buildings</t>
  </si>
  <si>
    <t>Thermal efficiency - Seasonnal performance factor (SPF)</t>
  </si>
  <si>
    <t>3,2 - 3,5</t>
  </si>
  <si>
    <t>20 - 50 kW</t>
  </si>
  <si>
    <t>Average of cost</t>
  </si>
  <si>
    <t>Row Labels</t>
  </si>
  <si>
    <t>AT</t>
  </si>
  <si>
    <t>Exhaust air</t>
  </si>
  <si>
    <t>H-air/water</t>
  </si>
  <si>
    <t>H-ground/water</t>
  </si>
  <si>
    <t>Industrial heat pumps</t>
  </si>
  <si>
    <t>Sanitary hot water</t>
  </si>
  <si>
    <t>BE</t>
  </si>
  <si>
    <t>Reversible air-air w/heating</t>
  </si>
  <si>
    <t>CH</t>
  </si>
  <si>
    <t>CZ</t>
  </si>
  <si>
    <t>DE</t>
  </si>
  <si>
    <t>DK</t>
  </si>
  <si>
    <t>EE</t>
  </si>
  <si>
    <t>ES</t>
  </si>
  <si>
    <t>Reversible other</t>
  </si>
  <si>
    <t>FI</t>
  </si>
  <si>
    <t>FR</t>
  </si>
  <si>
    <t>HU</t>
  </si>
  <si>
    <t>District heating</t>
  </si>
  <si>
    <t>Other</t>
  </si>
  <si>
    <t>IE</t>
  </si>
  <si>
    <t>IT</t>
  </si>
  <si>
    <t>LT</t>
  </si>
  <si>
    <t>NL</t>
  </si>
  <si>
    <t>NO</t>
  </si>
  <si>
    <t>PL</t>
  </si>
  <si>
    <t>PT</t>
  </si>
  <si>
    <t>SE</t>
  </si>
  <si>
    <t>SK</t>
  </si>
  <si>
    <t>UK</t>
  </si>
  <si>
    <t>cost today from ISE.HTB.19, cost reduction based on ISE.HTB.21</t>
  </si>
  <si>
    <t>ISE.HTB.40, cost reduction based on ISE.HTB.21</t>
  </si>
  <si>
    <t>ISE.HTB.19, cost reduction based on ISE.HTB.21</t>
  </si>
  <si>
    <t>ISE.HTB.64</t>
  </si>
  <si>
    <t>Personal Communication with Building Research Establishment Ltd (Mr. Jack Hulme). Data retreived on 2015-09-09</t>
  </si>
  <si>
    <t>based on ISE.HTB.21 and extrapolated following methodology used in ISE.HTB.19</t>
  </si>
  <si>
    <t>based on ISE.HTB.21 and extrapolated following methodology used in ISE.HTB.20</t>
  </si>
  <si>
    <t>based on ISE.HTB.21 and extrapolated following methodology used in ISE.HTB.21</t>
  </si>
  <si>
    <t>based on ISE.HTB.21 and extrapolated following methodology used in ISE.HTB.23</t>
  </si>
  <si>
    <t>based on ISE.HTB.21 and extrapolated following methodology used in ISE.HTB.24</t>
  </si>
  <si>
    <t>gas driven heat pumps</t>
  </si>
  <si>
    <t>coal (briquet)</t>
  </si>
  <si>
    <t>ISE.HTB.18; Price adjustment to 2012</t>
  </si>
  <si>
    <t>HP ground el</t>
  </si>
  <si>
    <t>Coal heating</t>
  </si>
  <si>
    <t>CHP-IC</t>
  </si>
  <si>
    <t xml:space="preserve">Register Colour Code </t>
  </si>
  <si>
    <t>Compression refridge total</t>
  </si>
  <si>
    <t>Annex HP-Costs</t>
  </si>
  <si>
    <t>Quality of stock data</t>
  </si>
  <si>
    <t xml:space="preserve">Statistical and reported data collected </t>
  </si>
  <si>
    <t>modelled data</t>
  </si>
  <si>
    <t>modelled data, summed up</t>
  </si>
  <si>
    <t>Statistical and reported data summed up (black ink), complemented by modelled data (red ink)</t>
  </si>
  <si>
    <t>Attention: The number zero in the summary table is not necessarily a real zero due to formatting issues. For details please check the specific technology sheets.</t>
  </si>
  <si>
    <t>Reference year of data</t>
  </si>
  <si>
    <t>Fuel Cell CHP</t>
  </si>
  <si>
    <t>Small scale Stirling engines (CHP)</t>
  </si>
  <si>
    <t>Solar cooling</t>
  </si>
  <si>
    <t>Additional technologies, which are not included in the excel-spreadshheet because of the limited application to date in Europe, are described in the report. These are:</t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</si>
  <si>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2013/</t>
    </r>
    <r>
      <rPr>
        <b/>
        <sz val="14"/>
        <color theme="1"/>
        <rFont val="Calibri"/>
        <family val="2"/>
      </rPr>
      <t>kW</t>
    </r>
    <r>
      <rPr>
        <b/>
        <vertAlign val="subscript"/>
        <sz val="14"/>
        <color theme="1"/>
        <rFont val="Calibri"/>
        <family val="2"/>
      </rPr>
      <t>th]</t>
    </r>
  </si>
  <si>
    <r>
      <t>Specific investment cost 2013 [€</t>
    </r>
    <r>
      <rPr>
        <b/>
        <vertAlign val="subscript"/>
        <sz val="14"/>
        <color theme="1"/>
        <rFont val="Calibri"/>
        <family val="2"/>
      </rPr>
      <t>2013</t>
    </r>
    <r>
      <rPr>
        <b/>
        <sz val="14"/>
        <color theme="1"/>
        <rFont val="Calibri"/>
        <family val="2"/>
      </rPr>
      <t>/kW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</si>
  <si>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2030 [€</t>
    </r>
    <r>
      <rPr>
        <b/>
        <vertAlign val="subscript"/>
        <sz val="14"/>
        <color theme="1"/>
        <rFont val="Calibri"/>
        <family val="2"/>
      </rPr>
      <t>2013</t>
    </r>
    <r>
      <rPr>
        <b/>
        <sz val="14"/>
        <color theme="1"/>
        <rFont val="Calibri"/>
        <family val="2"/>
      </rPr>
      <t>/kW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</si>
  <si>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2013  [€</t>
    </r>
    <r>
      <rPr>
        <b/>
        <vertAlign val="subscript"/>
        <sz val="14"/>
        <rFont val="Calibri"/>
        <family val="2"/>
      </rPr>
      <t>2013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</si>
  <si>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2020  [€</t>
    </r>
    <r>
      <rPr>
        <b/>
        <vertAlign val="subscript"/>
        <sz val="14"/>
        <rFont val="Calibri"/>
        <family val="2"/>
      </rPr>
      <t>2013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</si>
  <si>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2030  [€</t>
    </r>
    <r>
      <rPr>
        <b/>
        <vertAlign val="subscript"/>
        <sz val="14"/>
        <rFont val="Calibri"/>
        <family val="2"/>
      </rPr>
      <t>2013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</si>
  <si>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2012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</si>
  <si>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2012 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</si>
  <si>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2012/</t>
    </r>
    <r>
      <rPr>
        <b/>
        <sz val="14"/>
        <color theme="1"/>
        <rFont val="Calibri"/>
        <family val="2"/>
      </rPr>
      <t>kW</t>
    </r>
    <r>
      <rPr>
        <b/>
        <vertAlign val="subscript"/>
        <sz val="14"/>
        <color theme="1"/>
        <rFont val="Calibri"/>
        <family val="2"/>
      </rPr>
      <t>th]</t>
    </r>
  </si>
  <si>
    <r>
      <t>Specific investment cost 2020 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</si>
  <si>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2030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</si>
  <si>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2030 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/kW</t>
    </r>
    <r>
      <rPr>
        <b/>
        <vertAlign val="subscript"/>
        <sz val="14"/>
        <rFont val="Calibri"/>
        <family val="2"/>
      </rPr>
      <t>th</t>
    </r>
    <r>
      <rPr>
        <b/>
        <sz val="14"/>
        <rFont val="Calibri"/>
        <family val="2"/>
      </rPr>
      <t>]</t>
    </r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</si>
  <si>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2012/</t>
    </r>
    <r>
      <rPr>
        <b/>
        <sz val="14"/>
        <color theme="1"/>
        <rFont val="Calibri"/>
        <family val="2"/>
      </rPr>
      <t>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</si>
  <si>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2030 [€</t>
    </r>
    <r>
      <rPr>
        <b/>
        <vertAlign val="subscript"/>
        <sz val="14"/>
        <color theme="1"/>
        <rFont val="Calibri"/>
        <family val="2"/>
      </rPr>
      <t>2012/</t>
    </r>
    <r>
      <rPr>
        <b/>
        <sz val="14"/>
        <color theme="1"/>
        <rFont val="Calibri"/>
        <family val="2"/>
      </rPr>
      <t>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</si>
  <si>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/kW</t>
    </r>
    <r>
      <rPr>
        <b/>
        <vertAlign val="subscript"/>
        <sz val="14"/>
        <color theme="1"/>
        <rFont val="Calibri"/>
        <family val="2"/>
      </rPr>
      <t>th</t>
    </r>
    <r>
      <rPr>
        <b/>
        <sz val="14"/>
        <color theme="1"/>
        <rFont val="Calibri"/>
        <family val="2"/>
      </rPr>
      <t>]</t>
    </r>
  </si>
  <si>
    <r>
      <t>Specific investment cost 2012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/m²]</t>
    </r>
  </si>
  <si>
    <r>
      <t>Specific investment cost 2012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/m²]</t>
    </r>
  </si>
  <si>
    <r>
      <t>Specific investment cost 2020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/m²]</t>
    </r>
  </si>
  <si>
    <r>
      <t>Specific investment cost 2020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/m²]</t>
    </r>
  </si>
  <si>
    <r>
      <t>Specific investment cost 2030 [€</t>
    </r>
    <r>
      <rPr>
        <b/>
        <vertAlign val="subscript"/>
        <sz val="14"/>
        <color theme="1"/>
        <rFont val="Calibri"/>
        <family val="2"/>
      </rPr>
      <t>2012</t>
    </r>
    <r>
      <rPr>
        <b/>
        <sz val="14"/>
        <color theme="1"/>
        <rFont val="Calibri"/>
        <family val="2"/>
      </rPr>
      <t>/m²]</t>
    </r>
  </si>
  <si>
    <r>
      <t>Specific investment cost 2030 [€</t>
    </r>
    <r>
      <rPr>
        <b/>
        <vertAlign val="subscript"/>
        <sz val="14"/>
        <rFont val="Calibri"/>
        <family val="2"/>
      </rPr>
      <t>2012</t>
    </r>
    <r>
      <rPr>
        <b/>
        <sz val="14"/>
        <rFont val="Calibri"/>
        <family val="2"/>
      </rPr>
      <t>/m²]</t>
    </r>
  </si>
  <si>
    <t>In € per kWth</t>
  </si>
  <si>
    <t>In € per unit</t>
  </si>
  <si>
    <t>Source : EHPA 2015 ( ISE.HTB.39 and ISE.HTB.40)</t>
  </si>
  <si>
    <t>Annex: Cost per country and HP type</t>
  </si>
  <si>
    <t>EuP Lot 10 study, 2009. Preparatory study on the environmental performance of residential room conditioning appliances (airco and ventilation), available on:http://www.eup-network.de/fileadmin/user_upload/Produktgruppen/Study_on_residential_ventilation.pdf</t>
  </si>
  <si>
    <t>m.EEG.2</t>
  </si>
  <si>
    <t>m.EEG.3</t>
  </si>
  <si>
    <t>m.EEG.4</t>
  </si>
  <si>
    <t>ISE.HTB.12; ISE.HTB.10;ISE.HTB.13;m.EEG.1</t>
  </si>
  <si>
    <t>ISE.HTB.1;m.EEG.1</t>
  </si>
  <si>
    <t>ISE.HTB.3;m.EEG.1</t>
  </si>
  <si>
    <t>ISE.HTB.2;m.EEG.1</t>
  </si>
  <si>
    <t>ISE.HTB.4;m.EEG.1</t>
  </si>
  <si>
    <t>ISE.HTB.11;m.EEG.1</t>
  </si>
  <si>
    <t>ISE.HTB.12;m.EEG.1</t>
  </si>
  <si>
    <t>ISE.HTB.6;m.EEG.1</t>
  </si>
  <si>
    <t>ISE.HTB.14;m.EEG.1</t>
  </si>
  <si>
    <t>ISE.HTB.7;m.EEG.1</t>
  </si>
  <si>
    <t>ISE.HTB.16;m.EEG.1</t>
  </si>
  <si>
    <t>ISE.HTB.20;m.EEG.1</t>
  </si>
  <si>
    <t>For publication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</si>
</sst>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#,##0.000"/>
    <numFmt numFmtId="165" formatCode="_ * #,##0.00_ ;_ * \-#,##0.00_ ;_ * &quot;-&quot;??_ ;_ @_ "/>
    <numFmt numFmtId="166" formatCode="0.000"/>
    <numFmt numFmtId="167" formatCode="_-* #,##0.00_-;\-* #,##0.00_-;_-* &quot;-&quot;??_-;_-@_-"/>
    <numFmt numFmtId="168" formatCode="_-* #,##0\ _€_-;\-* #,##0\ _€_-;_-* &quot;-&quot;??\ _€_-;_-@_-"/>
  </numFmts>
  <fonts count="6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3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FF0000"/>
      <name val="Calibri"/>
      <family val="2"/>
    </font>
    <font>
      <b/>
      <vertAlign val="subscript"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2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3"/>
      <color rgb="FF000000"/>
      <name val="Calibri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8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theme="5"/>
      <name val="Calibri"/>
      <family val="2"/>
    </font>
    <font>
      <sz val="13"/>
      <color theme="5"/>
      <name val="Calibri"/>
      <family val="2"/>
    </font>
    <font>
      <sz val="13"/>
      <color theme="5" tint="-0.249977111117893"/>
      <name val="Calibri"/>
      <family val="2"/>
    </font>
    <font>
      <b/>
      <sz val="13"/>
      <color theme="5" tint="-0.249977111117893"/>
      <name val="Calibri"/>
      <family val="2"/>
    </font>
    <font>
      <b/>
      <sz val="14"/>
      <color theme="5" tint="-0.249977111117893"/>
      <name val="Calibri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vertAlign val="superscript"/>
      <sz val="14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0"/>
      <color rgb="FF515151"/>
      <name val="Verdana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4"/>
      <name val="Calibri"/>
      <family val="2"/>
    </font>
    <font>
      <sz val="14"/>
      <color indexed="81"/>
      <name val="Tahoma"/>
      <family val="2"/>
    </font>
    <font>
      <sz val="14"/>
      <color theme="5" tint="-0.249977111117893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1530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 tint="0.79998168889431442"/>
      </bottom>
      <diagonal/>
    </border>
  </borders>
  <cellStyleXfs count="9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0" fontId="45" fillId="0" borderId="0"/>
    <xf numFmtId="167" fontId="45" fillId="0" borderId="0" applyFont="0" applyFill="0" applyBorder="0" applyAlignment="0" applyProtection="0"/>
    <xf numFmtId="0" fontId="3" fillId="0" borderId="0"/>
    <xf numFmtId="0" fontId="45" fillId="0" borderId="0"/>
    <xf numFmtId="0" fontId="30" fillId="0" borderId="0"/>
    <xf numFmtId="0" fontId="30" fillId="0" borderId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" fillId="0" borderId="0"/>
  </cellStyleXfs>
  <cellXfs count="618">
    <xf numFmtId="0" fontId="0" fillId="0" borderId="0" xfId="0"/>
    <xf numFmtId="0" fontId="5" fillId="0" borderId="0" xfId="0" applyFont="1"/>
    <xf numFmtId="3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" fontId="11" fillId="2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7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5" fillId="3" borderId="1" xfId="0" applyFont="1" applyFill="1" applyBorder="1"/>
    <xf numFmtId="17" fontId="1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5" fillId="4" borderId="1" xfId="0" applyFont="1" applyFill="1" applyBorder="1"/>
    <xf numFmtId="0" fontId="4" fillId="5" borderId="1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center" vertical="center"/>
    </xf>
    <xf numFmtId="17" fontId="11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0" fontId="5" fillId="6" borderId="1" xfId="0" applyFont="1" applyFill="1" applyBorder="1"/>
    <xf numFmtId="0" fontId="5" fillId="0" borderId="1" xfId="0" applyFont="1" applyFill="1" applyBorder="1"/>
    <xf numFmtId="17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right" vertical="center"/>
    </xf>
    <xf numFmtId="0" fontId="5" fillId="7" borderId="1" xfId="0" applyFont="1" applyFill="1" applyBorder="1"/>
    <xf numFmtId="0" fontId="11" fillId="9" borderId="1" xfId="0" applyFont="1" applyFill="1" applyBorder="1" applyAlignment="1">
      <alignment horizontal="center" vertical="center"/>
    </xf>
    <xf numFmtId="17" fontId="11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5" fillId="9" borderId="1" xfId="0" applyFont="1" applyFill="1" applyBorder="1"/>
    <xf numFmtId="0" fontId="11" fillId="10" borderId="1" xfId="0" applyFont="1" applyFill="1" applyBorder="1" applyAlignment="1">
      <alignment horizontal="center" vertical="center"/>
    </xf>
    <xf numFmtId="17" fontId="11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right" vertical="center"/>
    </xf>
    <xf numFmtId="0" fontId="5" fillId="10" borderId="1" xfId="0" applyFont="1" applyFill="1" applyBorder="1"/>
    <xf numFmtId="0" fontId="11" fillId="11" borderId="1" xfId="0" applyFont="1" applyFill="1" applyBorder="1" applyAlignment="1">
      <alignment horizontal="center" vertical="center"/>
    </xf>
    <xf numFmtId="17" fontId="11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5" fillId="11" borderId="1" xfId="0" applyFont="1" applyFill="1" applyBorder="1"/>
    <xf numFmtId="0" fontId="11" fillId="12" borderId="1" xfId="0" applyFont="1" applyFill="1" applyBorder="1" applyAlignment="1">
      <alignment horizontal="center" vertical="center"/>
    </xf>
    <xf numFmtId="17" fontId="11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right" vertical="center"/>
    </xf>
    <xf numFmtId="0" fontId="5" fillId="12" borderId="1" xfId="0" applyFont="1" applyFill="1" applyBorder="1"/>
    <xf numFmtId="0" fontId="4" fillId="13" borderId="1" xfId="0" applyFont="1" applyFill="1" applyBorder="1" applyAlignment="1">
      <alignment horizontal="center" vertical="center"/>
    </xf>
    <xf numFmtId="17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right" vertical="center"/>
    </xf>
    <xf numFmtId="0" fontId="5" fillId="13" borderId="1" xfId="0" applyFont="1" applyFill="1" applyBorder="1"/>
    <xf numFmtId="3" fontId="6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/>
    <xf numFmtId="3" fontId="11" fillId="2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horizontal="right" vertical="center"/>
    </xf>
    <xf numFmtId="0" fontId="11" fillId="12" borderId="1" xfId="0" applyFont="1" applyFill="1" applyBorder="1" applyAlignment="1">
      <alignment horizontal="right" vertical="center"/>
    </xf>
    <xf numFmtId="0" fontId="11" fillId="13" borderId="1" xfId="0" applyFont="1" applyFill="1" applyBorder="1" applyAlignment="1">
      <alignment horizontal="right" vertical="center"/>
    </xf>
    <xf numFmtId="3" fontId="11" fillId="3" borderId="1" xfId="0" applyNumberFormat="1" applyFont="1" applyFill="1" applyBorder="1" applyAlignment="1">
      <alignment horizontal="right" vertical="center"/>
    </xf>
    <xf numFmtId="3" fontId="11" fillId="4" borderId="1" xfId="0" applyNumberFormat="1" applyFont="1" applyFill="1" applyBorder="1" applyAlignment="1">
      <alignment horizontal="right" vertical="center"/>
    </xf>
    <xf numFmtId="3" fontId="11" fillId="5" borderId="1" xfId="0" applyNumberFormat="1" applyFont="1" applyFill="1" applyBorder="1" applyAlignment="1">
      <alignment horizontal="right" vertical="center"/>
    </xf>
    <xf numFmtId="3" fontId="11" fillId="6" borderId="1" xfId="0" applyNumberFormat="1" applyFont="1" applyFill="1" applyBorder="1" applyAlignment="1">
      <alignment horizontal="right" vertical="center"/>
    </xf>
    <xf numFmtId="3" fontId="11" fillId="7" borderId="1" xfId="0" applyNumberFormat="1" applyFont="1" applyFill="1" applyBorder="1" applyAlignment="1">
      <alignment horizontal="right" vertical="center"/>
    </xf>
    <xf numFmtId="3" fontId="11" fillId="8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15" fillId="0" borderId="0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right" vertical="center"/>
    </xf>
    <xf numFmtId="0" fontId="11" fillId="14" borderId="1" xfId="0" applyFont="1" applyFill="1" applyBorder="1" applyAlignment="1">
      <alignment horizontal="right" vertical="center"/>
    </xf>
    <xf numFmtId="0" fontId="5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17" fontId="11" fillId="0" borderId="0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0" fillId="0" borderId="0" xfId="0" applyFont="1"/>
    <xf numFmtId="10" fontId="5" fillId="7" borderId="1" xfId="0" applyNumberFormat="1" applyFont="1" applyFill="1" applyBorder="1"/>
    <xf numFmtId="2" fontId="5" fillId="0" borderId="0" xfId="0" applyNumberFormat="1" applyFont="1"/>
    <xf numFmtId="3" fontId="5" fillId="0" borderId="0" xfId="0" applyNumberFormat="1" applyFont="1"/>
    <xf numFmtId="1" fontId="5" fillId="0" borderId="0" xfId="0" applyNumberFormat="1" applyFont="1"/>
    <xf numFmtId="0" fontId="5" fillId="16" borderId="1" xfId="0" applyFont="1" applyFill="1" applyBorder="1"/>
    <xf numFmtId="1" fontId="4" fillId="3" borderId="1" xfId="0" applyNumberFormat="1" applyFont="1" applyFill="1" applyBorder="1" applyAlignment="1">
      <alignment horizontal="right" vertical="center"/>
    </xf>
    <xf numFmtId="4" fontId="5" fillId="10" borderId="1" xfId="0" applyNumberFormat="1" applyFont="1" applyFill="1" applyBorder="1"/>
    <xf numFmtId="4" fontId="5" fillId="0" borderId="0" xfId="0" applyNumberFormat="1" applyFont="1"/>
    <xf numFmtId="4" fontId="4" fillId="10" borderId="1" xfId="0" applyNumberFormat="1" applyFont="1" applyFill="1" applyBorder="1" applyAlignment="1">
      <alignment horizontal="right" vertical="center"/>
    </xf>
    <xf numFmtId="4" fontId="11" fillId="10" borderId="1" xfId="0" applyNumberFormat="1" applyFont="1" applyFill="1" applyBorder="1" applyAlignment="1">
      <alignment horizontal="right" vertical="center"/>
    </xf>
    <xf numFmtId="2" fontId="4" fillId="10" borderId="1" xfId="0" applyNumberFormat="1" applyFont="1" applyFill="1" applyBorder="1" applyAlignment="1">
      <alignment horizontal="right" vertical="center"/>
    </xf>
    <xf numFmtId="2" fontId="5" fillId="13" borderId="1" xfId="0" applyNumberFormat="1" applyFont="1" applyFill="1" applyBorder="1"/>
    <xf numFmtId="2" fontId="5" fillId="0" borderId="1" xfId="0" applyNumberFormat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" fontId="5" fillId="11" borderId="1" xfId="0" applyNumberFormat="1" applyFont="1" applyFill="1" applyBorder="1"/>
    <xf numFmtId="4" fontId="5" fillId="12" borderId="1" xfId="0" applyNumberFormat="1" applyFont="1" applyFill="1" applyBorder="1"/>
    <xf numFmtId="9" fontId="5" fillId="13" borderId="1" xfId="78" applyFont="1" applyFill="1" applyBorder="1"/>
    <xf numFmtId="0" fontId="4" fillId="4" borderId="1" xfId="0" quotePrefix="1" applyFont="1" applyFill="1" applyBorder="1" applyAlignment="1">
      <alignment horizontal="right" vertical="center"/>
    </xf>
    <xf numFmtId="164" fontId="6" fillId="17" borderId="1" xfId="0" applyNumberFormat="1" applyFont="1" applyFill="1" applyBorder="1" applyAlignment="1">
      <alignment horizontal="right" vertical="center" wrapText="1"/>
    </xf>
    <xf numFmtId="3" fontId="6" fillId="17" borderId="1" xfId="0" applyNumberFormat="1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left" vertical="center"/>
    </xf>
    <xf numFmtId="3" fontId="6" fillId="17" borderId="1" xfId="0" applyNumberFormat="1" applyFont="1" applyFill="1" applyBorder="1" applyAlignment="1">
      <alignment horizontal="left" vertical="center"/>
    </xf>
    <xf numFmtId="3" fontId="22" fillId="18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right" vertical="center"/>
    </xf>
    <xf numFmtId="3" fontId="5" fillId="14" borderId="1" xfId="0" applyNumberFormat="1" applyFont="1" applyFill="1" applyBorder="1" applyAlignment="1">
      <alignment horizontal="right" vertical="center"/>
    </xf>
    <xf numFmtId="0" fontId="5" fillId="14" borderId="1" xfId="0" applyFont="1" applyFill="1" applyBorder="1" applyAlignment="1">
      <alignment horizontal="left" vertical="center"/>
    </xf>
    <xf numFmtId="3" fontId="23" fillId="18" borderId="1" xfId="0" applyNumberFormat="1" applyFont="1" applyFill="1" applyBorder="1" applyAlignment="1">
      <alignment horizontal="right" vertical="center"/>
    </xf>
    <xf numFmtId="9" fontId="5" fillId="6" borderId="1" xfId="78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4" fontId="6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77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" fontId="5" fillId="3" borderId="1" xfId="0" applyNumberFormat="1" applyFont="1" applyFill="1" applyBorder="1"/>
    <xf numFmtId="3" fontId="5" fillId="10" borderId="1" xfId="0" applyNumberFormat="1" applyFont="1" applyFill="1" applyBorder="1"/>
    <xf numFmtId="1" fontId="5" fillId="11" borderId="1" xfId="0" applyNumberFormat="1" applyFont="1" applyFill="1" applyBorder="1"/>
    <xf numFmtId="1" fontId="5" fillId="12" borderId="1" xfId="0" applyNumberFormat="1" applyFont="1" applyFill="1" applyBorder="1"/>
    <xf numFmtId="164" fontId="6" fillId="2" borderId="1" xfId="0" applyNumberFormat="1" applyFont="1" applyFill="1" applyBorder="1" applyAlignment="1">
      <alignment horizontal="right" vertical="center" wrapText="1"/>
    </xf>
    <xf numFmtId="4" fontId="11" fillId="2" borderId="1" xfId="0" applyNumberFormat="1" applyFont="1" applyFill="1" applyBorder="1" applyAlignment="1">
      <alignment horizontal="right" vertical="center"/>
    </xf>
    <xf numFmtId="164" fontId="11" fillId="2" borderId="1" xfId="0" applyNumberFormat="1" applyFont="1" applyFill="1" applyBorder="1" applyAlignment="1">
      <alignment horizontal="right" vertical="center"/>
    </xf>
    <xf numFmtId="166" fontId="5" fillId="2" borderId="1" xfId="0" applyNumberFormat="1" applyFont="1" applyFill="1" applyBorder="1"/>
    <xf numFmtId="3" fontId="32" fillId="17" borderId="1" xfId="0" applyNumberFormat="1" applyFont="1" applyFill="1" applyBorder="1" applyAlignment="1">
      <alignment horizontal="right" vertical="center" wrapText="1"/>
    </xf>
    <xf numFmtId="3" fontId="29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3" fontId="3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right" vertical="center"/>
    </xf>
    <xf numFmtId="3" fontId="5" fillId="2" borderId="1" xfId="0" applyNumberFormat="1" applyFont="1" applyFill="1" applyBorder="1"/>
    <xf numFmtId="3" fontId="5" fillId="3" borderId="1" xfId="0" applyNumberFormat="1" applyFont="1" applyFill="1" applyBorder="1"/>
    <xf numFmtId="3" fontId="11" fillId="14" borderId="1" xfId="0" applyNumberFormat="1" applyFont="1" applyFill="1" applyBorder="1" applyAlignment="1">
      <alignment horizontal="right" vertical="center"/>
    </xf>
    <xf numFmtId="3" fontId="31" fillId="3" borderId="1" xfId="0" applyNumberFormat="1" applyFont="1" applyFill="1" applyBorder="1"/>
    <xf numFmtId="9" fontId="11" fillId="3" borderId="1" xfId="78" applyFont="1" applyFill="1" applyBorder="1" applyAlignment="1">
      <alignment horizontal="right" vertical="center"/>
    </xf>
    <xf numFmtId="9" fontId="5" fillId="0" borderId="0" xfId="78" applyFont="1"/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17" fontId="12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9" fontId="12" fillId="0" borderId="0" xfId="78" applyFont="1" applyFill="1" applyBorder="1" applyAlignment="1">
      <alignment horizontal="right" vertical="center"/>
    </xf>
    <xf numFmtId="2" fontId="12" fillId="0" borderId="0" xfId="78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vertical="center" wrapText="1"/>
    </xf>
    <xf numFmtId="164" fontId="4" fillId="17" borderId="1" xfId="0" applyNumberFormat="1" applyFont="1" applyFill="1" applyBorder="1" applyAlignment="1">
      <alignment horizontal="right" vertical="center" wrapText="1"/>
    </xf>
    <xf numFmtId="9" fontId="4" fillId="6" borderId="1" xfId="78" applyFont="1" applyFill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4" fontId="39" fillId="20" borderId="9" xfId="0" applyNumberFormat="1" applyFont="1" applyFill="1" applyBorder="1" applyAlignment="1">
      <alignment horizontal="right" vertical="center"/>
    </xf>
    <xf numFmtId="3" fontId="4" fillId="0" borderId="3" xfId="0" applyNumberFormat="1" applyFont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4" fontId="40" fillId="2" borderId="1" xfId="0" applyNumberFormat="1" applyFont="1" applyFill="1" applyBorder="1" applyAlignment="1">
      <alignment horizontal="right" vertical="center" wrapText="1"/>
    </xf>
    <xf numFmtId="3" fontId="40" fillId="2" borderId="1" xfId="0" applyNumberFormat="1" applyFont="1" applyFill="1" applyBorder="1" applyAlignment="1">
      <alignment horizontal="right" vertical="center" wrapText="1"/>
    </xf>
    <xf numFmtId="3" fontId="41" fillId="2" borderId="1" xfId="0" applyNumberFormat="1" applyFont="1" applyFill="1" applyBorder="1"/>
    <xf numFmtId="0" fontId="11" fillId="3" borderId="9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right"/>
    </xf>
    <xf numFmtId="4" fontId="42" fillId="2" borderId="1" xfId="0" applyNumberFormat="1" applyFont="1" applyFill="1" applyBorder="1" applyAlignment="1">
      <alignment horizontal="right"/>
    </xf>
    <xf numFmtId="3" fontId="43" fillId="2" borderId="1" xfId="0" applyNumberFormat="1" applyFont="1" applyFill="1" applyBorder="1" applyAlignment="1">
      <alignment horizontal="right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3" fontId="42" fillId="2" borderId="1" xfId="0" applyNumberFormat="1" applyFont="1" applyFill="1" applyBorder="1"/>
    <xf numFmtId="17" fontId="11" fillId="2" borderId="9" xfId="0" applyNumberFormat="1" applyFont="1" applyFill="1" applyBorder="1" applyAlignment="1">
      <alignment horizontal="center" vertical="center"/>
    </xf>
    <xf numFmtId="3" fontId="44" fillId="3" borderId="1" xfId="0" applyNumberFormat="1" applyFont="1" applyFill="1" applyBorder="1" applyAlignment="1">
      <alignment horizontal="right" vertical="center"/>
    </xf>
    <xf numFmtId="3" fontId="43" fillId="3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center"/>
    </xf>
    <xf numFmtId="3" fontId="42" fillId="3" borderId="1" xfId="0" applyNumberFormat="1" applyFont="1" applyFill="1" applyBorder="1"/>
    <xf numFmtId="4" fontId="43" fillId="2" borderId="1" xfId="0" applyNumberFormat="1" applyFont="1" applyFill="1" applyBorder="1" applyAlignment="1">
      <alignment horizontal="right" vertical="center" wrapText="1"/>
    </xf>
    <xf numFmtId="0" fontId="42" fillId="2" borderId="1" xfId="0" applyFont="1" applyFill="1" applyBorder="1"/>
    <xf numFmtId="0" fontId="43" fillId="3" borderId="1" xfId="0" applyFont="1" applyFill="1" applyBorder="1" applyAlignment="1">
      <alignment horizontal="right" vertical="center"/>
    </xf>
    <xf numFmtId="3" fontId="44" fillId="18" borderId="1" xfId="0" applyNumberFormat="1" applyFont="1" applyFill="1" applyBorder="1" applyAlignment="1">
      <alignment horizontal="right" vertical="center"/>
    </xf>
    <xf numFmtId="3" fontId="43" fillId="3" borderId="1" xfId="0" applyNumberFormat="1" applyFont="1" applyFill="1" applyBorder="1"/>
    <xf numFmtId="3" fontId="5" fillId="11" borderId="1" xfId="0" applyNumberFormat="1" applyFont="1" applyFill="1" applyBorder="1"/>
    <xf numFmtId="3" fontId="4" fillId="11" borderId="1" xfId="0" applyNumberFormat="1" applyFont="1" applyFill="1" applyBorder="1" applyAlignment="1">
      <alignment horizontal="right" vertical="center"/>
    </xf>
    <xf numFmtId="3" fontId="4" fillId="12" borderId="1" xfId="0" applyNumberFormat="1" applyFont="1" applyFill="1" applyBorder="1" applyAlignment="1">
      <alignment horizontal="right" vertical="center"/>
    </xf>
    <xf numFmtId="3" fontId="5" fillId="12" borderId="1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" fontId="4" fillId="13" borderId="1" xfId="0" applyNumberFormat="1" applyFont="1" applyFill="1" applyBorder="1" applyAlignment="1">
      <alignment horizontal="right" vertical="center"/>
    </xf>
    <xf numFmtId="4" fontId="5" fillId="10" borderId="1" xfId="0" applyNumberFormat="1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4" fontId="4" fillId="12" borderId="1" xfId="0" applyNumberFormat="1" applyFont="1" applyFill="1" applyBorder="1" applyAlignment="1">
      <alignment horizontal="left" vertical="center"/>
    </xf>
    <xf numFmtId="4" fontId="5" fillId="12" borderId="1" xfId="0" applyNumberFormat="1" applyFont="1" applyFill="1" applyBorder="1" applyAlignment="1">
      <alignment horizontal="left"/>
    </xf>
    <xf numFmtId="4" fontId="4" fillId="11" borderId="1" xfId="0" applyNumberFormat="1" applyFont="1" applyFill="1" applyBorder="1" applyAlignment="1">
      <alignment horizontal="left" vertical="center"/>
    </xf>
    <xf numFmtId="4" fontId="5" fillId="11" borderId="1" xfId="0" applyNumberFormat="1" applyFont="1" applyFill="1" applyBorder="1" applyAlignment="1">
      <alignment horizontal="left"/>
    </xf>
    <xf numFmtId="4" fontId="5" fillId="0" borderId="0" xfId="0" applyNumberFormat="1" applyFont="1" applyAlignment="1">
      <alignment horizontal="left"/>
    </xf>
    <xf numFmtId="4" fontId="4" fillId="10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/>
    <xf numFmtId="0" fontId="5" fillId="0" borderId="0" xfId="0" applyFont="1" applyAlignment="1"/>
    <xf numFmtId="17" fontId="11" fillId="2" borderId="3" xfId="0" applyNumberFormat="1" applyFont="1" applyFill="1" applyBorder="1" applyAlignment="1">
      <alignment horizontal="center" vertical="center"/>
    </xf>
    <xf numFmtId="17" fontId="11" fillId="3" borderId="3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/>
    <xf numFmtId="4" fontId="5" fillId="2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horizontal="left" vertical="center"/>
    </xf>
    <xf numFmtId="4" fontId="6" fillId="2" borderId="1" xfId="0" applyNumberFormat="1" applyFont="1" applyFill="1" applyBorder="1" applyAlignment="1">
      <alignment horizontal="left" vertical="center" wrapText="1"/>
    </xf>
    <xf numFmtId="3" fontId="33" fillId="3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2" fontId="4" fillId="10" borderId="1" xfId="0" applyNumberFormat="1" applyFont="1" applyFill="1" applyBorder="1" applyAlignment="1">
      <alignment horizontal="left" vertical="center"/>
    </xf>
    <xf numFmtId="4" fontId="5" fillId="10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3" fontId="5" fillId="14" borderId="1" xfId="0" applyNumberFormat="1" applyFont="1" applyFill="1" applyBorder="1" applyAlignment="1">
      <alignment horizontal="left" vertical="center"/>
    </xf>
    <xf numFmtId="4" fontId="5" fillId="2" borderId="1" xfId="0" applyNumberFormat="1" applyFont="1" applyFill="1" applyBorder="1" applyAlignment="1">
      <alignment horizontal="right" vertical="center"/>
    </xf>
    <xf numFmtId="4" fontId="29" fillId="2" borderId="1" xfId="0" applyNumberFormat="1" applyFont="1" applyFill="1" applyBorder="1" applyAlignment="1">
      <alignment horizontal="right" vertical="center" wrapText="1"/>
    </xf>
    <xf numFmtId="3" fontId="4" fillId="10" borderId="1" xfId="0" applyNumberFormat="1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3" fillId="18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9" fontId="5" fillId="6" borderId="1" xfId="78" applyFont="1" applyFill="1" applyBorder="1" applyAlignment="1">
      <alignment horizontal="left" vertical="center"/>
    </xf>
    <xf numFmtId="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/>
    </xf>
    <xf numFmtId="3" fontId="43" fillId="3" borderId="1" xfId="0" applyNumberFormat="1" applyFont="1" applyFill="1" applyBorder="1" applyAlignment="1">
      <alignment vertical="center"/>
    </xf>
    <xf numFmtId="3" fontId="4" fillId="3" borderId="1" xfId="0" applyNumberFormat="1" applyFont="1" applyFill="1" applyBorder="1" applyAlignment="1">
      <alignment vertical="center"/>
    </xf>
    <xf numFmtId="3" fontId="42" fillId="3" borderId="1" xfId="0" applyNumberFormat="1" applyFont="1" applyFill="1" applyBorder="1" applyAlignment="1">
      <alignment vertical="center"/>
    </xf>
    <xf numFmtId="3" fontId="42" fillId="3" borderId="1" xfId="0" applyNumberFormat="1" applyFont="1" applyFill="1" applyBorder="1" applyAlignment="1">
      <alignment horizontal="right" vertical="center"/>
    </xf>
    <xf numFmtId="3" fontId="5" fillId="10" borderId="1" xfId="0" applyNumberFormat="1" applyFont="1" applyFill="1" applyBorder="1" applyAlignment="1">
      <alignment vertical="center"/>
    </xf>
    <xf numFmtId="3" fontId="5" fillId="10" borderId="1" xfId="0" applyNumberFormat="1" applyFont="1" applyFill="1" applyBorder="1" applyAlignment="1">
      <alignment horizontal="right" vertical="center"/>
    </xf>
    <xf numFmtId="3" fontId="5" fillId="11" borderId="1" xfId="0" applyNumberFormat="1" applyFont="1" applyFill="1" applyBorder="1" applyAlignment="1">
      <alignment horizontal="right" vertical="center"/>
    </xf>
    <xf numFmtId="0" fontId="5" fillId="13" borderId="1" xfId="0" applyFont="1" applyFill="1" applyBorder="1" applyAlignment="1">
      <alignment vertical="center"/>
    </xf>
    <xf numFmtId="3" fontId="5" fillId="0" borderId="0" xfId="0" applyNumberFormat="1" applyFont="1" applyAlignment="1">
      <alignment horizontal="right"/>
    </xf>
    <xf numFmtId="0" fontId="5" fillId="9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right" vertical="center"/>
    </xf>
    <xf numFmtId="0" fontId="5" fillId="7" borderId="1" xfId="0" quotePrefix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vertical="center"/>
    </xf>
    <xf numFmtId="0" fontId="5" fillId="6" borderId="1" xfId="0" quotePrefix="1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 wrapText="1"/>
    </xf>
    <xf numFmtId="4" fontId="5" fillId="0" borderId="0" xfId="0" applyNumberFormat="1" applyFont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right" vertical="center"/>
    </xf>
    <xf numFmtId="3" fontId="11" fillId="3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6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6" fillId="14" borderId="1" xfId="0" applyFont="1" applyFill="1" applyBorder="1" applyAlignment="1">
      <alignment vertical="center"/>
    </xf>
    <xf numFmtId="0" fontId="36" fillId="0" borderId="14" xfId="0" applyFont="1" applyBorder="1"/>
    <xf numFmtId="0" fontId="38" fillId="0" borderId="0" xfId="0" applyFont="1" applyFill="1" applyAlignment="1">
      <alignment horizontal="left" vertical="center"/>
    </xf>
    <xf numFmtId="4" fontId="41" fillId="2" borderId="1" xfId="0" applyNumberFormat="1" applyFont="1" applyFill="1" applyBorder="1"/>
    <xf numFmtId="3" fontId="4" fillId="3" borderId="1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left" vertical="center"/>
    </xf>
    <xf numFmtId="3" fontId="41" fillId="2" borderId="1" xfId="0" applyNumberFormat="1" applyFont="1" applyFill="1" applyBorder="1" applyAlignment="1">
      <alignment horizontal="right" vertical="center"/>
    </xf>
    <xf numFmtId="3" fontId="41" fillId="2" borderId="1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9" fontId="5" fillId="0" borderId="0" xfId="78" applyFont="1" applyAlignment="1">
      <alignment horizontal="right" vertical="center"/>
    </xf>
    <xf numFmtId="3" fontId="44" fillId="3" borderId="1" xfId="0" applyNumberFormat="1" applyFont="1" applyFill="1" applyBorder="1" applyAlignment="1">
      <alignment horizontal="left" vertical="center"/>
    </xf>
    <xf numFmtId="3" fontId="43" fillId="3" borderId="1" xfId="0" applyNumberFormat="1" applyFont="1" applyFill="1" applyBorder="1" applyAlignment="1">
      <alignment horizontal="left" vertical="center"/>
    </xf>
    <xf numFmtId="3" fontId="42" fillId="3" borderId="1" xfId="0" applyNumberFormat="1" applyFont="1" applyFill="1" applyBorder="1" applyAlignment="1">
      <alignment horizontal="left" vertical="center"/>
    </xf>
    <xf numFmtId="9" fontId="11" fillId="3" borderId="1" xfId="78" applyFont="1" applyFill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right" vertical="center"/>
    </xf>
    <xf numFmtId="0" fontId="36" fillId="14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3" fontId="4" fillId="14" borderId="1" xfId="0" applyNumberFormat="1" applyFont="1" applyFill="1" applyBorder="1" applyAlignment="1">
      <alignment horizontal="right" vertical="center"/>
    </xf>
    <xf numFmtId="0" fontId="5" fillId="13" borderId="1" xfId="0" applyFont="1" applyFill="1" applyBorder="1" applyAlignment="1">
      <alignment horizontal="right" vertical="center"/>
    </xf>
    <xf numFmtId="3" fontId="5" fillId="10" borderId="1" xfId="0" applyNumberFormat="1" applyFont="1" applyFill="1" applyBorder="1" applyAlignment="1">
      <alignment horizontal="left" vertical="center"/>
    </xf>
    <xf numFmtId="3" fontId="11" fillId="5" borderId="1" xfId="0" applyNumberFormat="1" applyFont="1" applyFill="1" applyBorder="1" applyAlignment="1">
      <alignment horizontal="left" vertical="center"/>
    </xf>
    <xf numFmtId="3" fontId="5" fillId="12" borderId="1" xfId="0" applyNumberFormat="1" applyFont="1" applyFill="1" applyBorder="1" applyAlignment="1">
      <alignment horizontal="left" vertical="center"/>
    </xf>
    <xf numFmtId="3" fontId="5" fillId="11" borderId="1" xfId="0" applyNumberFormat="1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3" fontId="33" fillId="14" borderId="1" xfId="0" applyNumberFormat="1" applyFont="1" applyFill="1" applyBorder="1" applyAlignment="1">
      <alignment horizontal="right" vertical="center"/>
    </xf>
    <xf numFmtId="3" fontId="33" fillId="2" borderId="1" xfId="0" applyNumberFormat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left" vertical="center"/>
    </xf>
    <xf numFmtId="3" fontId="48" fillId="0" borderId="0" xfId="0" applyNumberFormat="1" applyFont="1" applyFill="1" applyBorder="1" applyAlignment="1">
      <alignment horizontal="left" vertical="center" wrapText="1"/>
    </xf>
    <xf numFmtId="3" fontId="33" fillId="0" borderId="0" xfId="0" applyNumberFormat="1" applyFont="1" applyFill="1" applyBorder="1"/>
    <xf numFmtId="0" fontId="33" fillId="0" borderId="0" xfId="0" applyFont="1" applyFill="1" applyBorder="1"/>
    <xf numFmtId="0" fontId="49" fillId="0" borderId="0" xfId="0" applyFont="1"/>
    <xf numFmtId="0" fontId="33" fillId="0" borderId="4" xfId="0" applyFont="1" applyFill="1" applyBorder="1" applyAlignment="1">
      <alignment horizontal="left" vertical="center"/>
    </xf>
    <xf numFmtId="3" fontId="33" fillId="0" borderId="4" xfId="0" applyNumberFormat="1" applyFont="1" applyFill="1" applyBorder="1"/>
    <xf numFmtId="0" fontId="33" fillId="0" borderId="4" xfId="0" applyFont="1" applyFill="1" applyBorder="1"/>
    <xf numFmtId="0" fontId="49" fillId="0" borderId="4" xfId="0" applyFont="1" applyBorder="1"/>
    <xf numFmtId="0" fontId="12" fillId="0" borderId="14" xfId="0" applyFont="1" applyFill="1" applyBorder="1"/>
    <xf numFmtId="3" fontId="6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wrapText="1"/>
    </xf>
    <xf numFmtId="3" fontId="4" fillId="0" borderId="18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8" fontId="4" fillId="3" borderId="1" xfId="91" applyNumberFormat="1" applyFont="1" applyFill="1" applyBorder="1" applyAlignment="1">
      <alignment horizontal="right" vertical="center"/>
    </xf>
    <xf numFmtId="1" fontId="4" fillId="10" borderId="1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36" fillId="0" borderId="5" xfId="0" applyFont="1" applyFill="1" applyBorder="1" applyAlignment="1">
      <alignment vertical="center"/>
    </xf>
    <xf numFmtId="0" fontId="2" fillId="0" borderId="0" xfId="92" applyProtection="1">
      <protection locked="0"/>
    </xf>
    <xf numFmtId="0" fontId="2" fillId="0" borderId="0" xfId="92"/>
    <xf numFmtId="0" fontId="2" fillId="0" borderId="0" xfId="92" applyProtection="1"/>
    <xf numFmtId="0" fontId="2" fillId="21" borderId="0" xfId="92" applyFill="1"/>
    <xf numFmtId="0" fontId="2" fillId="21" borderId="0" xfId="92" applyFill="1" applyProtection="1">
      <protection locked="0"/>
    </xf>
    <xf numFmtId="0" fontId="5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0" borderId="13" xfId="0" applyFont="1" applyBorder="1"/>
    <xf numFmtId="0" fontId="5" fillId="0" borderId="15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2" xfId="0" applyFont="1" applyBorder="1"/>
    <xf numFmtId="0" fontId="5" fillId="0" borderId="16" xfId="0" applyFont="1" applyBorder="1"/>
    <xf numFmtId="0" fontId="7" fillId="0" borderId="0" xfId="77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3" fontId="0" fillId="0" borderId="0" xfId="0" applyNumberFormat="1"/>
    <xf numFmtId="0" fontId="51" fillId="22" borderId="19" xfId="0" applyFont="1" applyFill="1" applyBorder="1"/>
    <xf numFmtId="0" fontId="52" fillId="22" borderId="20" xfId="0" applyFont="1" applyFill="1" applyBorder="1"/>
    <xf numFmtId="0" fontId="52" fillId="23" borderId="21" xfId="0" applyFont="1" applyFill="1" applyBorder="1" applyAlignment="1">
      <alignment horizontal="left"/>
    </xf>
    <xf numFmtId="3" fontId="52" fillId="23" borderId="21" xfId="0" applyNumberFormat="1" applyFont="1" applyFill="1" applyBorder="1"/>
    <xf numFmtId="0" fontId="0" fillId="0" borderId="21" xfId="0" applyFont="1" applyBorder="1" applyAlignment="1">
      <alignment horizontal="left" indent="1"/>
    </xf>
    <xf numFmtId="3" fontId="0" fillId="0" borderId="21" xfId="0" applyNumberFormat="1" applyFont="1" applyBorder="1"/>
    <xf numFmtId="3" fontId="5" fillId="12" borderId="1" xfId="0" applyNumberFormat="1" applyFont="1" applyFill="1" applyBorder="1"/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2" fontId="5" fillId="10" borderId="1" xfId="0" applyNumberFormat="1" applyFont="1" applyFill="1" applyBorder="1"/>
    <xf numFmtId="2" fontId="11" fillId="10" borderId="1" xfId="0" applyNumberFormat="1" applyFont="1" applyFill="1" applyBorder="1" applyAlignment="1">
      <alignment horizontal="right" vertical="center"/>
    </xf>
    <xf numFmtId="1" fontId="5" fillId="10" borderId="1" xfId="0" applyNumberFormat="1" applyFont="1" applyFill="1" applyBorder="1"/>
    <xf numFmtId="0" fontId="33" fillId="4" borderId="1" xfId="0" applyFont="1" applyFill="1" applyBorder="1" applyAlignment="1">
      <alignment horizontal="right" vertical="center"/>
    </xf>
    <xf numFmtId="3" fontId="33" fillId="4" borderId="1" xfId="0" applyNumberFormat="1" applyFont="1" applyFill="1" applyBorder="1" applyAlignment="1">
      <alignment horizontal="right" vertical="center"/>
    </xf>
    <xf numFmtId="0" fontId="38" fillId="25" borderId="0" xfId="0" applyFont="1" applyFill="1" applyAlignment="1">
      <alignment horizontal="left" vertical="center"/>
    </xf>
    <xf numFmtId="0" fontId="38" fillId="21" borderId="0" xfId="0" applyFont="1" applyFill="1" applyAlignment="1">
      <alignment horizontal="left" vertical="center"/>
    </xf>
    <xf numFmtId="0" fontId="52" fillId="24" borderId="22" xfId="0" applyFont="1" applyFill="1" applyBorder="1"/>
    <xf numFmtId="0" fontId="52" fillId="26" borderId="23" xfId="0" applyFont="1" applyFill="1" applyBorder="1"/>
    <xf numFmtId="0" fontId="0" fillId="25" borderId="23" xfId="0" applyFill="1" applyBorder="1"/>
    <xf numFmtId="0" fontId="52" fillId="13" borderId="23" xfId="0" applyFont="1" applyFill="1" applyBorder="1"/>
    <xf numFmtId="0" fontId="52" fillId="24" borderId="23" xfId="0" applyFont="1" applyFill="1" applyBorder="1"/>
    <xf numFmtId="0" fontId="52" fillId="28" borderId="23" xfId="0" applyFont="1" applyFill="1" applyBorder="1"/>
    <xf numFmtId="0" fontId="0" fillId="27" borderId="23" xfId="0" applyFill="1" applyBorder="1"/>
    <xf numFmtId="0" fontId="52" fillId="29" borderId="24" xfId="0" applyFont="1" applyFill="1" applyBorder="1"/>
    <xf numFmtId="0" fontId="53" fillId="0" borderId="0" xfId="0" applyFont="1" applyFill="1" applyBorder="1" applyAlignment="1">
      <alignment vertical="top"/>
    </xf>
    <xf numFmtId="0" fontId="15" fillId="0" borderId="4" xfId="0" applyFont="1" applyBorder="1" applyAlignment="1">
      <alignment horizontal="center" vertical="center"/>
    </xf>
    <xf numFmtId="0" fontId="55" fillId="21" borderId="0" xfId="92" applyFont="1" applyFill="1"/>
    <xf numFmtId="0" fontId="55" fillId="21" borderId="0" xfId="92" applyFont="1" applyFill="1" applyProtection="1">
      <protection locked="0"/>
    </xf>
    <xf numFmtId="14" fontId="55" fillId="0" borderId="0" xfId="92" applyNumberFormat="1" applyFont="1" applyProtection="1">
      <protection locked="0"/>
    </xf>
    <xf numFmtId="0" fontId="54" fillId="0" borderId="0" xfId="92" applyFont="1" applyProtection="1"/>
    <xf numFmtId="0" fontId="56" fillId="21" borderId="0" xfId="92" applyFont="1" applyFill="1" applyProtection="1">
      <protection locked="0"/>
    </xf>
    <xf numFmtId="0" fontId="54" fillId="21" borderId="0" xfId="92" applyFont="1" applyFill="1" applyProtection="1">
      <protection locked="0"/>
    </xf>
    <xf numFmtId="1" fontId="5" fillId="3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right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3" fontId="59" fillId="3" borderId="1" xfId="0" applyNumberFormat="1" applyFont="1" applyFill="1" applyBorder="1" applyAlignment="1">
      <alignment horizontal="left" vertical="center"/>
    </xf>
    <xf numFmtId="3" fontId="44" fillId="2" borderId="1" xfId="0" applyNumberFormat="1" applyFont="1" applyFill="1" applyBorder="1" applyAlignment="1">
      <alignment horizontal="left" vertical="center"/>
    </xf>
    <xf numFmtId="3" fontId="59" fillId="2" borderId="1" xfId="0" applyNumberFormat="1" applyFont="1" applyFill="1" applyBorder="1" applyAlignment="1">
      <alignment horizontal="left" vertical="center"/>
    </xf>
    <xf numFmtId="0" fontId="50" fillId="0" borderId="0" xfId="92" applyFont="1" applyAlignment="1" applyProtection="1">
      <alignment horizontal="center" wrapText="1"/>
    </xf>
    <xf numFmtId="0" fontId="50" fillId="0" borderId="0" xfId="92" applyFont="1" applyAlignment="1" applyProtection="1">
      <alignment horizontal="center" wrapText="1"/>
      <protection locked="0"/>
    </xf>
    <xf numFmtId="0" fontId="2" fillId="0" borderId="0" xfId="92" applyAlignment="1" applyProtection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9" fillId="15" borderId="10" xfId="0" applyFont="1" applyFill="1" applyBorder="1" applyAlignment="1">
      <alignment horizontal="center"/>
    </xf>
    <xf numFmtId="0" fontId="19" fillId="15" borderId="11" xfId="0" applyFont="1" applyFill="1" applyBorder="1" applyAlignment="1">
      <alignment horizontal="center"/>
    </xf>
    <xf numFmtId="0" fontId="19" fillId="15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8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center" vertical="center" wrapText="1"/>
    </xf>
    <xf numFmtId="0" fontId="10" fillId="11" borderId="15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10" fillId="12" borderId="15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16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top" wrapText="1"/>
    </xf>
    <xf numFmtId="0" fontId="6" fillId="13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2" borderId="9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 shrinkToFit="1"/>
    </xf>
    <xf numFmtId="0" fontId="10" fillId="9" borderId="14" xfId="0" applyFont="1" applyFill="1" applyBorder="1" applyAlignment="1">
      <alignment horizontal="center" vertical="center" wrapText="1" shrinkToFit="1"/>
    </xf>
    <xf numFmtId="0" fontId="10" fillId="9" borderId="2" xfId="0" applyFont="1" applyFill="1" applyBorder="1" applyAlignment="1">
      <alignment horizontal="center" vertical="center" wrapText="1" shrinkToFit="1"/>
    </xf>
    <xf numFmtId="0" fontId="10" fillId="9" borderId="4" xfId="0" applyFont="1" applyFill="1" applyBorder="1" applyAlignment="1">
      <alignment horizontal="center" vertical="center" wrapText="1" shrinkToFi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3" fontId="52" fillId="22" borderId="0" xfId="0" applyNumberFormat="1" applyFont="1" applyFill="1" applyBorder="1" applyAlignment="1">
      <alignment horizontal="center" vertical="center"/>
    </xf>
    <xf numFmtId="3" fontId="52" fillId="22" borderId="25" xfId="0" applyNumberFormat="1" applyFont="1" applyFill="1" applyBorder="1" applyAlignment="1">
      <alignment horizontal="center" vertical="center"/>
    </xf>
    <xf numFmtId="0" fontId="1" fillId="0" borderId="0" xfId="92" applyFont="1" applyProtection="1">
      <protection locked="0"/>
    </xf>
  </cellXfs>
  <cellStyles count="9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Comma 2" xfId="87"/>
    <cellStyle name="Comma 2 2" xfId="88"/>
    <cellStyle name="Dezimal" xfId="91" builtinId="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Komma 2" xfId="80"/>
    <cellStyle name="Komma 3" xfId="82"/>
    <cellStyle name="Normal 2" xfId="84"/>
    <cellStyle name="Normal 2 2" xfId="85"/>
    <cellStyle name="Normal 3" xfId="83"/>
    <cellStyle name="Normal 4" xfId="86"/>
    <cellStyle name="Percent 2" xfId="89"/>
    <cellStyle name="Prozent" xfId="78" builtinId="5"/>
    <cellStyle name="Prozent 2" xfId="90"/>
    <cellStyle name="Standard" xfId="0" builtinId="0"/>
    <cellStyle name="Standard 2" xfId="79"/>
    <cellStyle name="Standard 3" xfId="81"/>
    <cellStyle name="Standard 4" xfId="9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100934</xdr:rowOff>
    </xdr:from>
    <xdr:to>
      <xdr:col>9</xdr:col>
      <xdr:colOff>514350</xdr:colOff>
      <xdr:row>35</xdr:row>
      <xdr:rowOff>167609</xdr:rowOff>
    </xdr:to>
    <xdr:grpSp>
      <xdr:nvGrpSpPr>
        <xdr:cNvPr id="2" name="Group 11"/>
        <xdr:cNvGrpSpPr/>
      </xdr:nvGrpSpPr>
      <xdr:grpSpPr>
        <a:xfrm>
          <a:off x="0" y="6244559"/>
          <a:ext cx="6105525" cy="447675"/>
          <a:chOff x="57150" y="8530559"/>
          <a:chExt cx="6000750" cy="447675"/>
        </a:xfrm>
      </xdr:grpSpPr>
      <xdr:pic>
        <xdr:nvPicPr>
          <xdr:cNvPr id="3" name="Bild 24" descr="isi_43mm_p334_rgb.emf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4743450" y="8625809"/>
            <a:ext cx="1314450" cy="352425"/>
          </a:xfrm>
          <a:prstGeom prst="rect">
            <a:avLst/>
          </a:prstGeom>
        </xdr:spPr>
      </xdr:pic>
      <xdr:pic>
        <xdr:nvPicPr>
          <xdr:cNvPr id="4" name="Bild 25" descr="Logo"/>
          <xdr:cNvPicPr/>
        </xdr:nvPicPr>
        <xdr:blipFill>
          <a:blip xmlns:r="http://schemas.openxmlformats.org/officeDocument/2006/relationships" r:embed="rId2" cstate="print"/>
          <a:srcRect r="27551" b="34996"/>
          <a:stretch>
            <a:fillRect/>
          </a:stretch>
        </xdr:blipFill>
        <xdr:spPr bwMode="auto">
          <a:xfrm>
            <a:off x="3819525" y="8534400"/>
            <a:ext cx="895350" cy="443834"/>
          </a:xfrm>
          <a:prstGeom prst="rect">
            <a:avLst/>
          </a:prstGeom>
          <a:noFill/>
        </xdr:spPr>
      </xdr:pic>
      <xdr:pic>
        <xdr:nvPicPr>
          <xdr:cNvPr id="5" name="Bild 26" descr="header"/>
          <xdr:cNvPicPr/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2857500" y="8620828"/>
            <a:ext cx="1038225" cy="357406"/>
          </a:xfrm>
          <a:prstGeom prst="rect">
            <a:avLst/>
          </a:prstGeom>
          <a:noFill/>
        </xdr:spPr>
      </xdr:pic>
      <xdr:pic>
        <xdr:nvPicPr>
          <xdr:cNvPr id="6" name="Bild 27" descr="http://www.ise.fraunhofer.de/logo-fraunhofer.gif"/>
          <xdr:cNvPicPr/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666875" y="8587709"/>
            <a:ext cx="1209675" cy="390525"/>
          </a:xfrm>
          <a:prstGeom prst="rect">
            <a:avLst/>
          </a:prstGeom>
          <a:noFill/>
        </xdr:spPr>
      </xdr:pic>
      <xdr:pic>
        <xdr:nvPicPr>
          <xdr:cNvPr id="7" name="Bild 28"/>
          <xdr:cNvPicPr/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676275" y="8530559"/>
            <a:ext cx="857250" cy="4476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8" name="Bild 23" descr="Technische Universität Wien"/>
          <xdr:cNvPicPr/>
        </xdr:nvPicPr>
        <xdr:blipFill>
          <a:blip xmlns:r="http://schemas.openxmlformats.org/officeDocument/2006/relationships" r:embed="rId6" cstate="print"/>
          <a:srcRect r="87904"/>
          <a:stretch>
            <a:fillRect/>
          </a:stretch>
        </xdr:blipFill>
        <xdr:spPr bwMode="auto">
          <a:xfrm>
            <a:off x="57150" y="8530937"/>
            <a:ext cx="523875" cy="447297"/>
          </a:xfrm>
          <a:prstGeom prst="rect">
            <a:avLst/>
          </a:prstGeom>
          <a:no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69272</xdr:colOff>
      <xdr:row>9</xdr:row>
      <xdr:rowOff>259773</xdr:rowOff>
    </xdr:from>
    <xdr:to>
      <xdr:col>48</xdr:col>
      <xdr:colOff>0</xdr:colOff>
      <xdr:row>17</xdr:row>
      <xdr:rowOff>173182</xdr:rowOff>
    </xdr:to>
    <xdr:sp macro="" textlink="">
      <xdr:nvSpPr>
        <xdr:cNvPr id="2" name="Textfeld 1"/>
        <xdr:cNvSpPr txBox="1"/>
      </xdr:nvSpPr>
      <xdr:spPr>
        <a:xfrm>
          <a:off x="10235045" y="3636818"/>
          <a:ext cx="6338455" cy="2909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reference year</a:t>
          </a:r>
        </a:p>
        <a:p>
          <a:r>
            <a:rPr lang="de-DE" sz="1800"/>
            <a:t>The refernce year of the data directly taken from the sources is indicated in the detailed tables ("Condensing", "Standard"). The values based</a:t>
          </a:r>
          <a:r>
            <a:rPr lang="de-DE" sz="1800" baseline="0"/>
            <a:t> on ad hoc calculations and modelling results refer to the year 2012.</a:t>
          </a:r>
          <a:endParaRPr lang="de-DE" sz="1800"/>
        </a:p>
      </xdr:txBody>
    </xdr:sp>
    <xdr:clientData/>
  </xdr:twoCellAnchor>
  <xdr:twoCellAnchor>
    <xdr:from>
      <xdr:col>42</xdr:col>
      <xdr:colOff>0</xdr:colOff>
      <xdr:row>49</xdr:row>
      <xdr:rowOff>0</xdr:rowOff>
    </xdr:from>
    <xdr:to>
      <xdr:col>47</xdr:col>
      <xdr:colOff>762001</xdr:colOff>
      <xdr:row>57</xdr:row>
      <xdr:rowOff>0</xdr:rowOff>
    </xdr:to>
    <xdr:sp macro="" textlink="">
      <xdr:nvSpPr>
        <xdr:cNvPr id="3" name="Textfeld 2"/>
        <xdr:cNvSpPr txBox="1"/>
      </xdr:nvSpPr>
      <xdr:spPr>
        <a:xfrm>
          <a:off x="10165773" y="17162318"/>
          <a:ext cx="6338455" cy="2909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Data sources:</a:t>
          </a:r>
        </a:p>
        <a:p>
          <a:r>
            <a:rPr lang="de-DE" sz="1800"/>
            <a:t>If primary data was (partly) available,</a:t>
          </a:r>
          <a:r>
            <a:rPr lang="de-DE" sz="1800" baseline="0"/>
            <a:t> the data was used for ad-hoc calculations of the capacity, capacity range and age distribution calculation based on shares given in m.EEG.1</a:t>
          </a:r>
          <a:endParaRPr lang="de-DE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17318</xdr:colOff>
      <xdr:row>8</xdr:row>
      <xdr:rowOff>294409</xdr:rowOff>
    </xdr:from>
    <xdr:to>
      <xdr:col>47</xdr:col>
      <xdr:colOff>779318</xdr:colOff>
      <xdr:row>16</xdr:row>
      <xdr:rowOff>294410</xdr:rowOff>
    </xdr:to>
    <xdr:sp macro="" textlink="">
      <xdr:nvSpPr>
        <xdr:cNvPr id="2" name="Textfeld 1"/>
        <xdr:cNvSpPr txBox="1"/>
      </xdr:nvSpPr>
      <xdr:spPr>
        <a:xfrm>
          <a:off x="8970818" y="3307773"/>
          <a:ext cx="6338455" cy="2909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reference year</a:t>
          </a:r>
        </a:p>
        <a:p>
          <a:r>
            <a:rPr lang="de-DE" sz="1800"/>
            <a:t>The refernce year of the data directly taken from the sources is indicated in the detailed tables ("Condensing", "Standard"). The values based</a:t>
          </a:r>
          <a:r>
            <a:rPr lang="de-DE" sz="1800" baseline="0"/>
            <a:t> on ad hoc calculations and modelling results refer to the year 2012.</a:t>
          </a:r>
          <a:endParaRPr lang="de-DE" sz="1800"/>
        </a:p>
      </xdr:txBody>
    </xdr:sp>
    <xdr:clientData/>
  </xdr:twoCellAnchor>
  <xdr:twoCellAnchor>
    <xdr:from>
      <xdr:col>42</xdr:col>
      <xdr:colOff>0</xdr:colOff>
      <xdr:row>49</xdr:row>
      <xdr:rowOff>0</xdr:rowOff>
    </xdr:from>
    <xdr:to>
      <xdr:col>47</xdr:col>
      <xdr:colOff>762001</xdr:colOff>
      <xdr:row>57</xdr:row>
      <xdr:rowOff>0</xdr:rowOff>
    </xdr:to>
    <xdr:sp macro="" textlink="">
      <xdr:nvSpPr>
        <xdr:cNvPr id="3" name="Textfeld 2"/>
        <xdr:cNvSpPr txBox="1"/>
      </xdr:nvSpPr>
      <xdr:spPr>
        <a:xfrm>
          <a:off x="10182225" y="17078325"/>
          <a:ext cx="6334126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Data sources:</a:t>
          </a:r>
        </a:p>
        <a:p>
          <a:r>
            <a:rPr lang="de-DE" sz="1800"/>
            <a:t>If primary data was (partly) available,</a:t>
          </a:r>
          <a:r>
            <a:rPr lang="de-DE" sz="1800" baseline="0"/>
            <a:t> the data was used for ad-hoc calculations of the capacity, capacity range and age distribution calculation based on shares given in m.EEG.1</a:t>
          </a:r>
          <a:endParaRPr lang="de-DE" sz="18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5"/>
  <dimension ref="A2:J39"/>
  <sheetViews>
    <sheetView showGridLines="0" tabSelected="1" view="pageBreakPreview" zoomScaleNormal="100" zoomScaleSheetLayoutView="100" workbookViewId="0">
      <selection activeCell="A18" sqref="A18:J18"/>
    </sheetView>
  </sheetViews>
  <sheetFormatPr baseColWidth="10" defaultColWidth="8" defaultRowHeight="15"/>
  <cols>
    <col min="1" max="3" width="8" style="369"/>
    <col min="4" max="4" width="9.375" style="369" bestFit="1" customWidth="1"/>
    <col min="5" max="8" width="8" style="369"/>
    <col min="9" max="9" width="8" style="369" customWidth="1"/>
    <col min="10" max="16384" width="8" style="369"/>
  </cols>
  <sheetData>
    <row r="2" spans="1:10">
      <c r="A2" s="368"/>
      <c r="B2" s="368"/>
      <c r="C2" s="368"/>
      <c r="D2" s="368"/>
      <c r="E2" s="368"/>
      <c r="F2" s="368"/>
      <c r="G2" s="368"/>
      <c r="H2" s="368"/>
      <c r="I2" s="368"/>
      <c r="J2" s="368"/>
    </row>
    <row r="3" spans="1:10">
      <c r="A3" s="368"/>
      <c r="B3" s="368"/>
      <c r="C3" s="368"/>
      <c r="D3" s="368"/>
      <c r="E3" s="368"/>
      <c r="F3" s="368"/>
      <c r="G3" s="368"/>
      <c r="H3" s="368"/>
      <c r="I3" s="368"/>
      <c r="J3" s="368"/>
    </row>
    <row r="4" spans="1:10">
      <c r="A4" s="368"/>
      <c r="B4" s="368"/>
      <c r="C4" s="368"/>
      <c r="D4" s="368"/>
      <c r="E4" s="368"/>
      <c r="F4" s="368"/>
      <c r="G4" s="368"/>
      <c r="H4" s="368"/>
      <c r="I4" s="368"/>
      <c r="J4" s="368"/>
    </row>
    <row r="5" spans="1:10">
      <c r="A5" s="368"/>
      <c r="B5" s="368"/>
      <c r="C5" s="368"/>
      <c r="D5" s="368"/>
      <c r="E5" s="368"/>
      <c r="F5" s="368"/>
      <c r="G5" s="368"/>
      <c r="H5" s="368"/>
      <c r="I5" s="368"/>
      <c r="J5" s="368"/>
    </row>
    <row r="6" spans="1:10">
      <c r="A6" s="368"/>
      <c r="B6" s="368"/>
      <c r="C6" s="368"/>
      <c r="D6" s="368"/>
      <c r="E6" s="368"/>
      <c r="F6" s="368"/>
      <c r="G6" s="368"/>
      <c r="H6" s="368"/>
      <c r="I6" s="368"/>
      <c r="J6" s="368"/>
    </row>
    <row r="7" spans="1:10">
      <c r="A7" s="368"/>
      <c r="B7" s="368"/>
      <c r="C7" s="368"/>
      <c r="D7" s="368"/>
      <c r="E7" s="368"/>
      <c r="F7" s="368"/>
      <c r="G7" s="368"/>
      <c r="H7" s="368"/>
      <c r="I7" s="368"/>
      <c r="J7" s="368"/>
    </row>
    <row r="8" spans="1:10">
      <c r="A8" s="368"/>
      <c r="B8" s="368"/>
      <c r="C8" s="368"/>
      <c r="D8" s="368"/>
      <c r="E8" s="368"/>
      <c r="F8" s="368"/>
      <c r="G8" s="368"/>
      <c r="H8" s="368"/>
      <c r="I8" s="368"/>
      <c r="J8" s="368"/>
    </row>
    <row r="9" spans="1:10" ht="3.75" customHeight="1">
      <c r="A9" s="439" t="s">
        <v>310</v>
      </c>
      <c r="B9" s="439"/>
      <c r="C9" s="439"/>
      <c r="D9" s="439"/>
      <c r="E9" s="439"/>
      <c r="F9" s="439"/>
      <c r="G9" s="439"/>
      <c r="H9" s="439"/>
      <c r="I9" s="439"/>
      <c r="J9" s="439"/>
    </row>
    <row r="10" spans="1:10">
      <c r="A10" s="439"/>
      <c r="B10" s="439"/>
      <c r="C10" s="439"/>
      <c r="D10" s="439"/>
      <c r="E10" s="439"/>
      <c r="F10" s="439"/>
      <c r="G10" s="439"/>
      <c r="H10" s="439"/>
      <c r="I10" s="439"/>
      <c r="J10" s="439"/>
    </row>
    <row r="11" spans="1:10">
      <c r="A11" s="439"/>
      <c r="B11" s="439"/>
      <c r="C11" s="439"/>
      <c r="D11" s="439"/>
      <c r="E11" s="439"/>
      <c r="F11" s="439"/>
      <c r="G11" s="439"/>
      <c r="H11" s="439"/>
      <c r="I11" s="439"/>
      <c r="J11" s="439"/>
    </row>
    <row r="12" spans="1:10">
      <c r="A12" s="368"/>
      <c r="B12" s="368"/>
      <c r="C12" s="368"/>
      <c r="D12" s="368"/>
      <c r="E12" s="368"/>
      <c r="F12" s="368"/>
      <c r="G12" s="368"/>
      <c r="H12" s="368"/>
      <c r="I12" s="368"/>
      <c r="J12" s="368"/>
    </row>
    <row r="13" spans="1:10">
      <c r="A13" s="368"/>
      <c r="B13" s="368"/>
      <c r="C13" s="368"/>
      <c r="D13" s="368"/>
      <c r="E13" s="368"/>
      <c r="F13" s="368"/>
      <c r="G13" s="368"/>
      <c r="H13" s="368"/>
      <c r="I13" s="368"/>
      <c r="J13" s="368"/>
    </row>
    <row r="14" spans="1:10">
      <c r="A14" s="368"/>
      <c r="B14" s="368"/>
      <c r="C14" s="368"/>
      <c r="D14" s="368"/>
      <c r="E14" s="368"/>
      <c r="F14" s="368"/>
      <c r="G14" s="368"/>
      <c r="H14" s="368"/>
      <c r="I14" s="368"/>
      <c r="J14" s="368"/>
    </row>
    <row r="15" spans="1:10" ht="15" customHeight="1">
      <c r="A15" s="440" t="s">
        <v>313</v>
      </c>
      <c r="B15" s="440"/>
      <c r="C15" s="440"/>
      <c r="D15" s="440"/>
      <c r="E15" s="440"/>
      <c r="F15" s="440"/>
      <c r="G15" s="440"/>
      <c r="H15" s="440"/>
      <c r="I15" s="440"/>
      <c r="J15" s="440"/>
    </row>
    <row r="16" spans="1:10" ht="15" customHeight="1">
      <c r="A16" s="440"/>
      <c r="B16" s="440"/>
      <c r="C16" s="440"/>
      <c r="D16" s="440"/>
      <c r="E16" s="440"/>
      <c r="F16" s="440"/>
      <c r="G16" s="440"/>
      <c r="H16" s="440"/>
      <c r="I16" s="440"/>
      <c r="J16" s="440"/>
    </row>
    <row r="17" spans="1:10" ht="15" customHeight="1">
      <c r="A17" s="440"/>
      <c r="B17" s="440"/>
      <c r="C17" s="440"/>
      <c r="D17" s="440"/>
      <c r="E17" s="440"/>
      <c r="F17" s="440"/>
      <c r="G17" s="440"/>
      <c r="H17" s="440"/>
      <c r="I17" s="440"/>
      <c r="J17" s="440"/>
    </row>
    <row r="18" spans="1:10" ht="15" customHeight="1">
      <c r="A18" s="440"/>
      <c r="B18" s="440"/>
      <c r="C18" s="440"/>
      <c r="D18" s="440"/>
      <c r="E18" s="440"/>
      <c r="F18" s="440"/>
      <c r="G18" s="440"/>
      <c r="H18" s="440"/>
      <c r="I18" s="440"/>
      <c r="J18" s="440"/>
    </row>
    <row r="19" spans="1:10">
      <c r="A19" s="370"/>
      <c r="B19" s="370"/>
      <c r="C19" s="370"/>
      <c r="D19" s="417"/>
      <c r="E19" s="371"/>
      <c r="F19" s="371"/>
      <c r="G19" s="371"/>
    </row>
    <row r="20" spans="1:10">
      <c r="A20" s="370"/>
      <c r="B20" s="370"/>
      <c r="C20" s="370"/>
      <c r="D20" s="418"/>
      <c r="E20" s="372"/>
      <c r="F20" s="372"/>
      <c r="G20" s="372"/>
      <c r="H20" s="368"/>
      <c r="I20" s="368"/>
      <c r="J20" s="368"/>
    </row>
    <row r="21" spans="1:10">
      <c r="A21" s="370"/>
      <c r="E21" s="422"/>
      <c r="F21" s="372"/>
      <c r="G21" s="372"/>
      <c r="H21" s="368"/>
      <c r="I21" s="368"/>
      <c r="J21" s="368"/>
    </row>
    <row r="22" spans="1:10">
      <c r="A22" s="370"/>
      <c r="E22" s="372"/>
      <c r="F22" s="372"/>
      <c r="G22" s="372"/>
      <c r="H22" s="368"/>
      <c r="I22" s="368"/>
      <c r="J22" s="368"/>
    </row>
    <row r="23" spans="1:10">
      <c r="A23" s="370"/>
      <c r="B23" s="420" t="s">
        <v>311</v>
      </c>
      <c r="C23" s="420"/>
      <c r="D23" s="421" t="s">
        <v>314</v>
      </c>
      <c r="E23" s="368"/>
      <c r="F23" s="368"/>
      <c r="G23" s="368"/>
      <c r="H23" s="368"/>
      <c r="I23" s="368"/>
      <c r="J23" s="368"/>
    </row>
    <row r="24" spans="1:10">
      <c r="A24" s="370"/>
      <c r="B24" s="370"/>
      <c r="C24" s="370"/>
      <c r="D24" s="418"/>
      <c r="E24" s="368"/>
      <c r="F24" s="368"/>
      <c r="G24" s="368"/>
      <c r="H24" s="368"/>
      <c r="I24" s="368"/>
      <c r="J24" s="368"/>
    </row>
    <row r="25" spans="1:10">
      <c r="A25" s="370"/>
      <c r="B25" s="370" t="s">
        <v>312</v>
      </c>
      <c r="C25" s="370"/>
      <c r="D25" s="419">
        <v>42711</v>
      </c>
      <c r="E25" s="368"/>
      <c r="F25" s="368"/>
      <c r="G25" s="368"/>
      <c r="H25" s="368"/>
      <c r="I25" s="368"/>
      <c r="J25" s="368"/>
    </row>
    <row r="26" spans="1:10">
      <c r="A26" s="370"/>
      <c r="B26" s="370"/>
      <c r="C26" s="370"/>
      <c r="D26" s="368"/>
      <c r="E26" s="368"/>
      <c r="F26" s="368"/>
      <c r="G26" s="368"/>
      <c r="H26" s="368"/>
      <c r="I26" s="368"/>
      <c r="J26" s="368"/>
    </row>
    <row r="27" spans="1:10">
      <c r="A27" s="370"/>
      <c r="B27" s="370"/>
      <c r="C27" s="370"/>
      <c r="D27" s="617" t="s">
        <v>481</v>
      </c>
      <c r="E27" s="368"/>
      <c r="F27" s="368"/>
      <c r="G27" s="368"/>
      <c r="H27" s="368"/>
      <c r="I27" s="368"/>
      <c r="J27" s="368"/>
    </row>
    <row r="28" spans="1:10">
      <c r="A28" s="370"/>
      <c r="B28" s="370"/>
      <c r="C28" s="370"/>
      <c r="D28" s="368"/>
      <c r="E28" s="368"/>
      <c r="F28" s="368"/>
      <c r="G28" s="368"/>
      <c r="H28" s="368"/>
      <c r="I28" s="368"/>
      <c r="J28" s="368"/>
    </row>
    <row r="29" spans="1:10">
      <c r="A29" s="370"/>
      <c r="B29" s="370"/>
      <c r="C29" s="370"/>
      <c r="D29" s="368"/>
      <c r="E29" s="368"/>
      <c r="F29" s="368"/>
      <c r="G29" s="368"/>
      <c r="H29" s="368"/>
      <c r="I29" s="368"/>
      <c r="J29" s="368"/>
    </row>
    <row r="30" spans="1:10">
      <c r="A30" s="370"/>
      <c r="B30" s="370"/>
      <c r="C30" s="370"/>
      <c r="D30" s="368"/>
      <c r="E30" s="368"/>
      <c r="F30" s="368"/>
      <c r="G30" s="368"/>
      <c r="H30" s="368"/>
      <c r="I30" s="368"/>
      <c r="J30" s="368"/>
    </row>
    <row r="31" spans="1:10">
      <c r="A31" s="370"/>
      <c r="B31" s="370"/>
      <c r="C31" s="370"/>
      <c r="D31" s="370"/>
      <c r="E31" s="370"/>
      <c r="F31" s="370"/>
      <c r="G31" s="370"/>
      <c r="H31" s="370"/>
      <c r="I31" s="370"/>
      <c r="J31" s="370"/>
    </row>
    <row r="32" spans="1:10">
      <c r="A32" s="370"/>
      <c r="B32" s="370"/>
      <c r="C32" s="370"/>
      <c r="D32" s="370"/>
      <c r="E32" s="370"/>
      <c r="F32" s="370"/>
      <c r="G32" s="370"/>
      <c r="H32" s="370"/>
      <c r="I32" s="370"/>
      <c r="J32" s="370"/>
    </row>
    <row r="33" spans="1:10">
      <c r="A33" s="370"/>
      <c r="B33" s="370"/>
      <c r="C33" s="370"/>
      <c r="D33" s="370"/>
      <c r="E33" s="370"/>
      <c r="F33" s="370"/>
      <c r="G33" s="370"/>
      <c r="H33" s="370"/>
      <c r="I33" s="370"/>
      <c r="J33" s="370"/>
    </row>
    <row r="34" spans="1:10">
      <c r="A34" s="370"/>
      <c r="B34" s="370"/>
      <c r="C34" s="370"/>
      <c r="D34" s="370"/>
      <c r="E34" s="370"/>
      <c r="F34" s="370"/>
      <c r="G34" s="370"/>
      <c r="H34" s="370"/>
      <c r="I34" s="370"/>
      <c r="J34" s="370"/>
    </row>
    <row r="35" spans="1:10">
      <c r="A35" s="370"/>
      <c r="B35" s="370"/>
      <c r="C35" s="370"/>
      <c r="D35" s="370"/>
      <c r="E35" s="370"/>
      <c r="F35" s="370"/>
      <c r="G35" s="370"/>
      <c r="H35" s="370"/>
      <c r="I35" s="370"/>
      <c r="J35" s="370"/>
    </row>
    <row r="36" spans="1:10">
      <c r="A36" s="441"/>
      <c r="B36" s="441"/>
      <c r="C36" s="441"/>
      <c r="D36" s="441"/>
      <c r="E36" s="441"/>
      <c r="F36" s="441"/>
      <c r="G36" s="441"/>
      <c r="H36" s="441"/>
      <c r="I36" s="441"/>
      <c r="J36" s="441"/>
    </row>
    <row r="37" spans="1:10">
      <c r="A37" s="441"/>
      <c r="B37" s="441"/>
      <c r="C37" s="441"/>
      <c r="D37" s="441"/>
      <c r="E37" s="441"/>
      <c r="F37" s="441"/>
      <c r="G37" s="441"/>
      <c r="H37" s="441"/>
      <c r="I37" s="441"/>
      <c r="J37" s="441"/>
    </row>
    <row r="38" spans="1:10">
      <c r="A38" s="441"/>
      <c r="B38" s="441"/>
      <c r="C38" s="441"/>
      <c r="D38" s="441"/>
      <c r="E38" s="441"/>
      <c r="F38" s="441"/>
      <c r="G38" s="441"/>
      <c r="H38" s="441"/>
      <c r="I38" s="441"/>
      <c r="J38" s="441"/>
    </row>
    <row r="39" spans="1:10">
      <c r="A39" s="441"/>
      <c r="B39" s="441"/>
      <c r="C39" s="441"/>
      <c r="D39" s="441"/>
      <c r="E39" s="441"/>
      <c r="F39" s="441"/>
      <c r="G39" s="441"/>
      <c r="H39" s="441"/>
      <c r="I39" s="441"/>
      <c r="J39" s="441"/>
    </row>
  </sheetData>
  <mergeCells count="4">
    <mergeCell ref="A9:J11"/>
    <mergeCell ref="A15:J17"/>
    <mergeCell ref="A18:J18"/>
    <mergeCell ref="A36:J39"/>
  </mergeCells>
  <pageMargins left="0.19685039370078741" right="0.11811023622047245" top="0.78740157480314965" bottom="0.78740157480314965" header="0.31496062992125984" footer="0.31496062992125984"/>
  <pageSetup orientation="portrait" horizontalDpi="1200" verticalDpi="1200" r:id="rId1"/>
  <headerFooter scaleWithDoc="0">
    <oddHeader xml:space="preserve">&amp;C  
</oddHeader>
    <oddFooter xml:space="preserve">&amp;C     
 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21">
    <tabColor rgb="FFC00000"/>
  </sheetPr>
  <dimension ref="A1:CI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6" width="17.375" style="1" hidden="1" customWidth="1" outlineLevel="1"/>
    <col min="7" max="9" width="14.875" style="3" hidden="1" customWidth="1" outlineLevel="3"/>
    <col min="10" max="19" width="14.875" style="1" hidden="1" customWidth="1" outlineLevel="3"/>
    <col min="20" max="20" width="14.875" style="1" customWidth="1" collapsed="1"/>
    <col min="21" max="25" width="14.875" style="1" hidden="1" customWidth="1" outlineLevel="1"/>
    <col min="26" max="26" width="14.5" style="1" hidden="1" customWidth="1" outlineLevel="1"/>
    <col min="27" max="38" width="12.875" style="1" hidden="1" customWidth="1" outlineLevel="1"/>
    <col min="39" max="39" width="12.875" style="1" customWidth="1" collapsed="1"/>
    <col min="40" max="40" width="12.875" style="1" customWidth="1"/>
    <col min="41" max="44" width="12.375" style="1" hidden="1" customWidth="1" outlineLevel="1"/>
    <col min="45" max="45" width="13.25" style="1" customWidth="1" collapsed="1"/>
    <col min="46" max="46" width="13.875" style="1" customWidth="1"/>
    <col min="47" max="50" width="12.625" style="1" hidden="1" customWidth="1" outlineLevel="1"/>
    <col min="51" max="51" width="14" style="1" customWidth="1" collapsed="1"/>
    <col min="52" max="55" width="12.375" style="1" hidden="1" customWidth="1" outlineLevel="1"/>
    <col min="56" max="56" width="16.625" style="1" customWidth="1" collapsed="1"/>
    <col min="57" max="60" width="12.875" style="1" hidden="1" customWidth="1" outlineLevel="1"/>
    <col min="61" max="61" width="16" style="1" customWidth="1" collapsed="1"/>
    <col min="62" max="65" width="12.125" style="1" hidden="1" customWidth="1" outlineLevel="1"/>
    <col min="66" max="66" width="15.875" style="1" customWidth="1" collapsed="1"/>
    <col min="67" max="70" width="14.875" style="1" hidden="1" customWidth="1" outlineLevel="1"/>
    <col min="71" max="71" width="16.5" style="1" customWidth="1" collapsed="1"/>
    <col min="72" max="75" width="12.875" style="1" hidden="1" customWidth="1" outlineLevel="1"/>
    <col min="76" max="76" width="18" style="1" customWidth="1" collapsed="1"/>
    <col min="77" max="80" width="14.5" style="1" hidden="1" customWidth="1" outlineLevel="1"/>
    <col min="81" max="81" width="10.875" style="1" collapsed="1"/>
    <col min="82" max="83" width="10.875" style="1"/>
    <col min="84" max="84" width="21.75" style="1" customWidth="1"/>
    <col min="85" max="86" width="10.875" style="1"/>
    <col min="87" max="87" width="29.625" style="1" bestFit="1" customWidth="1"/>
    <col min="88" max="16384" width="10.875" style="1"/>
  </cols>
  <sheetData>
    <row r="1" spans="1:87" ht="24.95" customHeight="1">
      <c r="A1" s="155" t="s">
        <v>335</v>
      </c>
      <c r="C1" s="69"/>
      <c r="D1" s="69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7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465"/>
      <c r="Z2" s="465"/>
      <c r="AA2" s="465"/>
      <c r="AB2" s="465"/>
      <c r="AC2" s="465"/>
      <c r="AD2" s="465"/>
      <c r="AE2" s="465"/>
      <c r="AF2" s="465"/>
      <c r="AG2" s="465"/>
      <c r="AH2" s="465"/>
      <c r="AI2" s="465"/>
      <c r="AJ2" s="465"/>
      <c r="AK2" s="465"/>
      <c r="AL2" s="465"/>
      <c r="AM2" s="416"/>
      <c r="AN2" s="472" t="s">
        <v>50</v>
      </c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</row>
    <row r="3" spans="1:87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69" t="s">
        <v>157</v>
      </c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60" t="s">
        <v>162</v>
      </c>
      <c r="AM3" s="460" t="s">
        <v>435</v>
      </c>
      <c r="AN3" s="473" t="s">
        <v>65</v>
      </c>
      <c r="AO3" s="476" t="s">
        <v>31</v>
      </c>
      <c r="AP3" s="476"/>
      <c r="AQ3" s="476"/>
      <c r="AR3" s="476"/>
      <c r="AS3" s="477" t="s">
        <v>66</v>
      </c>
      <c r="AT3" s="480" t="s">
        <v>64</v>
      </c>
      <c r="AU3" s="482" t="s">
        <v>64</v>
      </c>
      <c r="AV3" s="482"/>
      <c r="AW3" s="482"/>
      <c r="AX3" s="482"/>
      <c r="AY3" s="483" t="s">
        <v>67</v>
      </c>
      <c r="AZ3" s="484" t="s">
        <v>32</v>
      </c>
      <c r="BA3" s="484"/>
      <c r="BB3" s="484"/>
      <c r="BC3" s="484"/>
      <c r="BD3" s="485" t="s">
        <v>68</v>
      </c>
      <c r="BE3" s="486" t="s">
        <v>57</v>
      </c>
      <c r="BF3" s="486"/>
      <c r="BG3" s="486"/>
      <c r="BH3" s="486"/>
      <c r="BI3" s="487" t="s">
        <v>446</v>
      </c>
      <c r="BJ3" s="568" t="s">
        <v>447</v>
      </c>
      <c r="BK3" s="568"/>
      <c r="BL3" s="568"/>
      <c r="BM3" s="568"/>
      <c r="BN3" s="494" t="s">
        <v>448</v>
      </c>
      <c r="BO3" s="566" t="s">
        <v>449</v>
      </c>
      <c r="BP3" s="566"/>
      <c r="BQ3" s="566"/>
      <c r="BR3" s="566"/>
      <c r="BS3" s="538" t="s">
        <v>450</v>
      </c>
      <c r="BT3" s="567" t="s">
        <v>451</v>
      </c>
      <c r="BU3" s="567"/>
      <c r="BV3" s="567"/>
      <c r="BW3" s="567"/>
      <c r="BX3" s="481" t="s">
        <v>36</v>
      </c>
      <c r="BY3" s="544" t="s">
        <v>36</v>
      </c>
      <c r="BZ3" s="544"/>
      <c r="CA3" s="544"/>
      <c r="CB3" s="544"/>
      <c r="CC3" s="466" t="s">
        <v>72</v>
      </c>
      <c r="CD3" s="466" t="s">
        <v>73</v>
      </c>
      <c r="CF3" s="539" t="s">
        <v>80</v>
      </c>
      <c r="CH3" s="375" t="s">
        <v>159</v>
      </c>
      <c r="CI3" s="376" t="s">
        <v>351</v>
      </c>
    </row>
    <row r="4" spans="1:87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46"/>
      <c r="S4" s="470"/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42"/>
      <c r="AL4" s="461"/>
      <c r="AM4" s="461"/>
      <c r="AN4" s="474"/>
      <c r="AO4" s="476"/>
      <c r="AP4" s="476"/>
      <c r="AQ4" s="476"/>
      <c r="AR4" s="476"/>
      <c r="AS4" s="478"/>
      <c r="AT4" s="480"/>
      <c r="AU4" s="482"/>
      <c r="AV4" s="482"/>
      <c r="AW4" s="482"/>
      <c r="AX4" s="482"/>
      <c r="AY4" s="483"/>
      <c r="AZ4" s="484"/>
      <c r="BA4" s="484"/>
      <c r="BB4" s="484"/>
      <c r="BC4" s="484"/>
      <c r="BD4" s="485"/>
      <c r="BE4" s="486"/>
      <c r="BF4" s="486"/>
      <c r="BG4" s="486"/>
      <c r="BH4" s="486"/>
      <c r="BI4" s="487"/>
      <c r="BJ4" s="568"/>
      <c r="BK4" s="568"/>
      <c r="BL4" s="568"/>
      <c r="BM4" s="568"/>
      <c r="BN4" s="494"/>
      <c r="BO4" s="566"/>
      <c r="BP4" s="566"/>
      <c r="BQ4" s="566"/>
      <c r="BR4" s="566"/>
      <c r="BS4" s="538"/>
      <c r="BT4" s="567"/>
      <c r="BU4" s="567"/>
      <c r="BV4" s="567"/>
      <c r="BW4" s="567"/>
      <c r="BX4" s="481"/>
      <c r="BY4" s="544"/>
      <c r="BZ4" s="544"/>
      <c r="CA4" s="544"/>
      <c r="CB4" s="544"/>
      <c r="CC4" s="467"/>
      <c r="CD4" s="467"/>
      <c r="CF4" s="539"/>
      <c r="CH4" s="377" t="s">
        <v>46</v>
      </c>
      <c r="CI4" s="378" t="s">
        <v>158</v>
      </c>
    </row>
    <row r="5" spans="1:87" ht="26.1" customHeight="1">
      <c r="A5" s="4"/>
      <c r="B5" s="445"/>
      <c r="C5" s="139" t="s">
        <v>58</v>
      </c>
      <c r="D5" s="5" t="s">
        <v>59</v>
      </c>
      <c r="E5" s="139" t="s">
        <v>60</v>
      </c>
      <c r="F5" s="139" t="s">
        <v>154</v>
      </c>
      <c r="G5" s="139" t="s">
        <v>58</v>
      </c>
      <c r="H5" s="5" t="s">
        <v>59</v>
      </c>
      <c r="I5" s="139" t="s">
        <v>60</v>
      </c>
      <c r="J5" s="139" t="s">
        <v>154</v>
      </c>
      <c r="K5" s="139" t="s">
        <v>58</v>
      </c>
      <c r="L5" s="5" t="s">
        <v>59</v>
      </c>
      <c r="M5" s="139" t="s">
        <v>60</v>
      </c>
      <c r="N5" s="139" t="s">
        <v>154</v>
      </c>
      <c r="O5" s="139" t="s">
        <v>58</v>
      </c>
      <c r="P5" s="5" t="s">
        <v>59</v>
      </c>
      <c r="Q5" s="139" t="s">
        <v>60</v>
      </c>
      <c r="R5" s="199" t="s">
        <v>154</v>
      </c>
      <c r="S5" s="471"/>
      <c r="T5" s="450"/>
      <c r="U5" s="450"/>
      <c r="V5" s="140" t="s">
        <v>58</v>
      </c>
      <c r="W5" s="11" t="s">
        <v>59</v>
      </c>
      <c r="X5" s="140" t="s">
        <v>60</v>
      </c>
      <c r="Y5" s="140" t="s">
        <v>154</v>
      </c>
      <c r="Z5" s="140" t="s">
        <v>58</v>
      </c>
      <c r="AA5" s="11" t="s">
        <v>59</v>
      </c>
      <c r="AB5" s="140" t="s">
        <v>60</v>
      </c>
      <c r="AC5" s="140" t="s">
        <v>154</v>
      </c>
      <c r="AD5" s="140" t="s">
        <v>58</v>
      </c>
      <c r="AE5" s="11" t="s">
        <v>59</v>
      </c>
      <c r="AF5" s="140" t="s">
        <v>60</v>
      </c>
      <c r="AG5" s="140" t="s">
        <v>154</v>
      </c>
      <c r="AH5" s="140" t="s">
        <v>58</v>
      </c>
      <c r="AI5" s="11" t="s">
        <v>59</v>
      </c>
      <c r="AJ5" s="140" t="s">
        <v>60</v>
      </c>
      <c r="AK5" s="140" t="s">
        <v>154</v>
      </c>
      <c r="AL5" s="462"/>
      <c r="AM5" s="462"/>
      <c r="AN5" s="475"/>
      <c r="AO5" s="382" t="s">
        <v>58</v>
      </c>
      <c r="AP5" s="14" t="s">
        <v>59</v>
      </c>
      <c r="AQ5" s="382" t="s">
        <v>60</v>
      </c>
      <c r="AR5" s="382" t="s">
        <v>154</v>
      </c>
      <c r="AS5" s="479"/>
      <c r="AT5" s="480"/>
      <c r="AU5" s="383" t="s">
        <v>58</v>
      </c>
      <c r="AV5" s="19" t="s">
        <v>59</v>
      </c>
      <c r="AW5" s="383" t="s">
        <v>60</v>
      </c>
      <c r="AX5" s="383" t="s">
        <v>154</v>
      </c>
      <c r="AY5" s="483"/>
      <c r="AZ5" s="384" t="s">
        <v>58</v>
      </c>
      <c r="BA5" s="23" t="s">
        <v>59</v>
      </c>
      <c r="BB5" s="384" t="s">
        <v>60</v>
      </c>
      <c r="BC5" s="384" t="s">
        <v>154</v>
      </c>
      <c r="BD5" s="485"/>
      <c r="BE5" s="385" t="s">
        <v>58</v>
      </c>
      <c r="BF5" s="28" t="s">
        <v>59</v>
      </c>
      <c r="BG5" s="385" t="s">
        <v>60</v>
      </c>
      <c r="BH5" s="385" t="s">
        <v>154</v>
      </c>
      <c r="BI5" s="487"/>
      <c r="BJ5" s="425" t="s">
        <v>58</v>
      </c>
      <c r="BK5" s="32" t="s">
        <v>59</v>
      </c>
      <c r="BL5" s="425" t="s">
        <v>60</v>
      </c>
      <c r="BM5" s="425" t="s">
        <v>154</v>
      </c>
      <c r="BN5" s="494"/>
      <c r="BO5" s="426" t="s">
        <v>58</v>
      </c>
      <c r="BP5" s="36" t="s">
        <v>59</v>
      </c>
      <c r="BQ5" s="426" t="s">
        <v>60</v>
      </c>
      <c r="BR5" s="426" t="s">
        <v>154</v>
      </c>
      <c r="BS5" s="538"/>
      <c r="BT5" s="427" t="s">
        <v>58</v>
      </c>
      <c r="BU5" s="40" t="s">
        <v>59</v>
      </c>
      <c r="BV5" s="427" t="s">
        <v>60</v>
      </c>
      <c r="BW5" s="427" t="s">
        <v>154</v>
      </c>
      <c r="BX5" s="481"/>
      <c r="BY5" s="386" t="s">
        <v>58</v>
      </c>
      <c r="BZ5" s="44" t="s">
        <v>59</v>
      </c>
      <c r="CA5" s="386" t="s">
        <v>60</v>
      </c>
      <c r="CB5" s="386" t="s">
        <v>154</v>
      </c>
      <c r="CC5" s="468"/>
      <c r="CD5" s="468"/>
      <c r="CF5" s="539"/>
      <c r="CH5" s="377" t="s">
        <v>160</v>
      </c>
      <c r="CI5" s="378" t="s">
        <v>352</v>
      </c>
    </row>
    <row r="6" spans="1:87" ht="29.1" customHeight="1">
      <c r="A6" s="342" t="s">
        <v>6</v>
      </c>
      <c r="B6" s="161">
        <v>0.40185561793504027</v>
      </c>
      <c r="C6" s="254">
        <v>98.358989336576087</v>
      </c>
      <c r="D6" s="254">
        <v>303.49662859846416</v>
      </c>
      <c r="E6" s="254">
        <v>0</v>
      </c>
      <c r="F6" s="254">
        <v>0</v>
      </c>
      <c r="G6" s="255">
        <v>84.779768706863422</v>
      </c>
      <c r="H6" s="255">
        <v>261.59656732384138</v>
      </c>
      <c r="I6" s="255">
        <v>0</v>
      </c>
      <c r="J6" s="255">
        <v>0</v>
      </c>
      <c r="K6" s="255">
        <v>10.92978060452432</v>
      </c>
      <c r="L6" s="255">
        <v>33.724945601494589</v>
      </c>
      <c r="M6" s="255">
        <v>0</v>
      </c>
      <c r="N6" s="255">
        <v>0</v>
      </c>
      <c r="O6" s="255">
        <v>2.6494400251883397</v>
      </c>
      <c r="P6" s="255">
        <v>8.175115673128186</v>
      </c>
      <c r="Q6" s="255">
        <v>0</v>
      </c>
      <c r="R6" s="255">
        <v>0</v>
      </c>
      <c r="S6" s="133" t="s">
        <v>46</v>
      </c>
      <c r="T6" s="58">
        <v>17940</v>
      </c>
      <c r="U6" s="277" t="s">
        <v>160</v>
      </c>
      <c r="V6" s="129">
        <v>8970</v>
      </c>
      <c r="W6" s="129">
        <v>8970</v>
      </c>
      <c r="X6" s="129">
        <v>0</v>
      </c>
      <c r="Y6" s="129">
        <v>0</v>
      </c>
      <c r="Z6" s="129">
        <v>7731.6219943892038</v>
      </c>
      <c r="AA6" s="129">
        <v>7731.6219943892038</v>
      </c>
      <c r="AB6" s="129">
        <v>0</v>
      </c>
      <c r="AC6" s="129">
        <v>0</v>
      </c>
      <c r="AD6" s="129">
        <v>996.75822905314897</v>
      </c>
      <c r="AE6" s="129">
        <v>996.75822905314897</v>
      </c>
      <c r="AF6" s="129">
        <v>0</v>
      </c>
      <c r="AG6" s="129">
        <v>0</v>
      </c>
      <c r="AH6" s="129">
        <v>241.61977655764611</v>
      </c>
      <c r="AI6" s="129">
        <v>241.61977655764608</v>
      </c>
      <c r="AJ6" s="129">
        <v>0</v>
      </c>
      <c r="AK6" s="129">
        <v>0</v>
      </c>
      <c r="AL6" s="134"/>
      <c r="AM6" s="423">
        <v>2012</v>
      </c>
      <c r="AN6" s="15"/>
      <c r="AO6" s="16"/>
      <c r="AP6" s="16"/>
      <c r="AQ6" s="16"/>
      <c r="AR6" s="16"/>
      <c r="AS6" s="218" t="s">
        <v>421</v>
      </c>
      <c r="AT6" s="20"/>
      <c r="AU6" s="21"/>
      <c r="AV6" s="21"/>
      <c r="AW6" s="21"/>
      <c r="AX6" s="21"/>
      <c r="AY6" s="25"/>
      <c r="AZ6" s="26"/>
      <c r="BA6" s="26"/>
      <c r="BB6" s="26"/>
      <c r="BC6" s="26"/>
      <c r="BD6" s="29"/>
      <c r="BE6" s="30"/>
      <c r="BF6" s="30"/>
      <c r="BG6" s="30"/>
      <c r="BH6" s="30"/>
      <c r="BI6" s="85"/>
      <c r="BJ6" s="400"/>
      <c r="BK6" s="400"/>
      <c r="BL6" s="400"/>
      <c r="BM6" s="400"/>
      <c r="BN6" s="37"/>
      <c r="BO6" s="38"/>
      <c r="BP6" s="38"/>
      <c r="BQ6" s="38"/>
      <c r="BR6" s="38"/>
      <c r="BS6" s="41"/>
      <c r="BT6" s="42"/>
      <c r="BU6" s="42"/>
      <c r="BV6" s="42"/>
      <c r="BW6" s="42"/>
      <c r="BX6" s="45"/>
      <c r="BY6" s="86"/>
      <c r="BZ6" s="86"/>
      <c r="CA6" s="86"/>
      <c r="CB6" s="86"/>
      <c r="CC6" s="103" t="s">
        <v>140</v>
      </c>
      <c r="CD6" s="103" t="s">
        <v>140</v>
      </c>
      <c r="CF6" s="79"/>
      <c r="CH6" s="379" t="s">
        <v>161</v>
      </c>
      <c r="CI6" s="380" t="s">
        <v>353</v>
      </c>
    </row>
    <row r="7" spans="1:87" ht="29.1" customHeight="1">
      <c r="A7" s="6" t="s">
        <v>9</v>
      </c>
      <c r="B7" s="164">
        <v>1.1867216592073415</v>
      </c>
      <c r="C7" s="165">
        <v>1186.7216592073414</v>
      </c>
      <c r="D7" s="165">
        <v>0</v>
      </c>
      <c r="E7" s="165">
        <v>0</v>
      </c>
      <c r="F7" s="165">
        <v>0</v>
      </c>
      <c r="G7" s="310">
        <v>719.88784996046002</v>
      </c>
      <c r="H7" s="310">
        <v>0</v>
      </c>
      <c r="I7" s="310">
        <v>0</v>
      </c>
      <c r="J7" s="310">
        <v>0</v>
      </c>
      <c r="K7" s="310">
        <v>381.41526280864315</v>
      </c>
      <c r="L7" s="310">
        <v>0</v>
      </c>
      <c r="M7" s="310">
        <v>0</v>
      </c>
      <c r="N7" s="310">
        <v>0</v>
      </c>
      <c r="O7" s="310">
        <v>85.418546421216845</v>
      </c>
      <c r="P7" s="310">
        <v>0</v>
      </c>
      <c r="Q7" s="310">
        <v>0</v>
      </c>
      <c r="R7" s="310">
        <v>0</v>
      </c>
      <c r="S7" s="311" t="s">
        <v>46</v>
      </c>
      <c r="T7" s="58">
        <v>96770.685225728128</v>
      </c>
      <c r="U7" s="277" t="s">
        <v>160</v>
      </c>
      <c r="V7" s="183">
        <v>96770.685225728128</v>
      </c>
      <c r="W7" s="183">
        <v>0</v>
      </c>
      <c r="X7" s="183">
        <v>0</v>
      </c>
      <c r="Y7" s="183">
        <v>0</v>
      </c>
      <c r="Z7" s="183">
        <v>58702.931716002604</v>
      </c>
      <c r="AA7" s="183">
        <v>0</v>
      </c>
      <c r="AB7" s="183">
        <v>0</v>
      </c>
      <c r="AC7" s="183">
        <v>0</v>
      </c>
      <c r="AD7" s="183">
        <v>31102.33646716881</v>
      </c>
      <c r="AE7" s="183">
        <v>0</v>
      </c>
      <c r="AF7" s="183">
        <v>0</v>
      </c>
      <c r="AG7" s="183">
        <v>0</v>
      </c>
      <c r="AH7" s="183">
        <v>6965.4170411687082</v>
      </c>
      <c r="AI7" s="183">
        <v>0</v>
      </c>
      <c r="AJ7" s="183">
        <v>0</v>
      </c>
      <c r="AK7" s="183">
        <v>0</v>
      </c>
      <c r="AL7" s="309" t="s">
        <v>46</v>
      </c>
      <c r="AM7" s="423">
        <v>2014</v>
      </c>
      <c r="AN7" s="15"/>
      <c r="AO7" s="16"/>
      <c r="AP7" s="16"/>
      <c r="AQ7" s="16"/>
      <c r="AR7" s="16"/>
      <c r="AS7" s="218" t="s">
        <v>421</v>
      </c>
      <c r="AT7" s="20"/>
      <c r="AU7" s="21"/>
      <c r="AV7" s="21"/>
      <c r="AW7" s="21"/>
      <c r="AX7" s="21"/>
      <c r="AY7" s="25"/>
      <c r="AZ7" s="26"/>
      <c r="BA7" s="26"/>
      <c r="BB7" s="26"/>
      <c r="BC7" s="26"/>
      <c r="BD7" s="29"/>
      <c r="BE7" s="30"/>
      <c r="BF7" s="30"/>
      <c r="BG7" s="30"/>
      <c r="BH7" s="30"/>
      <c r="BI7" s="85"/>
      <c r="BJ7" s="400"/>
      <c r="BK7" s="400"/>
      <c r="BL7" s="400"/>
      <c r="BM7" s="400"/>
      <c r="BN7" s="37"/>
      <c r="BO7" s="38"/>
      <c r="BP7" s="38"/>
      <c r="BQ7" s="38"/>
      <c r="BR7" s="38"/>
      <c r="BS7" s="41"/>
      <c r="BT7" s="42"/>
      <c r="BU7" s="42"/>
      <c r="BV7" s="42"/>
      <c r="BW7" s="42"/>
      <c r="BX7" s="45"/>
      <c r="BY7" s="86"/>
      <c r="BZ7" s="86"/>
      <c r="CA7" s="86"/>
      <c r="CB7" s="86"/>
      <c r="CC7" s="103" t="s">
        <v>140</v>
      </c>
      <c r="CD7" s="103" t="s">
        <v>140</v>
      </c>
      <c r="CF7" s="79" t="s">
        <v>143</v>
      </c>
    </row>
    <row r="8" spans="1:87" ht="29.1" customHeight="1">
      <c r="A8" s="6" t="s">
        <v>18</v>
      </c>
      <c r="B8" s="164">
        <v>3.6814798331135941</v>
      </c>
      <c r="C8" s="165">
        <v>3676.0454664984572</v>
      </c>
      <c r="D8" s="165">
        <v>0.54499425347436314</v>
      </c>
      <c r="E8" s="165">
        <v>4.8893723616624696</v>
      </c>
      <c r="F8" s="165">
        <v>0</v>
      </c>
      <c r="G8" s="310">
        <v>2084.0055481753839</v>
      </c>
      <c r="H8" s="310">
        <v>0.30896545168309086</v>
      </c>
      <c r="I8" s="310">
        <v>2.7718588416986445</v>
      </c>
      <c r="J8" s="310">
        <v>0</v>
      </c>
      <c r="K8" s="310">
        <v>1073.0409575916883</v>
      </c>
      <c r="L8" s="310">
        <v>0.15908430974525961</v>
      </c>
      <c r="M8" s="310">
        <v>1.4272121628512051</v>
      </c>
      <c r="N8" s="310">
        <v>0</v>
      </c>
      <c r="O8" s="310">
        <v>518.99896072402771</v>
      </c>
      <c r="P8" s="310">
        <v>7.6944492044921917E-2</v>
      </c>
      <c r="Q8" s="310">
        <v>0.69030135710283436</v>
      </c>
      <c r="R8" s="310">
        <v>0</v>
      </c>
      <c r="S8" s="311" t="s">
        <v>46</v>
      </c>
      <c r="T8" s="58">
        <v>364837.37400000007</v>
      </c>
      <c r="U8" s="277" t="s">
        <v>160</v>
      </c>
      <c r="V8" s="183">
        <v>364759.27868716465</v>
      </c>
      <c r="W8" s="183">
        <v>13.345781297573858</v>
      </c>
      <c r="X8" s="183">
        <v>64.749531537841378</v>
      </c>
      <c r="Y8" s="183">
        <v>0</v>
      </c>
      <c r="Z8" s="183">
        <v>206787.52955049209</v>
      </c>
      <c r="AA8" s="183">
        <v>7.5659244485274559</v>
      </c>
      <c r="AB8" s="183">
        <v>36.707484767632991</v>
      </c>
      <c r="AC8" s="183">
        <v>0</v>
      </c>
      <c r="AD8" s="183">
        <v>106473.55949755169</v>
      </c>
      <c r="AE8" s="183">
        <v>3.8956454902062636</v>
      </c>
      <c r="AF8" s="183">
        <v>18.900446133806732</v>
      </c>
      <c r="AG8" s="183">
        <v>0</v>
      </c>
      <c r="AH8" s="183">
        <v>51498.189638390832</v>
      </c>
      <c r="AI8" s="183">
        <v>1.8842113588134275</v>
      </c>
      <c r="AJ8" s="183">
        <v>9.141600636272063</v>
      </c>
      <c r="AK8" s="183">
        <v>0</v>
      </c>
      <c r="AL8" s="309" t="s">
        <v>46</v>
      </c>
      <c r="AM8" s="423">
        <v>2011</v>
      </c>
      <c r="AN8" s="15"/>
      <c r="AO8" s="16"/>
      <c r="AP8" s="16"/>
      <c r="AQ8" s="16"/>
      <c r="AR8" s="16"/>
      <c r="AS8" s="218" t="s">
        <v>421</v>
      </c>
      <c r="AT8" s="20"/>
      <c r="AU8" s="21"/>
      <c r="AV8" s="21"/>
      <c r="AW8" s="21"/>
      <c r="AX8" s="21"/>
      <c r="AY8" s="25"/>
      <c r="AZ8" s="26"/>
      <c r="BA8" s="26"/>
      <c r="BB8" s="26"/>
      <c r="BC8" s="26"/>
      <c r="BD8" s="29"/>
      <c r="BE8" s="30"/>
      <c r="BF8" s="30"/>
      <c r="BG8" s="30"/>
      <c r="BH8" s="30"/>
      <c r="BI8" s="85"/>
      <c r="BJ8" s="400"/>
      <c r="BK8" s="400"/>
      <c r="BL8" s="400"/>
      <c r="BM8" s="400"/>
      <c r="BN8" s="37"/>
      <c r="BO8" s="38"/>
      <c r="BP8" s="38"/>
      <c r="BQ8" s="38"/>
      <c r="BR8" s="38"/>
      <c r="BS8" s="41"/>
      <c r="BT8" s="42"/>
      <c r="BU8" s="42"/>
      <c r="BV8" s="42"/>
      <c r="BW8" s="42"/>
      <c r="BX8" s="45"/>
      <c r="BY8" s="86"/>
      <c r="BZ8" s="86"/>
      <c r="CA8" s="86"/>
      <c r="CB8" s="86"/>
      <c r="CC8" s="103" t="s">
        <v>140</v>
      </c>
      <c r="CD8" s="103" t="s">
        <v>140</v>
      </c>
      <c r="CF8" s="79" t="s">
        <v>113</v>
      </c>
    </row>
    <row r="9" spans="1:87" ht="29.1" customHeight="1">
      <c r="A9" s="6" t="s">
        <v>16</v>
      </c>
      <c r="B9" s="186">
        <v>3.2102137939305678E-2</v>
      </c>
      <c r="C9" s="165">
        <v>30.086432303428627</v>
      </c>
      <c r="D9" s="165">
        <v>1.5473702834419556</v>
      </c>
      <c r="E9" s="165">
        <v>0.46833535243509572</v>
      </c>
      <c r="F9" s="165">
        <v>0</v>
      </c>
      <c r="G9" s="310">
        <v>11.712504895328248</v>
      </c>
      <c r="H9" s="310">
        <v>0.60238388642823604</v>
      </c>
      <c r="I9" s="310">
        <v>0.18232072359826557</v>
      </c>
      <c r="J9" s="310">
        <v>0</v>
      </c>
      <c r="K9" s="310">
        <v>11.480284350533653</v>
      </c>
      <c r="L9" s="310">
        <v>0.59044059030738272</v>
      </c>
      <c r="M9" s="310">
        <v>0.17870590182105364</v>
      </c>
      <c r="N9" s="310">
        <v>0</v>
      </c>
      <c r="O9" s="310">
        <v>6.8936430482182338</v>
      </c>
      <c r="P9" s="310">
        <v>0.35454580622553611</v>
      </c>
      <c r="Q9" s="310">
        <v>0.10730872687025482</v>
      </c>
      <c r="R9" s="310">
        <v>0</v>
      </c>
      <c r="S9" s="311" t="s">
        <v>46</v>
      </c>
      <c r="T9" s="182">
        <v>1877.4707674312715</v>
      </c>
      <c r="U9" s="314" t="s">
        <v>46</v>
      </c>
      <c r="V9" s="183">
        <v>1828.2955939523658</v>
      </c>
      <c r="W9" s="183">
        <v>42.020700710437623</v>
      </c>
      <c r="X9" s="183">
        <v>7.15447276846802</v>
      </c>
      <c r="Y9" s="183">
        <v>0</v>
      </c>
      <c r="Z9" s="259">
        <v>711.74677292952401</v>
      </c>
      <c r="AA9" s="259">
        <v>16.358458788513904</v>
      </c>
      <c r="AB9" s="259">
        <v>2.785202196960467</v>
      </c>
      <c r="AC9" s="259">
        <v>0</v>
      </c>
      <c r="AD9" s="259">
        <v>697.63516957545289</v>
      </c>
      <c r="AE9" s="259">
        <v>16.034124220817478</v>
      </c>
      <c r="AF9" s="259">
        <v>2.7299807752986291</v>
      </c>
      <c r="AG9" s="259">
        <v>0</v>
      </c>
      <c r="AH9" s="259">
        <v>418.91365144738904</v>
      </c>
      <c r="AI9" s="259">
        <v>9.6281177011062393</v>
      </c>
      <c r="AJ9" s="259">
        <v>1.6392897962089246</v>
      </c>
      <c r="AK9" s="259">
        <v>0</v>
      </c>
      <c r="AL9" s="309" t="s">
        <v>46</v>
      </c>
      <c r="AM9" s="423">
        <v>2012</v>
      </c>
      <c r="AN9" s="15"/>
      <c r="AO9" s="16"/>
      <c r="AP9" s="16"/>
      <c r="AQ9" s="16"/>
      <c r="AR9" s="16"/>
      <c r="AS9" s="218" t="s">
        <v>421</v>
      </c>
      <c r="AT9" s="20"/>
      <c r="AU9" s="21"/>
      <c r="AV9" s="21"/>
      <c r="AW9" s="21"/>
      <c r="AX9" s="21"/>
      <c r="AY9" s="25"/>
      <c r="AZ9" s="26"/>
      <c r="BA9" s="26"/>
      <c r="BB9" s="26"/>
      <c r="BC9" s="26"/>
      <c r="BD9" s="29"/>
      <c r="BE9" s="30"/>
      <c r="BF9" s="30"/>
      <c r="BG9" s="30"/>
      <c r="BH9" s="30"/>
      <c r="BI9" s="85"/>
      <c r="BJ9" s="400"/>
      <c r="BK9" s="400"/>
      <c r="BL9" s="400"/>
      <c r="BM9" s="400"/>
      <c r="BN9" s="37"/>
      <c r="BO9" s="38"/>
      <c r="BP9" s="38"/>
      <c r="BQ9" s="38"/>
      <c r="BR9" s="38"/>
      <c r="BS9" s="41"/>
      <c r="BT9" s="42"/>
      <c r="BU9" s="42"/>
      <c r="BV9" s="42"/>
      <c r="BW9" s="42"/>
      <c r="BX9" s="45"/>
      <c r="BY9" s="86"/>
      <c r="BZ9" s="86"/>
      <c r="CA9" s="86"/>
      <c r="CB9" s="86"/>
      <c r="CC9" s="103" t="s">
        <v>140</v>
      </c>
      <c r="CD9" s="103" t="s">
        <v>140</v>
      </c>
      <c r="CF9" s="79"/>
    </row>
    <row r="10" spans="1:87" ht="29.1" customHeight="1">
      <c r="A10" s="6" t="s">
        <v>22</v>
      </c>
      <c r="B10" s="161">
        <v>0</v>
      </c>
      <c r="C10" s="158">
        <v>0</v>
      </c>
      <c r="D10" s="158">
        <v>0</v>
      </c>
      <c r="E10" s="158">
        <v>0</v>
      </c>
      <c r="F10" s="158">
        <v>0</v>
      </c>
      <c r="G10" s="318">
        <v>0</v>
      </c>
      <c r="H10" s="318">
        <v>0</v>
      </c>
      <c r="I10" s="318">
        <v>0</v>
      </c>
      <c r="J10" s="318">
        <v>0</v>
      </c>
      <c r="K10" s="318">
        <v>0</v>
      </c>
      <c r="L10" s="318">
        <v>0</v>
      </c>
      <c r="M10" s="318">
        <v>0</v>
      </c>
      <c r="N10" s="318">
        <v>0</v>
      </c>
      <c r="O10" s="318">
        <v>0</v>
      </c>
      <c r="P10" s="318">
        <v>0</v>
      </c>
      <c r="Q10" s="318">
        <v>0</v>
      </c>
      <c r="R10" s="318">
        <v>0</v>
      </c>
      <c r="S10" s="311" t="s">
        <v>46</v>
      </c>
      <c r="T10" s="182">
        <v>0</v>
      </c>
      <c r="U10" s="314" t="s">
        <v>46</v>
      </c>
      <c r="V10" s="183">
        <v>0</v>
      </c>
      <c r="W10" s="183">
        <v>0</v>
      </c>
      <c r="X10" s="183">
        <v>0</v>
      </c>
      <c r="Y10" s="183">
        <v>0</v>
      </c>
      <c r="Z10" s="259">
        <v>0</v>
      </c>
      <c r="AA10" s="259">
        <v>0</v>
      </c>
      <c r="AB10" s="259">
        <v>0</v>
      </c>
      <c r="AC10" s="259">
        <v>0</v>
      </c>
      <c r="AD10" s="259">
        <v>0</v>
      </c>
      <c r="AE10" s="259">
        <v>0</v>
      </c>
      <c r="AF10" s="259">
        <v>0</v>
      </c>
      <c r="AG10" s="259">
        <v>0</v>
      </c>
      <c r="AH10" s="259">
        <v>0</v>
      </c>
      <c r="AI10" s="259">
        <v>0</v>
      </c>
      <c r="AJ10" s="259">
        <v>0</v>
      </c>
      <c r="AK10" s="259">
        <v>0</v>
      </c>
      <c r="AL10" s="309" t="s">
        <v>46</v>
      </c>
      <c r="AM10" s="423">
        <v>2012</v>
      </c>
      <c r="AN10" s="15"/>
      <c r="AO10" s="16"/>
      <c r="AP10" s="16"/>
      <c r="AQ10" s="16"/>
      <c r="AR10" s="16"/>
      <c r="AS10" s="218" t="s">
        <v>421</v>
      </c>
      <c r="AT10" s="20"/>
      <c r="AU10" s="21"/>
      <c r="AV10" s="21"/>
      <c r="AW10" s="21"/>
      <c r="AX10" s="21"/>
      <c r="AY10" s="25"/>
      <c r="AZ10" s="26"/>
      <c r="BA10" s="26"/>
      <c r="BB10" s="26"/>
      <c r="BC10" s="26"/>
      <c r="BD10" s="29"/>
      <c r="BE10" s="30"/>
      <c r="BF10" s="30"/>
      <c r="BG10" s="30"/>
      <c r="BH10" s="30"/>
      <c r="BI10" s="85"/>
      <c r="BJ10" s="400"/>
      <c r="BK10" s="400"/>
      <c r="BL10" s="400"/>
      <c r="BM10" s="400"/>
      <c r="BN10" s="37"/>
      <c r="BO10" s="38"/>
      <c r="BP10" s="38"/>
      <c r="BQ10" s="38"/>
      <c r="BR10" s="38"/>
      <c r="BS10" s="41"/>
      <c r="BT10" s="42"/>
      <c r="BU10" s="42"/>
      <c r="BV10" s="42"/>
      <c r="BW10" s="42"/>
      <c r="BX10" s="45"/>
      <c r="BY10" s="86"/>
      <c r="BZ10" s="86"/>
      <c r="CA10" s="86"/>
      <c r="CB10" s="86"/>
      <c r="CC10" s="103" t="s">
        <v>140</v>
      </c>
      <c r="CD10" s="103" t="s">
        <v>140</v>
      </c>
      <c r="CF10" s="79"/>
    </row>
    <row r="11" spans="1:87" ht="29.1" customHeight="1">
      <c r="A11" s="6" t="s">
        <v>19</v>
      </c>
      <c r="B11" s="164">
        <v>1.0216594206437299</v>
      </c>
      <c r="C11" s="165">
        <v>816.91175250741423</v>
      </c>
      <c r="D11" s="165">
        <v>167.47192158390098</v>
      </c>
      <c r="E11" s="165">
        <v>37.275746552414617</v>
      </c>
      <c r="F11" s="165">
        <v>0</v>
      </c>
      <c r="G11" s="310">
        <v>423.1264683646728</v>
      </c>
      <c r="H11" s="310">
        <v>86.743522188950635</v>
      </c>
      <c r="I11" s="310">
        <v>19.307293530749732</v>
      </c>
      <c r="J11" s="310">
        <v>0</v>
      </c>
      <c r="K11" s="310">
        <v>246.1297288344951</v>
      </c>
      <c r="L11" s="310">
        <v>50.458104587573878</v>
      </c>
      <c r="M11" s="310">
        <v>11.230918594191612</v>
      </c>
      <c r="N11" s="310">
        <v>0</v>
      </c>
      <c r="O11" s="310">
        <v>147.65555530824648</v>
      </c>
      <c r="P11" s="310">
        <v>30.270294807376487</v>
      </c>
      <c r="Q11" s="310">
        <v>6.7375344274732791</v>
      </c>
      <c r="R11" s="310">
        <v>0</v>
      </c>
      <c r="S11" s="311" t="s">
        <v>46</v>
      </c>
      <c r="T11" s="58">
        <v>98761</v>
      </c>
      <c r="U11" s="277" t="s">
        <v>160</v>
      </c>
      <c r="V11" s="183">
        <v>92252.412779223363</v>
      </c>
      <c r="W11" s="183">
        <v>5513.6087692961837</v>
      </c>
      <c r="X11" s="183">
        <v>994.97845148045053</v>
      </c>
      <c r="Y11" s="183">
        <v>0</v>
      </c>
      <c r="Z11" s="183">
        <v>34548.072503265954</v>
      </c>
      <c r="AA11" s="183">
        <v>7082.566839542892</v>
      </c>
      <c r="AB11" s="183">
        <v>1576.431224735622</v>
      </c>
      <c r="AC11" s="183">
        <v>0</v>
      </c>
      <c r="AD11" s="183">
        <v>20096.37390411305</v>
      </c>
      <c r="AE11" s="183">
        <v>4119.8799555277901</v>
      </c>
      <c r="AF11" s="183">
        <v>916.99909809472149</v>
      </c>
      <c r="AG11" s="183">
        <v>0</v>
      </c>
      <c r="AH11" s="183">
        <v>12056.005028507927</v>
      </c>
      <c r="AI11" s="183">
        <v>2471.5550027921417</v>
      </c>
      <c r="AJ11" s="183">
        <v>550.11644341990166</v>
      </c>
      <c r="AK11" s="183">
        <v>0</v>
      </c>
      <c r="AL11" s="309" t="s">
        <v>46</v>
      </c>
      <c r="AM11" s="423">
        <v>2012</v>
      </c>
      <c r="AN11" s="15"/>
      <c r="AO11" s="16"/>
      <c r="AP11" s="16"/>
      <c r="AQ11" s="16"/>
      <c r="AR11" s="16"/>
      <c r="AS11" s="218" t="s">
        <v>421</v>
      </c>
      <c r="AT11" s="20"/>
      <c r="AU11" s="21"/>
      <c r="AV11" s="21"/>
      <c r="AW11" s="21"/>
      <c r="AX11" s="21"/>
      <c r="AY11" s="25"/>
      <c r="AZ11" s="26"/>
      <c r="BA11" s="26"/>
      <c r="BB11" s="26"/>
      <c r="BC11" s="26"/>
      <c r="BD11" s="29"/>
      <c r="BE11" s="30"/>
      <c r="BF11" s="30"/>
      <c r="BG11" s="30"/>
      <c r="BH11" s="30"/>
      <c r="BI11" s="85"/>
      <c r="BJ11" s="400"/>
      <c r="BK11" s="400"/>
      <c r="BL11" s="400"/>
      <c r="BM11" s="400"/>
      <c r="BN11" s="37"/>
      <c r="BO11" s="38"/>
      <c r="BP11" s="38"/>
      <c r="BQ11" s="38"/>
      <c r="BR11" s="38"/>
      <c r="BS11" s="41"/>
      <c r="BT11" s="42"/>
      <c r="BU11" s="42"/>
      <c r="BV11" s="42"/>
      <c r="BW11" s="42"/>
      <c r="BX11" s="45"/>
      <c r="BY11" s="86"/>
      <c r="BZ11" s="86"/>
      <c r="CA11" s="86"/>
      <c r="CB11" s="86"/>
      <c r="CC11" s="103" t="s">
        <v>140</v>
      </c>
      <c r="CD11" s="103" t="s">
        <v>140</v>
      </c>
      <c r="CF11" s="79" t="s">
        <v>225</v>
      </c>
    </row>
    <row r="12" spans="1:87" ht="29.1" customHeight="1">
      <c r="A12" s="6" t="s">
        <v>3</v>
      </c>
      <c r="B12" s="164">
        <v>0</v>
      </c>
      <c r="C12" s="165">
        <v>0</v>
      </c>
      <c r="D12" s="165">
        <v>0</v>
      </c>
      <c r="E12" s="165">
        <v>0</v>
      </c>
      <c r="F12" s="165">
        <v>0</v>
      </c>
      <c r="G12" s="310">
        <v>0</v>
      </c>
      <c r="H12" s="310">
        <v>0</v>
      </c>
      <c r="I12" s="310">
        <v>0</v>
      </c>
      <c r="J12" s="310">
        <v>0</v>
      </c>
      <c r="K12" s="310">
        <v>0</v>
      </c>
      <c r="L12" s="310">
        <v>0</v>
      </c>
      <c r="M12" s="310">
        <v>0</v>
      </c>
      <c r="N12" s="310">
        <v>0</v>
      </c>
      <c r="O12" s="310">
        <v>0</v>
      </c>
      <c r="P12" s="310">
        <v>0</v>
      </c>
      <c r="Q12" s="310">
        <v>0</v>
      </c>
      <c r="R12" s="310">
        <v>0</v>
      </c>
      <c r="S12" s="311" t="s">
        <v>46</v>
      </c>
      <c r="T12" s="182">
        <v>0</v>
      </c>
      <c r="U12" s="314" t="s">
        <v>46</v>
      </c>
      <c r="V12" s="183">
        <v>0</v>
      </c>
      <c r="W12" s="183">
        <v>0</v>
      </c>
      <c r="X12" s="183">
        <v>0</v>
      </c>
      <c r="Y12" s="183">
        <v>0</v>
      </c>
      <c r="Z12" s="259">
        <v>0</v>
      </c>
      <c r="AA12" s="259">
        <v>0</v>
      </c>
      <c r="AB12" s="259">
        <v>0</v>
      </c>
      <c r="AC12" s="259">
        <v>0</v>
      </c>
      <c r="AD12" s="259">
        <v>0</v>
      </c>
      <c r="AE12" s="259">
        <v>0</v>
      </c>
      <c r="AF12" s="259">
        <v>0</v>
      </c>
      <c r="AG12" s="259">
        <v>0</v>
      </c>
      <c r="AH12" s="259">
        <v>0</v>
      </c>
      <c r="AI12" s="259">
        <v>0</v>
      </c>
      <c r="AJ12" s="259">
        <v>0</v>
      </c>
      <c r="AK12" s="259">
        <v>0</v>
      </c>
      <c r="AL12" s="309" t="s">
        <v>46</v>
      </c>
      <c r="AM12" s="423">
        <v>2012</v>
      </c>
      <c r="AN12" s="15"/>
      <c r="AO12" s="16"/>
      <c r="AP12" s="16"/>
      <c r="AQ12" s="16"/>
      <c r="AR12" s="16"/>
      <c r="AS12" s="218" t="s">
        <v>421</v>
      </c>
      <c r="AT12" s="20"/>
      <c r="AU12" s="21"/>
      <c r="AV12" s="21"/>
      <c r="AW12" s="21"/>
      <c r="AX12" s="21"/>
      <c r="AY12" s="25"/>
      <c r="AZ12" s="26"/>
      <c r="BA12" s="26"/>
      <c r="BB12" s="26"/>
      <c r="BC12" s="26"/>
      <c r="BD12" s="29"/>
      <c r="BE12" s="30"/>
      <c r="BF12" s="30"/>
      <c r="BG12" s="30"/>
      <c r="BH12" s="30"/>
      <c r="BI12" s="85"/>
      <c r="BJ12" s="400"/>
      <c r="BK12" s="400"/>
      <c r="BL12" s="400"/>
      <c r="BM12" s="400"/>
      <c r="BN12" s="37"/>
      <c r="BO12" s="38"/>
      <c r="BP12" s="38"/>
      <c r="BQ12" s="38"/>
      <c r="BR12" s="38"/>
      <c r="BS12" s="41"/>
      <c r="BT12" s="42"/>
      <c r="BU12" s="42"/>
      <c r="BV12" s="42"/>
      <c r="BW12" s="42"/>
      <c r="BX12" s="45"/>
      <c r="BY12" s="86"/>
      <c r="BZ12" s="86"/>
      <c r="CA12" s="86"/>
      <c r="CB12" s="86"/>
      <c r="CC12" s="103" t="s">
        <v>140</v>
      </c>
      <c r="CD12" s="103" t="s">
        <v>140</v>
      </c>
      <c r="CF12" s="79"/>
    </row>
    <row r="13" spans="1:87" ht="29.1" customHeight="1">
      <c r="A13" s="6" t="s">
        <v>20</v>
      </c>
      <c r="B13" s="186">
        <v>2.127771606821284E-2</v>
      </c>
      <c r="C13" s="165">
        <v>7.35075713664828</v>
      </c>
      <c r="D13" s="165">
        <v>3.1394495713944099</v>
      </c>
      <c r="E13" s="165">
        <v>10.78750936017015</v>
      </c>
      <c r="F13" s="165">
        <v>0</v>
      </c>
      <c r="G13" s="310">
        <v>3.488377452603364</v>
      </c>
      <c r="H13" s="310">
        <v>1.4898581050701318</v>
      </c>
      <c r="I13" s="310">
        <v>5.119323591055795</v>
      </c>
      <c r="J13" s="310">
        <v>0</v>
      </c>
      <c r="K13" s="310">
        <v>2.1149652298233992</v>
      </c>
      <c r="L13" s="310">
        <v>0.90328473119854791</v>
      </c>
      <c r="M13" s="310">
        <v>3.1037900979486532</v>
      </c>
      <c r="N13" s="310">
        <v>0</v>
      </c>
      <c r="O13" s="310">
        <v>1.7474144567587633</v>
      </c>
      <c r="P13" s="310">
        <v>0.74630673620936772</v>
      </c>
      <c r="Q13" s="310">
        <v>2.5643956748892034</v>
      </c>
      <c r="R13" s="310">
        <v>0</v>
      </c>
      <c r="S13" s="311" t="s">
        <v>46</v>
      </c>
      <c r="T13" s="182">
        <v>809.13938516808514</v>
      </c>
      <c r="U13" s="314" t="s">
        <v>46</v>
      </c>
      <c r="V13" s="183">
        <v>559.50852412280892</v>
      </c>
      <c r="W13" s="183">
        <v>92.784153017316342</v>
      </c>
      <c r="X13" s="183">
        <v>156.84670802795986</v>
      </c>
      <c r="Y13" s="183">
        <v>0</v>
      </c>
      <c r="Z13" s="259">
        <v>265.52052844799221</v>
      </c>
      <c r="AA13" s="259">
        <v>44.031674726281238</v>
      </c>
      <c r="AB13" s="259">
        <v>74.433219522801721</v>
      </c>
      <c r="AC13" s="259">
        <v>0</v>
      </c>
      <c r="AD13" s="259">
        <v>160.98220250011732</v>
      </c>
      <c r="AE13" s="259">
        <v>26.695924487036038</v>
      </c>
      <c r="AF13" s="259">
        <v>45.128049751913494</v>
      </c>
      <c r="AG13" s="259">
        <v>0</v>
      </c>
      <c r="AH13" s="259">
        <v>133.00579317469948</v>
      </c>
      <c r="AI13" s="259">
        <v>22.056553803999066</v>
      </c>
      <c r="AJ13" s="259">
        <v>37.285438753244655</v>
      </c>
      <c r="AK13" s="259">
        <v>0</v>
      </c>
      <c r="AL13" s="309" t="s">
        <v>46</v>
      </c>
      <c r="AM13" s="423">
        <v>2012</v>
      </c>
      <c r="AN13" s="15"/>
      <c r="AO13" s="16"/>
      <c r="AP13" s="16"/>
      <c r="AQ13" s="16"/>
      <c r="AR13" s="16"/>
      <c r="AS13" s="218" t="s">
        <v>421</v>
      </c>
      <c r="AT13" s="20"/>
      <c r="AU13" s="21"/>
      <c r="AV13" s="21"/>
      <c r="AW13" s="21"/>
      <c r="AX13" s="21"/>
      <c r="AY13" s="25"/>
      <c r="AZ13" s="26"/>
      <c r="BA13" s="26"/>
      <c r="BB13" s="26"/>
      <c r="BC13" s="26"/>
      <c r="BD13" s="29"/>
      <c r="BE13" s="30"/>
      <c r="BF13" s="30"/>
      <c r="BG13" s="30"/>
      <c r="BH13" s="30"/>
      <c r="BI13" s="85"/>
      <c r="BJ13" s="400"/>
      <c r="BK13" s="400"/>
      <c r="BL13" s="400"/>
      <c r="BM13" s="400"/>
      <c r="BN13" s="37"/>
      <c r="BO13" s="38"/>
      <c r="BP13" s="38"/>
      <c r="BQ13" s="38"/>
      <c r="BR13" s="38"/>
      <c r="BS13" s="41"/>
      <c r="BT13" s="42"/>
      <c r="BU13" s="42"/>
      <c r="BV13" s="42"/>
      <c r="BW13" s="42"/>
      <c r="BX13" s="45"/>
      <c r="BY13" s="86"/>
      <c r="BZ13" s="86"/>
      <c r="CA13" s="86"/>
      <c r="CB13" s="86"/>
      <c r="CC13" s="103" t="s">
        <v>140</v>
      </c>
      <c r="CD13" s="103" t="s">
        <v>140</v>
      </c>
      <c r="CF13" s="79"/>
    </row>
    <row r="14" spans="1:87" ht="29.1" customHeight="1">
      <c r="A14" s="6" t="s">
        <v>13</v>
      </c>
      <c r="B14" s="186">
        <v>4.1893988598900041E-2</v>
      </c>
      <c r="C14" s="165">
        <v>36.504305485077403</v>
      </c>
      <c r="D14" s="165">
        <v>2.8227866844569842</v>
      </c>
      <c r="E14" s="165">
        <v>2.5668964293656553</v>
      </c>
      <c r="F14" s="165">
        <v>0</v>
      </c>
      <c r="G14" s="310">
        <v>20.694840653223551</v>
      </c>
      <c r="H14" s="310">
        <v>1.6002802917797971</v>
      </c>
      <c r="I14" s="310">
        <v>1.4552122516278603</v>
      </c>
      <c r="J14" s="310">
        <v>0</v>
      </c>
      <c r="K14" s="310">
        <v>10.655639401336934</v>
      </c>
      <c r="L14" s="310">
        <v>0.82397395640809878</v>
      </c>
      <c r="M14" s="310">
        <v>0.74927936221334113</v>
      </c>
      <c r="N14" s="310">
        <v>0</v>
      </c>
      <c r="O14" s="310">
        <v>5.153825430443856</v>
      </c>
      <c r="P14" s="310">
        <v>0.39853243626343859</v>
      </c>
      <c r="Q14" s="310">
        <v>0.36240481551931636</v>
      </c>
      <c r="R14" s="310">
        <v>0</v>
      </c>
      <c r="S14" s="311" t="s">
        <v>46</v>
      </c>
      <c r="T14" s="182">
        <v>3037.1981873510431</v>
      </c>
      <c r="U14" s="314" t="s">
        <v>46</v>
      </c>
      <c r="V14" s="183">
        <v>2928.1514444667464</v>
      </c>
      <c r="W14" s="183">
        <v>79.554608724113805</v>
      </c>
      <c r="X14" s="183">
        <v>29.49213416018295</v>
      </c>
      <c r="Y14" s="183">
        <v>0</v>
      </c>
      <c r="Z14" s="259">
        <v>1660.0131613691069</v>
      </c>
      <c r="AA14" s="259">
        <v>45.100706037302864</v>
      </c>
      <c r="AB14" s="259">
        <v>16.71953510303593</v>
      </c>
      <c r="AC14" s="259">
        <v>0</v>
      </c>
      <c r="AD14" s="259">
        <v>854.73002403945918</v>
      </c>
      <c r="AE14" s="259">
        <v>23.222061398396967</v>
      </c>
      <c r="AF14" s="259">
        <v>8.6087803236211347</v>
      </c>
      <c r="AG14" s="259">
        <v>0</v>
      </c>
      <c r="AH14" s="259">
        <v>413.40825905818036</v>
      </c>
      <c r="AI14" s="259">
        <v>11.231841288413971</v>
      </c>
      <c r="AJ14" s="259">
        <v>4.1638187335258863</v>
      </c>
      <c r="AK14" s="259">
        <v>0</v>
      </c>
      <c r="AL14" s="309" t="s">
        <v>46</v>
      </c>
      <c r="AM14" s="423">
        <v>2012</v>
      </c>
      <c r="AN14" s="15"/>
      <c r="AO14" s="16"/>
      <c r="AP14" s="16"/>
      <c r="AQ14" s="16"/>
      <c r="AR14" s="16"/>
      <c r="AS14" s="218" t="s">
        <v>421</v>
      </c>
      <c r="AT14" s="20"/>
      <c r="AU14" s="21"/>
      <c r="AV14" s="21"/>
      <c r="AW14" s="21"/>
      <c r="AX14" s="21"/>
      <c r="AY14" s="25"/>
      <c r="AZ14" s="26"/>
      <c r="BA14" s="26"/>
      <c r="BB14" s="26"/>
      <c r="BC14" s="26"/>
      <c r="BD14" s="29"/>
      <c r="BE14" s="30"/>
      <c r="BF14" s="30"/>
      <c r="BG14" s="30"/>
      <c r="BH14" s="30"/>
      <c r="BI14" s="85"/>
      <c r="BJ14" s="400"/>
      <c r="BK14" s="400"/>
      <c r="BL14" s="400"/>
      <c r="BM14" s="400"/>
      <c r="BN14" s="37"/>
      <c r="BO14" s="38"/>
      <c r="BP14" s="38"/>
      <c r="BQ14" s="38"/>
      <c r="BR14" s="38"/>
      <c r="BS14" s="41"/>
      <c r="BT14" s="42"/>
      <c r="BU14" s="42"/>
      <c r="BV14" s="42"/>
      <c r="BW14" s="42"/>
      <c r="BX14" s="45"/>
      <c r="BY14" s="86"/>
      <c r="BZ14" s="86"/>
      <c r="CA14" s="86"/>
      <c r="CB14" s="86"/>
      <c r="CC14" s="103" t="s">
        <v>140</v>
      </c>
      <c r="CD14" s="103" t="s">
        <v>140</v>
      </c>
      <c r="CF14" s="79"/>
    </row>
    <row r="15" spans="1:87" ht="29.1" customHeight="1">
      <c r="A15" s="6" t="s">
        <v>4</v>
      </c>
      <c r="B15" s="164">
        <v>1.0301582095033903</v>
      </c>
      <c r="C15" s="165">
        <v>972.09750133312957</v>
      </c>
      <c r="D15" s="165">
        <v>23.695574563030739</v>
      </c>
      <c r="E15" s="165">
        <v>34.365133607230163</v>
      </c>
      <c r="F15" s="165">
        <v>0</v>
      </c>
      <c r="G15" s="310">
        <v>837.89190880691353</v>
      </c>
      <c r="H15" s="310">
        <v>20.424216885308564</v>
      </c>
      <c r="I15" s="310">
        <v>29.620760628515537</v>
      </c>
      <c r="J15" s="310">
        <v>0</v>
      </c>
      <c r="K15" s="310">
        <v>108.02075628715734</v>
      </c>
      <c r="L15" s="310">
        <v>2.6330834936280225</v>
      </c>
      <c r="M15" s="310">
        <v>3.8186989649406455</v>
      </c>
      <c r="N15" s="310">
        <v>0</v>
      </c>
      <c r="O15" s="310">
        <v>26.184836239058733</v>
      </c>
      <c r="P15" s="310">
        <v>0.63827418409415049</v>
      </c>
      <c r="Q15" s="310">
        <v>0.92567401377398062</v>
      </c>
      <c r="R15" s="310">
        <v>0</v>
      </c>
      <c r="S15" s="311" t="s">
        <v>46</v>
      </c>
      <c r="T15" s="58">
        <v>90000</v>
      </c>
      <c r="U15" s="277" t="s">
        <v>160</v>
      </c>
      <c r="V15" s="183">
        <v>88651.933552509887</v>
      </c>
      <c r="W15" s="183">
        <v>700.33497509323331</v>
      </c>
      <c r="X15" s="183">
        <v>647.73147239689274</v>
      </c>
      <c r="Y15" s="183">
        <v>0</v>
      </c>
      <c r="Z15" s="183">
        <v>76412.847190603759</v>
      </c>
      <c r="AA15" s="183">
        <v>603.64830511380808</v>
      </c>
      <c r="AB15" s="183">
        <v>558.30712357212042</v>
      </c>
      <c r="AC15" s="183">
        <v>0</v>
      </c>
      <c r="AD15" s="183">
        <v>9851.1197647644585</v>
      </c>
      <c r="AE15" s="183">
        <v>77.822145988618999</v>
      </c>
      <c r="AF15" s="183">
        <v>71.976775398920338</v>
      </c>
      <c r="AG15" s="183">
        <v>0</v>
      </c>
      <c r="AH15" s="183">
        <v>2387.9665971416644</v>
      </c>
      <c r="AI15" s="183">
        <v>18.864523990806205</v>
      </c>
      <c r="AJ15" s="183">
        <v>17.447573425851989</v>
      </c>
      <c r="AK15" s="183">
        <v>0</v>
      </c>
      <c r="AL15" s="309" t="s">
        <v>46</v>
      </c>
      <c r="AM15" s="423">
        <v>2012</v>
      </c>
      <c r="AN15" s="15"/>
      <c r="AO15" s="16"/>
      <c r="AP15" s="16"/>
      <c r="AQ15" s="16"/>
      <c r="AR15" s="16"/>
      <c r="AS15" s="218" t="s">
        <v>421</v>
      </c>
      <c r="AT15" s="20"/>
      <c r="AU15" s="21"/>
      <c r="AV15" s="21"/>
      <c r="AW15" s="21"/>
      <c r="AX15" s="21"/>
      <c r="AY15" s="25"/>
      <c r="AZ15" s="26"/>
      <c r="BA15" s="26"/>
      <c r="BB15" s="26"/>
      <c r="BC15" s="26"/>
      <c r="BD15" s="29"/>
      <c r="BE15" s="30"/>
      <c r="BF15" s="30"/>
      <c r="BG15" s="30"/>
      <c r="BH15" s="30"/>
      <c r="BI15" s="85"/>
      <c r="BJ15" s="400"/>
      <c r="BK15" s="400"/>
      <c r="BL15" s="400"/>
      <c r="BM15" s="400"/>
      <c r="BN15" s="37"/>
      <c r="BO15" s="38"/>
      <c r="BP15" s="38"/>
      <c r="BQ15" s="38"/>
      <c r="BR15" s="38"/>
      <c r="BS15" s="41"/>
      <c r="BT15" s="42"/>
      <c r="BU15" s="42"/>
      <c r="BV15" s="42"/>
      <c r="BW15" s="42"/>
      <c r="BX15" s="45"/>
      <c r="BY15" s="86"/>
      <c r="BZ15" s="86"/>
      <c r="CA15" s="86"/>
      <c r="CB15" s="86"/>
      <c r="CC15" s="103" t="s">
        <v>140</v>
      </c>
      <c r="CD15" s="103" t="s">
        <v>140</v>
      </c>
      <c r="CF15" s="79" t="s">
        <v>144</v>
      </c>
    </row>
    <row r="16" spans="1:87" ht="29.1" customHeight="1">
      <c r="A16" s="7" t="s">
        <v>0</v>
      </c>
      <c r="B16" s="161">
        <v>0.43731478422217335</v>
      </c>
      <c r="C16" s="254">
        <v>107.0380461994412</v>
      </c>
      <c r="D16" s="254">
        <v>330.27673802273216</v>
      </c>
      <c r="E16" s="254">
        <v>0</v>
      </c>
      <c r="F16" s="254">
        <v>0</v>
      </c>
      <c r="G16" s="255">
        <v>92.260614518622901</v>
      </c>
      <c r="H16" s="255">
        <v>284.67947513173664</v>
      </c>
      <c r="I16" s="255">
        <v>0</v>
      </c>
      <c r="J16" s="255">
        <v>0</v>
      </c>
      <c r="K16" s="255">
        <v>11.894208848502135</v>
      </c>
      <c r="L16" s="255">
        <v>36.700786676587448</v>
      </c>
      <c r="M16" s="255">
        <v>0</v>
      </c>
      <c r="N16" s="255">
        <v>0</v>
      </c>
      <c r="O16" s="255">
        <v>2.8832228323161631</v>
      </c>
      <c r="P16" s="255">
        <v>8.896476214408116</v>
      </c>
      <c r="Q16" s="255">
        <v>0</v>
      </c>
      <c r="R16" s="255">
        <v>0</v>
      </c>
      <c r="S16" s="270" t="s">
        <v>46</v>
      </c>
      <c r="T16" s="58">
        <v>19523</v>
      </c>
      <c r="U16" s="277" t="s">
        <v>160</v>
      </c>
      <c r="V16" s="129">
        <v>9761.5</v>
      </c>
      <c r="W16" s="129">
        <v>9761.5</v>
      </c>
      <c r="X16" s="183">
        <v>0</v>
      </c>
      <c r="Y16" s="183">
        <v>0</v>
      </c>
      <c r="Z16" s="183">
        <v>8413.8492863132906</v>
      </c>
      <c r="AA16" s="183">
        <v>8413.8492863132906</v>
      </c>
      <c r="AB16" s="183">
        <v>0</v>
      </c>
      <c r="AC16" s="183">
        <v>0</v>
      </c>
      <c r="AD16" s="183">
        <v>1084.7107528319191</v>
      </c>
      <c r="AE16" s="183">
        <v>1084.7107528319191</v>
      </c>
      <c r="AF16" s="183">
        <v>0</v>
      </c>
      <c r="AG16" s="183">
        <v>0</v>
      </c>
      <c r="AH16" s="183">
        <v>262.9399608547896</v>
      </c>
      <c r="AI16" s="183">
        <v>262.93996085478955</v>
      </c>
      <c r="AJ16" s="183">
        <v>0</v>
      </c>
      <c r="AK16" s="183">
        <v>0</v>
      </c>
      <c r="AL16" s="309" t="s">
        <v>46</v>
      </c>
      <c r="AM16" s="423">
        <v>2012</v>
      </c>
      <c r="AN16" s="15"/>
      <c r="AO16" s="16"/>
      <c r="AP16" s="16"/>
      <c r="AQ16" s="16"/>
      <c r="AR16" s="16"/>
      <c r="AS16" s="218" t="s">
        <v>421</v>
      </c>
      <c r="AT16" s="20"/>
      <c r="AU16" s="21">
        <v>75</v>
      </c>
      <c r="AV16" s="21">
        <v>75</v>
      </c>
      <c r="AW16" s="21">
        <v>85</v>
      </c>
      <c r="AX16" s="21">
        <v>87</v>
      </c>
      <c r="AY16" s="25"/>
      <c r="AZ16" s="26"/>
      <c r="BA16" s="26"/>
      <c r="BB16" s="26"/>
      <c r="BC16" s="26"/>
      <c r="BD16" s="29"/>
      <c r="BE16" s="30"/>
      <c r="BF16" s="30"/>
      <c r="BG16" s="30"/>
      <c r="BH16" s="30"/>
      <c r="BI16" s="85"/>
      <c r="BJ16" s="402">
        <f>268/98.6*104.1</f>
        <v>282.94929006085192</v>
      </c>
      <c r="BK16" s="402">
        <f>186/98.6*104.1</f>
        <v>196.37525354969574</v>
      </c>
      <c r="BL16" s="402">
        <f>133/98.6*104.1</f>
        <v>140.4188640973631</v>
      </c>
      <c r="BM16" s="402">
        <f>62/98.6*104.1</f>
        <v>65.458417849898581</v>
      </c>
      <c r="BN16" s="37"/>
      <c r="BO16" s="38"/>
      <c r="BP16" s="38"/>
      <c r="BQ16" s="38"/>
      <c r="BR16" s="38"/>
      <c r="BS16" s="41"/>
      <c r="BT16" s="42"/>
      <c r="BU16" s="42"/>
      <c r="BV16" s="42"/>
      <c r="BW16" s="42"/>
      <c r="BX16" s="45"/>
      <c r="BY16" s="86">
        <f>5.29/268</f>
        <v>1.9738805970149254E-2</v>
      </c>
      <c r="BZ16" s="86">
        <f>4.87/186</f>
        <v>2.6182795698924732E-2</v>
      </c>
      <c r="CA16" s="86">
        <f>2.8/133</f>
        <v>2.1052631578947368E-2</v>
      </c>
      <c r="CB16" s="86">
        <f>3.7/62</f>
        <v>5.9677419354838709E-2</v>
      </c>
      <c r="CC16" s="103" t="s">
        <v>140</v>
      </c>
      <c r="CD16" s="103" t="s">
        <v>140</v>
      </c>
      <c r="CF16" s="79"/>
    </row>
    <row r="17" spans="1:84" ht="29.1" customHeight="1">
      <c r="A17" s="6" t="s">
        <v>15</v>
      </c>
      <c r="B17" s="186">
        <v>2.5409353474507328E-2</v>
      </c>
      <c r="C17" s="165">
        <v>19.475952907426475</v>
      </c>
      <c r="D17" s="165">
        <v>5.9334005670808514</v>
      </c>
      <c r="E17" s="165">
        <v>0</v>
      </c>
      <c r="F17" s="165">
        <v>0</v>
      </c>
      <c r="G17" s="310">
        <v>10.142830800891943</v>
      </c>
      <c r="H17" s="310">
        <v>3.0900402312468764</v>
      </c>
      <c r="I17" s="310">
        <v>0</v>
      </c>
      <c r="J17" s="310">
        <v>0</v>
      </c>
      <c r="K17" s="310">
        <v>6.4019528415706572</v>
      </c>
      <c r="L17" s="310">
        <v>1.9503718663293657</v>
      </c>
      <c r="M17" s="310">
        <v>0</v>
      </c>
      <c r="N17" s="310">
        <v>0</v>
      </c>
      <c r="O17" s="310">
        <v>2.9311692649638745</v>
      </c>
      <c r="P17" s="310">
        <v>0.89298846950460942</v>
      </c>
      <c r="Q17" s="310">
        <v>0</v>
      </c>
      <c r="R17" s="310">
        <v>0</v>
      </c>
      <c r="S17" s="311" t="s">
        <v>46</v>
      </c>
      <c r="T17" s="182">
        <v>1593.697459722594</v>
      </c>
      <c r="U17" s="314" t="s">
        <v>46</v>
      </c>
      <c r="V17" s="183">
        <v>1430.0180333085893</v>
      </c>
      <c r="W17" s="183">
        <v>163.67942641400469</v>
      </c>
      <c r="X17" s="183">
        <v>0</v>
      </c>
      <c r="Y17" s="183">
        <v>0</v>
      </c>
      <c r="Z17" s="259">
        <v>744.7353679183791</v>
      </c>
      <c r="AA17" s="259">
        <v>85.242182274493175</v>
      </c>
      <c r="AB17" s="259">
        <v>0</v>
      </c>
      <c r="AC17" s="259">
        <v>0</v>
      </c>
      <c r="AD17" s="259">
        <v>470.06213536007789</v>
      </c>
      <c r="AE17" s="259">
        <v>53.803168143738162</v>
      </c>
      <c r="AF17" s="259">
        <v>0</v>
      </c>
      <c r="AG17" s="259">
        <v>0</v>
      </c>
      <c r="AH17" s="259">
        <v>215.22053003013235</v>
      </c>
      <c r="AI17" s="259">
        <v>24.634075995773351</v>
      </c>
      <c r="AJ17" s="259">
        <v>0</v>
      </c>
      <c r="AK17" s="259">
        <v>0</v>
      </c>
      <c r="AL17" s="309" t="s">
        <v>46</v>
      </c>
      <c r="AM17" s="423">
        <v>2012</v>
      </c>
      <c r="AN17" s="15"/>
      <c r="AO17" s="16"/>
      <c r="AP17" s="16"/>
      <c r="AQ17" s="16"/>
      <c r="AR17" s="16"/>
      <c r="AS17" s="218" t="s">
        <v>421</v>
      </c>
      <c r="AT17" s="20"/>
      <c r="AU17" s="21"/>
      <c r="AV17" s="21"/>
      <c r="AW17" s="21"/>
      <c r="AX17" s="21"/>
      <c r="AY17" s="25"/>
      <c r="AZ17" s="26"/>
      <c r="BA17" s="26"/>
      <c r="BB17" s="26"/>
      <c r="BC17" s="26"/>
      <c r="BD17" s="29"/>
      <c r="BE17" s="30"/>
      <c r="BF17" s="30"/>
      <c r="BG17" s="30"/>
      <c r="BH17" s="30"/>
      <c r="BI17" s="85"/>
      <c r="BJ17" s="400"/>
      <c r="BK17" s="400"/>
      <c r="BL17" s="400"/>
      <c r="BM17" s="400"/>
      <c r="BN17" s="37"/>
      <c r="BO17" s="38"/>
      <c r="BP17" s="38"/>
      <c r="BQ17" s="38"/>
      <c r="BR17" s="38"/>
      <c r="BS17" s="41"/>
      <c r="BT17" s="42"/>
      <c r="BU17" s="42"/>
      <c r="BV17" s="42"/>
      <c r="BW17" s="42"/>
      <c r="BX17" s="45"/>
      <c r="BY17" s="86"/>
      <c r="BZ17" s="86"/>
      <c r="CA17" s="86"/>
      <c r="CB17" s="86"/>
      <c r="CC17" s="103" t="s">
        <v>140</v>
      </c>
      <c r="CD17" s="103" t="s">
        <v>140</v>
      </c>
      <c r="CF17" s="79"/>
    </row>
    <row r="18" spans="1:84" ht="29.1" customHeight="1">
      <c r="A18" s="6" t="s">
        <v>21</v>
      </c>
      <c r="B18" s="164">
        <v>1.2999185584562014</v>
      </c>
      <c r="C18" s="165">
        <v>1169.5861635144036</v>
      </c>
      <c r="D18" s="165">
        <v>129.45785874149709</v>
      </c>
      <c r="E18" s="165">
        <v>0.87453620030079904</v>
      </c>
      <c r="F18" s="165">
        <v>0</v>
      </c>
      <c r="G18" s="310">
        <v>695.56791574827821</v>
      </c>
      <c r="H18" s="310">
        <v>76.990251587350642</v>
      </c>
      <c r="I18" s="310">
        <v>0.52009791246316694</v>
      </c>
      <c r="J18" s="310">
        <v>0</v>
      </c>
      <c r="K18" s="310">
        <v>314.14493819156007</v>
      </c>
      <c r="L18" s="310">
        <v>34.771727215511376</v>
      </c>
      <c r="M18" s="310">
        <v>0.23489600780181683</v>
      </c>
      <c r="N18" s="310">
        <v>0</v>
      </c>
      <c r="O18" s="310">
        <v>159.87330957456521</v>
      </c>
      <c r="P18" s="310">
        <v>17.695879938635077</v>
      </c>
      <c r="Q18" s="310">
        <v>0.11954228003581523</v>
      </c>
      <c r="R18" s="310">
        <v>0</v>
      </c>
      <c r="S18" s="311" t="s">
        <v>46</v>
      </c>
      <c r="T18" s="58">
        <v>210315</v>
      </c>
      <c r="U18" s="277" t="s">
        <v>160</v>
      </c>
      <c r="V18" s="183">
        <v>199447.82292359261</v>
      </c>
      <c r="W18" s="183">
        <v>10828.921947738141</v>
      </c>
      <c r="X18" s="183">
        <v>38.255128669255292</v>
      </c>
      <c r="Y18" s="183">
        <v>0</v>
      </c>
      <c r="Z18" s="183">
        <v>0</v>
      </c>
      <c r="AA18" s="183">
        <v>0</v>
      </c>
      <c r="AB18" s="183">
        <v>0</v>
      </c>
      <c r="AC18" s="183">
        <v>0</v>
      </c>
      <c r="AD18" s="183">
        <v>0</v>
      </c>
      <c r="AE18" s="183">
        <v>0</v>
      </c>
      <c r="AF18" s="183">
        <v>0</v>
      </c>
      <c r="AG18" s="183">
        <v>0</v>
      </c>
      <c r="AH18" s="183">
        <v>0</v>
      </c>
      <c r="AI18" s="183">
        <v>0</v>
      </c>
      <c r="AJ18" s="183">
        <v>0</v>
      </c>
      <c r="AK18" s="183">
        <v>0</v>
      </c>
      <c r="AL18" s="309" t="s">
        <v>46</v>
      </c>
      <c r="AM18" s="423">
        <v>2012</v>
      </c>
      <c r="AN18" s="15"/>
      <c r="AO18" s="16"/>
      <c r="AP18" s="16"/>
      <c r="AQ18" s="16"/>
      <c r="AR18" s="16"/>
      <c r="AS18" s="218" t="s">
        <v>421</v>
      </c>
      <c r="AT18" s="20"/>
      <c r="AU18" s="21"/>
      <c r="AV18" s="21"/>
      <c r="AW18" s="21"/>
      <c r="AX18" s="21"/>
      <c r="AY18" s="25"/>
      <c r="AZ18" s="26"/>
      <c r="BA18" s="26"/>
      <c r="BB18" s="26"/>
      <c r="BC18" s="26"/>
      <c r="BD18" s="29"/>
      <c r="BE18" s="30"/>
      <c r="BF18" s="30"/>
      <c r="BG18" s="30"/>
      <c r="BH18" s="30"/>
      <c r="BI18" s="85"/>
      <c r="BJ18" s="400"/>
      <c r="BK18" s="400"/>
      <c r="BL18" s="400"/>
      <c r="BM18" s="400"/>
      <c r="BN18" s="37"/>
      <c r="BO18" s="38"/>
      <c r="BP18" s="38"/>
      <c r="BQ18" s="38"/>
      <c r="BR18" s="38"/>
      <c r="BS18" s="41"/>
      <c r="BT18" s="42"/>
      <c r="BU18" s="42"/>
      <c r="BV18" s="42"/>
      <c r="BW18" s="42"/>
      <c r="BX18" s="45"/>
      <c r="BY18" s="86"/>
      <c r="BZ18" s="86"/>
      <c r="CA18" s="86"/>
      <c r="CB18" s="86"/>
      <c r="CC18" s="103" t="s">
        <v>140</v>
      </c>
      <c r="CD18" s="103" t="s">
        <v>140</v>
      </c>
      <c r="CF18" s="79" t="s">
        <v>179</v>
      </c>
    </row>
    <row r="19" spans="1:84" ht="29.1" customHeight="1">
      <c r="A19" s="6" t="s">
        <v>10</v>
      </c>
      <c r="B19" s="186">
        <v>0.79759229734307568</v>
      </c>
      <c r="C19" s="165">
        <v>797.10945940206261</v>
      </c>
      <c r="D19" s="165">
        <v>0.48283794101309196</v>
      </c>
      <c r="E19" s="165">
        <v>0</v>
      </c>
      <c r="F19" s="165">
        <v>0</v>
      </c>
      <c r="G19" s="310">
        <v>377.15931536434806</v>
      </c>
      <c r="H19" s="310">
        <v>0.22845899658628241</v>
      </c>
      <c r="I19" s="310">
        <v>0</v>
      </c>
      <c r="J19" s="310">
        <v>0</v>
      </c>
      <c r="K19" s="310">
        <v>265.29288624522587</v>
      </c>
      <c r="L19" s="310">
        <v>0.1606974668901211</v>
      </c>
      <c r="M19" s="310">
        <v>0</v>
      </c>
      <c r="N19" s="310">
        <v>0</v>
      </c>
      <c r="O19" s="310">
        <v>154.65725779248871</v>
      </c>
      <c r="P19" s="310">
        <v>9.3681477536688471E-2</v>
      </c>
      <c r="Q19" s="310">
        <v>0</v>
      </c>
      <c r="R19" s="310">
        <v>0</v>
      </c>
      <c r="S19" s="311" t="s">
        <v>46</v>
      </c>
      <c r="T19" s="182">
        <v>73271.90843615387</v>
      </c>
      <c r="U19" s="314" t="s">
        <v>46</v>
      </c>
      <c r="V19" s="183">
        <v>73259.526437648572</v>
      </c>
      <c r="W19" s="183">
        <v>12.381998505303059</v>
      </c>
      <c r="X19" s="183">
        <v>0</v>
      </c>
      <c r="Y19" s="183">
        <v>0</v>
      </c>
      <c r="Z19" s="259">
        <v>34663.385949360614</v>
      </c>
      <c r="AA19" s="259">
        <v>5.8586509343466942</v>
      </c>
      <c r="AB19" s="259">
        <v>0</v>
      </c>
      <c r="AC19" s="259">
        <v>0</v>
      </c>
      <c r="AD19" s="259">
        <v>24382.135959321331</v>
      </c>
      <c r="AE19" s="259">
        <v>4.1209599035745947</v>
      </c>
      <c r="AF19" s="259">
        <v>0</v>
      </c>
      <c r="AG19" s="259">
        <v>0</v>
      </c>
      <c r="AH19" s="259">
        <v>14214.004528966625</v>
      </c>
      <c r="AI19" s="259">
        <v>2.4023876673817703</v>
      </c>
      <c r="AJ19" s="259">
        <v>0</v>
      </c>
      <c r="AK19" s="259">
        <v>0</v>
      </c>
      <c r="AL19" s="309" t="s">
        <v>46</v>
      </c>
      <c r="AM19" s="423">
        <v>2012</v>
      </c>
      <c r="AN19" s="15"/>
      <c r="AO19" s="16"/>
      <c r="AP19" s="16"/>
      <c r="AQ19" s="16"/>
      <c r="AR19" s="16"/>
      <c r="AS19" s="218" t="s">
        <v>421</v>
      </c>
      <c r="AT19" s="20"/>
      <c r="AU19" s="21"/>
      <c r="AV19" s="21"/>
      <c r="AW19" s="21"/>
      <c r="AX19" s="21"/>
      <c r="AY19" s="25"/>
      <c r="AZ19" s="26"/>
      <c r="BA19" s="26"/>
      <c r="BB19" s="26"/>
      <c r="BC19" s="26"/>
      <c r="BD19" s="29"/>
      <c r="BE19" s="30"/>
      <c r="BF19" s="30"/>
      <c r="BG19" s="30"/>
      <c r="BH19" s="30"/>
      <c r="BI19" s="85"/>
      <c r="BJ19" s="400"/>
      <c r="BK19" s="400"/>
      <c r="BL19" s="400"/>
      <c r="BM19" s="400"/>
      <c r="BN19" s="37"/>
      <c r="BO19" s="38"/>
      <c r="BP19" s="38"/>
      <c r="BQ19" s="38"/>
      <c r="BR19" s="38"/>
      <c r="BS19" s="41"/>
      <c r="BT19" s="42"/>
      <c r="BU19" s="42"/>
      <c r="BV19" s="42"/>
      <c r="BW19" s="42"/>
      <c r="BX19" s="45"/>
      <c r="BY19" s="86"/>
      <c r="BZ19" s="86"/>
      <c r="CA19" s="86"/>
      <c r="CB19" s="86"/>
      <c r="CC19" s="103" t="s">
        <v>140</v>
      </c>
      <c r="CD19" s="103" t="s">
        <v>140</v>
      </c>
      <c r="CF19" s="79"/>
    </row>
    <row r="20" spans="1:84" ht="29.1" customHeight="1">
      <c r="A20" s="6" t="s">
        <v>2</v>
      </c>
      <c r="B20" s="164">
        <v>1.8854939593910973</v>
      </c>
      <c r="C20" s="165">
        <v>1276.9207564306189</v>
      </c>
      <c r="D20" s="165">
        <v>608.57320296047862</v>
      </c>
      <c r="E20" s="165">
        <v>0</v>
      </c>
      <c r="F20" s="165">
        <v>0</v>
      </c>
      <c r="G20" s="310">
        <v>723.90561140597219</v>
      </c>
      <c r="H20" s="310">
        <v>345.00931585282223</v>
      </c>
      <c r="I20" s="310">
        <v>0</v>
      </c>
      <c r="J20" s="310">
        <v>0</v>
      </c>
      <c r="K20" s="310">
        <v>372.73431020812683</v>
      </c>
      <c r="L20" s="310">
        <v>177.64306193181488</v>
      </c>
      <c r="M20" s="310">
        <v>0</v>
      </c>
      <c r="N20" s="310">
        <v>0</v>
      </c>
      <c r="O20" s="310">
        <v>180.28083481396425</v>
      </c>
      <c r="P20" s="310">
        <v>85.920825174623488</v>
      </c>
      <c r="Q20" s="310">
        <v>0</v>
      </c>
      <c r="R20" s="310">
        <v>0</v>
      </c>
      <c r="S20" s="311" t="s">
        <v>46</v>
      </c>
      <c r="T20" s="182">
        <v>108895.47258334815</v>
      </c>
      <c r="U20" s="314" t="s">
        <v>46</v>
      </c>
      <c r="V20" s="183">
        <v>90394.211157337995</v>
      </c>
      <c r="W20" s="183">
        <v>18501.261426010158</v>
      </c>
      <c r="X20" s="183">
        <v>0</v>
      </c>
      <c r="Y20" s="183">
        <v>0</v>
      </c>
      <c r="Z20" s="259">
        <v>51245.839936426601</v>
      </c>
      <c r="AA20" s="259">
        <v>10488.643791680843</v>
      </c>
      <c r="AB20" s="259">
        <v>0</v>
      </c>
      <c r="AC20" s="259">
        <v>0</v>
      </c>
      <c r="AD20" s="259">
        <v>26386.151037898235</v>
      </c>
      <c r="AE20" s="259">
        <v>5400.5347480563232</v>
      </c>
      <c r="AF20" s="259">
        <v>0</v>
      </c>
      <c r="AG20" s="259">
        <v>0</v>
      </c>
      <c r="AH20" s="259">
        <v>12762.220183013156</v>
      </c>
      <c r="AI20" s="259">
        <v>2612.0828862729909</v>
      </c>
      <c r="AJ20" s="259">
        <v>0</v>
      </c>
      <c r="AK20" s="259">
        <v>0</v>
      </c>
      <c r="AL20" s="309" t="s">
        <v>46</v>
      </c>
      <c r="AM20" s="423">
        <v>2012</v>
      </c>
      <c r="AN20" s="15"/>
      <c r="AO20" s="16"/>
      <c r="AP20" s="16"/>
      <c r="AQ20" s="16"/>
      <c r="AR20" s="16"/>
      <c r="AS20" s="218" t="s">
        <v>421</v>
      </c>
      <c r="AT20" s="20"/>
      <c r="AU20" s="21"/>
      <c r="AV20" s="21"/>
      <c r="AW20" s="21"/>
      <c r="AX20" s="21"/>
      <c r="AY20" s="25"/>
      <c r="AZ20" s="26"/>
      <c r="BA20" s="26"/>
      <c r="BB20" s="26"/>
      <c r="BC20" s="26"/>
      <c r="BD20" s="29"/>
      <c r="BE20" s="30"/>
      <c r="BF20" s="30"/>
      <c r="BG20" s="30"/>
      <c r="BH20" s="30"/>
      <c r="BI20" s="85"/>
      <c r="BJ20" s="400"/>
      <c r="BK20" s="400"/>
      <c r="BL20" s="400"/>
      <c r="BM20" s="400"/>
      <c r="BN20" s="37"/>
      <c r="BO20" s="38"/>
      <c r="BP20" s="38"/>
      <c r="BQ20" s="38"/>
      <c r="BR20" s="38"/>
      <c r="BS20" s="41"/>
      <c r="BT20" s="42"/>
      <c r="BU20" s="42"/>
      <c r="BV20" s="42"/>
      <c r="BW20" s="42"/>
      <c r="BX20" s="45"/>
      <c r="BY20" s="86"/>
      <c r="BZ20" s="86"/>
      <c r="CA20" s="86"/>
      <c r="CB20" s="86"/>
      <c r="CC20" s="103" t="s">
        <v>140</v>
      </c>
      <c r="CD20" s="103" t="s">
        <v>140</v>
      </c>
      <c r="CF20" s="79"/>
    </row>
    <row r="21" spans="1:84" ht="29.1" customHeight="1">
      <c r="A21" s="6" t="s">
        <v>23</v>
      </c>
      <c r="B21" s="186">
        <v>0.3986592919929311</v>
      </c>
      <c r="C21" s="165">
        <v>359.30013308006971</v>
      </c>
      <c r="D21" s="165">
        <v>0</v>
      </c>
      <c r="E21" s="165">
        <v>36.074536685989337</v>
      </c>
      <c r="F21" s="165">
        <v>3.2846222268720782</v>
      </c>
      <c r="G21" s="310">
        <v>203.69265767331697</v>
      </c>
      <c r="H21" s="310">
        <v>0</v>
      </c>
      <c r="I21" s="310">
        <v>20.451198247302678</v>
      </c>
      <c r="J21" s="310">
        <v>1.8621018175223563</v>
      </c>
      <c r="K21" s="310">
        <v>104.88003001505336</v>
      </c>
      <c r="L21" s="310">
        <v>0</v>
      </c>
      <c r="M21" s="310">
        <v>10.530189504724051</v>
      </c>
      <c r="N21" s="310">
        <v>0.95878416406176337</v>
      </c>
      <c r="O21" s="310">
        <v>50.727445390980257</v>
      </c>
      <c r="P21" s="310">
        <v>0</v>
      </c>
      <c r="Q21" s="310">
        <v>5.0931489338904061</v>
      </c>
      <c r="R21" s="310">
        <v>0.46373624528138452</v>
      </c>
      <c r="S21" s="311" t="s">
        <v>46</v>
      </c>
      <c r="T21" s="182">
        <v>31464.954274469448</v>
      </c>
      <c r="U21" s="314" t="s">
        <v>46</v>
      </c>
      <c r="V21" s="183">
        <v>31251.402289517147</v>
      </c>
      <c r="W21" s="183">
        <v>0</v>
      </c>
      <c r="X21" s="183">
        <v>202.04479584567915</v>
      </c>
      <c r="Y21" s="183">
        <v>11.507189106621185</v>
      </c>
      <c r="Z21" s="259">
        <v>17716.890705865353</v>
      </c>
      <c r="AA21" s="259">
        <v>0</v>
      </c>
      <c r="AB21" s="259">
        <v>114.54223821781926</v>
      </c>
      <c r="AC21" s="259">
        <v>6.5235988403028502</v>
      </c>
      <c r="AD21" s="259">
        <v>9122.3122631385304</v>
      </c>
      <c r="AE21" s="259">
        <v>0</v>
      </c>
      <c r="AF21" s="259">
        <v>58.977056510024426</v>
      </c>
      <c r="AG21" s="259">
        <v>3.3589587862044836</v>
      </c>
      <c r="AH21" s="259">
        <v>4412.1993205132649</v>
      </c>
      <c r="AI21" s="259">
        <v>0</v>
      </c>
      <c r="AJ21" s="259">
        <v>28.525501117835457</v>
      </c>
      <c r="AK21" s="259">
        <v>1.6246314801138513</v>
      </c>
      <c r="AL21" s="309" t="s">
        <v>46</v>
      </c>
      <c r="AM21" s="423">
        <v>2012</v>
      </c>
      <c r="AN21" s="15"/>
      <c r="AO21" s="16"/>
      <c r="AP21" s="16"/>
      <c r="AQ21" s="16"/>
      <c r="AR21" s="16"/>
      <c r="AS21" s="218" t="s">
        <v>421</v>
      </c>
      <c r="AT21" s="20"/>
      <c r="AU21" s="21"/>
      <c r="AV21" s="21"/>
      <c r="AW21" s="21"/>
      <c r="AX21" s="21"/>
      <c r="AY21" s="25"/>
      <c r="AZ21" s="26"/>
      <c r="BA21" s="26"/>
      <c r="BB21" s="26"/>
      <c r="BC21" s="26"/>
      <c r="BD21" s="29"/>
      <c r="BE21" s="30"/>
      <c r="BF21" s="30"/>
      <c r="BG21" s="30"/>
      <c r="BH21" s="30"/>
      <c r="BI21" s="85"/>
      <c r="BJ21" s="400"/>
      <c r="BK21" s="400"/>
      <c r="BL21" s="400"/>
      <c r="BM21" s="400"/>
      <c r="BN21" s="37"/>
      <c r="BO21" s="38"/>
      <c r="BP21" s="38"/>
      <c r="BQ21" s="38"/>
      <c r="BR21" s="38"/>
      <c r="BS21" s="41"/>
      <c r="BT21" s="42"/>
      <c r="BU21" s="42"/>
      <c r="BV21" s="42"/>
      <c r="BW21" s="42"/>
      <c r="BX21" s="45"/>
      <c r="BY21" s="86"/>
      <c r="BZ21" s="86"/>
      <c r="CA21" s="86"/>
      <c r="CB21" s="86"/>
      <c r="CC21" s="103" t="s">
        <v>140</v>
      </c>
      <c r="CD21" s="103" t="s">
        <v>140</v>
      </c>
      <c r="CF21" s="79"/>
    </row>
    <row r="22" spans="1:84" ht="29.1" customHeight="1">
      <c r="A22" s="6" t="s">
        <v>17</v>
      </c>
      <c r="B22" s="161" t="s">
        <v>140</v>
      </c>
      <c r="C22" s="254" t="s">
        <v>140</v>
      </c>
      <c r="D22" s="254" t="s">
        <v>140</v>
      </c>
      <c r="E22" s="254" t="s">
        <v>140</v>
      </c>
      <c r="F22" s="254" t="s">
        <v>140</v>
      </c>
      <c r="G22" s="255" t="s">
        <v>140</v>
      </c>
      <c r="H22" s="255" t="s">
        <v>140</v>
      </c>
      <c r="I22" s="255" t="s">
        <v>140</v>
      </c>
      <c r="J22" s="255" t="s">
        <v>140</v>
      </c>
      <c r="K22" s="255" t="s">
        <v>140</v>
      </c>
      <c r="L22" s="255" t="s">
        <v>140</v>
      </c>
      <c r="M22" s="255" t="s">
        <v>140</v>
      </c>
      <c r="N22" s="255" t="s">
        <v>140</v>
      </c>
      <c r="O22" s="255" t="s">
        <v>140</v>
      </c>
      <c r="P22" s="255" t="s">
        <v>140</v>
      </c>
      <c r="Q22" s="255" t="s">
        <v>140</v>
      </c>
      <c r="R22" s="255" t="s">
        <v>140</v>
      </c>
      <c r="S22" s="270"/>
      <c r="T22" s="58" t="s">
        <v>140</v>
      </c>
      <c r="U22" s="277"/>
      <c r="V22" s="129" t="s">
        <v>140</v>
      </c>
      <c r="W22" s="129" t="s">
        <v>140</v>
      </c>
      <c r="X22" s="129" t="s">
        <v>140</v>
      </c>
      <c r="Y22" s="129" t="s">
        <v>140</v>
      </c>
      <c r="Z22" s="129" t="s">
        <v>140</v>
      </c>
      <c r="AA22" s="129" t="s">
        <v>140</v>
      </c>
      <c r="AB22" s="129" t="s">
        <v>140</v>
      </c>
      <c r="AC22" s="129" t="s">
        <v>140</v>
      </c>
      <c r="AD22" s="129" t="s">
        <v>140</v>
      </c>
      <c r="AE22" s="129" t="s">
        <v>140</v>
      </c>
      <c r="AF22" s="129" t="s">
        <v>140</v>
      </c>
      <c r="AG22" s="129" t="s">
        <v>140</v>
      </c>
      <c r="AH22" s="129" t="s">
        <v>140</v>
      </c>
      <c r="AI22" s="129" t="s">
        <v>140</v>
      </c>
      <c r="AJ22" s="129" t="s">
        <v>140</v>
      </c>
      <c r="AK22" s="129" t="s">
        <v>140</v>
      </c>
      <c r="AL22" s="309"/>
      <c r="AM22" s="423" t="s">
        <v>140</v>
      </c>
      <c r="AN22" s="15"/>
      <c r="AO22" s="16"/>
      <c r="AP22" s="16"/>
      <c r="AQ22" s="16"/>
      <c r="AR22" s="16"/>
      <c r="AS22" s="218" t="s">
        <v>421</v>
      </c>
      <c r="AT22" s="20"/>
      <c r="AU22" s="21"/>
      <c r="AV22" s="21"/>
      <c r="AW22" s="21"/>
      <c r="AX22" s="21"/>
      <c r="AY22" s="25"/>
      <c r="AZ22" s="26"/>
      <c r="BA22" s="26"/>
      <c r="BB22" s="26"/>
      <c r="BC22" s="26"/>
      <c r="BD22" s="29"/>
      <c r="BE22" s="30"/>
      <c r="BF22" s="30"/>
      <c r="BG22" s="30"/>
      <c r="BH22" s="30"/>
      <c r="BI22" s="85"/>
      <c r="BJ22" s="400"/>
      <c r="BK22" s="400"/>
      <c r="BL22" s="400"/>
      <c r="BM22" s="400"/>
      <c r="BN22" s="37"/>
      <c r="BO22" s="38"/>
      <c r="BP22" s="38"/>
      <c r="BQ22" s="38"/>
      <c r="BR22" s="38"/>
      <c r="BS22" s="41"/>
      <c r="BT22" s="42"/>
      <c r="BU22" s="42"/>
      <c r="BV22" s="42"/>
      <c r="BW22" s="42"/>
      <c r="BX22" s="45"/>
      <c r="BY22" s="86"/>
      <c r="BZ22" s="86"/>
      <c r="CA22" s="86"/>
      <c r="CB22" s="86"/>
      <c r="CC22" s="103" t="s">
        <v>140</v>
      </c>
      <c r="CD22" s="103" t="s">
        <v>140</v>
      </c>
      <c r="CF22" s="79"/>
    </row>
    <row r="23" spans="1:84" ht="29.1" customHeight="1">
      <c r="A23" s="6" t="s">
        <v>24</v>
      </c>
      <c r="B23" s="161">
        <v>0</v>
      </c>
      <c r="C23" s="158">
        <v>0</v>
      </c>
      <c r="D23" s="158">
        <v>0</v>
      </c>
      <c r="E23" s="158">
        <v>0</v>
      </c>
      <c r="F23" s="158">
        <v>0</v>
      </c>
      <c r="G23" s="318">
        <v>0</v>
      </c>
      <c r="H23" s="318">
        <v>0</v>
      </c>
      <c r="I23" s="318">
        <v>0</v>
      </c>
      <c r="J23" s="318">
        <v>0</v>
      </c>
      <c r="K23" s="318">
        <v>0</v>
      </c>
      <c r="L23" s="318">
        <v>0</v>
      </c>
      <c r="M23" s="318">
        <v>0</v>
      </c>
      <c r="N23" s="318">
        <v>0</v>
      </c>
      <c r="O23" s="318">
        <v>0</v>
      </c>
      <c r="P23" s="318">
        <v>0</v>
      </c>
      <c r="Q23" s="318">
        <v>0</v>
      </c>
      <c r="R23" s="318">
        <v>0</v>
      </c>
      <c r="S23" s="311" t="s">
        <v>46</v>
      </c>
      <c r="T23" s="182">
        <v>0</v>
      </c>
      <c r="U23" s="314" t="s">
        <v>46</v>
      </c>
      <c r="V23" s="183">
        <v>0</v>
      </c>
      <c r="W23" s="183">
        <v>0</v>
      </c>
      <c r="X23" s="183">
        <v>0</v>
      </c>
      <c r="Y23" s="183">
        <v>0</v>
      </c>
      <c r="Z23" s="259">
        <v>0</v>
      </c>
      <c r="AA23" s="259">
        <v>0</v>
      </c>
      <c r="AB23" s="259">
        <v>0</v>
      </c>
      <c r="AC23" s="259">
        <v>0</v>
      </c>
      <c r="AD23" s="259">
        <v>0</v>
      </c>
      <c r="AE23" s="259">
        <v>0</v>
      </c>
      <c r="AF23" s="259">
        <v>0</v>
      </c>
      <c r="AG23" s="259">
        <v>0</v>
      </c>
      <c r="AH23" s="259">
        <v>0</v>
      </c>
      <c r="AI23" s="259">
        <v>0</v>
      </c>
      <c r="AJ23" s="259">
        <v>0</v>
      </c>
      <c r="AK23" s="259">
        <v>0</v>
      </c>
      <c r="AL23" s="309" t="s">
        <v>46</v>
      </c>
      <c r="AM23" s="423">
        <v>2012</v>
      </c>
      <c r="AN23" s="15"/>
      <c r="AO23" s="16"/>
      <c r="AP23" s="16"/>
      <c r="AQ23" s="16"/>
      <c r="AR23" s="16"/>
      <c r="AS23" s="218" t="s">
        <v>421</v>
      </c>
      <c r="AT23" s="20"/>
      <c r="AU23" s="21"/>
      <c r="AV23" s="21"/>
      <c r="AW23" s="21"/>
      <c r="AX23" s="21"/>
      <c r="AY23" s="25"/>
      <c r="AZ23" s="26"/>
      <c r="BA23" s="26"/>
      <c r="BB23" s="26"/>
      <c r="BC23" s="26"/>
      <c r="BD23" s="29"/>
      <c r="BE23" s="30"/>
      <c r="BF23" s="30"/>
      <c r="BG23" s="30"/>
      <c r="BH23" s="30"/>
      <c r="BI23" s="85"/>
      <c r="BJ23" s="400"/>
      <c r="BK23" s="400"/>
      <c r="BL23" s="400"/>
      <c r="BM23" s="400"/>
      <c r="BN23" s="37"/>
      <c r="BO23" s="38"/>
      <c r="BP23" s="38"/>
      <c r="BQ23" s="38"/>
      <c r="BR23" s="38"/>
      <c r="BS23" s="41"/>
      <c r="BT23" s="42"/>
      <c r="BU23" s="42"/>
      <c r="BV23" s="42"/>
      <c r="BW23" s="42"/>
      <c r="BX23" s="45"/>
      <c r="BY23" s="86"/>
      <c r="BZ23" s="86"/>
      <c r="CA23" s="86"/>
      <c r="CB23" s="86"/>
      <c r="CC23" s="103" t="s">
        <v>140</v>
      </c>
      <c r="CD23" s="103" t="s">
        <v>140</v>
      </c>
      <c r="CF23" s="79"/>
    </row>
    <row r="24" spans="1:84" ht="29.1" customHeight="1">
      <c r="A24" s="6" t="s">
        <v>27</v>
      </c>
      <c r="B24" s="161">
        <v>0</v>
      </c>
      <c r="C24" s="158">
        <v>0</v>
      </c>
      <c r="D24" s="158">
        <v>0</v>
      </c>
      <c r="E24" s="158">
        <v>0</v>
      </c>
      <c r="F24" s="158">
        <v>0</v>
      </c>
      <c r="G24" s="318">
        <v>0</v>
      </c>
      <c r="H24" s="318">
        <v>0</v>
      </c>
      <c r="I24" s="318">
        <v>0</v>
      </c>
      <c r="J24" s="318">
        <v>0</v>
      </c>
      <c r="K24" s="318">
        <v>0</v>
      </c>
      <c r="L24" s="318">
        <v>0</v>
      </c>
      <c r="M24" s="318">
        <v>0</v>
      </c>
      <c r="N24" s="318">
        <v>0</v>
      </c>
      <c r="O24" s="318">
        <v>0</v>
      </c>
      <c r="P24" s="318">
        <v>0</v>
      </c>
      <c r="Q24" s="318">
        <v>0</v>
      </c>
      <c r="R24" s="318">
        <v>0</v>
      </c>
      <c r="S24" s="311" t="s">
        <v>46</v>
      </c>
      <c r="T24" s="182">
        <v>0</v>
      </c>
      <c r="U24" s="314" t="s">
        <v>46</v>
      </c>
      <c r="V24" s="183">
        <v>0</v>
      </c>
      <c r="W24" s="183">
        <v>0</v>
      </c>
      <c r="X24" s="183">
        <v>0</v>
      </c>
      <c r="Y24" s="183">
        <v>0</v>
      </c>
      <c r="Z24" s="259">
        <v>0</v>
      </c>
      <c r="AA24" s="259">
        <v>0</v>
      </c>
      <c r="AB24" s="259">
        <v>0</v>
      </c>
      <c r="AC24" s="259">
        <v>0</v>
      </c>
      <c r="AD24" s="259">
        <v>0</v>
      </c>
      <c r="AE24" s="259">
        <v>0</v>
      </c>
      <c r="AF24" s="259">
        <v>0</v>
      </c>
      <c r="AG24" s="259">
        <v>0</v>
      </c>
      <c r="AH24" s="259">
        <v>0</v>
      </c>
      <c r="AI24" s="259">
        <v>0</v>
      </c>
      <c r="AJ24" s="259">
        <v>0</v>
      </c>
      <c r="AK24" s="259">
        <v>0</v>
      </c>
      <c r="AL24" s="309" t="s">
        <v>46</v>
      </c>
      <c r="AM24" s="423">
        <v>2012</v>
      </c>
      <c r="AN24" s="15"/>
      <c r="AO24" s="16"/>
      <c r="AP24" s="16"/>
      <c r="AQ24" s="16"/>
      <c r="AR24" s="16"/>
      <c r="AS24" s="218" t="s">
        <v>421</v>
      </c>
      <c r="AT24" s="20"/>
      <c r="AU24" s="21"/>
      <c r="AV24" s="21"/>
      <c r="AW24" s="21"/>
      <c r="AX24" s="21"/>
      <c r="AY24" s="25"/>
      <c r="AZ24" s="26"/>
      <c r="BA24" s="26"/>
      <c r="BB24" s="26"/>
      <c r="BC24" s="26"/>
      <c r="BD24" s="29"/>
      <c r="BE24" s="30"/>
      <c r="BF24" s="30"/>
      <c r="BG24" s="30"/>
      <c r="BH24" s="30"/>
      <c r="BI24" s="85"/>
      <c r="BJ24" s="400"/>
      <c r="BK24" s="400"/>
      <c r="BL24" s="400"/>
      <c r="BM24" s="400"/>
      <c r="BN24" s="37"/>
      <c r="BO24" s="38"/>
      <c r="BP24" s="38"/>
      <c r="BQ24" s="38"/>
      <c r="BR24" s="38"/>
      <c r="BS24" s="41"/>
      <c r="BT24" s="42"/>
      <c r="BU24" s="42"/>
      <c r="BV24" s="42"/>
      <c r="BW24" s="42"/>
      <c r="BX24" s="45"/>
      <c r="BY24" s="86"/>
      <c r="BZ24" s="86"/>
      <c r="CA24" s="86"/>
      <c r="CB24" s="86"/>
      <c r="CC24" s="103" t="s">
        <v>140</v>
      </c>
      <c r="CD24" s="103" t="s">
        <v>140</v>
      </c>
      <c r="CF24" s="79"/>
    </row>
    <row r="25" spans="1:84" ht="29.1" customHeight="1">
      <c r="A25" s="6" t="s">
        <v>8</v>
      </c>
      <c r="B25" s="164">
        <v>0</v>
      </c>
      <c r="C25" s="165">
        <v>0</v>
      </c>
      <c r="D25" s="165">
        <v>0</v>
      </c>
      <c r="E25" s="165">
        <v>0</v>
      </c>
      <c r="F25" s="165">
        <v>0</v>
      </c>
      <c r="G25" s="310">
        <v>0</v>
      </c>
      <c r="H25" s="310">
        <v>0</v>
      </c>
      <c r="I25" s="310">
        <v>0</v>
      </c>
      <c r="J25" s="310">
        <v>0</v>
      </c>
      <c r="K25" s="310">
        <v>0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1" t="s">
        <v>46</v>
      </c>
      <c r="T25" s="182">
        <v>0</v>
      </c>
      <c r="U25" s="314" t="s">
        <v>46</v>
      </c>
      <c r="V25" s="183">
        <v>0</v>
      </c>
      <c r="W25" s="183">
        <v>0</v>
      </c>
      <c r="X25" s="183">
        <v>0</v>
      </c>
      <c r="Y25" s="183">
        <v>0</v>
      </c>
      <c r="Z25" s="259">
        <v>0</v>
      </c>
      <c r="AA25" s="259">
        <v>0</v>
      </c>
      <c r="AB25" s="259">
        <v>0</v>
      </c>
      <c r="AC25" s="259">
        <v>0</v>
      </c>
      <c r="AD25" s="259">
        <v>0</v>
      </c>
      <c r="AE25" s="259">
        <v>0</v>
      </c>
      <c r="AF25" s="259">
        <v>0</v>
      </c>
      <c r="AG25" s="259">
        <v>0</v>
      </c>
      <c r="AH25" s="259">
        <v>0</v>
      </c>
      <c r="AI25" s="259">
        <v>0</v>
      </c>
      <c r="AJ25" s="259">
        <v>0</v>
      </c>
      <c r="AK25" s="259">
        <v>0</v>
      </c>
      <c r="AL25" s="309" t="s">
        <v>46</v>
      </c>
      <c r="AM25" s="423">
        <v>2012</v>
      </c>
      <c r="AN25" s="15"/>
      <c r="AO25" s="16"/>
      <c r="AP25" s="16"/>
      <c r="AQ25" s="16"/>
      <c r="AR25" s="16"/>
      <c r="AS25" s="218" t="s">
        <v>421</v>
      </c>
      <c r="AT25" s="20"/>
      <c r="AU25" s="21"/>
      <c r="AV25" s="21"/>
      <c r="AW25" s="21"/>
      <c r="AX25" s="21"/>
      <c r="AY25" s="25"/>
      <c r="AZ25" s="26"/>
      <c r="BA25" s="26"/>
      <c r="BB25" s="26"/>
      <c r="BC25" s="26"/>
      <c r="BD25" s="29"/>
      <c r="BE25" s="30"/>
      <c r="BF25" s="30"/>
      <c r="BG25" s="30"/>
      <c r="BH25" s="30"/>
      <c r="BI25" s="85"/>
      <c r="BJ25" s="400"/>
      <c r="BK25" s="400"/>
      <c r="BL25" s="400"/>
      <c r="BM25" s="400"/>
      <c r="BN25" s="37"/>
      <c r="BO25" s="38"/>
      <c r="BP25" s="38"/>
      <c r="BQ25" s="38"/>
      <c r="BR25" s="38"/>
      <c r="BS25" s="41"/>
      <c r="BT25" s="42"/>
      <c r="BU25" s="42"/>
      <c r="BV25" s="42"/>
      <c r="BW25" s="42"/>
      <c r="BX25" s="45"/>
      <c r="BY25" s="86"/>
      <c r="BZ25" s="86"/>
      <c r="CA25" s="86"/>
      <c r="CB25" s="86"/>
      <c r="CC25" s="103" t="s">
        <v>140</v>
      </c>
      <c r="CD25" s="103" t="s">
        <v>140</v>
      </c>
      <c r="CF25" s="79"/>
    </row>
    <row r="26" spans="1:84" ht="29.1" customHeight="1">
      <c r="A26" s="6" t="s">
        <v>11</v>
      </c>
      <c r="B26" s="164">
        <v>24.74671450568772</v>
      </c>
      <c r="C26" s="165">
        <v>16723.393426241641</v>
      </c>
      <c r="D26" s="165">
        <v>1574.6887450477179</v>
      </c>
      <c r="E26" s="165">
        <v>6448.632334398364</v>
      </c>
      <c r="F26" s="165">
        <v>0</v>
      </c>
      <c r="G26" s="310">
        <v>9480.7436421085822</v>
      </c>
      <c r="H26" s="310">
        <v>892.71476950872852</v>
      </c>
      <c r="I26" s="310">
        <v>3655.8268077762386</v>
      </c>
      <c r="J26" s="310">
        <v>0</v>
      </c>
      <c r="K26" s="310">
        <v>4881.5734897234315</v>
      </c>
      <c r="L26" s="310">
        <v>459.65305225246624</v>
      </c>
      <c r="M26" s="310">
        <v>1882.3615426744745</v>
      </c>
      <c r="N26" s="310">
        <v>0</v>
      </c>
      <c r="O26" s="310">
        <v>2361.076294376157</v>
      </c>
      <c r="P26" s="310">
        <v>222.32092328337149</v>
      </c>
      <c r="Q26" s="310">
        <v>910.44398393474444</v>
      </c>
      <c r="R26" s="310">
        <v>0</v>
      </c>
      <c r="S26" s="311" t="s">
        <v>46</v>
      </c>
      <c r="T26" s="58">
        <v>2099142</v>
      </c>
      <c r="U26" s="277" t="s">
        <v>160</v>
      </c>
      <c r="V26" s="183">
        <v>1877098.4764586396</v>
      </c>
      <c r="W26" s="183">
        <v>57528.77653683145</v>
      </c>
      <c r="X26" s="183">
        <v>164514.74700452873</v>
      </c>
      <c r="Y26" s="183">
        <v>0</v>
      </c>
      <c r="Z26" s="183">
        <v>1064155.4015210674</v>
      </c>
      <c r="AA26" s="183">
        <v>32613.929989472537</v>
      </c>
      <c r="AB26" s="183">
        <v>93265.888204772942</v>
      </c>
      <c r="AC26" s="183">
        <v>0</v>
      </c>
      <c r="AD26" s="183">
        <v>547926.72316745482</v>
      </c>
      <c r="AE26" s="183">
        <v>16792.701294568109</v>
      </c>
      <c r="AF26" s="183">
        <v>48022.001706046613</v>
      </c>
      <c r="AG26" s="183">
        <v>0</v>
      </c>
      <c r="AH26" s="183">
        <v>265016.35176636046</v>
      </c>
      <c r="AI26" s="183">
        <v>8122.1452526756675</v>
      </c>
      <c r="AJ26" s="183">
        <v>23226.857093379913</v>
      </c>
      <c r="AK26" s="183">
        <v>0</v>
      </c>
      <c r="AL26" s="309" t="s">
        <v>46</v>
      </c>
      <c r="AM26" s="423" t="s">
        <v>140</v>
      </c>
      <c r="AN26" s="15"/>
      <c r="AO26" s="16"/>
      <c r="AP26" s="16"/>
      <c r="AQ26" s="16"/>
      <c r="AR26" s="16"/>
      <c r="AS26" s="218" t="s">
        <v>421</v>
      </c>
      <c r="AT26" s="20"/>
      <c r="AU26" s="21"/>
      <c r="AV26" s="21"/>
      <c r="AW26" s="21"/>
      <c r="AX26" s="21"/>
      <c r="AY26" s="25"/>
      <c r="AZ26" s="26"/>
      <c r="BA26" s="26"/>
      <c r="BB26" s="26"/>
      <c r="BC26" s="26"/>
      <c r="BD26" s="29"/>
      <c r="BE26" s="30"/>
      <c r="BF26" s="30"/>
      <c r="BG26" s="30"/>
      <c r="BH26" s="30"/>
      <c r="BI26" s="85"/>
      <c r="BJ26" s="400"/>
      <c r="BK26" s="400"/>
      <c r="BL26" s="400"/>
      <c r="BM26" s="400"/>
      <c r="BN26" s="37"/>
      <c r="BO26" s="38"/>
      <c r="BP26" s="38"/>
      <c r="BQ26" s="38"/>
      <c r="BR26" s="38"/>
      <c r="BS26" s="41"/>
      <c r="BT26" s="42"/>
      <c r="BU26" s="42"/>
      <c r="BV26" s="42"/>
      <c r="BW26" s="42"/>
      <c r="BX26" s="45"/>
      <c r="BY26" s="86"/>
      <c r="BZ26" s="86"/>
      <c r="CA26" s="86"/>
      <c r="CB26" s="86"/>
      <c r="CC26" s="103" t="s">
        <v>140</v>
      </c>
      <c r="CD26" s="103" t="s">
        <v>140</v>
      </c>
      <c r="CF26" s="79" t="s">
        <v>113</v>
      </c>
    </row>
    <row r="27" spans="1:84" ht="29.1" customHeight="1">
      <c r="A27" s="6" t="s">
        <v>14</v>
      </c>
      <c r="B27" s="161">
        <v>0</v>
      </c>
      <c r="C27" s="158">
        <v>0</v>
      </c>
      <c r="D27" s="158">
        <v>0</v>
      </c>
      <c r="E27" s="158">
        <v>0</v>
      </c>
      <c r="F27" s="158">
        <v>0</v>
      </c>
      <c r="G27" s="318">
        <v>0</v>
      </c>
      <c r="H27" s="318">
        <v>0</v>
      </c>
      <c r="I27" s="318">
        <v>0</v>
      </c>
      <c r="J27" s="318">
        <v>0</v>
      </c>
      <c r="K27" s="318">
        <v>0</v>
      </c>
      <c r="L27" s="318">
        <v>0</v>
      </c>
      <c r="M27" s="318">
        <v>0</v>
      </c>
      <c r="N27" s="318">
        <v>0</v>
      </c>
      <c r="O27" s="318">
        <v>0</v>
      </c>
      <c r="P27" s="318">
        <v>0</v>
      </c>
      <c r="Q27" s="318">
        <v>0</v>
      </c>
      <c r="R27" s="318">
        <v>0</v>
      </c>
      <c r="S27" s="311" t="s">
        <v>46</v>
      </c>
      <c r="T27" s="182">
        <v>0</v>
      </c>
      <c r="U27" s="314" t="s">
        <v>46</v>
      </c>
      <c r="V27" s="183">
        <v>0</v>
      </c>
      <c r="W27" s="183">
        <v>0</v>
      </c>
      <c r="X27" s="183">
        <v>0</v>
      </c>
      <c r="Y27" s="183">
        <v>0</v>
      </c>
      <c r="Z27" s="259">
        <v>0</v>
      </c>
      <c r="AA27" s="259">
        <v>0</v>
      </c>
      <c r="AB27" s="259">
        <v>0</v>
      </c>
      <c r="AC27" s="259">
        <v>0</v>
      </c>
      <c r="AD27" s="259">
        <v>0</v>
      </c>
      <c r="AE27" s="259">
        <v>0</v>
      </c>
      <c r="AF27" s="259">
        <v>0</v>
      </c>
      <c r="AG27" s="259">
        <v>0</v>
      </c>
      <c r="AH27" s="259">
        <v>0</v>
      </c>
      <c r="AI27" s="259">
        <v>0</v>
      </c>
      <c r="AJ27" s="259">
        <v>0</v>
      </c>
      <c r="AK27" s="259">
        <v>0</v>
      </c>
      <c r="AL27" s="309" t="s">
        <v>46</v>
      </c>
      <c r="AM27" s="423">
        <v>2012</v>
      </c>
      <c r="AN27" s="15"/>
      <c r="AO27" s="16"/>
      <c r="AP27" s="16"/>
      <c r="AQ27" s="16"/>
      <c r="AR27" s="16"/>
      <c r="AS27" s="218" t="s">
        <v>421</v>
      </c>
      <c r="AT27" s="20"/>
      <c r="AU27" s="21"/>
      <c r="AV27" s="21"/>
      <c r="AW27" s="21"/>
      <c r="AX27" s="21"/>
      <c r="AY27" s="25"/>
      <c r="AZ27" s="26"/>
      <c r="BA27" s="26"/>
      <c r="BB27" s="26"/>
      <c r="BC27" s="26"/>
      <c r="BD27" s="29"/>
      <c r="BE27" s="30"/>
      <c r="BF27" s="30"/>
      <c r="BG27" s="30"/>
      <c r="BH27" s="30"/>
      <c r="BI27" s="85"/>
      <c r="BJ27" s="400"/>
      <c r="BK27" s="400"/>
      <c r="BL27" s="400"/>
      <c r="BM27" s="400"/>
      <c r="BN27" s="37"/>
      <c r="BO27" s="38"/>
      <c r="BP27" s="38"/>
      <c r="BQ27" s="38"/>
      <c r="BR27" s="38"/>
      <c r="BS27" s="41"/>
      <c r="BT27" s="42"/>
      <c r="BU27" s="42"/>
      <c r="BV27" s="42"/>
      <c r="BW27" s="42"/>
      <c r="BX27" s="45"/>
      <c r="BY27" s="86"/>
      <c r="BZ27" s="86"/>
      <c r="CA27" s="86"/>
      <c r="CB27" s="86"/>
      <c r="CC27" s="103" t="s">
        <v>140</v>
      </c>
      <c r="CD27" s="103" t="s">
        <v>140</v>
      </c>
      <c r="CF27" s="79"/>
    </row>
    <row r="28" spans="1:84" ht="29.1" customHeight="1">
      <c r="A28" s="6" t="s">
        <v>12</v>
      </c>
      <c r="B28" s="186">
        <v>0.31794589804260609</v>
      </c>
      <c r="C28" s="165">
        <v>317.81581766841634</v>
      </c>
      <c r="D28" s="165">
        <v>0</v>
      </c>
      <c r="E28" s="165">
        <v>0.13008037418977467</v>
      </c>
      <c r="F28" s="165">
        <v>0</v>
      </c>
      <c r="G28" s="310">
        <v>161.36344173316559</v>
      </c>
      <c r="H28" s="310">
        <v>0</v>
      </c>
      <c r="I28" s="310">
        <v>6.6045224039476852E-2</v>
      </c>
      <c r="J28" s="310">
        <v>0</v>
      </c>
      <c r="K28" s="310">
        <v>103.61580051611011</v>
      </c>
      <c r="L28" s="310">
        <v>0</v>
      </c>
      <c r="M28" s="310">
        <v>4.2409412476665714E-2</v>
      </c>
      <c r="N28" s="310">
        <v>0</v>
      </c>
      <c r="O28" s="310">
        <v>52.836575419140608</v>
      </c>
      <c r="P28" s="310">
        <v>0</v>
      </c>
      <c r="Q28" s="310">
        <v>2.1625737673632097E-2</v>
      </c>
      <c r="R28" s="310">
        <v>0</v>
      </c>
      <c r="S28" s="311" t="s">
        <v>46</v>
      </c>
      <c r="T28" s="182">
        <v>25145.516806410968</v>
      </c>
      <c r="U28" s="314" t="s">
        <v>46</v>
      </c>
      <c r="V28" s="183">
        <v>25144.3665462317</v>
      </c>
      <c r="W28" s="183">
        <v>0</v>
      </c>
      <c r="X28" s="183">
        <v>1.1502601792678102</v>
      </c>
      <c r="Y28" s="183">
        <v>0</v>
      </c>
      <c r="Z28" s="259">
        <v>12766.455602701832</v>
      </c>
      <c r="AA28" s="259">
        <v>0</v>
      </c>
      <c r="AB28" s="259">
        <v>0.58401731788224742</v>
      </c>
      <c r="AC28" s="259">
        <v>0</v>
      </c>
      <c r="AD28" s="259">
        <v>8197.6840777525904</v>
      </c>
      <c r="AE28" s="259">
        <v>0</v>
      </c>
      <c r="AF28" s="259">
        <v>0.37501320781014974</v>
      </c>
      <c r="AG28" s="259">
        <v>0</v>
      </c>
      <c r="AH28" s="259">
        <v>4180.2268657772802</v>
      </c>
      <c r="AI28" s="259">
        <v>0</v>
      </c>
      <c r="AJ28" s="259">
        <v>0.19122965357541291</v>
      </c>
      <c r="AK28" s="259">
        <v>0</v>
      </c>
      <c r="AL28" s="309" t="s">
        <v>46</v>
      </c>
      <c r="AM28" s="423">
        <v>2012</v>
      </c>
      <c r="AN28" s="15"/>
      <c r="AO28" s="16"/>
      <c r="AP28" s="16"/>
      <c r="AQ28" s="16"/>
      <c r="AR28" s="16"/>
      <c r="AS28" s="218" t="s">
        <v>421</v>
      </c>
      <c r="AT28" s="20"/>
      <c r="AU28" s="21"/>
      <c r="AV28" s="21"/>
      <c r="AW28" s="21"/>
      <c r="AX28" s="21"/>
      <c r="AY28" s="25"/>
      <c r="AZ28" s="26"/>
      <c r="BA28" s="26"/>
      <c r="BB28" s="26"/>
      <c r="BC28" s="26"/>
      <c r="BD28" s="29"/>
      <c r="BE28" s="30"/>
      <c r="BF28" s="30"/>
      <c r="BG28" s="30"/>
      <c r="BH28" s="30"/>
      <c r="BI28" s="85"/>
      <c r="BJ28" s="400"/>
      <c r="BK28" s="400"/>
      <c r="BL28" s="400"/>
      <c r="BM28" s="400"/>
      <c r="BN28" s="37"/>
      <c r="BO28" s="38"/>
      <c r="BP28" s="38"/>
      <c r="BQ28" s="38"/>
      <c r="BR28" s="38"/>
      <c r="BS28" s="41"/>
      <c r="BT28" s="42"/>
      <c r="BU28" s="42"/>
      <c r="BV28" s="42"/>
      <c r="BW28" s="42"/>
      <c r="BX28" s="45"/>
      <c r="BY28" s="86"/>
      <c r="BZ28" s="86"/>
      <c r="CA28" s="86"/>
      <c r="CB28" s="86"/>
      <c r="CC28" s="103" t="s">
        <v>140</v>
      </c>
      <c r="CD28" s="103" t="s">
        <v>140</v>
      </c>
      <c r="CF28" s="79"/>
    </row>
    <row r="29" spans="1:84" ht="29.1" customHeight="1">
      <c r="A29" s="6" t="s">
        <v>25</v>
      </c>
      <c r="B29" s="186">
        <v>0.1878593274482529</v>
      </c>
      <c r="C29" s="165">
        <v>174.81689805730008</v>
      </c>
      <c r="D29" s="165">
        <v>6.3372964727998049</v>
      </c>
      <c r="E29" s="165">
        <v>6.7051329181530255</v>
      </c>
      <c r="F29" s="165">
        <v>0</v>
      </c>
      <c r="G29" s="310">
        <v>97.199500664228225</v>
      </c>
      <c r="H29" s="310">
        <v>3.5235841589833852</v>
      </c>
      <c r="I29" s="310">
        <v>3.7281039692063001</v>
      </c>
      <c r="J29" s="310">
        <v>0</v>
      </c>
      <c r="K29" s="310">
        <v>51.999992968824905</v>
      </c>
      <c r="L29" s="310">
        <v>1.8850544523386692</v>
      </c>
      <c r="M29" s="310">
        <v>1.9944688898707637</v>
      </c>
      <c r="N29" s="310">
        <v>0</v>
      </c>
      <c r="O29" s="310">
        <v>25.617404424246946</v>
      </c>
      <c r="P29" s="310">
        <v>0.92865786147775098</v>
      </c>
      <c r="Q29" s="310">
        <v>0.98256005907596178</v>
      </c>
      <c r="R29" s="310">
        <v>0</v>
      </c>
      <c r="S29" s="311" t="s">
        <v>46</v>
      </c>
      <c r="T29" s="182">
        <v>12934.290213932014</v>
      </c>
      <c r="U29" s="314" t="s">
        <v>46</v>
      </c>
      <c r="V29" s="183">
        <v>12631.53199632931</v>
      </c>
      <c r="W29" s="183">
        <v>192.80108153327066</v>
      </c>
      <c r="X29" s="183">
        <v>109.95713606943389</v>
      </c>
      <c r="Y29" s="183">
        <v>0</v>
      </c>
      <c r="Z29" s="259">
        <v>7023.2261086396775</v>
      </c>
      <c r="AA29" s="259">
        <v>107.19884096338652</v>
      </c>
      <c r="AB29" s="259">
        <v>61.136988696106592</v>
      </c>
      <c r="AC29" s="259">
        <v>0</v>
      </c>
      <c r="AD29" s="259">
        <v>3757.3002512567023</v>
      </c>
      <c r="AE29" s="259">
        <v>57.349461039091224</v>
      </c>
      <c r="AF29" s="259">
        <v>32.707194590585637</v>
      </c>
      <c r="AG29" s="259">
        <v>0</v>
      </c>
      <c r="AH29" s="259">
        <v>1851.0056364329296</v>
      </c>
      <c r="AI29" s="259">
        <v>28.252779530792939</v>
      </c>
      <c r="AJ29" s="259">
        <v>16.112952782741665</v>
      </c>
      <c r="AK29" s="259">
        <v>0</v>
      </c>
      <c r="AL29" s="309" t="s">
        <v>46</v>
      </c>
      <c r="AM29" s="423">
        <v>2012</v>
      </c>
      <c r="AN29" s="15"/>
      <c r="AO29" s="16"/>
      <c r="AP29" s="16"/>
      <c r="AQ29" s="16"/>
      <c r="AR29" s="16"/>
      <c r="AS29" s="218" t="s">
        <v>421</v>
      </c>
      <c r="AT29" s="20"/>
      <c r="AU29" s="21"/>
      <c r="AV29" s="21"/>
      <c r="AW29" s="21"/>
      <c r="AX29" s="21"/>
      <c r="AY29" s="25"/>
      <c r="AZ29" s="26"/>
      <c r="BA29" s="26"/>
      <c r="BB29" s="26"/>
      <c r="BC29" s="26"/>
      <c r="BD29" s="29"/>
      <c r="BE29" s="30"/>
      <c r="BF29" s="30"/>
      <c r="BG29" s="30"/>
      <c r="BH29" s="30"/>
      <c r="BI29" s="85"/>
      <c r="BJ29" s="400"/>
      <c r="BK29" s="400"/>
      <c r="BL29" s="400"/>
      <c r="BM29" s="400"/>
      <c r="BN29" s="37"/>
      <c r="BO29" s="38"/>
      <c r="BP29" s="38"/>
      <c r="BQ29" s="38"/>
      <c r="BR29" s="38"/>
      <c r="BS29" s="41"/>
      <c r="BT29" s="42"/>
      <c r="BU29" s="42"/>
      <c r="BV29" s="42"/>
      <c r="BW29" s="42"/>
      <c r="BX29" s="45"/>
      <c r="BY29" s="86"/>
      <c r="BZ29" s="86"/>
      <c r="CA29" s="86"/>
      <c r="CB29" s="86"/>
      <c r="CC29" s="103" t="s">
        <v>140</v>
      </c>
      <c r="CD29" s="103" t="s">
        <v>140</v>
      </c>
      <c r="CF29" s="79"/>
    </row>
    <row r="30" spans="1:84" ht="29.1" customHeight="1">
      <c r="A30" s="6" t="s">
        <v>26</v>
      </c>
      <c r="B30" s="186">
        <v>2.5543892958364804E-4</v>
      </c>
      <c r="C30" s="165">
        <v>0.15556806766581169</v>
      </c>
      <c r="D30" s="165">
        <v>9.9870861917836354E-2</v>
      </c>
      <c r="E30" s="165">
        <v>0</v>
      </c>
      <c r="F30" s="165">
        <v>0</v>
      </c>
      <c r="G30" s="310">
        <v>8.0475530986106603E-2</v>
      </c>
      <c r="H30" s="310">
        <v>5.1663305737931299E-2</v>
      </c>
      <c r="I30" s="310">
        <v>0</v>
      </c>
      <c r="J30" s="310">
        <v>0</v>
      </c>
      <c r="K30" s="310">
        <v>4.7788539524100934E-2</v>
      </c>
      <c r="L30" s="310">
        <v>3.0679063535835216E-2</v>
      </c>
      <c r="M30" s="310">
        <v>0</v>
      </c>
      <c r="N30" s="310">
        <v>0</v>
      </c>
      <c r="O30" s="310">
        <v>2.7303997155604161E-2</v>
      </c>
      <c r="P30" s="310">
        <v>1.7528492644069842E-2</v>
      </c>
      <c r="Q30" s="310">
        <v>0</v>
      </c>
      <c r="R30" s="310">
        <v>0</v>
      </c>
      <c r="S30" s="311" t="s">
        <v>46</v>
      </c>
      <c r="T30" s="182">
        <v>16.105205525245843</v>
      </c>
      <c r="U30" s="314" t="s">
        <v>46</v>
      </c>
      <c r="V30" s="183">
        <v>13.65738924513413</v>
      </c>
      <c r="W30" s="183">
        <v>2.4478162801117143</v>
      </c>
      <c r="X30" s="183">
        <v>0</v>
      </c>
      <c r="Y30" s="183">
        <v>0</v>
      </c>
      <c r="Z30" s="259">
        <v>7.0649823442375412</v>
      </c>
      <c r="AA30" s="259">
        <v>1.2662580300321984</v>
      </c>
      <c r="AB30" s="259">
        <v>0</v>
      </c>
      <c r="AC30" s="259">
        <v>0</v>
      </c>
      <c r="AD30" s="259">
        <v>4.1953769531879077</v>
      </c>
      <c r="AE30" s="259">
        <v>0.75193815032237399</v>
      </c>
      <c r="AF30" s="259">
        <v>0</v>
      </c>
      <c r="AG30" s="259">
        <v>0</v>
      </c>
      <c r="AH30" s="259">
        <v>2.3970299477086807</v>
      </c>
      <c r="AI30" s="259">
        <v>0.42962009975714183</v>
      </c>
      <c r="AJ30" s="259">
        <v>0</v>
      </c>
      <c r="AK30" s="259">
        <v>0</v>
      </c>
      <c r="AL30" s="309" t="s">
        <v>46</v>
      </c>
      <c r="AM30" s="423">
        <v>2012</v>
      </c>
      <c r="AN30" s="15"/>
      <c r="AO30" s="16"/>
      <c r="AP30" s="16"/>
      <c r="AQ30" s="16"/>
      <c r="AR30" s="16"/>
      <c r="AS30" s="218" t="s">
        <v>421</v>
      </c>
      <c r="AT30" s="20"/>
      <c r="AU30" s="21"/>
      <c r="AV30" s="21"/>
      <c r="AW30" s="21"/>
      <c r="AX30" s="21"/>
      <c r="AY30" s="25"/>
      <c r="AZ30" s="26"/>
      <c r="BA30" s="26"/>
      <c r="BB30" s="26"/>
      <c r="BC30" s="26"/>
      <c r="BD30" s="29"/>
      <c r="BE30" s="30"/>
      <c r="BF30" s="30"/>
      <c r="BG30" s="30"/>
      <c r="BH30" s="30"/>
      <c r="BI30" s="85"/>
      <c r="BJ30" s="400"/>
      <c r="BK30" s="400"/>
      <c r="BL30" s="400"/>
      <c r="BM30" s="400"/>
      <c r="BN30" s="37"/>
      <c r="BO30" s="38"/>
      <c r="BP30" s="38"/>
      <c r="BQ30" s="38"/>
      <c r="BR30" s="38"/>
      <c r="BS30" s="41"/>
      <c r="BT30" s="42"/>
      <c r="BU30" s="42"/>
      <c r="BV30" s="42"/>
      <c r="BW30" s="42"/>
      <c r="BX30" s="45"/>
      <c r="BY30" s="86"/>
      <c r="BZ30" s="86"/>
      <c r="CA30" s="86"/>
      <c r="CB30" s="86"/>
      <c r="CC30" s="103" t="s">
        <v>140</v>
      </c>
      <c r="CD30" s="103" t="s">
        <v>140</v>
      </c>
      <c r="CF30" s="79"/>
    </row>
    <row r="31" spans="1:84" ht="29.1" customHeight="1">
      <c r="A31" s="6" t="s">
        <v>5</v>
      </c>
      <c r="B31" s="164">
        <v>0.50959707814812694</v>
      </c>
      <c r="C31" s="165">
        <v>159.81816034459564</v>
      </c>
      <c r="D31" s="165">
        <v>285.47911948771804</v>
      </c>
      <c r="E31" s="165">
        <v>64.299798315813263</v>
      </c>
      <c r="F31" s="165">
        <v>0</v>
      </c>
      <c r="G31" s="310">
        <v>80.417707158474684</v>
      </c>
      <c r="H31" s="310">
        <v>143.64810720710338</v>
      </c>
      <c r="I31" s="310">
        <v>32.354535555664157</v>
      </c>
      <c r="J31" s="310">
        <v>0</v>
      </c>
      <c r="K31" s="310">
        <v>59.229214553406187</v>
      </c>
      <c r="L31" s="310">
        <v>105.79964118093612</v>
      </c>
      <c r="M31" s="310">
        <v>23.829748396405154</v>
      </c>
      <c r="N31" s="310">
        <v>0</v>
      </c>
      <c r="O31" s="310">
        <v>20.171238632714758</v>
      </c>
      <c r="P31" s="310">
        <v>36.031371099678516</v>
      </c>
      <c r="Q31" s="310">
        <v>8.1155143637439497</v>
      </c>
      <c r="R31" s="310">
        <v>0</v>
      </c>
      <c r="S31" s="311" t="s">
        <v>46</v>
      </c>
      <c r="T31" s="182">
        <v>20497.397292407048</v>
      </c>
      <c r="U31" s="314" t="s">
        <v>46</v>
      </c>
      <c r="V31" s="183">
        <v>11605.481341010667</v>
      </c>
      <c r="W31" s="183">
        <v>7749.8408628220923</v>
      </c>
      <c r="X31" s="183">
        <v>1142.0750885742909</v>
      </c>
      <c r="Y31" s="183">
        <v>0</v>
      </c>
      <c r="Z31" s="259">
        <v>5839.6755281265359</v>
      </c>
      <c r="AA31" s="259">
        <v>3899.5845759169542</v>
      </c>
      <c r="AB31" s="259">
        <v>574.67223892407992</v>
      </c>
      <c r="AC31" s="259">
        <v>0</v>
      </c>
      <c r="AD31" s="259">
        <v>4301.0352694597095</v>
      </c>
      <c r="AE31" s="259">
        <v>2872.1203286855766</v>
      </c>
      <c r="AF31" s="259">
        <v>423.25734642054709</v>
      </c>
      <c r="AG31" s="259">
        <v>0</v>
      </c>
      <c r="AH31" s="259">
        <v>1464.7705434244212</v>
      </c>
      <c r="AI31" s="259">
        <v>978.13595821956073</v>
      </c>
      <c r="AJ31" s="259">
        <v>144.14550322966397</v>
      </c>
      <c r="AK31" s="259">
        <v>0</v>
      </c>
      <c r="AL31" s="309" t="s">
        <v>46</v>
      </c>
      <c r="AM31" s="423">
        <v>2012</v>
      </c>
      <c r="AN31" s="15"/>
      <c r="AO31" s="16"/>
      <c r="AP31" s="16"/>
      <c r="AQ31" s="16"/>
      <c r="AR31" s="16"/>
      <c r="AS31" s="218" t="s">
        <v>421</v>
      </c>
      <c r="AT31" s="20"/>
      <c r="AU31" s="21"/>
      <c r="AV31" s="21"/>
      <c r="AW31" s="21"/>
      <c r="AX31" s="21"/>
      <c r="AY31" s="25"/>
      <c r="AZ31" s="26"/>
      <c r="BA31" s="26"/>
      <c r="BB31" s="26"/>
      <c r="BC31" s="26"/>
      <c r="BD31" s="29"/>
      <c r="BE31" s="30"/>
      <c r="BF31" s="30"/>
      <c r="BG31" s="30"/>
      <c r="BH31" s="30"/>
      <c r="BI31" s="85"/>
      <c r="BJ31" s="400"/>
      <c r="BK31" s="400"/>
      <c r="BL31" s="400"/>
      <c r="BM31" s="400"/>
      <c r="BN31" s="37"/>
      <c r="BO31" s="38"/>
      <c r="BP31" s="38"/>
      <c r="BQ31" s="38"/>
      <c r="BR31" s="38"/>
      <c r="BS31" s="41"/>
      <c r="BT31" s="42"/>
      <c r="BU31" s="42"/>
      <c r="BV31" s="42"/>
      <c r="BW31" s="42"/>
      <c r="BX31" s="45"/>
      <c r="BY31" s="86"/>
      <c r="BZ31" s="86"/>
      <c r="CA31" s="86"/>
      <c r="CB31" s="86"/>
      <c r="CC31" s="103" t="s">
        <v>140</v>
      </c>
      <c r="CD31" s="103" t="s">
        <v>140</v>
      </c>
      <c r="CF31" s="79"/>
    </row>
    <row r="32" spans="1:84" ht="29.1" customHeight="1">
      <c r="A32" s="6" t="s">
        <v>7</v>
      </c>
      <c r="B32" s="164">
        <v>0</v>
      </c>
      <c r="C32" s="165">
        <v>0</v>
      </c>
      <c r="D32" s="165">
        <v>0</v>
      </c>
      <c r="E32" s="165">
        <v>0</v>
      </c>
      <c r="F32" s="165">
        <v>0</v>
      </c>
      <c r="G32" s="310">
        <v>0</v>
      </c>
      <c r="H32" s="310">
        <v>0</v>
      </c>
      <c r="I32" s="310">
        <v>0</v>
      </c>
      <c r="J32" s="310">
        <v>0</v>
      </c>
      <c r="K32" s="310">
        <v>0</v>
      </c>
      <c r="L32" s="310">
        <v>0</v>
      </c>
      <c r="M32" s="310">
        <v>0</v>
      </c>
      <c r="N32" s="310">
        <v>0</v>
      </c>
      <c r="O32" s="310">
        <v>0</v>
      </c>
      <c r="P32" s="310">
        <v>0</v>
      </c>
      <c r="Q32" s="310">
        <v>0</v>
      </c>
      <c r="R32" s="310">
        <v>0</v>
      </c>
      <c r="S32" s="311" t="s">
        <v>46</v>
      </c>
      <c r="T32" s="182">
        <v>0</v>
      </c>
      <c r="U32" s="314" t="s">
        <v>46</v>
      </c>
      <c r="V32" s="183">
        <v>0</v>
      </c>
      <c r="W32" s="183">
        <v>0</v>
      </c>
      <c r="X32" s="183">
        <v>0</v>
      </c>
      <c r="Y32" s="183">
        <v>0</v>
      </c>
      <c r="Z32" s="259">
        <v>0</v>
      </c>
      <c r="AA32" s="259">
        <v>0</v>
      </c>
      <c r="AB32" s="259">
        <v>0</v>
      </c>
      <c r="AC32" s="259">
        <v>0</v>
      </c>
      <c r="AD32" s="259">
        <v>0</v>
      </c>
      <c r="AE32" s="259">
        <v>0</v>
      </c>
      <c r="AF32" s="259">
        <v>0</v>
      </c>
      <c r="AG32" s="259">
        <v>0</v>
      </c>
      <c r="AH32" s="259">
        <v>0</v>
      </c>
      <c r="AI32" s="259">
        <v>0</v>
      </c>
      <c r="AJ32" s="259">
        <v>0</v>
      </c>
      <c r="AK32" s="259">
        <v>0</v>
      </c>
      <c r="AL32" s="309" t="s">
        <v>46</v>
      </c>
      <c r="AM32" s="423">
        <v>2012</v>
      </c>
      <c r="AN32" s="15"/>
      <c r="AO32" s="16"/>
      <c r="AP32" s="16"/>
      <c r="AQ32" s="16"/>
      <c r="AR32" s="16"/>
      <c r="AS32" s="218" t="s">
        <v>421</v>
      </c>
      <c r="AT32" s="20"/>
      <c r="AU32" s="21"/>
      <c r="AV32" s="21"/>
      <c r="AW32" s="21"/>
      <c r="AX32" s="21"/>
      <c r="AY32" s="25"/>
      <c r="AZ32" s="26"/>
      <c r="BA32" s="26"/>
      <c r="BB32" s="26"/>
      <c r="BC32" s="26"/>
      <c r="BD32" s="29"/>
      <c r="BE32" s="30"/>
      <c r="BF32" s="30"/>
      <c r="BG32" s="30"/>
      <c r="BH32" s="30"/>
      <c r="BI32" s="85"/>
      <c r="BJ32" s="400"/>
      <c r="BK32" s="400"/>
      <c r="BL32" s="400"/>
      <c r="BM32" s="400"/>
      <c r="BN32" s="37"/>
      <c r="BO32" s="38"/>
      <c r="BP32" s="38"/>
      <c r="BQ32" s="38"/>
      <c r="BR32" s="38"/>
      <c r="BS32" s="41"/>
      <c r="BT32" s="42"/>
      <c r="BU32" s="42"/>
      <c r="BV32" s="42"/>
      <c r="BW32" s="42"/>
      <c r="BX32" s="45"/>
      <c r="BY32" s="86"/>
      <c r="BZ32" s="86"/>
      <c r="CA32" s="86"/>
      <c r="CB32" s="86"/>
      <c r="CC32" s="103" t="s">
        <v>140</v>
      </c>
      <c r="CD32" s="103" t="s">
        <v>140</v>
      </c>
      <c r="CF32" s="79"/>
    </row>
    <row r="33" spans="1:84" ht="29.1" customHeight="1">
      <c r="A33" s="345" t="s">
        <v>1</v>
      </c>
      <c r="B33" s="164">
        <v>1.2583790496053546</v>
      </c>
      <c r="C33" s="165">
        <v>1102.1978162206531</v>
      </c>
      <c r="D33" s="165">
        <v>101.09814726142447</v>
      </c>
      <c r="E33" s="165">
        <v>55.08308612327702</v>
      </c>
      <c r="F33" s="165">
        <v>0</v>
      </c>
      <c r="G33" s="310">
        <v>655.0907881998138</v>
      </c>
      <c r="H33" s="310">
        <v>60.087639442182386</v>
      </c>
      <c r="I33" s="310">
        <v>32.738608055590539</v>
      </c>
      <c r="J33" s="310">
        <v>0</v>
      </c>
      <c r="K33" s="310">
        <v>346.0169866305115</v>
      </c>
      <c r="L33" s="310">
        <v>31.738110668078733</v>
      </c>
      <c r="M33" s="310">
        <v>17.292434437984433</v>
      </c>
      <c r="N33" s="310">
        <v>0</v>
      </c>
      <c r="O33" s="310">
        <v>101.09004139032778</v>
      </c>
      <c r="P33" s="310">
        <v>9.2723971511633536</v>
      </c>
      <c r="Q33" s="310">
        <v>5.0520436297020526</v>
      </c>
      <c r="R33" s="310">
        <v>0</v>
      </c>
      <c r="S33" s="311" t="s">
        <v>46</v>
      </c>
      <c r="T33" s="182">
        <v>95396.699443551202</v>
      </c>
      <c r="U33" s="314" t="s">
        <v>46</v>
      </c>
      <c r="V33" s="183">
        <v>91893.210595193188</v>
      </c>
      <c r="W33" s="183">
        <v>2543.7092474126316</v>
      </c>
      <c r="X33" s="183">
        <v>959.77960094538582</v>
      </c>
      <c r="Y33" s="183">
        <v>0</v>
      </c>
      <c r="Z33" s="259">
        <v>54616.68937562588</v>
      </c>
      <c r="AA33" s="259">
        <v>1511.8524744972833</v>
      </c>
      <c r="AB33" s="259">
        <v>570.44458447334216</v>
      </c>
      <c r="AC33" s="259">
        <v>0</v>
      </c>
      <c r="AD33" s="259">
        <v>28848.371276019891</v>
      </c>
      <c r="AE33" s="259">
        <v>798.55593587719579</v>
      </c>
      <c r="AF33" s="259">
        <v>301.3071160740468</v>
      </c>
      <c r="AG33" s="259">
        <v>0</v>
      </c>
      <c r="AH33" s="259">
        <v>8428.1499435474198</v>
      </c>
      <c r="AI33" s="259">
        <v>233.30083703815279</v>
      </c>
      <c r="AJ33" s="259">
        <v>88.027900397996888</v>
      </c>
      <c r="AK33" s="259">
        <v>0</v>
      </c>
      <c r="AL33" s="309" t="s">
        <v>46</v>
      </c>
      <c r="AM33" s="423">
        <v>2012</v>
      </c>
      <c r="AN33" s="15"/>
      <c r="AO33" s="16"/>
      <c r="AP33" s="16"/>
      <c r="AQ33" s="16"/>
      <c r="AR33" s="16"/>
      <c r="AS33" s="218" t="s">
        <v>421</v>
      </c>
      <c r="AT33" s="20"/>
      <c r="AU33" s="21"/>
      <c r="AV33" s="21"/>
      <c r="AW33" s="21"/>
      <c r="AX33" s="21"/>
      <c r="AY33" s="25"/>
      <c r="AZ33" s="26"/>
      <c r="BA33" s="26"/>
      <c r="BB33" s="26"/>
      <c r="BC33" s="26"/>
      <c r="BD33" s="29"/>
      <c r="BE33" s="30"/>
      <c r="BF33" s="30"/>
      <c r="BG33" s="30"/>
      <c r="BH33" s="30"/>
      <c r="BI33" s="85"/>
      <c r="BJ33" s="400"/>
      <c r="BK33" s="400"/>
      <c r="BL33" s="400"/>
      <c r="BM33" s="400"/>
      <c r="BN33" s="37"/>
      <c r="BO33" s="38"/>
      <c r="BP33" s="38"/>
      <c r="BQ33" s="38"/>
      <c r="BR33" s="38"/>
      <c r="BS33" s="41"/>
      <c r="BT33" s="42"/>
      <c r="BU33" s="42"/>
      <c r="BV33" s="42"/>
      <c r="BW33" s="42"/>
      <c r="BX33" s="45"/>
      <c r="BY33" s="86"/>
      <c r="BZ33" s="86"/>
      <c r="CA33" s="86"/>
      <c r="CB33" s="86"/>
      <c r="CC33" s="103" t="s">
        <v>140</v>
      </c>
      <c r="CD33" s="103" t="s">
        <v>140</v>
      </c>
      <c r="CF33" s="79"/>
    </row>
    <row r="34" spans="1:84" ht="29.1" customHeight="1">
      <c r="A34" s="343" t="s">
        <v>44</v>
      </c>
      <c r="B34" s="107">
        <v>39.282288125751144</v>
      </c>
      <c r="C34" s="8">
        <v>29031.705061942364</v>
      </c>
      <c r="D34" s="8">
        <v>3545.1459429025431</v>
      </c>
      <c r="E34" s="8">
        <v>6702.1524986793647</v>
      </c>
      <c r="F34" s="8">
        <v>3.2846222268720782</v>
      </c>
      <c r="G34" s="8">
        <v>16763.211767922126</v>
      </c>
      <c r="H34" s="8">
        <v>2182.7890995555404</v>
      </c>
      <c r="I34" s="8">
        <v>3804.1421663077508</v>
      </c>
      <c r="J34" s="8">
        <v>1.8621018175223563</v>
      </c>
      <c r="K34" s="8">
        <v>8361.6189743900504</v>
      </c>
      <c r="L34" s="8">
        <v>939.62610004484441</v>
      </c>
      <c r="M34" s="8">
        <v>1956.794294407704</v>
      </c>
      <c r="N34" s="8">
        <v>0.95878416406176337</v>
      </c>
      <c r="O34" s="8">
        <v>3906.8743195621801</v>
      </c>
      <c r="P34" s="8">
        <v>422.73074329838528</v>
      </c>
      <c r="Q34" s="8">
        <v>941.21603795449516</v>
      </c>
      <c r="R34" s="8">
        <v>0.46373624528138452</v>
      </c>
      <c r="S34" s="8"/>
      <c r="T34" s="58">
        <v>3372228.9092811993</v>
      </c>
      <c r="U34" s="58"/>
      <c r="V34" s="129">
        <v>3080651.4709752225</v>
      </c>
      <c r="W34" s="129">
        <v>122696.96933168602</v>
      </c>
      <c r="X34" s="129">
        <v>168868.96178518384</v>
      </c>
      <c r="Y34" s="129">
        <v>11.507189106621185</v>
      </c>
      <c r="Z34" s="129">
        <v>1644013.49778189</v>
      </c>
      <c r="AA34" s="129">
        <v>72658.319953129714</v>
      </c>
      <c r="AB34" s="129">
        <v>96852.652062300345</v>
      </c>
      <c r="AC34" s="129">
        <v>6.5235988403028502</v>
      </c>
      <c r="AD34" s="129">
        <v>824714.17682621325</v>
      </c>
      <c r="AE34" s="129">
        <v>32328.956673421868</v>
      </c>
      <c r="AF34" s="129">
        <v>49902.968563327908</v>
      </c>
      <c r="AG34" s="129">
        <v>3.3589587862044836</v>
      </c>
      <c r="AH34" s="129">
        <v>386924.01209431526</v>
      </c>
      <c r="AI34" s="129">
        <v>15041.163785847792</v>
      </c>
      <c r="AJ34" s="129">
        <v>24123.654345326733</v>
      </c>
      <c r="AK34" s="129">
        <v>1.6246314801138513</v>
      </c>
      <c r="AL34" s="308"/>
      <c r="AM34" s="308"/>
      <c r="AN34" s="15"/>
      <c r="AO34" s="16"/>
      <c r="AP34" s="16"/>
      <c r="AQ34" s="16"/>
      <c r="AR34" s="16"/>
      <c r="AS34" s="218"/>
      <c r="AT34" s="20"/>
      <c r="AU34" s="21"/>
      <c r="AV34" s="21"/>
      <c r="AW34" s="21"/>
      <c r="AX34" s="21"/>
      <c r="AY34" s="25"/>
      <c r="AZ34" s="26"/>
      <c r="BA34" s="26"/>
      <c r="BB34" s="26"/>
      <c r="BC34" s="26"/>
      <c r="BD34" s="29"/>
      <c r="BE34" s="30"/>
      <c r="BF34" s="30"/>
      <c r="BG34" s="30"/>
      <c r="BH34" s="30"/>
      <c r="BI34" s="85"/>
      <c r="BJ34" s="400"/>
      <c r="BK34" s="400"/>
      <c r="BL34" s="400"/>
      <c r="BM34" s="400"/>
      <c r="BN34" s="37"/>
      <c r="BO34" s="38"/>
      <c r="BP34" s="38"/>
      <c r="BQ34" s="38"/>
      <c r="BR34" s="38"/>
      <c r="BS34" s="41"/>
      <c r="BT34" s="42"/>
      <c r="BU34" s="42"/>
      <c r="BV34" s="42"/>
      <c r="BW34" s="42"/>
      <c r="BX34" s="45"/>
      <c r="BY34" s="86"/>
      <c r="BZ34" s="86"/>
      <c r="CA34" s="86"/>
      <c r="CB34" s="86"/>
      <c r="CC34" s="103"/>
      <c r="CD34" s="103"/>
      <c r="CF34" s="79"/>
    </row>
    <row r="35" spans="1:84" s="48" customFormat="1" ht="29.1" customHeight="1"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1"/>
      <c r="T35" s="278"/>
      <c r="U35" s="1"/>
      <c r="V35" s="289"/>
      <c r="W35" s="289"/>
      <c r="X35" s="289"/>
      <c r="Y35" s="289"/>
      <c r="Z35" s="289"/>
      <c r="AA35" s="289"/>
      <c r="AB35" s="289"/>
      <c r="AC35" s="289"/>
      <c r="AD35" s="289"/>
      <c r="AE35" s="289"/>
      <c r="AF35" s="289"/>
      <c r="AG35" s="289"/>
      <c r="AH35" s="289"/>
      <c r="AI35" s="289"/>
      <c r="AJ35" s="289"/>
      <c r="AK35" s="289"/>
      <c r="AL35" s="1"/>
      <c r="AM35" s="1"/>
      <c r="AN35" s="1"/>
      <c r="AO35" s="1"/>
      <c r="AP35" s="1"/>
      <c r="AQ35" s="1"/>
      <c r="AR35" s="1"/>
      <c r="AS35" s="122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76"/>
      <c r="BJ35" s="76"/>
      <c r="BK35" s="76"/>
      <c r="BL35" s="76"/>
      <c r="BM35" s="7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87"/>
      <c r="BZ35" s="87"/>
      <c r="CA35" s="87"/>
      <c r="CB35" s="87"/>
      <c r="CC35" s="122"/>
      <c r="CD35" s="122"/>
    </row>
    <row r="36" spans="1:84" ht="30" customHeight="1">
      <c r="A36" s="47" t="s">
        <v>29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15"/>
      <c r="AO36" s="16"/>
      <c r="AP36" s="16"/>
      <c r="AQ36" s="16"/>
      <c r="AR36" s="16"/>
      <c r="AS36" s="218" t="s">
        <v>421</v>
      </c>
      <c r="AT36" s="20"/>
      <c r="AU36" s="21"/>
      <c r="AV36" s="21"/>
      <c r="AW36" s="21"/>
      <c r="AX36" s="21"/>
      <c r="AY36" s="25"/>
      <c r="AZ36" s="26"/>
      <c r="BA36" s="26"/>
      <c r="BB36" s="26"/>
      <c r="BC36" s="26"/>
      <c r="BD36" s="29"/>
      <c r="BE36" s="30"/>
      <c r="BF36" s="30"/>
      <c r="BG36" s="30"/>
      <c r="BH36" s="30"/>
      <c r="BI36" s="85"/>
      <c r="BJ36" s="400"/>
      <c r="BK36" s="400"/>
      <c r="BL36" s="400"/>
      <c r="BM36" s="400"/>
      <c r="BN36" s="37"/>
      <c r="BO36" s="38"/>
      <c r="BP36" s="38"/>
      <c r="BQ36" s="38"/>
      <c r="BR36" s="38"/>
      <c r="BS36" s="41"/>
      <c r="BT36" s="42"/>
      <c r="BU36" s="42"/>
      <c r="BV36" s="42"/>
      <c r="BW36" s="42"/>
      <c r="BX36" s="45"/>
      <c r="BY36" s="86"/>
      <c r="BZ36" s="86"/>
      <c r="CA36" s="86"/>
      <c r="CB36" s="86"/>
      <c r="CC36" s="103" t="s">
        <v>140</v>
      </c>
      <c r="CD36" s="103" t="s">
        <v>140</v>
      </c>
      <c r="CF36" s="79"/>
    </row>
    <row r="37" spans="1:84" ht="30" customHeight="1">
      <c r="A37" s="47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58">
        <v>1966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423">
        <v>2012</v>
      </c>
      <c r="AN37" s="15"/>
      <c r="AO37" s="16"/>
      <c r="AP37" s="16"/>
      <c r="AQ37" s="16"/>
      <c r="AR37" s="16"/>
      <c r="AS37" s="218" t="s">
        <v>421</v>
      </c>
      <c r="AT37" s="20"/>
      <c r="AU37" s="21"/>
      <c r="AV37" s="21"/>
      <c r="AW37" s="21"/>
      <c r="AX37" s="21"/>
      <c r="AY37" s="25"/>
      <c r="AZ37" s="26"/>
      <c r="BA37" s="26"/>
      <c r="BB37" s="26"/>
      <c r="BC37" s="26"/>
      <c r="BD37" s="29"/>
      <c r="BE37" s="30"/>
      <c r="BF37" s="30"/>
      <c r="BG37" s="30"/>
      <c r="BH37" s="30"/>
      <c r="BI37" s="85"/>
      <c r="BJ37" s="85"/>
      <c r="BK37" s="85"/>
      <c r="BL37" s="85"/>
      <c r="BM37" s="85"/>
      <c r="BN37" s="37"/>
      <c r="BO37" s="38"/>
      <c r="BP37" s="38"/>
      <c r="BQ37" s="38"/>
      <c r="BR37" s="38"/>
      <c r="BS37" s="41"/>
      <c r="BT37" s="42"/>
      <c r="BU37" s="42"/>
      <c r="BV37" s="42"/>
      <c r="BW37" s="42"/>
      <c r="BX37" s="45"/>
      <c r="BY37" s="86"/>
      <c r="BZ37" s="86"/>
      <c r="CA37" s="86"/>
      <c r="CB37" s="86"/>
      <c r="CC37" s="103" t="s">
        <v>140</v>
      </c>
      <c r="CD37" s="103" t="s">
        <v>140</v>
      </c>
      <c r="CF37" s="79" t="s">
        <v>115</v>
      </c>
    </row>
    <row r="38" spans="1:84" ht="30" customHeight="1">
      <c r="A38" s="47" t="s">
        <v>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15"/>
      <c r="AO38" s="16"/>
      <c r="AP38" s="16"/>
      <c r="AQ38" s="16"/>
      <c r="AR38" s="16"/>
      <c r="AS38" s="218" t="s">
        <v>421</v>
      </c>
      <c r="AT38" s="20"/>
      <c r="AU38" s="21"/>
      <c r="AV38" s="21"/>
      <c r="AW38" s="21"/>
      <c r="AX38" s="21"/>
      <c r="AY38" s="25"/>
      <c r="AZ38" s="26"/>
      <c r="BA38" s="26"/>
      <c r="BB38" s="26"/>
      <c r="BC38" s="26"/>
      <c r="BD38" s="29"/>
      <c r="BE38" s="30"/>
      <c r="BF38" s="30"/>
      <c r="BG38" s="30"/>
      <c r="BH38" s="30"/>
      <c r="BI38" s="85"/>
      <c r="BJ38" s="400"/>
      <c r="BK38" s="400"/>
      <c r="BL38" s="400"/>
      <c r="BM38" s="400"/>
      <c r="BN38" s="37"/>
      <c r="BO38" s="38"/>
      <c r="BP38" s="38"/>
      <c r="BQ38" s="38"/>
      <c r="BR38" s="38"/>
      <c r="BS38" s="41"/>
      <c r="BT38" s="42"/>
      <c r="BU38" s="42"/>
      <c r="BV38" s="42"/>
      <c r="BW38" s="42"/>
      <c r="BX38" s="45"/>
      <c r="BY38" s="86"/>
      <c r="BZ38" s="86"/>
      <c r="CA38" s="86"/>
      <c r="CB38" s="86"/>
      <c r="CC38" s="103" t="s">
        <v>140</v>
      </c>
      <c r="CD38" s="103" t="s">
        <v>140</v>
      </c>
      <c r="CF38" s="79"/>
    </row>
    <row r="39" spans="1:84" s="48" customFormat="1" ht="30" customHeight="1">
      <c r="A39" s="2"/>
      <c r="B39" s="28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1"/>
      <c r="T39" s="278"/>
      <c r="U39" s="1"/>
      <c r="V39" s="289"/>
      <c r="W39" s="289"/>
      <c r="X39" s="289"/>
      <c r="Y39" s="289"/>
      <c r="Z39" s="289"/>
      <c r="AA39" s="289"/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76"/>
      <c r="BJ39" s="76"/>
      <c r="BK39" s="76"/>
      <c r="BL39" s="76"/>
      <c r="BM39" s="7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76"/>
      <c r="BZ39" s="76"/>
      <c r="CA39" s="76"/>
      <c r="CB39" s="76"/>
      <c r="CC39" s="1"/>
      <c r="CD39" s="1"/>
    </row>
    <row r="40" spans="1:84" ht="36" customHeight="1">
      <c r="A40" s="344" t="s">
        <v>43</v>
      </c>
      <c r="B40" s="117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9"/>
      <c r="AO40" s="50"/>
      <c r="AP40" s="50"/>
      <c r="AQ40" s="50"/>
      <c r="AR40" s="50"/>
      <c r="AS40" s="60"/>
      <c r="AT40" s="61"/>
      <c r="AU40" s="51"/>
      <c r="AV40" s="51"/>
      <c r="AW40" s="51"/>
      <c r="AX40" s="51"/>
      <c r="AY40" s="62"/>
      <c r="AZ40" s="52"/>
      <c r="BA40" s="52"/>
      <c r="BB40" s="52"/>
      <c r="BC40" s="52"/>
      <c r="BD40" s="63"/>
      <c r="BE40" s="53"/>
      <c r="BF40" s="53"/>
      <c r="BG40" s="53"/>
      <c r="BH40" s="53"/>
      <c r="BI40" s="401"/>
      <c r="BJ40" s="401"/>
      <c r="BK40" s="401"/>
      <c r="BL40" s="401"/>
      <c r="BM40" s="401"/>
      <c r="BN40" s="55"/>
      <c r="BO40" s="55"/>
      <c r="BP40" s="55"/>
      <c r="BQ40" s="55"/>
      <c r="BR40" s="55"/>
      <c r="BS40" s="56"/>
      <c r="BT40" s="56"/>
      <c r="BU40" s="56"/>
      <c r="BV40" s="56"/>
      <c r="BW40" s="56"/>
      <c r="BX40" s="57"/>
      <c r="BY40" s="86"/>
      <c r="BZ40" s="86"/>
      <c r="CA40" s="86"/>
      <c r="CB40" s="86"/>
      <c r="CC40" s="67"/>
      <c r="CD40" s="67"/>
      <c r="CF40" s="79"/>
    </row>
    <row r="44" spans="1:84" ht="18" thickBot="1"/>
    <row r="45" spans="1:84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8"/>
    </row>
    <row r="46" spans="1:84" outlineLevel="1"/>
    <row r="47" spans="1:84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207"/>
      <c r="T47" s="448" t="s">
        <v>56</v>
      </c>
      <c r="U47" s="448" t="s">
        <v>163</v>
      </c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60" t="s">
        <v>162</v>
      </c>
      <c r="AM47" s="460" t="s">
        <v>435</v>
      </c>
      <c r="AN47" s="473" t="s">
        <v>75</v>
      </c>
      <c r="AO47" s="512" t="s">
        <v>45</v>
      </c>
      <c r="AP47" s="513"/>
      <c r="AQ47" s="513"/>
      <c r="AR47" s="513"/>
      <c r="AS47" s="477" t="s">
        <v>66</v>
      </c>
      <c r="AT47" s="526" t="s">
        <v>64</v>
      </c>
      <c r="AU47" s="516" t="s">
        <v>64</v>
      </c>
      <c r="AV47" s="517"/>
      <c r="AW47" s="517"/>
      <c r="AX47" s="517"/>
      <c r="AY47" s="520" t="s">
        <v>67</v>
      </c>
      <c r="AZ47" s="501" t="s">
        <v>32</v>
      </c>
      <c r="BA47" s="502"/>
      <c r="BB47" s="502"/>
      <c r="BC47" s="502"/>
      <c r="BD47" s="509" t="s">
        <v>68</v>
      </c>
      <c r="BE47" s="505" t="s">
        <v>57</v>
      </c>
      <c r="BF47" s="506"/>
      <c r="BG47" s="506"/>
      <c r="BH47" s="506"/>
      <c r="BI47" s="545" t="s">
        <v>69</v>
      </c>
      <c r="BJ47" s="548" t="s">
        <v>33</v>
      </c>
      <c r="BK47" s="549"/>
      <c r="BL47" s="549"/>
      <c r="BM47" s="549"/>
      <c r="BN47" s="552" t="s">
        <v>70</v>
      </c>
      <c r="BO47" s="555" t="s">
        <v>34</v>
      </c>
      <c r="BP47" s="556"/>
      <c r="BQ47" s="556"/>
      <c r="BR47" s="556"/>
      <c r="BS47" s="559" t="s">
        <v>71</v>
      </c>
      <c r="BT47" s="562" t="s">
        <v>35</v>
      </c>
      <c r="BU47" s="563"/>
      <c r="BV47" s="563"/>
      <c r="BW47" s="563"/>
      <c r="BX47" s="535" t="s">
        <v>36</v>
      </c>
      <c r="BY47" s="540" t="s">
        <v>36</v>
      </c>
      <c r="BZ47" s="541"/>
      <c r="CA47" s="541"/>
      <c r="CB47" s="541"/>
      <c r="CC47" s="466" t="s">
        <v>72</v>
      </c>
      <c r="CD47" s="466" t="s">
        <v>73</v>
      </c>
    </row>
    <row r="48" spans="1:84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173"/>
      <c r="T48" s="449"/>
      <c r="U48" s="449"/>
      <c r="V48" s="451" t="s">
        <v>43</v>
      </c>
      <c r="W48" s="452"/>
      <c r="X48" s="452"/>
      <c r="Y48" s="452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2"/>
      <c r="AL48" s="461"/>
      <c r="AM48" s="461"/>
      <c r="AN48" s="474"/>
      <c r="AO48" s="514"/>
      <c r="AP48" s="515"/>
      <c r="AQ48" s="515"/>
      <c r="AR48" s="515"/>
      <c r="AS48" s="478"/>
      <c r="AT48" s="527"/>
      <c r="AU48" s="518"/>
      <c r="AV48" s="519"/>
      <c r="AW48" s="519"/>
      <c r="AX48" s="519"/>
      <c r="AY48" s="521"/>
      <c r="AZ48" s="503"/>
      <c r="BA48" s="504"/>
      <c r="BB48" s="504"/>
      <c r="BC48" s="504"/>
      <c r="BD48" s="510"/>
      <c r="BE48" s="507"/>
      <c r="BF48" s="508"/>
      <c r="BG48" s="508"/>
      <c r="BH48" s="508"/>
      <c r="BI48" s="546"/>
      <c r="BJ48" s="550"/>
      <c r="BK48" s="551"/>
      <c r="BL48" s="551"/>
      <c r="BM48" s="551"/>
      <c r="BN48" s="553"/>
      <c r="BO48" s="557"/>
      <c r="BP48" s="558"/>
      <c r="BQ48" s="558"/>
      <c r="BR48" s="558"/>
      <c r="BS48" s="560"/>
      <c r="BT48" s="564"/>
      <c r="BU48" s="565"/>
      <c r="BV48" s="565"/>
      <c r="BW48" s="565"/>
      <c r="BX48" s="536"/>
      <c r="BY48" s="542"/>
      <c r="BZ48" s="543"/>
      <c r="CA48" s="543"/>
      <c r="CB48" s="543"/>
      <c r="CC48" s="467"/>
      <c r="CD48" s="467"/>
    </row>
    <row r="49" spans="1:82" ht="26.1" customHeight="1" outlineLevel="1">
      <c r="A49" s="4"/>
      <c r="B49" s="445"/>
      <c r="C49" s="139" t="s">
        <v>58</v>
      </c>
      <c r="D49" s="5" t="s">
        <v>59</v>
      </c>
      <c r="E49" s="139" t="s">
        <v>60</v>
      </c>
      <c r="F49" s="139" t="s">
        <v>61</v>
      </c>
      <c r="G49" s="139" t="s">
        <v>58</v>
      </c>
      <c r="H49" s="5" t="s">
        <v>59</v>
      </c>
      <c r="I49" s="139" t="s">
        <v>60</v>
      </c>
      <c r="J49" s="139" t="s">
        <v>61</v>
      </c>
      <c r="K49" s="139" t="s">
        <v>58</v>
      </c>
      <c r="L49" s="5" t="s">
        <v>59</v>
      </c>
      <c r="M49" s="139" t="s">
        <v>60</v>
      </c>
      <c r="N49" s="139" t="s">
        <v>61</v>
      </c>
      <c r="O49" s="139" t="s">
        <v>58</v>
      </c>
      <c r="P49" s="5" t="s">
        <v>59</v>
      </c>
      <c r="Q49" s="139" t="s">
        <v>60</v>
      </c>
      <c r="R49" s="199" t="s">
        <v>61</v>
      </c>
      <c r="S49" s="174"/>
      <c r="T49" s="450"/>
      <c r="U49" s="450"/>
      <c r="V49" s="140" t="s">
        <v>58</v>
      </c>
      <c r="W49" s="11" t="s">
        <v>59</v>
      </c>
      <c r="X49" s="140" t="s">
        <v>60</v>
      </c>
      <c r="Y49" s="140" t="s">
        <v>61</v>
      </c>
      <c r="Z49" s="140" t="s">
        <v>58</v>
      </c>
      <c r="AA49" s="11" t="s">
        <v>59</v>
      </c>
      <c r="AB49" s="140" t="s">
        <v>60</v>
      </c>
      <c r="AC49" s="140" t="s">
        <v>61</v>
      </c>
      <c r="AD49" s="140" t="s">
        <v>58</v>
      </c>
      <c r="AE49" s="11" t="s">
        <v>59</v>
      </c>
      <c r="AF49" s="140" t="s">
        <v>60</v>
      </c>
      <c r="AG49" s="140" t="s">
        <v>61</v>
      </c>
      <c r="AH49" s="140" t="s">
        <v>58</v>
      </c>
      <c r="AI49" s="11" t="s">
        <v>59</v>
      </c>
      <c r="AJ49" s="140" t="s">
        <v>60</v>
      </c>
      <c r="AK49" s="140" t="s">
        <v>61</v>
      </c>
      <c r="AL49" s="462"/>
      <c r="AM49" s="462"/>
      <c r="AN49" s="475"/>
      <c r="AO49" s="382" t="s">
        <v>58</v>
      </c>
      <c r="AP49" s="14" t="s">
        <v>59</v>
      </c>
      <c r="AQ49" s="382" t="s">
        <v>60</v>
      </c>
      <c r="AR49" s="382" t="s">
        <v>154</v>
      </c>
      <c r="AS49" s="479"/>
      <c r="AT49" s="528"/>
      <c r="AU49" s="383" t="s">
        <v>58</v>
      </c>
      <c r="AV49" s="19" t="s">
        <v>59</v>
      </c>
      <c r="AW49" s="383" t="s">
        <v>60</v>
      </c>
      <c r="AX49" s="383" t="s">
        <v>154</v>
      </c>
      <c r="AY49" s="522"/>
      <c r="AZ49" s="384" t="s">
        <v>58</v>
      </c>
      <c r="BA49" s="23" t="s">
        <v>59</v>
      </c>
      <c r="BB49" s="384" t="s">
        <v>60</v>
      </c>
      <c r="BC49" s="384" t="s">
        <v>154</v>
      </c>
      <c r="BD49" s="511"/>
      <c r="BE49" s="385" t="s">
        <v>58</v>
      </c>
      <c r="BF49" s="28" t="s">
        <v>59</v>
      </c>
      <c r="BG49" s="385" t="s">
        <v>60</v>
      </c>
      <c r="BH49" s="385" t="s">
        <v>154</v>
      </c>
      <c r="BI49" s="547"/>
      <c r="BJ49" s="388" t="s">
        <v>58</v>
      </c>
      <c r="BK49" s="32" t="s">
        <v>59</v>
      </c>
      <c r="BL49" s="388" t="s">
        <v>60</v>
      </c>
      <c r="BM49" s="388" t="s">
        <v>154</v>
      </c>
      <c r="BN49" s="554"/>
      <c r="BO49" s="389" t="s">
        <v>58</v>
      </c>
      <c r="BP49" s="36" t="s">
        <v>59</v>
      </c>
      <c r="BQ49" s="389" t="s">
        <v>60</v>
      </c>
      <c r="BR49" s="389" t="s">
        <v>154</v>
      </c>
      <c r="BS49" s="561"/>
      <c r="BT49" s="387" t="s">
        <v>58</v>
      </c>
      <c r="BU49" s="40" t="s">
        <v>59</v>
      </c>
      <c r="BV49" s="387" t="s">
        <v>60</v>
      </c>
      <c r="BW49" s="387" t="s">
        <v>154</v>
      </c>
      <c r="BX49" s="537"/>
      <c r="BY49" s="386" t="s">
        <v>58</v>
      </c>
      <c r="BZ49" s="44" t="s">
        <v>59</v>
      </c>
      <c r="CA49" s="386" t="s">
        <v>60</v>
      </c>
      <c r="CB49" s="386" t="s">
        <v>154</v>
      </c>
      <c r="CC49" s="468"/>
      <c r="CD49" s="468"/>
    </row>
    <row r="50" spans="1:82" ht="29.1" customHeight="1" outlineLevel="1">
      <c r="A50" s="342" t="s">
        <v>6</v>
      </c>
      <c r="B50" s="96"/>
      <c r="C50" s="96"/>
      <c r="D50" s="96"/>
      <c r="E50" s="96"/>
      <c r="F50" s="96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99" t="s">
        <v>174</v>
      </c>
      <c r="U50" s="99"/>
      <c r="V50" s="99"/>
      <c r="W50" s="99"/>
      <c r="X50" s="99"/>
      <c r="Y50" s="99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15"/>
      <c r="AO50" s="16"/>
      <c r="AP50" s="16"/>
      <c r="AQ50" s="16"/>
      <c r="AR50" s="16"/>
      <c r="AS50" s="17"/>
      <c r="AT50" s="20"/>
      <c r="AU50" s="21"/>
      <c r="AV50" s="21"/>
      <c r="AW50" s="21"/>
      <c r="AX50" s="21"/>
      <c r="AY50" s="25"/>
      <c r="AZ50" s="26"/>
      <c r="BA50" s="26"/>
      <c r="BB50" s="26"/>
      <c r="BC50" s="26"/>
      <c r="BD50" s="29"/>
      <c r="BE50" s="30"/>
      <c r="BF50" s="30"/>
      <c r="BG50" s="30"/>
      <c r="BH50" s="30"/>
      <c r="BI50" s="33"/>
      <c r="BJ50" s="34"/>
      <c r="BK50" s="34"/>
      <c r="BL50" s="34"/>
      <c r="BM50" s="34"/>
      <c r="BN50" s="37"/>
      <c r="BO50" s="38"/>
      <c r="BP50" s="38"/>
      <c r="BQ50" s="38"/>
      <c r="BR50" s="38"/>
      <c r="BS50" s="41"/>
      <c r="BT50" s="42"/>
      <c r="BU50" s="42"/>
      <c r="BV50" s="42"/>
      <c r="BW50" s="42"/>
      <c r="BX50" s="45"/>
      <c r="BY50" s="46"/>
      <c r="BZ50" s="46"/>
      <c r="CA50" s="46"/>
      <c r="CB50" s="46"/>
      <c r="CC50" s="103"/>
      <c r="CD50" s="103"/>
    </row>
    <row r="51" spans="1:82" ht="29.1" customHeight="1" outlineLevel="1">
      <c r="A51" s="6" t="s">
        <v>9</v>
      </c>
      <c r="B51" s="96" t="s">
        <v>226</v>
      </c>
      <c r="C51" s="96"/>
      <c r="D51" s="96"/>
      <c r="E51" s="96"/>
      <c r="F51" s="96"/>
      <c r="G51" s="109" t="s">
        <v>226</v>
      </c>
      <c r="H51" s="109" t="s">
        <v>226</v>
      </c>
      <c r="I51" s="109" t="s">
        <v>226</v>
      </c>
      <c r="J51" s="109"/>
      <c r="K51" s="109" t="s">
        <v>226</v>
      </c>
      <c r="L51" s="109" t="s">
        <v>226</v>
      </c>
      <c r="M51" s="109" t="s">
        <v>226</v>
      </c>
      <c r="N51" s="109"/>
      <c r="O51" s="109" t="s">
        <v>226</v>
      </c>
      <c r="P51" s="109" t="s">
        <v>226</v>
      </c>
      <c r="Q51" s="109" t="s">
        <v>226</v>
      </c>
      <c r="R51" s="109"/>
      <c r="S51" s="109"/>
      <c r="T51" s="99" t="s">
        <v>175</v>
      </c>
      <c r="U51" s="99"/>
      <c r="V51" s="99"/>
      <c r="W51" s="99"/>
      <c r="X51" s="99"/>
      <c r="Y51" s="99"/>
      <c r="Z51" s="204" t="s">
        <v>257</v>
      </c>
      <c r="AA51" s="204"/>
      <c r="AB51" s="204"/>
      <c r="AC51" s="204"/>
      <c r="AD51" s="204" t="s">
        <v>257</v>
      </c>
      <c r="AE51" s="204"/>
      <c r="AF51" s="204"/>
      <c r="AG51" s="204"/>
      <c r="AH51" s="204" t="s">
        <v>257</v>
      </c>
      <c r="AI51" s="204"/>
      <c r="AJ51" s="204"/>
      <c r="AK51" s="204"/>
      <c r="AL51" s="204"/>
      <c r="AM51" s="204"/>
      <c r="AN51" s="15"/>
      <c r="AO51" s="16"/>
      <c r="AP51" s="16"/>
      <c r="AQ51" s="16"/>
      <c r="AR51" s="16"/>
      <c r="AS51" s="17"/>
      <c r="AT51" s="20"/>
      <c r="AU51" s="21"/>
      <c r="AV51" s="21"/>
      <c r="AW51" s="21"/>
      <c r="AX51" s="21"/>
      <c r="AY51" s="25"/>
      <c r="AZ51" s="26"/>
      <c r="BA51" s="26"/>
      <c r="BB51" s="26"/>
      <c r="BC51" s="26"/>
      <c r="BD51" s="29"/>
      <c r="BE51" s="30"/>
      <c r="BF51" s="30"/>
      <c r="BG51" s="30"/>
      <c r="BH51" s="30"/>
      <c r="BI51" s="33"/>
      <c r="BJ51" s="34"/>
      <c r="BK51" s="34"/>
      <c r="BL51" s="34"/>
      <c r="BM51" s="34"/>
      <c r="BN51" s="37"/>
      <c r="BO51" s="38"/>
      <c r="BP51" s="38"/>
      <c r="BQ51" s="38"/>
      <c r="BR51" s="38"/>
      <c r="BS51" s="41"/>
      <c r="BT51" s="42"/>
      <c r="BU51" s="42"/>
      <c r="BV51" s="42"/>
      <c r="BW51" s="42"/>
      <c r="BX51" s="45"/>
      <c r="BY51" s="46"/>
      <c r="BZ51" s="46"/>
      <c r="CA51" s="46"/>
      <c r="CB51" s="46"/>
      <c r="CC51" s="103"/>
      <c r="CD51" s="103"/>
    </row>
    <row r="52" spans="1:82" ht="29.1" customHeight="1" outlineLevel="1">
      <c r="A52" s="6" t="s">
        <v>18</v>
      </c>
      <c r="B52" s="96" t="s">
        <v>226</v>
      </c>
      <c r="C52" s="96"/>
      <c r="D52" s="96"/>
      <c r="E52" s="96"/>
      <c r="F52" s="96"/>
      <c r="G52" s="109" t="s">
        <v>226</v>
      </c>
      <c r="H52" s="109" t="s">
        <v>226</v>
      </c>
      <c r="I52" s="109" t="s">
        <v>226</v>
      </c>
      <c r="J52" s="109"/>
      <c r="K52" s="109" t="s">
        <v>226</v>
      </c>
      <c r="L52" s="109" t="s">
        <v>226</v>
      </c>
      <c r="M52" s="109" t="s">
        <v>226</v>
      </c>
      <c r="N52" s="109"/>
      <c r="O52" s="109" t="s">
        <v>226</v>
      </c>
      <c r="P52" s="109" t="s">
        <v>226</v>
      </c>
      <c r="Q52" s="109" t="s">
        <v>226</v>
      </c>
      <c r="R52" s="109"/>
      <c r="S52" s="109"/>
      <c r="T52" s="99" t="s">
        <v>176</v>
      </c>
      <c r="U52" s="99"/>
      <c r="V52" s="99"/>
      <c r="W52" s="99"/>
      <c r="X52" s="99"/>
      <c r="Y52" s="99"/>
      <c r="Z52" s="204" t="s">
        <v>257</v>
      </c>
      <c r="AA52" s="204"/>
      <c r="AB52" s="204"/>
      <c r="AC52" s="204"/>
      <c r="AD52" s="204" t="s">
        <v>257</v>
      </c>
      <c r="AE52" s="204"/>
      <c r="AF52" s="204"/>
      <c r="AG52" s="204"/>
      <c r="AH52" s="204" t="s">
        <v>257</v>
      </c>
      <c r="AI52" s="204"/>
      <c r="AJ52" s="204"/>
      <c r="AK52" s="204"/>
      <c r="AL52" s="204"/>
      <c r="AM52" s="204"/>
      <c r="AN52" s="15"/>
      <c r="AO52" s="16"/>
      <c r="AP52" s="16"/>
      <c r="AQ52" s="16"/>
      <c r="AR52" s="16"/>
      <c r="AS52" s="17"/>
      <c r="AT52" s="20"/>
      <c r="AU52" s="21"/>
      <c r="AV52" s="21"/>
      <c r="AW52" s="21"/>
      <c r="AX52" s="21"/>
      <c r="AY52" s="25"/>
      <c r="AZ52" s="26"/>
      <c r="BA52" s="26"/>
      <c r="BB52" s="26"/>
      <c r="BC52" s="26"/>
      <c r="BD52" s="29"/>
      <c r="BE52" s="30"/>
      <c r="BF52" s="30"/>
      <c r="BG52" s="30"/>
      <c r="BH52" s="30"/>
      <c r="BI52" s="33"/>
      <c r="BJ52" s="34"/>
      <c r="BK52" s="34"/>
      <c r="BL52" s="34"/>
      <c r="BM52" s="34"/>
      <c r="BN52" s="37"/>
      <c r="BO52" s="38"/>
      <c r="BP52" s="38"/>
      <c r="BQ52" s="38"/>
      <c r="BR52" s="38"/>
      <c r="BS52" s="41"/>
      <c r="BT52" s="42"/>
      <c r="BU52" s="42"/>
      <c r="BV52" s="42"/>
      <c r="BW52" s="42"/>
      <c r="BX52" s="45"/>
      <c r="BY52" s="46"/>
      <c r="BZ52" s="46"/>
      <c r="CA52" s="46"/>
      <c r="CB52" s="46"/>
      <c r="CC52" s="103"/>
      <c r="CD52" s="103"/>
    </row>
    <row r="53" spans="1:82" ht="29.1" customHeight="1" outlineLevel="1">
      <c r="A53" s="6" t="s">
        <v>16</v>
      </c>
      <c r="B53" s="96" t="s">
        <v>226</v>
      </c>
      <c r="C53" s="96"/>
      <c r="D53" s="96"/>
      <c r="E53" s="96"/>
      <c r="F53" s="96"/>
      <c r="G53" s="109" t="s">
        <v>226</v>
      </c>
      <c r="H53" s="109" t="s">
        <v>226</v>
      </c>
      <c r="I53" s="109" t="s">
        <v>226</v>
      </c>
      <c r="J53" s="109"/>
      <c r="K53" s="109" t="s">
        <v>226</v>
      </c>
      <c r="L53" s="109" t="s">
        <v>226</v>
      </c>
      <c r="M53" s="109" t="s">
        <v>226</v>
      </c>
      <c r="N53" s="109"/>
      <c r="O53" s="109" t="s">
        <v>226</v>
      </c>
      <c r="P53" s="109" t="s">
        <v>226</v>
      </c>
      <c r="Q53" s="109" t="s">
        <v>226</v>
      </c>
      <c r="R53" s="109"/>
      <c r="S53" s="109"/>
      <c r="T53" s="99" t="s">
        <v>226</v>
      </c>
      <c r="U53" s="99"/>
      <c r="V53" s="99"/>
      <c r="W53" s="99"/>
      <c r="X53" s="99"/>
      <c r="Y53" s="99"/>
      <c r="Z53" s="204" t="s">
        <v>226</v>
      </c>
      <c r="AA53" s="204" t="s">
        <v>226</v>
      </c>
      <c r="AB53" s="204" t="s">
        <v>226</v>
      </c>
      <c r="AC53" s="204"/>
      <c r="AD53" s="204" t="s">
        <v>226</v>
      </c>
      <c r="AE53" s="204" t="s">
        <v>226</v>
      </c>
      <c r="AF53" s="204" t="s">
        <v>226</v>
      </c>
      <c r="AG53" s="204"/>
      <c r="AH53" s="204" t="s">
        <v>226</v>
      </c>
      <c r="AI53" s="204" t="s">
        <v>226</v>
      </c>
      <c r="AJ53" s="204" t="s">
        <v>226</v>
      </c>
      <c r="AK53" s="204"/>
      <c r="AL53" s="204"/>
      <c r="AM53" s="204"/>
      <c r="AN53" s="15"/>
      <c r="AO53" s="16"/>
      <c r="AP53" s="16"/>
      <c r="AQ53" s="16"/>
      <c r="AR53" s="16"/>
      <c r="AS53" s="17"/>
      <c r="AT53" s="20"/>
      <c r="AU53" s="21"/>
      <c r="AV53" s="21"/>
      <c r="AW53" s="21"/>
      <c r="AX53" s="21"/>
      <c r="AY53" s="25"/>
      <c r="AZ53" s="26"/>
      <c r="BA53" s="26"/>
      <c r="BB53" s="26"/>
      <c r="BC53" s="26"/>
      <c r="BD53" s="29"/>
      <c r="BE53" s="30"/>
      <c r="BF53" s="30"/>
      <c r="BG53" s="30"/>
      <c r="BH53" s="30"/>
      <c r="BI53" s="33"/>
      <c r="BJ53" s="34"/>
      <c r="BK53" s="34"/>
      <c r="BL53" s="34"/>
      <c r="BM53" s="34"/>
      <c r="BN53" s="37"/>
      <c r="BO53" s="38"/>
      <c r="BP53" s="38"/>
      <c r="BQ53" s="38"/>
      <c r="BR53" s="38"/>
      <c r="BS53" s="41"/>
      <c r="BT53" s="42"/>
      <c r="BU53" s="42"/>
      <c r="BV53" s="42"/>
      <c r="BW53" s="42"/>
      <c r="BX53" s="45"/>
      <c r="BY53" s="46"/>
      <c r="BZ53" s="46"/>
      <c r="CA53" s="46"/>
      <c r="CB53" s="46"/>
      <c r="CC53" s="103"/>
      <c r="CD53" s="103"/>
    </row>
    <row r="54" spans="1:82" ht="29.1" customHeight="1" outlineLevel="1">
      <c r="A54" s="6" t="s">
        <v>22</v>
      </c>
      <c r="B54" s="96" t="s">
        <v>226</v>
      </c>
      <c r="C54" s="96"/>
      <c r="D54" s="96"/>
      <c r="E54" s="96"/>
      <c r="F54" s="96"/>
      <c r="G54" s="109" t="s">
        <v>226</v>
      </c>
      <c r="H54" s="109" t="s">
        <v>226</v>
      </c>
      <c r="I54" s="109" t="s">
        <v>226</v>
      </c>
      <c r="J54" s="109"/>
      <c r="K54" s="109" t="s">
        <v>226</v>
      </c>
      <c r="L54" s="109" t="s">
        <v>226</v>
      </c>
      <c r="M54" s="109" t="s">
        <v>226</v>
      </c>
      <c r="N54" s="109"/>
      <c r="O54" s="109" t="s">
        <v>226</v>
      </c>
      <c r="P54" s="109" t="s">
        <v>226</v>
      </c>
      <c r="Q54" s="109" t="s">
        <v>226</v>
      </c>
      <c r="R54" s="109"/>
      <c r="S54" s="109"/>
      <c r="T54" s="99" t="s">
        <v>226</v>
      </c>
      <c r="U54" s="99"/>
      <c r="V54" s="99"/>
      <c r="W54" s="99"/>
      <c r="X54" s="99"/>
      <c r="Y54" s="99"/>
      <c r="Z54" s="204" t="s">
        <v>226</v>
      </c>
      <c r="AA54" s="204" t="s">
        <v>226</v>
      </c>
      <c r="AB54" s="204" t="s">
        <v>226</v>
      </c>
      <c r="AC54" s="204"/>
      <c r="AD54" s="204" t="s">
        <v>226</v>
      </c>
      <c r="AE54" s="204" t="s">
        <v>226</v>
      </c>
      <c r="AF54" s="204" t="s">
        <v>226</v>
      </c>
      <c r="AG54" s="204"/>
      <c r="AH54" s="204" t="s">
        <v>226</v>
      </c>
      <c r="AI54" s="204" t="s">
        <v>226</v>
      </c>
      <c r="AJ54" s="204" t="s">
        <v>226</v>
      </c>
      <c r="AK54" s="204"/>
      <c r="AL54" s="204"/>
      <c r="AM54" s="204"/>
      <c r="AN54" s="15"/>
      <c r="AO54" s="16"/>
      <c r="AP54" s="16"/>
      <c r="AQ54" s="16"/>
      <c r="AR54" s="16"/>
      <c r="AS54" s="17"/>
      <c r="AT54" s="20"/>
      <c r="AU54" s="21"/>
      <c r="AV54" s="21"/>
      <c r="AW54" s="21"/>
      <c r="AX54" s="21"/>
      <c r="AY54" s="25"/>
      <c r="AZ54" s="26"/>
      <c r="BA54" s="26"/>
      <c r="BB54" s="26"/>
      <c r="BC54" s="26"/>
      <c r="BD54" s="29"/>
      <c r="BE54" s="30"/>
      <c r="BF54" s="30"/>
      <c r="BG54" s="30"/>
      <c r="BH54" s="30"/>
      <c r="BI54" s="33"/>
      <c r="BJ54" s="34"/>
      <c r="BK54" s="34"/>
      <c r="BL54" s="34"/>
      <c r="BM54" s="34"/>
      <c r="BN54" s="37"/>
      <c r="BO54" s="38"/>
      <c r="BP54" s="38"/>
      <c r="BQ54" s="38"/>
      <c r="BR54" s="38"/>
      <c r="BS54" s="41"/>
      <c r="BT54" s="42"/>
      <c r="BU54" s="42"/>
      <c r="BV54" s="42"/>
      <c r="BW54" s="42"/>
      <c r="BX54" s="45"/>
      <c r="BY54" s="46"/>
      <c r="BZ54" s="46"/>
      <c r="CA54" s="46"/>
      <c r="CB54" s="46"/>
      <c r="CC54" s="103"/>
      <c r="CD54" s="103"/>
    </row>
    <row r="55" spans="1:82" ht="29.1" customHeight="1" outlineLevel="1">
      <c r="A55" s="6" t="s">
        <v>19</v>
      </c>
      <c r="B55" s="96" t="s">
        <v>226</v>
      </c>
      <c r="C55" s="96"/>
      <c r="D55" s="96"/>
      <c r="E55" s="96"/>
      <c r="F55" s="96"/>
      <c r="G55" s="109" t="s">
        <v>226</v>
      </c>
      <c r="H55" s="109" t="s">
        <v>226</v>
      </c>
      <c r="I55" s="109" t="s">
        <v>226</v>
      </c>
      <c r="J55" s="109"/>
      <c r="K55" s="109" t="s">
        <v>226</v>
      </c>
      <c r="L55" s="109" t="s">
        <v>226</v>
      </c>
      <c r="M55" s="109" t="s">
        <v>226</v>
      </c>
      <c r="N55" s="109"/>
      <c r="O55" s="109" t="s">
        <v>226</v>
      </c>
      <c r="P55" s="109" t="s">
        <v>226</v>
      </c>
      <c r="Q55" s="109" t="s">
        <v>226</v>
      </c>
      <c r="R55" s="109"/>
      <c r="S55" s="109"/>
      <c r="T55" s="99" t="s">
        <v>177</v>
      </c>
      <c r="U55" s="99"/>
      <c r="V55" s="99"/>
      <c r="W55" s="99"/>
      <c r="X55" s="99"/>
      <c r="Y55" s="99"/>
      <c r="Z55" s="204" t="s">
        <v>257</v>
      </c>
      <c r="AA55" s="204" t="s">
        <v>257</v>
      </c>
      <c r="AB55" s="204" t="s">
        <v>257</v>
      </c>
      <c r="AC55" s="204"/>
      <c r="AD55" s="204" t="s">
        <v>257</v>
      </c>
      <c r="AE55" s="204" t="s">
        <v>257</v>
      </c>
      <c r="AF55" s="204" t="s">
        <v>257</v>
      </c>
      <c r="AG55" s="204"/>
      <c r="AH55" s="204" t="s">
        <v>257</v>
      </c>
      <c r="AI55" s="204" t="s">
        <v>257</v>
      </c>
      <c r="AJ55" s="204" t="s">
        <v>257</v>
      </c>
      <c r="AK55" s="204"/>
      <c r="AL55" s="204"/>
      <c r="AM55" s="204"/>
      <c r="AN55" s="15"/>
      <c r="AO55" s="16"/>
      <c r="AP55" s="16"/>
      <c r="AQ55" s="16"/>
      <c r="AR55" s="16"/>
      <c r="AS55" s="17"/>
      <c r="AT55" s="20"/>
      <c r="AU55" s="21"/>
      <c r="AV55" s="21"/>
      <c r="AW55" s="21"/>
      <c r="AX55" s="21"/>
      <c r="AY55" s="25"/>
      <c r="AZ55" s="26"/>
      <c r="BA55" s="26"/>
      <c r="BB55" s="26"/>
      <c r="BC55" s="26"/>
      <c r="BD55" s="29"/>
      <c r="BE55" s="30"/>
      <c r="BF55" s="30"/>
      <c r="BG55" s="30"/>
      <c r="BH55" s="30"/>
      <c r="BI55" s="33"/>
      <c r="BJ55" s="34"/>
      <c r="BK55" s="34"/>
      <c r="BL55" s="34"/>
      <c r="BM55" s="34"/>
      <c r="BN55" s="37"/>
      <c r="BO55" s="38"/>
      <c r="BP55" s="38"/>
      <c r="BQ55" s="38"/>
      <c r="BR55" s="38"/>
      <c r="BS55" s="41"/>
      <c r="BT55" s="42"/>
      <c r="BU55" s="42"/>
      <c r="BV55" s="42"/>
      <c r="BW55" s="42"/>
      <c r="BX55" s="45"/>
      <c r="BY55" s="46"/>
      <c r="BZ55" s="46"/>
      <c r="CA55" s="46"/>
      <c r="CB55" s="46"/>
      <c r="CC55" s="103"/>
      <c r="CD55" s="103"/>
    </row>
    <row r="56" spans="1:82" ht="29.1" customHeight="1" outlineLevel="1">
      <c r="A56" s="6" t="s">
        <v>3</v>
      </c>
      <c r="B56" s="96" t="s">
        <v>226</v>
      </c>
      <c r="C56" s="96"/>
      <c r="D56" s="96"/>
      <c r="E56" s="96"/>
      <c r="F56" s="96"/>
      <c r="G56" s="109" t="s">
        <v>226</v>
      </c>
      <c r="H56" s="109" t="s">
        <v>226</v>
      </c>
      <c r="I56" s="109" t="s">
        <v>226</v>
      </c>
      <c r="J56" s="109"/>
      <c r="K56" s="109" t="s">
        <v>226</v>
      </c>
      <c r="L56" s="109" t="s">
        <v>226</v>
      </c>
      <c r="M56" s="109" t="s">
        <v>226</v>
      </c>
      <c r="N56" s="109"/>
      <c r="O56" s="109" t="s">
        <v>226</v>
      </c>
      <c r="P56" s="109" t="s">
        <v>226</v>
      </c>
      <c r="Q56" s="109" t="s">
        <v>226</v>
      </c>
      <c r="R56" s="109"/>
      <c r="S56" s="109"/>
      <c r="T56" s="99" t="s">
        <v>226</v>
      </c>
      <c r="U56" s="99"/>
      <c r="V56" s="99"/>
      <c r="W56" s="99"/>
      <c r="X56" s="99"/>
      <c r="Y56" s="99"/>
      <c r="Z56" s="204" t="s">
        <v>226</v>
      </c>
      <c r="AA56" s="204" t="s">
        <v>226</v>
      </c>
      <c r="AB56" s="204" t="s">
        <v>226</v>
      </c>
      <c r="AC56" s="204"/>
      <c r="AD56" s="204" t="s">
        <v>226</v>
      </c>
      <c r="AE56" s="204" t="s">
        <v>226</v>
      </c>
      <c r="AF56" s="204" t="s">
        <v>226</v>
      </c>
      <c r="AG56" s="204"/>
      <c r="AH56" s="204" t="s">
        <v>226</v>
      </c>
      <c r="AI56" s="204" t="s">
        <v>226</v>
      </c>
      <c r="AJ56" s="204" t="s">
        <v>226</v>
      </c>
      <c r="AK56" s="204"/>
      <c r="AL56" s="204"/>
      <c r="AM56" s="204"/>
      <c r="AN56" s="15"/>
      <c r="AO56" s="16"/>
      <c r="AP56" s="16"/>
      <c r="AQ56" s="16"/>
      <c r="AR56" s="16"/>
      <c r="AS56" s="17"/>
      <c r="AT56" s="20"/>
      <c r="AU56" s="21"/>
      <c r="AV56" s="21"/>
      <c r="AW56" s="21"/>
      <c r="AX56" s="21"/>
      <c r="AY56" s="25"/>
      <c r="AZ56" s="26"/>
      <c r="BA56" s="26"/>
      <c r="BB56" s="26"/>
      <c r="BC56" s="26"/>
      <c r="BD56" s="29"/>
      <c r="BE56" s="30"/>
      <c r="BF56" s="30"/>
      <c r="BG56" s="30"/>
      <c r="BH56" s="30"/>
      <c r="BI56" s="33"/>
      <c r="BJ56" s="34"/>
      <c r="BK56" s="34"/>
      <c r="BL56" s="34"/>
      <c r="BM56" s="34"/>
      <c r="BN56" s="37"/>
      <c r="BO56" s="38"/>
      <c r="BP56" s="38"/>
      <c r="BQ56" s="38"/>
      <c r="BR56" s="38"/>
      <c r="BS56" s="41"/>
      <c r="BT56" s="42"/>
      <c r="BU56" s="42"/>
      <c r="BV56" s="42"/>
      <c r="BW56" s="42"/>
      <c r="BX56" s="45"/>
      <c r="BY56" s="46"/>
      <c r="BZ56" s="46"/>
      <c r="CA56" s="46"/>
      <c r="CB56" s="46"/>
      <c r="CC56" s="103"/>
      <c r="CD56" s="103"/>
    </row>
    <row r="57" spans="1:82" ht="29.1" customHeight="1" outlineLevel="1">
      <c r="A57" s="6" t="s">
        <v>20</v>
      </c>
      <c r="B57" s="96" t="s">
        <v>226</v>
      </c>
      <c r="C57" s="96"/>
      <c r="D57" s="96"/>
      <c r="E57" s="96"/>
      <c r="F57" s="96"/>
      <c r="G57" s="109" t="s">
        <v>226</v>
      </c>
      <c r="H57" s="109" t="s">
        <v>226</v>
      </c>
      <c r="I57" s="109" t="s">
        <v>226</v>
      </c>
      <c r="J57" s="109"/>
      <c r="K57" s="109" t="s">
        <v>226</v>
      </c>
      <c r="L57" s="109" t="s">
        <v>226</v>
      </c>
      <c r="M57" s="109" t="s">
        <v>226</v>
      </c>
      <c r="N57" s="109"/>
      <c r="O57" s="109" t="s">
        <v>226</v>
      </c>
      <c r="P57" s="109" t="s">
        <v>226</v>
      </c>
      <c r="Q57" s="109" t="s">
        <v>226</v>
      </c>
      <c r="R57" s="109"/>
      <c r="S57" s="109"/>
      <c r="T57" s="99" t="s">
        <v>226</v>
      </c>
      <c r="U57" s="99"/>
      <c r="V57" s="99"/>
      <c r="W57" s="99"/>
      <c r="X57" s="99"/>
      <c r="Y57" s="99"/>
      <c r="Z57" s="204" t="s">
        <v>226</v>
      </c>
      <c r="AA57" s="204" t="s">
        <v>226</v>
      </c>
      <c r="AB57" s="204" t="s">
        <v>226</v>
      </c>
      <c r="AC57" s="204"/>
      <c r="AD57" s="204" t="s">
        <v>226</v>
      </c>
      <c r="AE57" s="204" t="s">
        <v>226</v>
      </c>
      <c r="AF57" s="204" t="s">
        <v>226</v>
      </c>
      <c r="AG57" s="204"/>
      <c r="AH57" s="204" t="s">
        <v>226</v>
      </c>
      <c r="AI57" s="204" t="s">
        <v>226</v>
      </c>
      <c r="AJ57" s="204" t="s">
        <v>226</v>
      </c>
      <c r="AK57" s="204"/>
      <c r="AL57" s="204"/>
      <c r="AM57" s="204"/>
      <c r="AN57" s="15"/>
      <c r="AO57" s="16"/>
      <c r="AP57" s="16"/>
      <c r="AQ57" s="16"/>
      <c r="AR57" s="16"/>
      <c r="AS57" s="17"/>
      <c r="AT57" s="20"/>
      <c r="AU57" s="21"/>
      <c r="AV57" s="21"/>
      <c r="AW57" s="21"/>
      <c r="AX57" s="21"/>
      <c r="AY57" s="25"/>
      <c r="AZ57" s="26"/>
      <c r="BA57" s="26"/>
      <c r="BB57" s="26"/>
      <c r="BC57" s="26"/>
      <c r="BD57" s="29"/>
      <c r="BE57" s="30"/>
      <c r="BF57" s="30"/>
      <c r="BG57" s="30"/>
      <c r="BH57" s="30"/>
      <c r="BI57" s="33"/>
      <c r="BJ57" s="34"/>
      <c r="BK57" s="34"/>
      <c r="BL57" s="34"/>
      <c r="BM57" s="34"/>
      <c r="BN57" s="37"/>
      <c r="BO57" s="38"/>
      <c r="BP57" s="38"/>
      <c r="BQ57" s="38"/>
      <c r="BR57" s="38"/>
      <c r="BS57" s="41"/>
      <c r="BT57" s="42"/>
      <c r="BU57" s="42"/>
      <c r="BV57" s="42"/>
      <c r="BW57" s="42"/>
      <c r="BX57" s="45"/>
      <c r="BY57" s="46"/>
      <c r="BZ57" s="46"/>
      <c r="CA57" s="46"/>
      <c r="CB57" s="46"/>
      <c r="CC57" s="103"/>
      <c r="CD57" s="103"/>
    </row>
    <row r="58" spans="1:82" ht="29.1" customHeight="1" outlineLevel="1">
      <c r="A58" s="6" t="s">
        <v>13</v>
      </c>
      <c r="B58" s="96" t="s">
        <v>226</v>
      </c>
      <c r="C58" s="96"/>
      <c r="D58" s="96"/>
      <c r="E58" s="96"/>
      <c r="F58" s="96"/>
      <c r="G58" s="109" t="s">
        <v>226</v>
      </c>
      <c r="H58" s="109" t="s">
        <v>226</v>
      </c>
      <c r="I58" s="109" t="s">
        <v>226</v>
      </c>
      <c r="J58" s="109"/>
      <c r="K58" s="109" t="s">
        <v>226</v>
      </c>
      <c r="L58" s="109" t="s">
        <v>226</v>
      </c>
      <c r="M58" s="109" t="s">
        <v>226</v>
      </c>
      <c r="N58" s="109"/>
      <c r="O58" s="109" t="s">
        <v>226</v>
      </c>
      <c r="P58" s="109" t="s">
        <v>226</v>
      </c>
      <c r="Q58" s="109" t="s">
        <v>226</v>
      </c>
      <c r="R58" s="109"/>
      <c r="S58" s="109"/>
      <c r="T58" s="99" t="s">
        <v>226</v>
      </c>
      <c r="U58" s="99"/>
      <c r="V58" s="99"/>
      <c r="W58" s="99"/>
      <c r="X58" s="99"/>
      <c r="Y58" s="99"/>
      <c r="Z58" s="204" t="s">
        <v>226</v>
      </c>
      <c r="AA58" s="204" t="s">
        <v>226</v>
      </c>
      <c r="AB58" s="204" t="s">
        <v>226</v>
      </c>
      <c r="AC58" s="204"/>
      <c r="AD58" s="204" t="s">
        <v>226</v>
      </c>
      <c r="AE58" s="204" t="s">
        <v>226</v>
      </c>
      <c r="AF58" s="204" t="s">
        <v>226</v>
      </c>
      <c r="AG58" s="204"/>
      <c r="AH58" s="204" t="s">
        <v>226</v>
      </c>
      <c r="AI58" s="204" t="s">
        <v>226</v>
      </c>
      <c r="AJ58" s="204" t="s">
        <v>226</v>
      </c>
      <c r="AK58" s="204"/>
      <c r="AL58" s="204"/>
      <c r="AM58" s="204"/>
      <c r="AN58" s="15"/>
      <c r="AO58" s="16"/>
      <c r="AP58" s="16"/>
      <c r="AQ58" s="16"/>
      <c r="AR58" s="16"/>
      <c r="AS58" s="17"/>
      <c r="AT58" s="20"/>
      <c r="AU58" s="21"/>
      <c r="AV58" s="21"/>
      <c r="AW58" s="21"/>
      <c r="AX58" s="21"/>
      <c r="AY58" s="25"/>
      <c r="AZ58" s="26"/>
      <c r="BA58" s="26"/>
      <c r="BB58" s="26"/>
      <c r="BC58" s="26"/>
      <c r="BD58" s="29"/>
      <c r="BE58" s="30"/>
      <c r="BF58" s="30"/>
      <c r="BG58" s="30"/>
      <c r="BH58" s="30"/>
      <c r="BI58" s="33"/>
      <c r="BJ58" s="34"/>
      <c r="BK58" s="34"/>
      <c r="BL58" s="34"/>
      <c r="BM58" s="34"/>
      <c r="BN58" s="37"/>
      <c r="BO58" s="38"/>
      <c r="BP58" s="38"/>
      <c r="BQ58" s="38"/>
      <c r="BR58" s="38"/>
      <c r="BS58" s="41"/>
      <c r="BT58" s="42"/>
      <c r="BU58" s="42"/>
      <c r="BV58" s="42"/>
      <c r="BW58" s="42"/>
      <c r="BX58" s="45"/>
      <c r="BY58" s="46"/>
      <c r="BZ58" s="46"/>
      <c r="CA58" s="46"/>
      <c r="CB58" s="46"/>
      <c r="CC58" s="103"/>
      <c r="CD58" s="103"/>
    </row>
    <row r="59" spans="1:82" ht="29.1" customHeight="1" outlineLevel="1">
      <c r="A59" s="6" t="s">
        <v>4</v>
      </c>
      <c r="B59" s="96" t="s">
        <v>226</v>
      </c>
      <c r="C59" s="96"/>
      <c r="D59" s="96"/>
      <c r="E59" s="96"/>
      <c r="F59" s="96"/>
      <c r="G59" s="109" t="s">
        <v>226</v>
      </c>
      <c r="H59" s="109" t="s">
        <v>226</v>
      </c>
      <c r="I59" s="109" t="s">
        <v>226</v>
      </c>
      <c r="J59" s="109"/>
      <c r="K59" s="109" t="s">
        <v>226</v>
      </c>
      <c r="L59" s="109" t="s">
        <v>226</v>
      </c>
      <c r="M59" s="109" t="s">
        <v>226</v>
      </c>
      <c r="N59" s="109"/>
      <c r="O59" s="109" t="s">
        <v>226</v>
      </c>
      <c r="P59" s="109" t="s">
        <v>226</v>
      </c>
      <c r="Q59" s="109" t="s">
        <v>226</v>
      </c>
      <c r="R59" s="109"/>
      <c r="S59" s="109"/>
      <c r="T59" s="99" t="s">
        <v>178</v>
      </c>
      <c r="U59" s="99"/>
      <c r="V59" s="99"/>
      <c r="W59" s="99"/>
      <c r="X59" s="99"/>
      <c r="Y59" s="99"/>
      <c r="Z59" s="204" t="s">
        <v>257</v>
      </c>
      <c r="AA59" s="204" t="s">
        <v>257</v>
      </c>
      <c r="AB59" s="204" t="s">
        <v>257</v>
      </c>
      <c r="AC59" s="204"/>
      <c r="AD59" s="204" t="s">
        <v>257</v>
      </c>
      <c r="AE59" s="204" t="s">
        <v>257</v>
      </c>
      <c r="AF59" s="204" t="s">
        <v>257</v>
      </c>
      <c r="AG59" s="204"/>
      <c r="AH59" s="204" t="s">
        <v>257</v>
      </c>
      <c r="AI59" s="204" t="s">
        <v>257</v>
      </c>
      <c r="AJ59" s="204" t="s">
        <v>257</v>
      </c>
      <c r="AK59" s="204"/>
      <c r="AL59" s="204"/>
      <c r="AM59" s="204"/>
      <c r="AN59" s="15"/>
      <c r="AO59" s="16"/>
      <c r="AP59" s="16"/>
      <c r="AQ59" s="16"/>
      <c r="AR59" s="16"/>
      <c r="AS59" s="17"/>
      <c r="AT59" s="20"/>
      <c r="AU59" s="21"/>
      <c r="AV59" s="21"/>
      <c r="AW59" s="21"/>
      <c r="AX59" s="21"/>
      <c r="AY59" s="25"/>
      <c r="AZ59" s="26"/>
      <c r="BA59" s="26"/>
      <c r="BB59" s="26"/>
      <c r="BC59" s="26"/>
      <c r="BD59" s="29"/>
      <c r="BE59" s="30"/>
      <c r="BF59" s="30"/>
      <c r="BG59" s="30"/>
      <c r="BH59" s="30"/>
      <c r="BI59" s="33"/>
      <c r="BJ59" s="34"/>
      <c r="BK59" s="34"/>
      <c r="BL59" s="34"/>
      <c r="BM59" s="34"/>
      <c r="BN59" s="37"/>
      <c r="BO59" s="38"/>
      <c r="BP59" s="38"/>
      <c r="BQ59" s="38"/>
      <c r="BR59" s="38"/>
      <c r="BS59" s="41"/>
      <c r="BT59" s="42"/>
      <c r="BU59" s="42"/>
      <c r="BV59" s="42"/>
      <c r="BW59" s="42"/>
      <c r="BX59" s="45"/>
      <c r="BY59" s="46"/>
      <c r="BZ59" s="46"/>
      <c r="CA59" s="46"/>
      <c r="CB59" s="46"/>
      <c r="CC59" s="103"/>
      <c r="CD59" s="103"/>
    </row>
    <row r="60" spans="1:82" ht="29.1" customHeight="1" outlineLevel="1">
      <c r="A60" s="7" t="s">
        <v>0</v>
      </c>
      <c r="B60" s="96"/>
      <c r="C60" s="96"/>
      <c r="D60" s="96"/>
      <c r="E60" s="96"/>
      <c r="F60" s="96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99" t="s">
        <v>183</v>
      </c>
      <c r="U60" s="99"/>
      <c r="V60" s="204" t="s">
        <v>183</v>
      </c>
      <c r="W60" s="204" t="s">
        <v>183</v>
      </c>
      <c r="X60" s="99"/>
      <c r="Y60" s="99"/>
      <c r="Z60" s="204" t="s">
        <v>226</v>
      </c>
      <c r="AA60" s="204" t="s">
        <v>226</v>
      </c>
      <c r="AB60" s="204" t="s">
        <v>226</v>
      </c>
      <c r="AC60" s="204"/>
      <c r="AD60" s="204" t="s">
        <v>226</v>
      </c>
      <c r="AE60" s="204" t="s">
        <v>226</v>
      </c>
      <c r="AF60" s="204" t="s">
        <v>226</v>
      </c>
      <c r="AG60" s="204"/>
      <c r="AH60" s="204" t="s">
        <v>226</v>
      </c>
      <c r="AI60" s="204" t="s">
        <v>226</v>
      </c>
      <c r="AJ60" s="204" t="s">
        <v>226</v>
      </c>
      <c r="AK60" s="204"/>
      <c r="AL60" s="204"/>
      <c r="AM60" s="204"/>
      <c r="AN60" s="15"/>
      <c r="AO60" s="16"/>
      <c r="AP60" s="16"/>
      <c r="AQ60" s="16"/>
      <c r="AR60" s="16"/>
      <c r="AS60" s="17"/>
      <c r="AT60" s="20"/>
      <c r="AU60" s="21" t="s">
        <v>191</v>
      </c>
      <c r="AV60" s="21" t="s">
        <v>191</v>
      </c>
      <c r="AW60" s="21" t="s">
        <v>191</v>
      </c>
      <c r="AX60" s="21" t="s">
        <v>191</v>
      </c>
      <c r="AY60" s="25"/>
      <c r="AZ60" s="26"/>
      <c r="BA60" s="26"/>
      <c r="BB60" s="26"/>
      <c r="BC60" s="26"/>
      <c r="BD60" s="29"/>
      <c r="BE60" s="30"/>
      <c r="BF60" s="30"/>
      <c r="BG60" s="30"/>
      <c r="BH60" s="30"/>
      <c r="BI60" s="33"/>
      <c r="BJ60" s="34" t="s">
        <v>422</v>
      </c>
      <c r="BK60" s="34" t="s">
        <v>422</v>
      </c>
      <c r="BL60" s="34" t="s">
        <v>422</v>
      </c>
      <c r="BM60" s="34" t="s">
        <v>422</v>
      </c>
      <c r="BN60" s="37"/>
      <c r="BO60" s="38"/>
      <c r="BP60" s="38"/>
      <c r="BQ60" s="38"/>
      <c r="BR60" s="38"/>
      <c r="BS60" s="41"/>
      <c r="BT60" s="42"/>
      <c r="BU60" s="42"/>
      <c r="BV60" s="42"/>
      <c r="BW60" s="42"/>
      <c r="BX60" s="45"/>
      <c r="BY60" s="46" t="s">
        <v>239</v>
      </c>
      <c r="BZ60" s="46" t="s">
        <v>239</v>
      </c>
      <c r="CA60" s="46" t="s">
        <v>239</v>
      </c>
      <c r="CB60" s="46" t="s">
        <v>239</v>
      </c>
      <c r="CC60" s="103"/>
      <c r="CD60" s="103"/>
    </row>
    <row r="61" spans="1:82" ht="29.1" customHeight="1" outlineLevel="1">
      <c r="A61" s="6" t="s">
        <v>15</v>
      </c>
      <c r="B61" s="96" t="s">
        <v>226</v>
      </c>
      <c r="C61" s="96"/>
      <c r="D61" s="96"/>
      <c r="E61" s="96"/>
      <c r="F61" s="96"/>
      <c r="G61" s="109" t="s">
        <v>226</v>
      </c>
      <c r="H61" s="109" t="s">
        <v>226</v>
      </c>
      <c r="I61" s="109" t="s">
        <v>226</v>
      </c>
      <c r="J61" s="109"/>
      <c r="K61" s="109" t="s">
        <v>226</v>
      </c>
      <c r="L61" s="109" t="s">
        <v>226</v>
      </c>
      <c r="M61" s="109" t="s">
        <v>226</v>
      </c>
      <c r="N61" s="109"/>
      <c r="O61" s="109" t="s">
        <v>226</v>
      </c>
      <c r="P61" s="109" t="s">
        <v>226</v>
      </c>
      <c r="Q61" s="109" t="s">
        <v>226</v>
      </c>
      <c r="R61" s="109"/>
      <c r="S61" s="109"/>
      <c r="T61" s="99" t="s">
        <v>226</v>
      </c>
      <c r="U61" s="99"/>
      <c r="V61" s="99"/>
      <c r="W61" s="99"/>
      <c r="X61" s="99"/>
      <c r="Y61" s="99"/>
      <c r="Z61" s="204" t="s">
        <v>226</v>
      </c>
      <c r="AA61" s="204" t="s">
        <v>226</v>
      </c>
      <c r="AB61" s="204" t="s">
        <v>226</v>
      </c>
      <c r="AC61" s="204"/>
      <c r="AD61" s="204" t="s">
        <v>226</v>
      </c>
      <c r="AE61" s="204" t="s">
        <v>226</v>
      </c>
      <c r="AF61" s="204" t="s">
        <v>226</v>
      </c>
      <c r="AG61" s="204"/>
      <c r="AH61" s="204" t="s">
        <v>226</v>
      </c>
      <c r="AI61" s="204" t="s">
        <v>226</v>
      </c>
      <c r="AJ61" s="204" t="s">
        <v>226</v>
      </c>
      <c r="AK61" s="204"/>
      <c r="AL61" s="204"/>
      <c r="AM61" s="204"/>
      <c r="AN61" s="15"/>
      <c r="AO61" s="16"/>
      <c r="AP61" s="16"/>
      <c r="AQ61" s="16"/>
      <c r="AR61" s="16"/>
      <c r="AS61" s="17"/>
      <c r="AT61" s="20"/>
      <c r="AU61" s="21"/>
      <c r="AV61" s="21"/>
      <c r="AW61" s="21"/>
      <c r="AX61" s="21"/>
      <c r="AY61" s="25"/>
      <c r="AZ61" s="26"/>
      <c r="BA61" s="26"/>
      <c r="BB61" s="26"/>
      <c r="BC61" s="26"/>
      <c r="BD61" s="29"/>
      <c r="BE61" s="30"/>
      <c r="BF61" s="30"/>
      <c r="BG61" s="30"/>
      <c r="BH61" s="30"/>
      <c r="BI61" s="33"/>
      <c r="BJ61" s="34"/>
      <c r="BK61" s="34"/>
      <c r="BL61" s="34"/>
      <c r="BM61" s="34"/>
      <c r="BN61" s="37"/>
      <c r="BO61" s="38"/>
      <c r="BP61" s="38"/>
      <c r="BQ61" s="38"/>
      <c r="BR61" s="38"/>
      <c r="BS61" s="41"/>
      <c r="BT61" s="42"/>
      <c r="BU61" s="42"/>
      <c r="BV61" s="42"/>
      <c r="BW61" s="42"/>
      <c r="BX61" s="45"/>
      <c r="BY61" s="46"/>
      <c r="BZ61" s="46"/>
      <c r="CA61" s="46"/>
      <c r="CB61" s="46"/>
      <c r="CC61" s="103"/>
      <c r="CD61" s="103"/>
    </row>
    <row r="62" spans="1:82" ht="29.1" customHeight="1" outlineLevel="1">
      <c r="A62" s="6" t="s">
        <v>21</v>
      </c>
      <c r="B62" s="96" t="s">
        <v>226</v>
      </c>
      <c r="C62" s="96"/>
      <c r="D62" s="96"/>
      <c r="E62" s="96"/>
      <c r="F62" s="96"/>
      <c r="G62" s="109" t="s">
        <v>226</v>
      </c>
      <c r="H62" s="109" t="s">
        <v>226</v>
      </c>
      <c r="I62" s="109" t="s">
        <v>226</v>
      </c>
      <c r="J62" s="109"/>
      <c r="K62" s="109" t="s">
        <v>226</v>
      </c>
      <c r="L62" s="109" t="s">
        <v>226</v>
      </c>
      <c r="M62" s="109" t="s">
        <v>226</v>
      </c>
      <c r="N62" s="109"/>
      <c r="O62" s="109" t="s">
        <v>226</v>
      </c>
      <c r="P62" s="109" t="s">
        <v>226</v>
      </c>
      <c r="Q62" s="109" t="s">
        <v>226</v>
      </c>
      <c r="R62" s="109"/>
      <c r="S62" s="109"/>
      <c r="T62" s="99" t="s">
        <v>179</v>
      </c>
      <c r="U62" s="99"/>
      <c r="V62" s="99"/>
      <c r="W62" s="99"/>
      <c r="X62" s="99"/>
      <c r="Y62" s="99"/>
      <c r="Z62" s="204" t="s">
        <v>257</v>
      </c>
      <c r="AA62" s="204" t="s">
        <v>257</v>
      </c>
      <c r="AB62" s="204" t="s">
        <v>257</v>
      </c>
      <c r="AC62" s="204"/>
      <c r="AD62" s="204" t="s">
        <v>257</v>
      </c>
      <c r="AE62" s="204" t="s">
        <v>257</v>
      </c>
      <c r="AF62" s="204" t="s">
        <v>257</v>
      </c>
      <c r="AG62" s="204"/>
      <c r="AH62" s="204" t="s">
        <v>257</v>
      </c>
      <c r="AI62" s="204" t="s">
        <v>257</v>
      </c>
      <c r="AJ62" s="204" t="s">
        <v>257</v>
      </c>
      <c r="AK62" s="204"/>
      <c r="AL62" s="204"/>
      <c r="AM62" s="204"/>
      <c r="AN62" s="15"/>
      <c r="AO62" s="16"/>
      <c r="AP62" s="16"/>
      <c r="AQ62" s="16"/>
      <c r="AR62" s="16"/>
      <c r="AS62" s="17"/>
      <c r="AT62" s="20"/>
      <c r="AU62" s="21"/>
      <c r="AV62" s="21"/>
      <c r="AW62" s="21"/>
      <c r="AX62" s="21"/>
      <c r="AY62" s="25"/>
      <c r="AZ62" s="26"/>
      <c r="BA62" s="26"/>
      <c r="BB62" s="26"/>
      <c r="BC62" s="26"/>
      <c r="BD62" s="29"/>
      <c r="BE62" s="30"/>
      <c r="BF62" s="30"/>
      <c r="BG62" s="30"/>
      <c r="BH62" s="30"/>
      <c r="BI62" s="33"/>
      <c r="BJ62" s="34"/>
      <c r="BK62" s="34"/>
      <c r="BL62" s="34"/>
      <c r="BM62" s="34"/>
      <c r="BN62" s="37"/>
      <c r="BO62" s="38"/>
      <c r="BP62" s="38"/>
      <c r="BQ62" s="38"/>
      <c r="BR62" s="38"/>
      <c r="BS62" s="41"/>
      <c r="BT62" s="42"/>
      <c r="BU62" s="42"/>
      <c r="BV62" s="42"/>
      <c r="BW62" s="42"/>
      <c r="BX62" s="45"/>
      <c r="BY62" s="46"/>
      <c r="BZ62" s="46"/>
      <c r="CA62" s="46"/>
      <c r="CB62" s="46"/>
      <c r="CC62" s="103"/>
      <c r="CD62" s="103"/>
    </row>
    <row r="63" spans="1:82" ht="29.1" customHeight="1" outlineLevel="1">
      <c r="A63" s="6" t="s">
        <v>10</v>
      </c>
      <c r="B63" s="96" t="s">
        <v>226</v>
      </c>
      <c r="C63" s="96"/>
      <c r="D63" s="96"/>
      <c r="E63" s="96"/>
      <c r="F63" s="96"/>
      <c r="G63" s="109" t="s">
        <v>226</v>
      </c>
      <c r="H63" s="109" t="s">
        <v>226</v>
      </c>
      <c r="I63" s="109" t="s">
        <v>226</v>
      </c>
      <c r="J63" s="109"/>
      <c r="K63" s="109" t="s">
        <v>226</v>
      </c>
      <c r="L63" s="109" t="s">
        <v>226</v>
      </c>
      <c r="M63" s="109" t="s">
        <v>226</v>
      </c>
      <c r="N63" s="109"/>
      <c r="O63" s="109" t="s">
        <v>226</v>
      </c>
      <c r="P63" s="109" t="s">
        <v>226</v>
      </c>
      <c r="Q63" s="109" t="s">
        <v>226</v>
      </c>
      <c r="R63" s="109"/>
      <c r="S63" s="109"/>
      <c r="T63" s="99" t="s">
        <v>226</v>
      </c>
      <c r="U63" s="99"/>
      <c r="V63" s="99"/>
      <c r="W63" s="99"/>
      <c r="X63" s="99"/>
      <c r="Y63" s="99"/>
      <c r="Z63" s="204" t="s">
        <v>226</v>
      </c>
      <c r="AA63" s="204" t="s">
        <v>226</v>
      </c>
      <c r="AB63" s="204" t="s">
        <v>226</v>
      </c>
      <c r="AC63" s="204"/>
      <c r="AD63" s="204" t="s">
        <v>226</v>
      </c>
      <c r="AE63" s="204" t="s">
        <v>226</v>
      </c>
      <c r="AF63" s="204" t="s">
        <v>226</v>
      </c>
      <c r="AG63" s="204"/>
      <c r="AH63" s="204" t="s">
        <v>226</v>
      </c>
      <c r="AI63" s="204" t="s">
        <v>226</v>
      </c>
      <c r="AJ63" s="204" t="s">
        <v>226</v>
      </c>
      <c r="AK63" s="204"/>
      <c r="AL63" s="204"/>
      <c r="AM63" s="204"/>
      <c r="AN63" s="15"/>
      <c r="AO63" s="16"/>
      <c r="AP63" s="16"/>
      <c r="AQ63" s="16"/>
      <c r="AR63" s="16"/>
      <c r="AS63" s="17"/>
      <c r="AT63" s="20"/>
      <c r="AU63" s="21"/>
      <c r="AV63" s="21"/>
      <c r="AW63" s="21"/>
      <c r="AX63" s="21"/>
      <c r="AY63" s="25"/>
      <c r="AZ63" s="26"/>
      <c r="BA63" s="26"/>
      <c r="BB63" s="26"/>
      <c r="BC63" s="26"/>
      <c r="BD63" s="29"/>
      <c r="BE63" s="30"/>
      <c r="BF63" s="30"/>
      <c r="BG63" s="30"/>
      <c r="BH63" s="30"/>
      <c r="BI63" s="33"/>
      <c r="BJ63" s="34"/>
      <c r="BK63" s="34"/>
      <c r="BL63" s="34"/>
      <c r="BM63" s="34"/>
      <c r="BN63" s="37"/>
      <c r="BO63" s="38"/>
      <c r="BP63" s="38"/>
      <c r="BQ63" s="38"/>
      <c r="BR63" s="38"/>
      <c r="BS63" s="41"/>
      <c r="BT63" s="42"/>
      <c r="BU63" s="42"/>
      <c r="BV63" s="42"/>
      <c r="BW63" s="42"/>
      <c r="BX63" s="45"/>
      <c r="BY63" s="46"/>
      <c r="BZ63" s="46"/>
      <c r="CA63" s="46"/>
      <c r="CB63" s="46"/>
      <c r="CC63" s="103"/>
      <c r="CD63" s="103"/>
    </row>
    <row r="64" spans="1:82" ht="29.1" customHeight="1" outlineLevel="1">
      <c r="A64" s="6" t="s">
        <v>2</v>
      </c>
      <c r="B64" s="96" t="s">
        <v>226</v>
      </c>
      <c r="C64" s="96"/>
      <c r="D64" s="96"/>
      <c r="E64" s="96"/>
      <c r="F64" s="96"/>
      <c r="G64" s="109" t="s">
        <v>226</v>
      </c>
      <c r="H64" s="109" t="s">
        <v>226</v>
      </c>
      <c r="I64" s="109" t="s">
        <v>226</v>
      </c>
      <c r="J64" s="109"/>
      <c r="K64" s="109" t="s">
        <v>226</v>
      </c>
      <c r="L64" s="109" t="s">
        <v>226</v>
      </c>
      <c r="M64" s="109" t="s">
        <v>226</v>
      </c>
      <c r="N64" s="109"/>
      <c r="O64" s="109" t="s">
        <v>226</v>
      </c>
      <c r="P64" s="109" t="s">
        <v>226</v>
      </c>
      <c r="Q64" s="109" t="s">
        <v>226</v>
      </c>
      <c r="R64" s="109"/>
      <c r="S64" s="109"/>
      <c r="T64" s="99" t="s">
        <v>226</v>
      </c>
      <c r="U64" s="99"/>
      <c r="V64" s="99"/>
      <c r="W64" s="99"/>
      <c r="X64" s="99"/>
      <c r="Y64" s="99"/>
      <c r="Z64" s="204" t="s">
        <v>226</v>
      </c>
      <c r="AA64" s="204" t="s">
        <v>226</v>
      </c>
      <c r="AB64" s="204" t="s">
        <v>226</v>
      </c>
      <c r="AC64" s="204"/>
      <c r="AD64" s="204" t="s">
        <v>226</v>
      </c>
      <c r="AE64" s="204" t="s">
        <v>226</v>
      </c>
      <c r="AF64" s="204" t="s">
        <v>226</v>
      </c>
      <c r="AG64" s="204"/>
      <c r="AH64" s="204" t="s">
        <v>226</v>
      </c>
      <c r="AI64" s="204" t="s">
        <v>226</v>
      </c>
      <c r="AJ64" s="204" t="s">
        <v>226</v>
      </c>
      <c r="AK64" s="204"/>
      <c r="AL64" s="204"/>
      <c r="AM64" s="204"/>
      <c r="AN64" s="15"/>
      <c r="AO64" s="16"/>
      <c r="AP64" s="16"/>
      <c r="AQ64" s="16"/>
      <c r="AR64" s="16"/>
      <c r="AS64" s="17"/>
      <c r="AT64" s="20"/>
      <c r="AU64" s="21"/>
      <c r="AV64" s="21"/>
      <c r="AW64" s="21"/>
      <c r="AX64" s="21"/>
      <c r="AY64" s="25"/>
      <c r="AZ64" s="26"/>
      <c r="BA64" s="26"/>
      <c r="BB64" s="26"/>
      <c r="BC64" s="26"/>
      <c r="BD64" s="29"/>
      <c r="BE64" s="30"/>
      <c r="BF64" s="30"/>
      <c r="BG64" s="30"/>
      <c r="BH64" s="30"/>
      <c r="BI64" s="33"/>
      <c r="BJ64" s="34"/>
      <c r="BK64" s="34"/>
      <c r="BL64" s="34"/>
      <c r="BM64" s="34"/>
      <c r="BN64" s="37"/>
      <c r="BO64" s="38"/>
      <c r="BP64" s="38"/>
      <c r="BQ64" s="38"/>
      <c r="BR64" s="38"/>
      <c r="BS64" s="41"/>
      <c r="BT64" s="42"/>
      <c r="BU64" s="42"/>
      <c r="BV64" s="42"/>
      <c r="BW64" s="42"/>
      <c r="BX64" s="45"/>
      <c r="BY64" s="46"/>
      <c r="BZ64" s="46"/>
      <c r="CA64" s="46"/>
      <c r="CB64" s="46"/>
      <c r="CC64" s="103"/>
      <c r="CD64" s="103"/>
    </row>
    <row r="65" spans="1:82" ht="29.1" customHeight="1" outlineLevel="1">
      <c r="A65" s="6" t="s">
        <v>23</v>
      </c>
      <c r="B65" s="96" t="s">
        <v>226</v>
      </c>
      <c r="C65" s="96"/>
      <c r="D65" s="96"/>
      <c r="E65" s="96"/>
      <c r="F65" s="96"/>
      <c r="G65" s="109" t="s">
        <v>226</v>
      </c>
      <c r="H65" s="109" t="s">
        <v>226</v>
      </c>
      <c r="I65" s="109" t="s">
        <v>226</v>
      </c>
      <c r="J65" s="109"/>
      <c r="K65" s="109" t="s">
        <v>226</v>
      </c>
      <c r="L65" s="109" t="s">
        <v>226</v>
      </c>
      <c r="M65" s="109" t="s">
        <v>226</v>
      </c>
      <c r="N65" s="109"/>
      <c r="O65" s="109" t="s">
        <v>226</v>
      </c>
      <c r="P65" s="109" t="s">
        <v>226</v>
      </c>
      <c r="Q65" s="109" t="s">
        <v>226</v>
      </c>
      <c r="R65" s="109"/>
      <c r="S65" s="109"/>
      <c r="T65" s="99" t="s">
        <v>226</v>
      </c>
      <c r="U65" s="99"/>
      <c r="V65" s="99"/>
      <c r="W65" s="99"/>
      <c r="X65" s="99"/>
      <c r="Y65" s="99"/>
      <c r="Z65" s="204" t="s">
        <v>226</v>
      </c>
      <c r="AA65" s="204" t="s">
        <v>226</v>
      </c>
      <c r="AB65" s="204" t="s">
        <v>226</v>
      </c>
      <c r="AC65" s="204"/>
      <c r="AD65" s="204" t="s">
        <v>226</v>
      </c>
      <c r="AE65" s="204" t="s">
        <v>226</v>
      </c>
      <c r="AF65" s="204" t="s">
        <v>226</v>
      </c>
      <c r="AG65" s="204"/>
      <c r="AH65" s="204" t="s">
        <v>226</v>
      </c>
      <c r="AI65" s="204" t="s">
        <v>226</v>
      </c>
      <c r="AJ65" s="204" t="s">
        <v>226</v>
      </c>
      <c r="AK65" s="204"/>
      <c r="AL65" s="204"/>
      <c r="AM65" s="204"/>
      <c r="AN65" s="15"/>
      <c r="AO65" s="16"/>
      <c r="AP65" s="16"/>
      <c r="AQ65" s="16"/>
      <c r="AR65" s="16"/>
      <c r="AS65" s="17"/>
      <c r="AT65" s="20"/>
      <c r="AU65" s="21"/>
      <c r="AV65" s="21"/>
      <c r="AW65" s="21"/>
      <c r="AX65" s="21"/>
      <c r="AY65" s="25"/>
      <c r="AZ65" s="26"/>
      <c r="BA65" s="26"/>
      <c r="BB65" s="26"/>
      <c r="BC65" s="26"/>
      <c r="BD65" s="29"/>
      <c r="BE65" s="30"/>
      <c r="BF65" s="30"/>
      <c r="BG65" s="30"/>
      <c r="BH65" s="30"/>
      <c r="BI65" s="33"/>
      <c r="BJ65" s="34"/>
      <c r="BK65" s="34"/>
      <c r="BL65" s="34"/>
      <c r="BM65" s="34"/>
      <c r="BN65" s="37"/>
      <c r="BO65" s="38"/>
      <c r="BP65" s="38"/>
      <c r="BQ65" s="38"/>
      <c r="BR65" s="38"/>
      <c r="BS65" s="41"/>
      <c r="BT65" s="42"/>
      <c r="BU65" s="42"/>
      <c r="BV65" s="42"/>
      <c r="BW65" s="42"/>
      <c r="BX65" s="45"/>
      <c r="BY65" s="46"/>
      <c r="BZ65" s="46"/>
      <c r="CA65" s="46"/>
      <c r="CB65" s="46"/>
      <c r="CC65" s="103"/>
      <c r="CD65" s="103"/>
    </row>
    <row r="66" spans="1:82" ht="29.1" customHeight="1" outlineLevel="1">
      <c r="A66" s="6" t="s">
        <v>17</v>
      </c>
      <c r="B66" s="96"/>
      <c r="C66" s="96"/>
      <c r="D66" s="96"/>
      <c r="E66" s="96"/>
      <c r="F66" s="96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99"/>
      <c r="U66" s="99"/>
      <c r="V66" s="99"/>
      <c r="W66" s="99"/>
      <c r="X66" s="99"/>
      <c r="Y66" s="99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15"/>
      <c r="AO66" s="16"/>
      <c r="AP66" s="16"/>
      <c r="AQ66" s="16"/>
      <c r="AR66" s="16"/>
      <c r="AS66" s="17"/>
      <c r="AT66" s="20"/>
      <c r="AU66" s="21"/>
      <c r="AV66" s="21"/>
      <c r="AW66" s="21"/>
      <c r="AX66" s="21"/>
      <c r="AY66" s="25"/>
      <c r="AZ66" s="26"/>
      <c r="BA66" s="26"/>
      <c r="BB66" s="26"/>
      <c r="BC66" s="26"/>
      <c r="BD66" s="29"/>
      <c r="BE66" s="30"/>
      <c r="BF66" s="30"/>
      <c r="BG66" s="30"/>
      <c r="BH66" s="30"/>
      <c r="BI66" s="33"/>
      <c r="BJ66" s="34"/>
      <c r="BK66" s="34"/>
      <c r="BL66" s="34"/>
      <c r="BM66" s="34"/>
      <c r="BN66" s="37"/>
      <c r="BO66" s="38"/>
      <c r="BP66" s="38"/>
      <c r="BQ66" s="38"/>
      <c r="BR66" s="38"/>
      <c r="BS66" s="41"/>
      <c r="BT66" s="42"/>
      <c r="BU66" s="42"/>
      <c r="BV66" s="42"/>
      <c r="BW66" s="42"/>
      <c r="BX66" s="45"/>
      <c r="BY66" s="46"/>
      <c r="BZ66" s="46"/>
      <c r="CA66" s="46"/>
      <c r="CB66" s="46"/>
      <c r="CC66" s="103"/>
      <c r="CD66" s="103"/>
    </row>
    <row r="67" spans="1:82" ht="29.1" customHeight="1" outlineLevel="1">
      <c r="A67" s="6" t="s">
        <v>24</v>
      </c>
      <c r="B67" s="96" t="s">
        <v>226</v>
      </c>
      <c r="C67" s="96"/>
      <c r="D67" s="96"/>
      <c r="E67" s="96"/>
      <c r="F67" s="96"/>
      <c r="G67" s="109" t="s">
        <v>226</v>
      </c>
      <c r="H67" s="109" t="s">
        <v>226</v>
      </c>
      <c r="I67" s="109" t="s">
        <v>226</v>
      </c>
      <c r="J67" s="109"/>
      <c r="K67" s="109" t="s">
        <v>226</v>
      </c>
      <c r="L67" s="109" t="s">
        <v>226</v>
      </c>
      <c r="M67" s="109" t="s">
        <v>226</v>
      </c>
      <c r="N67" s="109"/>
      <c r="O67" s="109" t="s">
        <v>226</v>
      </c>
      <c r="P67" s="109" t="s">
        <v>226</v>
      </c>
      <c r="Q67" s="109" t="s">
        <v>226</v>
      </c>
      <c r="R67" s="109"/>
      <c r="S67" s="109"/>
      <c r="T67" s="99" t="s">
        <v>226</v>
      </c>
      <c r="U67" s="99"/>
      <c r="V67" s="99"/>
      <c r="W67" s="99"/>
      <c r="X67" s="99"/>
      <c r="Y67" s="99"/>
      <c r="Z67" s="204" t="s">
        <v>226</v>
      </c>
      <c r="AA67" s="204" t="s">
        <v>226</v>
      </c>
      <c r="AB67" s="204" t="s">
        <v>226</v>
      </c>
      <c r="AC67" s="204"/>
      <c r="AD67" s="204" t="s">
        <v>226</v>
      </c>
      <c r="AE67" s="204" t="s">
        <v>226</v>
      </c>
      <c r="AF67" s="204" t="s">
        <v>226</v>
      </c>
      <c r="AG67" s="204"/>
      <c r="AH67" s="204" t="s">
        <v>226</v>
      </c>
      <c r="AI67" s="204" t="s">
        <v>226</v>
      </c>
      <c r="AJ67" s="204" t="s">
        <v>226</v>
      </c>
      <c r="AK67" s="204"/>
      <c r="AL67" s="204"/>
      <c r="AM67" s="204"/>
      <c r="AN67" s="15"/>
      <c r="AO67" s="16"/>
      <c r="AP67" s="16"/>
      <c r="AQ67" s="16"/>
      <c r="AR67" s="16"/>
      <c r="AS67" s="17"/>
      <c r="AT67" s="20"/>
      <c r="AU67" s="21"/>
      <c r="AV67" s="21"/>
      <c r="AW67" s="21"/>
      <c r="AX67" s="21"/>
      <c r="AY67" s="25"/>
      <c r="AZ67" s="26"/>
      <c r="BA67" s="26"/>
      <c r="BB67" s="26"/>
      <c r="BC67" s="26"/>
      <c r="BD67" s="29"/>
      <c r="BE67" s="30"/>
      <c r="BF67" s="30"/>
      <c r="BG67" s="30"/>
      <c r="BH67" s="30"/>
      <c r="BI67" s="33"/>
      <c r="BJ67" s="34"/>
      <c r="BK67" s="34"/>
      <c r="BL67" s="34"/>
      <c r="BM67" s="34"/>
      <c r="BN67" s="37"/>
      <c r="BO67" s="38"/>
      <c r="BP67" s="38"/>
      <c r="BQ67" s="38"/>
      <c r="BR67" s="38"/>
      <c r="BS67" s="41"/>
      <c r="BT67" s="42"/>
      <c r="BU67" s="42"/>
      <c r="BV67" s="42"/>
      <c r="BW67" s="42"/>
      <c r="BX67" s="45"/>
      <c r="BY67" s="46"/>
      <c r="BZ67" s="46"/>
      <c r="CA67" s="46"/>
      <c r="CB67" s="46"/>
      <c r="CC67" s="103"/>
      <c r="CD67" s="103"/>
    </row>
    <row r="68" spans="1:82" ht="29.1" customHeight="1" outlineLevel="1">
      <c r="A68" s="6" t="s">
        <v>27</v>
      </c>
      <c r="B68" s="96" t="s">
        <v>226</v>
      </c>
      <c r="C68" s="96"/>
      <c r="D68" s="96"/>
      <c r="E68" s="96"/>
      <c r="F68" s="96"/>
      <c r="G68" s="109" t="s">
        <v>226</v>
      </c>
      <c r="H68" s="109" t="s">
        <v>226</v>
      </c>
      <c r="I68" s="109" t="s">
        <v>226</v>
      </c>
      <c r="J68" s="109"/>
      <c r="K68" s="109" t="s">
        <v>226</v>
      </c>
      <c r="L68" s="109" t="s">
        <v>226</v>
      </c>
      <c r="M68" s="109" t="s">
        <v>226</v>
      </c>
      <c r="N68" s="109"/>
      <c r="O68" s="109" t="s">
        <v>226</v>
      </c>
      <c r="P68" s="109" t="s">
        <v>226</v>
      </c>
      <c r="Q68" s="109" t="s">
        <v>226</v>
      </c>
      <c r="R68" s="109"/>
      <c r="S68" s="109"/>
      <c r="T68" s="99" t="s">
        <v>226</v>
      </c>
      <c r="U68" s="99"/>
      <c r="V68" s="99"/>
      <c r="W68" s="99"/>
      <c r="X68" s="99"/>
      <c r="Y68" s="99"/>
      <c r="Z68" s="204" t="s">
        <v>226</v>
      </c>
      <c r="AA68" s="204" t="s">
        <v>226</v>
      </c>
      <c r="AB68" s="204" t="s">
        <v>226</v>
      </c>
      <c r="AC68" s="204"/>
      <c r="AD68" s="204" t="s">
        <v>226</v>
      </c>
      <c r="AE68" s="204" t="s">
        <v>226</v>
      </c>
      <c r="AF68" s="204" t="s">
        <v>226</v>
      </c>
      <c r="AG68" s="204"/>
      <c r="AH68" s="204" t="s">
        <v>226</v>
      </c>
      <c r="AI68" s="204" t="s">
        <v>226</v>
      </c>
      <c r="AJ68" s="204" t="s">
        <v>226</v>
      </c>
      <c r="AK68" s="204"/>
      <c r="AL68" s="204"/>
      <c r="AM68" s="204"/>
      <c r="AN68" s="15"/>
      <c r="AO68" s="16"/>
      <c r="AP68" s="16"/>
      <c r="AQ68" s="16"/>
      <c r="AR68" s="16"/>
      <c r="AS68" s="17"/>
      <c r="AT68" s="20"/>
      <c r="AU68" s="21"/>
      <c r="AV68" s="21"/>
      <c r="AW68" s="21"/>
      <c r="AX68" s="21"/>
      <c r="AY68" s="25"/>
      <c r="AZ68" s="26"/>
      <c r="BA68" s="26"/>
      <c r="BB68" s="26"/>
      <c r="BC68" s="26"/>
      <c r="BD68" s="29"/>
      <c r="BE68" s="30"/>
      <c r="BF68" s="30"/>
      <c r="BG68" s="30"/>
      <c r="BH68" s="30"/>
      <c r="BI68" s="33"/>
      <c r="BJ68" s="34"/>
      <c r="BK68" s="34"/>
      <c r="BL68" s="34"/>
      <c r="BM68" s="34"/>
      <c r="BN68" s="37"/>
      <c r="BO68" s="38"/>
      <c r="BP68" s="38"/>
      <c r="BQ68" s="38"/>
      <c r="BR68" s="38"/>
      <c r="BS68" s="41"/>
      <c r="BT68" s="42"/>
      <c r="BU68" s="42"/>
      <c r="BV68" s="42"/>
      <c r="BW68" s="42"/>
      <c r="BX68" s="45"/>
      <c r="BY68" s="46"/>
      <c r="BZ68" s="46"/>
      <c r="CA68" s="46"/>
      <c r="CB68" s="46"/>
      <c r="CC68" s="103"/>
      <c r="CD68" s="103"/>
    </row>
    <row r="69" spans="1:82" ht="29.1" customHeight="1" outlineLevel="1">
      <c r="A69" s="6" t="s">
        <v>8</v>
      </c>
      <c r="B69" s="96" t="s">
        <v>226</v>
      </c>
      <c r="C69" s="96"/>
      <c r="D69" s="96"/>
      <c r="E69" s="96"/>
      <c r="F69" s="96"/>
      <c r="G69" s="109" t="s">
        <v>226</v>
      </c>
      <c r="H69" s="109" t="s">
        <v>226</v>
      </c>
      <c r="I69" s="109" t="s">
        <v>226</v>
      </c>
      <c r="J69" s="109"/>
      <c r="K69" s="109" t="s">
        <v>226</v>
      </c>
      <c r="L69" s="109" t="s">
        <v>226</v>
      </c>
      <c r="M69" s="109" t="s">
        <v>226</v>
      </c>
      <c r="N69" s="109"/>
      <c r="O69" s="109" t="s">
        <v>226</v>
      </c>
      <c r="P69" s="109" t="s">
        <v>226</v>
      </c>
      <c r="Q69" s="109" t="s">
        <v>226</v>
      </c>
      <c r="R69" s="109"/>
      <c r="S69" s="109"/>
      <c r="T69" s="99" t="s">
        <v>226</v>
      </c>
      <c r="U69" s="99"/>
      <c r="V69" s="99"/>
      <c r="W69" s="99"/>
      <c r="X69" s="99"/>
      <c r="Y69" s="99"/>
      <c r="Z69" s="204" t="s">
        <v>226</v>
      </c>
      <c r="AA69" s="204" t="s">
        <v>226</v>
      </c>
      <c r="AB69" s="204" t="s">
        <v>226</v>
      </c>
      <c r="AC69" s="204"/>
      <c r="AD69" s="204" t="s">
        <v>226</v>
      </c>
      <c r="AE69" s="204" t="s">
        <v>226</v>
      </c>
      <c r="AF69" s="204" t="s">
        <v>226</v>
      </c>
      <c r="AG69" s="204"/>
      <c r="AH69" s="204" t="s">
        <v>226</v>
      </c>
      <c r="AI69" s="204" t="s">
        <v>226</v>
      </c>
      <c r="AJ69" s="204" t="s">
        <v>226</v>
      </c>
      <c r="AK69" s="204"/>
      <c r="AL69" s="204"/>
      <c r="AM69" s="204"/>
      <c r="AN69" s="15"/>
      <c r="AO69" s="16"/>
      <c r="AP69" s="16"/>
      <c r="AQ69" s="16"/>
      <c r="AR69" s="16"/>
      <c r="AS69" s="17"/>
      <c r="AT69" s="20"/>
      <c r="AU69" s="21"/>
      <c r="AV69" s="21"/>
      <c r="AW69" s="21"/>
      <c r="AX69" s="21"/>
      <c r="AY69" s="25"/>
      <c r="AZ69" s="26"/>
      <c r="BA69" s="26"/>
      <c r="BB69" s="26"/>
      <c r="BC69" s="26"/>
      <c r="BD69" s="29"/>
      <c r="BE69" s="30"/>
      <c r="BF69" s="30"/>
      <c r="BG69" s="30"/>
      <c r="BH69" s="30"/>
      <c r="BI69" s="33"/>
      <c r="BJ69" s="34"/>
      <c r="BK69" s="34"/>
      <c r="BL69" s="34"/>
      <c r="BM69" s="34"/>
      <c r="BN69" s="37"/>
      <c r="BO69" s="38"/>
      <c r="BP69" s="38"/>
      <c r="BQ69" s="38"/>
      <c r="BR69" s="38"/>
      <c r="BS69" s="41"/>
      <c r="BT69" s="42"/>
      <c r="BU69" s="42"/>
      <c r="BV69" s="42"/>
      <c r="BW69" s="42"/>
      <c r="BX69" s="45"/>
      <c r="BY69" s="46"/>
      <c r="BZ69" s="46"/>
      <c r="CA69" s="46"/>
      <c r="CB69" s="46"/>
      <c r="CC69" s="103"/>
      <c r="CD69" s="103"/>
    </row>
    <row r="70" spans="1:82" ht="29.1" customHeight="1" outlineLevel="1">
      <c r="A70" s="6" t="s">
        <v>11</v>
      </c>
      <c r="B70" s="96" t="s">
        <v>226</v>
      </c>
      <c r="C70" s="96"/>
      <c r="D70" s="96"/>
      <c r="E70" s="96"/>
      <c r="F70" s="96"/>
      <c r="G70" s="109" t="s">
        <v>226</v>
      </c>
      <c r="H70" s="109" t="s">
        <v>226</v>
      </c>
      <c r="I70" s="109" t="s">
        <v>226</v>
      </c>
      <c r="J70" s="109"/>
      <c r="K70" s="109" t="s">
        <v>226</v>
      </c>
      <c r="L70" s="109" t="s">
        <v>226</v>
      </c>
      <c r="M70" s="109" t="s">
        <v>226</v>
      </c>
      <c r="N70" s="109"/>
      <c r="O70" s="109" t="s">
        <v>226</v>
      </c>
      <c r="P70" s="109" t="s">
        <v>226</v>
      </c>
      <c r="Q70" s="109" t="s">
        <v>226</v>
      </c>
      <c r="R70" s="109"/>
      <c r="S70" s="109"/>
      <c r="T70" s="99" t="s">
        <v>180</v>
      </c>
      <c r="U70" s="99"/>
      <c r="V70" s="99"/>
      <c r="W70" s="99"/>
      <c r="X70" s="99"/>
      <c r="Y70" s="99"/>
      <c r="Z70" s="204" t="s">
        <v>257</v>
      </c>
      <c r="AA70" s="204" t="s">
        <v>257</v>
      </c>
      <c r="AB70" s="204" t="s">
        <v>257</v>
      </c>
      <c r="AC70" s="204"/>
      <c r="AD70" s="204" t="s">
        <v>257</v>
      </c>
      <c r="AE70" s="204" t="s">
        <v>257</v>
      </c>
      <c r="AF70" s="204" t="s">
        <v>257</v>
      </c>
      <c r="AG70" s="204"/>
      <c r="AH70" s="204" t="s">
        <v>257</v>
      </c>
      <c r="AI70" s="204" t="s">
        <v>257</v>
      </c>
      <c r="AJ70" s="204" t="s">
        <v>257</v>
      </c>
      <c r="AK70" s="204"/>
      <c r="AL70" s="204"/>
      <c r="AM70" s="204"/>
      <c r="AN70" s="15"/>
      <c r="AO70" s="16"/>
      <c r="AP70" s="16"/>
      <c r="AQ70" s="16"/>
      <c r="AR70" s="16"/>
      <c r="AS70" s="17"/>
      <c r="AT70" s="20"/>
      <c r="AU70" s="21"/>
      <c r="AV70" s="21"/>
      <c r="AW70" s="21"/>
      <c r="AX70" s="21"/>
      <c r="AY70" s="25"/>
      <c r="AZ70" s="26"/>
      <c r="BA70" s="26"/>
      <c r="BB70" s="26"/>
      <c r="BC70" s="26"/>
      <c r="BD70" s="29"/>
      <c r="BE70" s="30"/>
      <c r="BF70" s="30"/>
      <c r="BG70" s="30"/>
      <c r="BH70" s="30"/>
      <c r="BI70" s="33"/>
      <c r="BJ70" s="34"/>
      <c r="BK70" s="34"/>
      <c r="BL70" s="34"/>
      <c r="BM70" s="34"/>
      <c r="BN70" s="37"/>
      <c r="BO70" s="38"/>
      <c r="BP70" s="38"/>
      <c r="BQ70" s="38"/>
      <c r="BR70" s="38"/>
      <c r="BS70" s="41"/>
      <c r="BT70" s="42"/>
      <c r="BU70" s="42"/>
      <c r="BV70" s="42"/>
      <c r="BW70" s="42"/>
      <c r="BX70" s="45"/>
      <c r="BY70" s="46"/>
      <c r="BZ70" s="46"/>
      <c r="CA70" s="46"/>
      <c r="CB70" s="46"/>
      <c r="CC70" s="103"/>
      <c r="CD70" s="103"/>
    </row>
    <row r="71" spans="1:82" ht="29.1" customHeight="1" outlineLevel="1">
      <c r="A71" s="6" t="s">
        <v>14</v>
      </c>
      <c r="B71" s="96" t="s">
        <v>226</v>
      </c>
      <c r="C71" s="96"/>
      <c r="D71" s="96"/>
      <c r="E71" s="96"/>
      <c r="F71" s="96"/>
      <c r="G71" s="109" t="s">
        <v>226</v>
      </c>
      <c r="H71" s="109" t="s">
        <v>226</v>
      </c>
      <c r="I71" s="109" t="s">
        <v>226</v>
      </c>
      <c r="J71" s="109"/>
      <c r="K71" s="109" t="s">
        <v>226</v>
      </c>
      <c r="L71" s="109" t="s">
        <v>226</v>
      </c>
      <c r="M71" s="109" t="s">
        <v>226</v>
      </c>
      <c r="N71" s="109"/>
      <c r="O71" s="109" t="s">
        <v>226</v>
      </c>
      <c r="P71" s="109" t="s">
        <v>226</v>
      </c>
      <c r="Q71" s="109" t="s">
        <v>226</v>
      </c>
      <c r="R71" s="109"/>
      <c r="S71" s="109"/>
      <c r="T71" s="99" t="s">
        <v>226</v>
      </c>
      <c r="U71" s="99"/>
      <c r="V71" s="99"/>
      <c r="W71" s="99"/>
      <c r="X71" s="99"/>
      <c r="Y71" s="99"/>
      <c r="Z71" s="204" t="s">
        <v>226</v>
      </c>
      <c r="AA71" s="204" t="s">
        <v>226</v>
      </c>
      <c r="AB71" s="204" t="s">
        <v>226</v>
      </c>
      <c r="AC71" s="204"/>
      <c r="AD71" s="204" t="s">
        <v>226</v>
      </c>
      <c r="AE71" s="204" t="s">
        <v>226</v>
      </c>
      <c r="AF71" s="204" t="s">
        <v>226</v>
      </c>
      <c r="AG71" s="204"/>
      <c r="AH71" s="204" t="s">
        <v>226</v>
      </c>
      <c r="AI71" s="204" t="s">
        <v>226</v>
      </c>
      <c r="AJ71" s="204" t="s">
        <v>226</v>
      </c>
      <c r="AK71" s="204"/>
      <c r="AL71" s="204"/>
      <c r="AM71" s="204"/>
      <c r="AN71" s="15"/>
      <c r="AO71" s="16"/>
      <c r="AP71" s="16"/>
      <c r="AQ71" s="16"/>
      <c r="AR71" s="16"/>
      <c r="AS71" s="17"/>
      <c r="AT71" s="20"/>
      <c r="AU71" s="21"/>
      <c r="AV71" s="21"/>
      <c r="AW71" s="21"/>
      <c r="AX71" s="21"/>
      <c r="AY71" s="25"/>
      <c r="AZ71" s="26"/>
      <c r="BA71" s="26"/>
      <c r="BB71" s="26"/>
      <c r="BC71" s="26"/>
      <c r="BD71" s="29"/>
      <c r="BE71" s="30"/>
      <c r="BF71" s="30"/>
      <c r="BG71" s="30"/>
      <c r="BH71" s="30"/>
      <c r="BI71" s="33"/>
      <c r="BJ71" s="34"/>
      <c r="BK71" s="34"/>
      <c r="BL71" s="34"/>
      <c r="BM71" s="34"/>
      <c r="BN71" s="37"/>
      <c r="BO71" s="38"/>
      <c r="BP71" s="38"/>
      <c r="BQ71" s="38"/>
      <c r="BR71" s="38"/>
      <c r="BS71" s="41"/>
      <c r="BT71" s="42"/>
      <c r="BU71" s="42"/>
      <c r="BV71" s="42"/>
      <c r="BW71" s="42"/>
      <c r="BX71" s="45"/>
      <c r="BY71" s="46"/>
      <c r="BZ71" s="46"/>
      <c r="CA71" s="46"/>
      <c r="CB71" s="46"/>
      <c r="CC71" s="103"/>
      <c r="CD71" s="103"/>
    </row>
    <row r="72" spans="1:82" ht="29.1" customHeight="1" outlineLevel="1">
      <c r="A72" s="6" t="s">
        <v>12</v>
      </c>
      <c r="B72" s="96" t="s">
        <v>226</v>
      </c>
      <c r="C72" s="96"/>
      <c r="D72" s="96"/>
      <c r="E72" s="96"/>
      <c r="F72" s="96"/>
      <c r="G72" s="109" t="s">
        <v>226</v>
      </c>
      <c r="H72" s="109" t="s">
        <v>226</v>
      </c>
      <c r="I72" s="109" t="s">
        <v>226</v>
      </c>
      <c r="J72" s="109"/>
      <c r="K72" s="109" t="s">
        <v>226</v>
      </c>
      <c r="L72" s="109" t="s">
        <v>226</v>
      </c>
      <c r="M72" s="109" t="s">
        <v>226</v>
      </c>
      <c r="N72" s="109"/>
      <c r="O72" s="109" t="s">
        <v>226</v>
      </c>
      <c r="P72" s="109" t="s">
        <v>226</v>
      </c>
      <c r="Q72" s="109" t="s">
        <v>226</v>
      </c>
      <c r="R72" s="109"/>
      <c r="S72" s="109"/>
      <c r="T72" s="99" t="s">
        <v>226</v>
      </c>
      <c r="U72" s="99"/>
      <c r="V72" s="99"/>
      <c r="W72" s="99"/>
      <c r="X72" s="99"/>
      <c r="Y72" s="99"/>
      <c r="Z72" s="204" t="s">
        <v>226</v>
      </c>
      <c r="AA72" s="204" t="s">
        <v>226</v>
      </c>
      <c r="AB72" s="204" t="s">
        <v>226</v>
      </c>
      <c r="AC72" s="204"/>
      <c r="AD72" s="204" t="s">
        <v>226</v>
      </c>
      <c r="AE72" s="204" t="s">
        <v>226</v>
      </c>
      <c r="AF72" s="204" t="s">
        <v>226</v>
      </c>
      <c r="AG72" s="204"/>
      <c r="AH72" s="204" t="s">
        <v>226</v>
      </c>
      <c r="AI72" s="204" t="s">
        <v>226</v>
      </c>
      <c r="AJ72" s="204" t="s">
        <v>226</v>
      </c>
      <c r="AK72" s="204"/>
      <c r="AL72" s="204"/>
      <c r="AM72" s="204"/>
      <c r="AN72" s="15"/>
      <c r="AO72" s="16"/>
      <c r="AP72" s="16"/>
      <c r="AQ72" s="16"/>
      <c r="AR72" s="16"/>
      <c r="AS72" s="17"/>
      <c r="AT72" s="20"/>
      <c r="AU72" s="21"/>
      <c r="AV72" s="21"/>
      <c r="AW72" s="21"/>
      <c r="AX72" s="21"/>
      <c r="AY72" s="25"/>
      <c r="AZ72" s="26"/>
      <c r="BA72" s="26"/>
      <c r="BB72" s="26"/>
      <c r="BC72" s="26"/>
      <c r="BD72" s="29"/>
      <c r="BE72" s="30"/>
      <c r="BF72" s="30"/>
      <c r="BG72" s="30"/>
      <c r="BH72" s="30"/>
      <c r="BI72" s="33"/>
      <c r="BJ72" s="34"/>
      <c r="BK72" s="34"/>
      <c r="BL72" s="34"/>
      <c r="BM72" s="34"/>
      <c r="BN72" s="37"/>
      <c r="BO72" s="38"/>
      <c r="BP72" s="38"/>
      <c r="BQ72" s="38"/>
      <c r="BR72" s="38"/>
      <c r="BS72" s="41"/>
      <c r="BT72" s="42"/>
      <c r="BU72" s="42"/>
      <c r="BV72" s="42"/>
      <c r="BW72" s="42"/>
      <c r="BX72" s="45"/>
      <c r="BY72" s="46"/>
      <c r="BZ72" s="46"/>
      <c r="CA72" s="46"/>
      <c r="CB72" s="46"/>
      <c r="CC72" s="103"/>
      <c r="CD72" s="103"/>
    </row>
    <row r="73" spans="1:82" ht="29.1" customHeight="1" outlineLevel="1">
      <c r="A73" s="6" t="s">
        <v>25</v>
      </c>
      <c r="B73" s="96" t="s">
        <v>226</v>
      </c>
      <c r="C73" s="96"/>
      <c r="D73" s="96"/>
      <c r="E73" s="96"/>
      <c r="F73" s="96"/>
      <c r="G73" s="109" t="s">
        <v>226</v>
      </c>
      <c r="H73" s="109" t="s">
        <v>226</v>
      </c>
      <c r="I73" s="109" t="s">
        <v>226</v>
      </c>
      <c r="J73" s="109"/>
      <c r="K73" s="109" t="s">
        <v>226</v>
      </c>
      <c r="L73" s="109" t="s">
        <v>226</v>
      </c>
      <c r="M73" s="109" t="s">
        <v>226</v>
      </c>
      <c r="N73" s="109"/>
      <c r="O73" s="109" t="s">
        <v>226</v>
      </c>
      <c r="P73" s="109" t="s">
        <v>226</v>
      </c>
      <c r="Q73" s="109" t="s">
        <v>226</v>
      </c>
      <c r="R73" s="109"/>
      <c r="S73" s="109"/>
      <c r="T73" s="99" t="s">
        <v>226</v>
      </c>
      <c r="U73" s="99"/>
      <c r="V73" s="99"/>
      <c r="W73" s="99"/>
      <c r="X73" s="99"/>
      <c r="Y73" s="99"/>
      <c r="Z73" s="204" t="s">
        <v>226</v>
      </c>
      <c r="AA73" s="204" t="s">
        <v>226</v>
      </c>
      <c r="AB73" s="204" t="s">
        <v>226</v>
      </c>
      <c r="AC73" s="204"/>
      <c r="AD73" s="204" t="s">
        <v>226</v>
      </c>
      <c r="AE73" s="204" t="s">
        <v>226</v>
      </c>
      <c r="AF73" s="204" t="s">
        <v>226</v>
      </c>
      <c r="AG73" s="204"/>
      <c r="AH73" s="204" t="s">
        <v>226</v>
      </c>
      <c r="AI73" s="204" t="s">
        <v>226</v>
      </c>
      <c r="AJ73" s="204" t="s">
        <v>226</v>
      </c>
      <c r="AK73" s="204"/>
      <c r="AL73" s="204"/>
      <c r="AM73" s="204"/>
      <c r="AN73" s="15"/>
      <c r="AO73" s="16"/>
      <c r="AP73" s="16"/>
      <c r="AQ73" s="16"/>
      <c r="AR73" s="16"/>
      <c r="AS73" s="17"/>
      <c r="AT73" s="20"/>
      <c r="AU73" s="21"/>
      <c r="AV73" s="21"/>
      <c r="AW73" s="21"/>
      <c r="AX73" s="21"/>
      <c r="AY73" s="25"/>
      <c r="AZ73" s="26"/>
      <c r="BA73" s="26"/>
      <c r="BB73" s="26"/>
      <c r="BC73" s="26"/>
      <c r="BD73" s="29"/>
      <c r="BE73" s="30"/>
      <c r="BF73" s="30"/>
      <c r="BG73" s="30"/>
      <c r="BH73" s="30"/>
      <c r="BI73" s="33"/>
      <c r="BJ73" s="34"/>
      <c r="BK73" s="34"/>
      <c r="BL73" s="34"/>
      <c r="BM73" s="34"/>
      <c r="BN73" s="37"/>
      <c r="BO73" s="38"/>
      <c r="BP73" s="38"/>
      <c r="BQ73" s="38"/>
      <c r="BR73" s="38"/>
      <c r="BS73" s="41"/>
      <c r="BT73" s="42"/>
      <c r="BU73" s="42"/>
      <c r="BV73" s="42"/>
      <c r="BW73" s="42"/>
      <c r="BX73" s="45"/>
      <c r="BY73" s="46"/>
      <c r="BZ73" s="46"/>
      <c r="CA73" s="46"/>
      <c r="CB73" s="46"/>
      <c r="CC73" s="103"/>
      <c r="CD73" s="103"/>
    </row>
    <row r="74" spans="1:82" ht="29.1" customHeight="1" outlineLevel="1">
      <c r="A74" s="6" t="s">
        <v>26</v>
      </c>
      <c r="B74" s="96" t="s">
        <v>226</v>
      </c>
      <c r="C74" s="96"/>
      <c r="D74" s="96"/>
      <c r="E74" s="96"/>
      <c r="F74" s="96"/>
      <c r="G74" s="109" t="s">
        <v>226</v>
      </c>
      <c r="H74" s="109" t="s">
        <v>226</v>
      </c>
      <c r="I74" s="109" t="s">
        <v>226</v>
      </c>
      <c r="J74" s="109"/>
      <c r="K74" s="109" t="s">
        <v>226</v>
      </c>
      <c r="L74" s="109" t="s">
        <v>226</v>
      </c>
      <c r="M74" s="109" t="s">
        <v>226</v>
      </c>
      <c r="N74" s="109"/>
      <c r="O74" s="109" t="s">
        <v>226</v>
      </c>
      <c r="P74" s="109" t="s">
        <v>226</v>
      </c>
      <c r="Q74" s="109" t="s">
        <v>226</v>
      </c>
      <c r="R74" s="109"/>
      <c r="S74" s="109"/>
      <c r="T74" s="99" t="s">
        <v>226</v>
      </c>
      <c r="U74" s="99"/>
      <c r="V74" s="99"/>
      <c r="W74" s="99"/>
      <c r="X74" s="99"/>
      <c r="Y74" s="99"/>
      <c r="Z74" s="204" t="s">
        <v>226</v>
      </c>
      <c r="AA74" s="204" t="s">
        <v>226</v>
      </c>
      <c r="AB74" s="204" t="s">
        <v>226</v>
      </c>
      <c r="AC74" s="204"/>
      <c r="AD74" s="204" t="s">
        <v>226</v>
      </c>
      <c r="AE74" s="204" t="s">
        <v>226</v>
      </c>
      <c r="AF74" s="204" t="s">
        <v>226</v>
      </c>
      <c r="AG74" s="204"/>
      <c r="AH74" s="204" t="s">
        <v>226</v>
      </c>
      <c r="AI74" s="204" t="s">
        <v>226</v>
      </c>
      <c r="AJ74" s="204" t="s">
        <v>226</v>
      </c>
      <c r="AK74" s="204"/>
      <c r="AL74" s="204"/>
      <c r="AM74" s="204"/>
      <c r="AN74" s="15"/>
      <c r="AO74" s="16"/>
      <c r="AP74" s="16"/>
      <c r="AQ74" s="16"/>
      <c r="AR74" s="16"/>
      <c r="AS74" s="17"/>
      <c r="AT74" s="20"/>
      <c r="AU74" s="21"/>
      <c r="AV74" s="21"/>
      <c r="AW74" s="21"/>
      <c r="AX74" s="21"/>
      <c r="AY74" s="25"/>
      <c r="AZ74" s="26"/>
      <c r="BA74" s="26"/>
      <c r="BB74" s="26"/>
      <c r="BC74" s="26"/>
      <c r="BD74" s="29"/>
      <c r="BE74" s="30"/>
      <c r="BF74" s="30"/>
      <c r="BG74" s="30"/>
      <c r="BH74" s="30"/>
      <c r="BI74" s="33"/>
      <c r="BJ74" s="34"/>
      <c r="BK74" s="34"/>
      <c r="BL74" s="34"/>
      <c r="BM74" s="34"/>
      <c r="BN74" s="37"/>
      <c r="BO74" s="38"/>
      <c r="BP74" s="38"/>
      <c r="BQ74" s="38"/>
      <c r="BR74" s="38"/>
      <c r="BS74" s="41"/>
      <c r="BT74" s="42"/>
      <c r="BU74" s="42"/>
      <c r="BV74" s="42"/>
      <c r="BW74" s="42"/>
      <c r="BX74" s="45"/>
      <c r="BY74" s="46"/>
      <c r="BZ74" s="46"/>
      <c r="CA74" s="46"/>
      <c r="CB74" s="46"/>
      <c r="CC74" s="103"/>
      <c r="CD74" s="103"/>
    </row>
    <row r="75" spans="1:82" ht="29.1" customHeight="1" outlineLevel="1">
      <c r="A75" s="6" t="s">
        <v>5</v>
      </c>
      <c r="B75" s="96" t="s">
        <v>226</v>
      </c>
      <c r="C75" s="96"/>
      <c r="D75" s="96"/>
      <c r="E75" s="96"/>
      <c r="F75" s="96"/>
      <c r="G75" s="109" t="s">
        <v>226</v>
      </c>
      <c r="H75" s="109" t="s">
        <v>226</v>
      </c>
      <c r="I75" s="109" t="s">
        <v>226</v>
      </c>
      <c r="J75" s="109"/>
      <c r="K75" s="109" t="s">
        <v>226</v>
      </c>
      <c r="L75" s="109" t="s">
        <v>226</v>
      </c>
      <c r="M75" s="109" t="s">
        <v>226</v>
      </c>
      <c r="N75" s="109"/>
      <c r="O75" s="109" t="s">
        <v>226</v>
      </c>
      <c r="P75" s="109" t="s">
        <v>226</v>
      </c>
      <c r="Q75" s="109" t="s">
        <v>226</v>
      </c>
      <c r="R75" s="109"/>
      <c r="S75" s="109"/>
      <c r="T75" s="99" t="s">
        <v>226</v>
      </c>
      <c r="U75" s="99"/>
      <c r="V75" s="99"/>
      <c r="W75" s="99"/>
      <c r="X75" s="99"/>
      <c r="Y75" s="99"/>
      <c r="Z75" s="204" t="s">
        <v>226</v>
      </c>
      <c r="AA75" s="204" t="s">
        <v>226</v>
      </c>
      <c r="AB75" s="204" t="s">
        <v>226</v>
      </c>
      <c r="AC75" s="204"/>
      <c r="AD75" s="204" t="s">
        <v>226</v>
      </c>
      <c r="AE75" s="204" t="s">
        <v>226</v>
      </c>
      <c r="AF75" s="204" t="s">
        <v>226</v>
      </c>
      <c r="AG75" s="204"/>
      <c r="AH75" s="204" t="s">
        <v>226</v>
      </c>
      <c r="AI75" s="204" t="s">
        <v>226</v>
      </c>
      <c r="AJ75" s="204" t="s">
        <v>226</v>
      </c>
      <c r="AK75" s="204"/>
      <c r="AL75" s="204"/>
      <c r="AM75" s="204"/>
      <c r="AN75" s="15"/>
      <c r="AO75" s="16"/>
      <c r="AP75" s="16"/>
      <c r="AQ75" s="16"/>
      <c r="AR75" s="16"/>
      <c r="AS75" s="17"/>
      <c r="AT75" s="20"/>
      <c r="AU75" s="21"/>
      <c r="AV75" s="21"/>
      <c r="AW75" s="21"/>
      <c r="AX75" s="21"/>
      <c r="AY75" s="25"/>
      <c r="AZ75" s="26"/>
      <c r="BA75" s="26"/>
      <c r="BB75" s="26"/>
      <c r="BC75" s="26"/>
      <c r="BD75" s="29"/>
      <c r="BE75" s="30"/>
      <c r="BF75" s="30"/>
      <c r="BG75" s="30"/>
      <c r="BH75" s="30"/>
      <c r="BI75" s="33"/>
      <c r="BJ75" s="34"/>
      <c r="BK75" s="34"/>
      <c r="BL75" s="34"/>
      <c r="BM75" s="34"/>
      <c r="BN75" s="37"/>
      <c r="BO75" s="38"/>
      <c r="BP75" s="38"/>
      <c r="BQ75" s="38"/>
      <c r="BR75" s="38"/>
      <c r="BS75" s="41"/>
      <c r="BT75" s="42"/>
      <c r="BU75" s="42"/>
      <c r="BV75" s="42"/>
      <c r="BW75" s="42"/>
      <c r="BX75" s="45"/>
      <c r="BY75" s="46"/>
      <c r="BZ75" s="46"/>
      <c r="CA75" s="46"/>
      <c r="CB75" s="46"/>
      <c r="CC75" s="103"/>
      <c r="CD75" s="103"/>
    </row>
    <row r="76" spans="1:82" ht="29.1" customHeight="1" outlineLevel="1">
      <c r="A76" s="6" t="s">
        <v>7</v>
      </c>
      <c r="B76" s="96" t="s">
        <v>181</v>
      </c>
      <c r="C76" s="96"/>
      <c r="D76" s="96"/>
      <c r="E76" s="96"/>
      <c r="F76" s="96"/>
      <c r="G76" s="109" t="s">
        <v>181</v>
      </c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99" t="s">
        <v>181</v>
      </c>
      <c r="U76" s="99"/>
      <c r="V76" s="99"/>
      <c r="W76" s="99"/>
      <c r="X76" s="99"/>
      <c r="Y76" s="99"/>
      <c r="Z76" s="204" t="s">
        <v>257</v>
      </c>
      <c r="AA76" s="204" t="s">
        <v>257</v>
      </c>
      <c r="AB76" s="204" t="s">
        <v>257</v>
      </c>
      <c r="AC76" s="204"/>
      <c r="AD76" s="204" t="s">
        <v>257</v>
      </c>
      <c r="AE76" s="204" t="s">
        <v>257</v>
      </c>
      <c r="AF76" s="204" t="s">
        <v>257</v>
      </c>
      <c r="AG76" s="204"/>
      <c r="AH76" s="204" t="s">
        <v>257</v>
      </c>
      <c r="AI76" s="204" t="s">
        <v>257</v>
      </c>
      <c r="AJ76" s="204" t="s">
        <v>257</v>
      </c>
      <c r="AK76" s="204"/>
      <c r="AL76" s="204"/>
      <c r="AM76" s="204"/>
      <c r="AN76" s="15"/>
      <c r="AO76" s="16"/>
      <c r="AP76" s="16"/>
      <c r="AQ76" s="16"/>
      <c r="AR76" s="16"/>
      <c r="AS76" s="17"/>
      <c r="AT76" s="20"/>
      <c r="AU76" s="21"/>
      <c r="AV76" s="21"/>
      <c r="AW76" s="21"/>
      <c r="AX76" s="21"/>
      <c r="AY76" s="25"/>
      <c r="AZ76" s="26"/>
      <c r="BA76" s="26"/>
      <c r="BB76" s="26"/>
      <c r="BC76" s="26"/>
      <c r="BD76" s="29"/>
      <c r="BE76" s="30"/>
      <c r="BF76" s="30"/>
      <c r="BG76" s="30"/>
      <c r="BH76" s="30"/>
      <c r="BI76" s="33"/>
      <c r="BJ76" s="34"/>
      <c r="BK76" s="34"/>
      <c r="BL76" s="34"/>
      <c r="BM76" s="34"/>
      <c r="BN76" s="37"/>
      <c r="BO76" s="38"/>
      <c r="BP76" s="38"/>
      <c r="BQ76" s="38"/>
      <c r="BR76" s="38"/>
      <c r="BS76" s="41"/>
      <c r="BT76" s="42"/>
      <c r="BU76" s="42"/>
      <c r="BV76" s="42"/>
      <c r="BW76" s="42"/>
      <c r="BX76" s="45"/>
      <c r="BY76" s="46"/>
      <c r="BZ76" s="46"/>
      <c r="CA76" s="46"/>
      <c r="CB76" s="46"/>
      <c r="CC76" s="103"/>
      <c r="CD76" s="103"/>
    </row>
    <row r="77" spans="1:82" ht="29.1" customHeight="1" outlineLevel="1">
      <c r="A77" s="6" t="s">
        <v>1</v>
      </c>
      <c r="B77" s="96" t="s">
        <v>226</v>
      </c>
      <c r="C77" s="96"/>
      <c r="D77" s="96"/>
      <c r="E77" s="96"/>
      <c r="F77" s="96"/>
      <c r="G77" s="109" t="s">
        <v>226</v>
      </c>
      <c r="H77" s="109" t="s">
        <v>226</v>
      </c>
      <c r="I77" s="109" t="s">
        <v>226</v>
      </c>
      <c r="J77" s="109"/>
      <c r="K77" s="109" t="s">
        <v>226</v>
      </c>
      <c r="L77" s="109" t="s">
        <v>226</v>
      </c>
      <c r="M77" s="109" t="s">
        <v>226</v>
      </c>
      <c r="N77" s="109"/>
      <c r="O77" s="109" t="s">
        <v>226</v>
      </c>
      <c r="P77" s="109" t="s">
        <v>226</v>
      </c>
      <c r="Q77" s="109" t="s">
        <v>226</v>
      </c>
      <c r="R77" s="109"/>
      <c r="S77" s="109" t="s">
        <v>226</v>
      </c>
      <c r="T77" s="99" t="s">
        <v>226</v>
      </c>
      <c r="U77" s="99"/>
      <c r="V77" s="99"/>
      <c r="W77" s="99"/>
      <c r="X77" s="99"/>
      <c r="Y77" s="99"/>
      <c r="Z77" s="204" t="s">
        <v>226</v>
      </c>
      <c r="AA77" s="204" t="s">
        <v>226</v>
      </c>
      <c r="AB77" s="204" t="s">
        <v>226</v>
      </c>
      <c r="AC77" s="204"/>
      <c r="AD77" s="204" t="s">
        <v>226</v>
      </c>
      <c r="AE77" s="204" t="s">
        <v>226</v>
      </c>
      <c r="AF77" s="204" t="s">
        <v>226</v>
      </c>
      <c r="AG77" s="204"/>
      <c r="AH77" s="204" t="s">
        <v>226</v>
      </c>
      <c r="AI77" s="204" t="s">
        <v>226</v>
      </c>
      <c r="AJ77" s="204" t="s">
        <v>226</v>
      </c>
      <c r="AK77" s="204"/>
      <c r="AL77" s="204"/>
      <c r="AM77" s="204"/>
      <c r="AN77" s="15"/>
      <c r="AO77" s="16"/>
      <c r="AP77" s="16"/>
      <c r="AQ77" s="16"/>
      <c r="AR77" s="16"/>
      <c r="AS77" s="17"/>
      <c r="AT77" s="20"/>
      <c r="AU77" s="21"/>
      <c r="AV77" s="21"/>
      <c r="AW77" s="21"/>
      <c r="AX77" s="21"/>
      <c r="AY77" s="25"/>
      <c r="AZ77" s="26"/>
      <c r="BA77" s="26"/>
      <c r="BB77" s="26"/>
      <c r="BC77" s="26"/>
      <c r="BD77" s="29"/>
      <c r="BE77" s="30"/>
      <c r="BF77" s="30"/>
      <c r="BG77" s="30"/>
      <c r="BH77" s="30"/>
      <c r="BI77" s="33"/>
      <c r="BJ77" s="34"/>
      <c r="BK77" s="34"/>
      <c r="BL77" s="34"/>
      <c r="BM77" s="34"/>
      <c r="BN77" s="37"/>
      <c r="BO77" s="38"/>
      <c r="BP77" s="38"/>
      <c r="BQ77" s="38"/>
      <c r="BR77" s="38"/>
      <c r="BS77" s="41"/>
      <c r="BT77" s="42"/>
      <c r="BU77" s="42"/>
      <c r="BV77" s="42"/>
      <c r="BW77" s="42"/>
      <c r="BX77" s="45"/>
      <c r="BY77" s="46"/>
      <c r="BZ77" s="46"/>
      <c r="CA77" s="46"/>
      <c r="CB77" s="46"/>
      <c r="CC77" s="103"/>
      <c r="CD77" s="103"/>
    </row>
    <row r="78" spans="1:82" s="48" customFormat="1" ht="29.1" customHeight="1" outlineLevel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22"/>
      <c r="BZ78" s="22"/>
      <c r="CA78" s="22"/>
      <c r="CB78" s="22"/>
      <c r="CC78" s="249"/>
      <c r="CD78" s="249"/>
    </row>
    <row r="79" spans="1:82" ht="30" customHeight="1" outlineLevel="1">
      <c r="A79" s="47" t="s">
        <v>29</v>
      </c>
      <c r="B79" s="96"/>
      <c r="C79" s="96"/>
      <c r="D79" s="96"/>
      <c r="E79" s="96"/>
      <c r="F79" s="96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99"/>
      <c r="U79" s="99"/>
      <c r="V79" s="99"/>
      <c r="W79" s="99"/>
      <c r="X79" s="99"/>
      <c r="Y79" s="99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15"/>
      <c r="AO79" s="16"/>
      <c r="AP79" s="16"/>
      <c r="AQ79" s="16"/>
      <c r="AR79" s="16"/>
      <c r="AS79" s="17"/>
      <c r="AT79" s="20"/>
      <c r="AU79" s="21"/>
      <c r="AV79" s="21"/>
      <c r="AW79" s="21"/>
      <c r="AX79" s="21"/>
      <c r="AY79" s="25"/>
      <c r="AZ79" s="26"/>
      <c r="BA79" s="26"/>
      <c r="BB79" s="26"/>
      <c r="BC79" s="26"/>
      <c r="BD79" s="29"/>
      <c r="BE79" s="30"/>
      <c r="BF79" s="30"/>
      <c r="BG79" s="30"/>
      <c r="BH79" s="30"/>
      <c r="BI79" s="33"/>
      <c r="BJ79" s="34"/>
      <c r="BK79" s="34"/>
      <c r="BL79" s="34"/>
      <c r="BM79" s="34"/>
      <c r="BN79" s="37"/>
      <c r="BO79" s="38"/>
      <c r="BP79" s="38"/>
      <c r="BQ79" s="38"/>
      <c r="BR79" s="38"/>
      <c r="BS79" s="41"/>
      <c r="BT79" s="42"/>
      <c r="BU79" s="42"/>
      <c r="BV79" s="42"/>
      <c r="BW79" s="42"/>
      <c r="BX79" s="45"/>
      <c r="BY79" s="46"/>
      <c r="BZ79" s="46"/>
      <c r="CA79" s="46"/>
      <c r="CB79" s="46"/>
      <c r="CC79" s="103"/>
      <c r="CD79" s="103"/>
    </row>
    <row r="80" spans="1:82" ht="30" customHeight="1" outlineLevel="1">
      <c r="A80" s="47" t="s">
        <v>28</v>
      </c>
      <c r="B80" s="96"/>
      <c r="C80" s="96"/>
      <c r="D80" s="96"/>
      <c r="E80" s="96"/>
      <c r="F80" s="96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99" t="s">
        <v>182</v>
      </c>
      <c r="U80" s="99"/>
      <c r="V80" s="99"/>
      <c r="W80" s="99"/>
      <c r="X80" s="99"/>
      <c r="Y80" s="99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15"/>
      <c r="AO80" s="16"/>
      <c r="AP80" s="16"/>
      <c r="AQ80" s="16"/>
      <c r="AR80" s="16"/>
      <c r="AS80" s="17"/>
      <c r="AT80" s="20"/>
      <c r="AU80" s="21"/>
      <c r="AV80" s="21"/>
      <c r="AW80" s="21"/>
      <c r="AX80" s="21"/>
      <c r="AY80" s="25"/>
      <c r="AZ80" s="26"/>
      <c r="BA80" s="26"/>
      <c r="BB80" s="26"/>
      <c r="BC80" s="26"/>
      <c r="BD80" s="29"/>
      <c r="BE80" s="30"/>
      <c r="BF80" s="30"/>
      <c r="BG80" s="30"/>
      <c r="BH80" s="30"/>
      <c r="BI80" s="33"/>
      <c r="BJ80" s="33"/>
      <c r="BK80" s="33"/>
      <c r="BL80" s="33"/>
      <c r="BM80" s="33"/>
      <c r="BN80" s="37"/>
      <c r="BO80" s="38"/>
      <c r="BP80" s="38"/>
      <c r="BQ80" s="38"/>
      <c r="BR80" s="38"/>
      <c r="BS80" s="41"/>
      <c r="BT80" s="42"/>
      <c r="BU80" s="42"/>
      <c r="BV80" s="42"/>
      <c r="BW80" s="42"/>
      <c r="BX80" s="45"/>
      <c r="BY80" s="46"/>
      <c r="BZ80" s="46"/>
      <c r="CA80" s="46"/>
      <c r="CB80" s="46"/>
      <c r="CC80" s="103"/>
      <c r="CD80" s="103"/>
    </row>
    <row r="81" spans="1:82" ht="30" customHeight="1" outlineLevel="1">
      <c r="A81" s="47" t="s">
        <v>42</v>
      </c>
      <c r="B81" s="96"/>
      <c r="C81" s="96"/>
      <c r="D81" s="96"/>
      <c r="E81" s="96"/>
      <c r="F81" s="96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99"/>
      <c r="U81" s="99"/>
      <c r="V81" s="99"/>
      <c r="W81" s="99"/>
      <c r="X81" s="99"/>
      <c r="Y81" s="99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15"/>
      <c r="AO81" s="16"/>
      <c r="AP81" s="16"/>
      <c r="AQ81" s="16"/>
      <c r="AR81" s="16"/>
      <c r="AS81" s="17"/>
      <c r="AT81" s="20"/>
      <c r="AU81" s="21"/>
      <c r="AV81" s="21"/>
      <c r="AW81" s="21"/>
      <c r="AX81" s="21"/>
      <c r="AY81" s="25"/>
      <c r="AZ81" s="26"/>
      <c r="BA81" s="26"/>
      <c r="BB81" s="26"/>
      <c r="BC81" s="26"/>
      <c r="BD81" s="29"/>
      <c r="BE81" s="30"/>
      <c r="BF81" s="30"/>
      <c r="BG81" s="30"/>
      <c r="BH81" s="30"/>
      <c r="BI81" s="33"/>
      <c r="BJ81" s="34"/>
      <c r="BK81" s="34"/>
      <c r="BL81" s="34"/>
      <c r="BM81" s="34"/>
      <c r="BN81" s="37"/>
      <c r="BO81" s="38"/>
      <c r="BP81" s="38"/>
      <c r="BQ81" s="38"/>
      <c r="BR81" s="38"/>
      <c r="BS81" s="41"/>
      <c r="BT81" s="42"/>
      <c r="BU81" s="42"/>
      <c r="BV81" s="42"/>
      <c r="BW81" s="42"/>
      <c r="BX81" s="45"/>
      <c r="BY81" s="46"/>
      <c r="BZ81" s="46"/>
      <c r="CA81" s="46"/>
      <c r="CB81" s="46"/>
      <c r="CC81" s="103"/>
      <c r="CD81" s="103"/>
    </row>
  </sheetData>
  <mergeCells count="73">
    <mergeCell ref="BE3:BH4"/>
    <mergeCell ref="AZ3:BC4"/>
    <mergeCell ref="BD3:BD5"/>
    <mergeCell ref="CF3:CF5"/>
    <mergeCell ref="AH4:AK4"/>
    <mergeCell ref="CD3:CD5"/>
    <mergeCell ref="V3:AK3"/>
    <mergeCell ref="BN3:BN5"/>
    <mergeCell ref="BO3:BR4"/>
    <mergeCell ref="BS3:BS5"/>
    <mergeCell ref="BT3:BW4"/>
    <mergeCell ref="AM3:AM5"/>
    <mergeCell ref="BX3:BX5"/>
    <mergeCell ref="CC3:CC5"/>
    <mergeCell ref="BI3:BI5"/>
    <mergeCell ref="BJ3:BM4"/>
    <mergeCell ref="B3:B5"/>
    <mergeCell ref="C3:R3"/>
    <mergeCell ref="AT3:AT5"/>
    <mergeCell ref="AU3:AX4"/>
    <mergeCell ref="AY3:AY5"/>
    <mergeCell ref="O4:R4"/>
    <mergeCell ref="V4:Y4"/>
    <mergeCell ref="Z4:AC4"/>
    <mergeCell ref="AD4:AG4"/>
    <mergeCell ref="T3:T5"/>
    <mergeCell ref="CC47:CC49"/>
    <mergeCell ref="CD47:CD49"/>
    <mergeCell ref="C48:F48"/>
    <mergeCell ref="G48:J48"/>
    <mergeCell ref="K48:N48"/>
    <mergeCell ref="O48:R48"/>
    <mergeCell ref="V48:Y48"/>
    <mergeCell ref="Z48:AC48"/>
    <mergeCell ref="AD48:AG48"/>
    <mergeCell ref="BX47:BX49"/>
    <mergeCell ref="BY47:CB48"/>
    <mergeCell ref="BT47:BW48"/>
    <mergeCell ref="AM47:AM49"/>
    <mergeCell ref="AL47:AL49"/>
    <mergeCell ref="U47:U49"/>
    <mergeCell ref="AN2:CD2"/>
    <mergeCell ref="BY3:CB4"/>
    <mergeCell ref="AN47:AN49"/>
    <mergeCell ref="AO47:AR48"/>
    <mergeCell ref="AS47:AS49"/>
    <mergeCell ref="AT47:AT49"/>
    <mergeCell ref="AU47:AX48"/>
    <mergeCell ref="AY47:AY49"/>
    <mergeCell ref="AZ47:BC48"/>
    <mergeCell ref="BD47:BD49"/>
    <mergeCell ref="BE47:BH48"/>
    <mergeCell ref="BI47:BI49"/>
    <mergeCell ref="BJ47:BM48"/>
    <mergeCell ref="BN47:BN49"/>
    <mergeCell ref="BO47:BR48"/>
    <mergeCell ref="BS47:BS49"/>
    <mergeCell ref="B2:AL2"/>
    <mergeCell ref="B47:B49"/>
    <mergeCell ref="C47:R47"/>
    <mergeCell ref="T47:T49"/>
    <mergeCell ref="V47:AK47"/>
    <mergeCell ref="AH48:AK48"/>
    <mergeCell ref="AL3:AL5"/>
    <mergeCell ref="U3:U5"/>
    <mergeCell ref="S3:S5"/>
    <mergeCell ref="C4:F4"/>
    <mergeCell ref="G4:J4"/>
    <mergeCell ref="K4:N4"/>
    <mergeCell ref="A45:CD45"/>
    <mergeCell ref="AN3:AN5"/>
    <mergeCell ref="AO3:AR4"/>
    <mergeCell ref="AS3:AS5"/>
  </mergeCells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9">
    <tabColor rgb="FFC00000"/>
  </sheetPr>
  <dimension ref="A1:CI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6" width="17.375" style="1" hidden="1" customWidth="1" outlineLevel="1"/>
    <col min="7" max="9" width="14.875" style="3" hidden="1" customWidth="1" outlineLevel="3"/>
    <col min="10" max="19" width="14.875" style="1" hidden="1" customWidth="1" outlineLevel="3"/>
    <col min="20" max="20" width="14.875" style="1" customWidth="1" collapsed="1"/>
    <col min="21" max="25" width="14.875" style="1" hidden="1" customWidth="1" outlineLevel="1"/>
    <col min="26" max="38" width="12.875" style="1" hidden="1" customWidth="1" outlineLevel="1"/>
    <col min="39" max="39" width="12.875" style="1" customWidth="1" collapsed="1"/>
    <col min="40" max="40" width="12.875" style="1" customWidth="1"/>
    <col min="41" max="44" width="12.375" style="1" hidden="1" customWidth="1" outlineLevel="1"/>
    <col min="45" max="45" width="13.25" style="1" customWidth="1" collapsed="1"/>
    <col min="46" max="46" width="13.875" style="1" customWidth="1"/>
    <col min="47" max="50" width="12.625" style="1" hidden="1" customWidth="1" outlineLevel="1"/>
    <col min="51" max="51" width="14" style="1" customWidth="1" collapsed="1"/>
    <col min="52" max="55" width="12.375" style="1" hidden="1" customWidth="1" outlineLevel="1"/>
    <col min="56" max="56" width="16.625" style="1" customWidth="1" collapsed="1"/>
    <col min="57" max="60" width="12.875" style="1" hidden="1" customWidth="1" outlineLevel="1"/>
    <col min="61" max="61" width="16" style="1" customWidth="1" collapsed="1"/>
    <col min="62" max="65" width="12.125" style="1" hidden="1" customWidth="1" outlineLevel="1"/>
    <col min="66" max="66" width="15.875" style="1" customWidth="1" collapsed="1"/>
    <col min="67" max="70" width="14.875" style="1" hidden="1" customWidth="1" outlineLevel="1"/>
    <col min="71" max="71" width="16.5" style="1" customWidth="1" collapsed="1"/>
    <col min="72" max="75" width="12.875" style="1" hidden="1" customWidth="1" outlineLevel="1"/>
    <col min="76" max="76" width="18" style="1" customWidth="1" collapsed="1"/>
    <col min="77" max="80" width="14.5" style="1" hidden="1" customWidth="1" outlineLevel="1"/>
    <col min="81" max="81" width="10.875" style="1" collapsed="1"/>
    <col min="82" max="83" width="10.875" style="1"/>
    <col min="84" max="84" width="21.75" style="1" customWidth="1"/>
    <col min="85" max="86" width="10.875" style="1"/>
    <col min="87" max="87" width="29.625" style="1" bestFit="1" customWidth="1"/>
    <col min="88" max="16384" width="10.875" style="1"/>
  </cols>
  <sheetData>
    <row r="1" spans="1:87" ht="24.95" customHeight="1">
      <c r="A1" s="155" t="s">
        <v>341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7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65"/>
      <c r="V2" s="65"/>
      <c r="W2" s="65"/>
      <c r="X2" s="65"/>
      <c r="Y2" s="65"/>
      <c r="AN2" s="465" t="s">
        <v>50</v>
      </c>
      <c r="AO2" s="465"/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  <c r="BM2" s="465"/>
      <c r="BN2" s="465"/>
      <c r="BO2" s="465"/>
      <c r="BP2" s="465"/>
      <c r="BQ2" s="465"/>
      <c r="BR2" s="465"/>
      <c r="BS2" s="465"/>
      <c r="BT2" s="465"/>
      <c r="BU2" s="465"/>
      <c r="BV2" s="465"/>
      <c r="BW2" s="465"/>
      <c r="BX2" s="465"/>
      <c r="BY2" s="465"/>
      <c r="BZ2" s="465"/>
      <c r="CA2" s="465"/>
      <c r="CB2" s="465"/>
      <c r="CC2" s="465"/>
      <c r="CD2" s="465"/>
    </row>
    <row r="3" spans="1:87" ht="30" customHeight="1">
      <c r="A3" s="4"/>
      <c r="B3" s="443" t="s">
        <v>111</v>
      </c>
      <c r="C3" s="446" t="s">
        <v>112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172"/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60" t="s">
        <v>162</v>
      </c>
      <c r="AM3" s="460" t="s">
        <v>435</v>
      </c>
      <c r="AN3" s="473" t="s">
        <v>65</v>
      </c>
      <c r="AO3" s="476" t="s">
        <v>31</v>
      </c>
      <c r="AP3" s="476"/>
      <c r="AQ3" s="476"/>
      <c r="AR3" s="476"/>
      <c r="AS3" s="477" t="s">
        <v>66</v>
      </c>
      <c r="AT3" s="480" t="s">
        <v>64</v>
      </c>
      <c r="AU3" s="482" t="s">
        <v>64</v>
      </c>
      <c r="AV3" s="482"/>
      <c r="AW3" s="482"/>
      <c r="AX3" s="482"/>
      <c r="AY3" s="483" t="s">
        <v>67</v>
      </c>
      <c r="AZ3" s="484" t="s">
        <v>32</v>
      </c>
      <c r="BA3" s="484"/>
      <c r="BB3" s="484"/>
      <c r="BC3" s="484"/>
      <c r="BD3" s="485" t="s">
        <v>68</v>
      </c>
      <c r="BE3" s="486" t="s">
        <v>57</v>
      </c>
      <c r="BF3" s="486"/>
      <c r="BG3" s="486"/>
      <c r="BH3" s="486"/>
      <c r="BI3" s="487" t="s">
        <v>441</v>
      </c>
      <c r="BJ3" s="568" t="s">
        <v>443</v>
      </c>
      <c r="BK3" s="568"/>
      <c r="BL3" s="568"/>
      <c r="BM3" s="568"/>
      <c r="BN3" s="494" t="s">
        <v>440</v>
      </c>
      <c r="BO3" s="566" t="s">
        <v>444</v>
      </c>
      <c r="BP3" s="566"/>
      <c r="BQ3" s="566"/>
      <c r="BR3" s="566"/>
      <c r="BS3" s="538" t="s">
        <v>442</v>
      </c>
      <c r="BT3" s="567" t="s">
        <v>445</v>
      </c>
      <c r="BU3" s="567"/>
      <c r="BV3" s="567"/>
      <c r="BW3" s="567"/>
      <c r="BX3" s="481" t="s">
        <v>36</v>
      </c>
      <c r="BY3" s="544" t="s">
        <v>36</v>
      </c>
      <c r="BZ3" s="544"/>
      <c r="CA3" s="544"/>
      <c r="CB3" s="544"/>
      <c r="CC3" s="466" t="s">
        <v>72</v>
      </c>
      <c r="CD3" s="466" t="s">
        <v>73</v>
      </c>
      <c r="CF3" s="539" t="s">
        <v>80</v>
      </c>
      <c r="CH3" s="375" t="s">
        <v>159</v>
      </c>
      <c r="CI3" s="376" t="s">
        <v>351</v>
      </c>
    </row>
    <row r="4" spans="1:87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55"/>
      <c r="S4" s="173" t="s">
        <v>157</v>
      </c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42"/>
      <c r="AL4" s="461"/>
      <c r="AM4" s="461"/>
      <c r="AN4" s="474"/>
      <c r="AO4" s="476"/>
      <c r="AP4" s="476"/>
      <c r="AQ4" s="476"/>
      <c r="AR4" s="476"/>
      <c r="AS4" s="478"/>
      <c r="AT4" s="480"/>
      <c r="AU4" s="482"/>
      <c r="AV4" s="482"/>
      <c r="AW4" s="482"/>
      <c r="AX4" s="482"/>
      <c r="AY4" s="483"/>
      <c r="AZ4" s="484"/>
      <c r="BA4" s="484"/>
      <c r="BB4" s="484"/>
      <c r="BC4" s="484"/>
      <c r="BD4" s="485"/>
      <c r="BE4" s="486"/>
      <c r="BF4" s="486"/>
      <c r="BG4" s="486"/>
      <c r="BH4" s="486"/>
      <c r="BI4" s="487"/>
      <c r="BJ4" s="568"/>
      <c r="BK4" s="568"/>
      <c r="BL4" s="568"/>
      <c r="BM4" s="568"/>
      <c r="BN4" s="494"/>
      <c r="BO4" s="566"/>
      <c r="BP4" s="566"/>
      <c r="BQ4" s="566"/>
      <c r="BR4" s="566"/>
      <c r="BS4" s="538"/>
      <c r="BT4" s="567"/>
      <c r="BU4" s="567"/>
      <c r="BV4" s="567"/>
      <c r="BW4" s="567"/>
      <c r="BX4" s="481"/>
      <c r="BY4" s="544"/>
      <c r="BZ4" s="544"/>
      <c r="CA4" s="544"/>
      <c r="CB4" s="544"/>
      <c r="CC4" s="467"/>
      <c r="CD4" s="467"/>
      <c r="CF4" s="539"/>
      <c r="CH4" s="377" t="s">
        <v>46</v>
      </c>
      <c r="CI4" s="378" t="s">
        <v>158</v>
      </c>
    </row>
    <row r="5" spans="1:87" ht="26.1" customHeight="1">
      <c r="A5" s="4"/>
      <c r="B5" s="445"/>
      <c r="C5" s="139" t="s">
        <v>58</v>
      </c>
      <c r="D5" s="5" t="s">
        <v>59</v>
      </c>
      <c r="E5" s="139" t="s">
        <v>60</v>
      </c>
      <c r="F5" s="139" t="s">
        <v>154</v>
      </c>
      <c r="G5" s="139" t="s">
        <v>58</v>
      </c>
      <c r="H5" s="5" t="s">
        <v>59</v>
      </c>
      <c r="I5" s="139" t="s">
        <v>60</v>
      </c>
      <c r="J5" s="139" t="s">
        <v>154</v>
      </c>
      <c r="K5" s="139" t="s">
        <v>58</v>
      </c>
      <c r="L5" s="5" t="s">
        <v>59</v>
      </c>
      <c r="M5" s="139" t="s">
        <v>60</v>
      </c>
      <c r="N5" s="139" t="s">
        <v>154</v>
      </c>
      <c r="O5" s="139" t="s">
        <v>58</v>
      </c>
      <c r="P5" s="5" t="s">
        <v>59</v>
      </c>
      <c r="Q5" s="139" t="s">
        <v>60</v>
      </c>
      <c r="R5" s="139" t="s">
        <v>154</v>
      </c>
      <c r="S5" s="174"/>
      <c r="T5" s="450"/>
      <c r="U5" s="450"/>
      <c r="V5" s="140" t="s">
        <v>58</v>
      </c>
      <c r="W5" s="11" t="s">
        <v>59</v>
      </c>
      <c r="X5" s="140" t="s">
        <v>60</v>
      </c>
      <c r="Y5" s="140" t="s">
        <v>154</v>
      </c>
      <c r="Z5" s="140" t="s">
        <v>58</v>
      </c>
      <c r="AA5" s="11" t="s">
        <v>59</v>
      </c>
      <c r="AB5" s="140" t="s">
        <v>60</v>
      </c>
      <c r="AC5" s="140" t="s">
        <v>154</v>
      </c>
      <c r="AD5" s="140" t="s">
        <v>58</v>
      </c>
      <c r="AE5" s="11" t="s">
        <v>59</v>
      </c>
      <c r="AF5" s="140" t="s">
        <v>60</v>
      </c>
      <c r="AG5" s="140" t="s">
        <v>154</v>
      </c>
      <c r="AH5" s="140" t="s">
        <v>58</v>
      </c>
      <c r="AI5" s="11" t="s">
        <v>59</v>
      </c>
      <c r="AJ5" s="140" t="s">
        <v>60</v>
      </c>
      <c r="AK5" s="140" t="s">
        <v>154</v>
      </c>
      <c r="AL5" s="462"/>
      <c r="AM5" s="462"/>
      <c r="AN5" s="475"/>
      <c r="AO5" s="73" t="s">
        <v>58</v>
      </c>
      <c r="AP5" s="14" t="s">
        <v>59</v>
      </c>
      <c r="AQ5" s="73" t="s">
        <v>60</v>
      </c>
      <c r="AR5" s="73" t="s">
        <v>154</v>
      </c>
      <c r="AS5" s="479"/>
      <c r="AT5" s="480"/>
      <c r="AU5" s="18" t="s">
        <v>58</v>
      </c>
      <c r="AV5" s="19" t="s">
        <v>59</v>
      </c>
      <c r="AW5" s="18" t="s">
        <v>60</v>
      </c>
      <c r="AX5" s="18" t="s">
        <v>154</v>
      </c>
      <c r="AY5" s="483"/>
      <c r="AZ5" s="24" t="s">
        <v>58</v>
      </c>
      <c r="BA5" s="23" t="s">
        <v>59</v>
      </c>
      <c r="BB5" s="24" t="s">
        <v>60</v>
      </c>
      <c r="BC5" s="24" t="s">
        <v>154</v>
      </c>
      <c r="BD5" s="485"/>
      <c r="BE5" s="27" t="s">
        <v>58</v>
      </c>
      <c r="BF5" s="28" t="s">
        <v>59</v>
      </c>
      <c r="BG5" s="27" t="s">
        <v>60</v>
      </c>
      <c r="BH5" s="27" t="s">
        <v>154</v>
      </c>
      <c r="BI5" s="487"/>
      <c r="BJ5" s="425" t="s">
        <v>58</v>
      </c>
      <c r="BK5" s="32" t="s">
        <v>59</v>
      </c>
      <c r="BL5" s="425" t="s">
        <v>60</v>
      </c>
      <c r="BM5" s="425" t="s">
        <v>154</v>
      </c>
      <c r="BN5" s="494"/>
      <c r="BO5" s="426" t="s">
        <v>58</v>
      </c>
      <c r="BP5" s="36" t="s">
        <v>59</v>
      </c>
      <c r="BQ5" s="426" t="s">
        <v>60</v>
      </c>
      <c r="BR5" s="426" t="s">
        <v>154</v>
      </c>
      <c r="BS5" s="538"/>
      <c r="BT5" s="427" t="s">
        <v>58</v>
      </c>
      <c r="BU5" s="40" t="s">
        <v>59</v>
      </c>
      <c r="BV5" s="427" t="s">
        <v>60</v>
      </c>
      <c r="BW5" s="427" t="s">
        <v>154</v>
      </c>
      <c r="BX5" s="481"/>
      <c r="BY5" s="43" t="s">
        <v>58</v>
      </c>
      <c r="BZ5" s="44" t="s">
        <v>59</v>
      </c>
      <c r="CA5" s="43" t="s">
        <v>60</v>
      </c>
      <c r="CB5" s="43" t="s">
        <v>154</v>
      </c>
      <c r="CC5" s="468"/>
      <c r="CD5" s="468"/>
      <c r="CF5" s="539"/>
      <c r="CH5" s="377" t="s">
        <v>160</v>
      </c>
      <c r="CI5" s="378" t="s">
        <v>352</v>
      </c>
    </row>
    <row r="6" spans="1:87" ht="29.1" customHeight="1">
      <c r="A6" s="342" t="s">
        <v>6</v>
      </c>
      <c r="B6" s="272"/>
      <c r="C6" s="222"/>
      <c r="D6" s="222"/>
      <c r="E6" s="222"/>
      <c r="F6" s="222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180"/>
      <c r="T6" s="58"/>
      <c r="U6" s="277"/>
      <c r="V6" s="129"/>
      <c r="W6" s="129"/>
      <c r="X6" s="129"/>
      <c r="Y6" s="129"/>
      <c r="Z6" s="276"/>
      <c r="AA6" s="276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134"/>
      <c r="AM6" s="112"/>
      <c r="AN6" s="15"/>
      <c r="AO6" s="106"/>
      <c r="AP6" s="106"/>
      <c r="AQ6" s="106"/>
      <c r="AR6" s="106"/>
      <c r="AS6" s="218" t="s">
        <v>51</v>
      </c>
      <c r="AT6" s="20"/>
      <c r="AU6" s="240"/>
      <c r="AV6" s="240"/>
      <c r="AW6" s="240"/>
      <c r="AX6" s="240"/>
      <c r="AY6" s="25"/>
      <c r="AZ6" s="266"/>
      <c r="BA6" s="266"/>
      <c r="BB6" s="266"/>
      <c r="BC6" s="266"/>
      <c r="BD6" s="248"/>
      <c r="BE6" s="265"/>
      <c r="BF6" s="265"/>
      <c r="BG6" s="265"/>
      <c r="BH6" s="265"/>
      <c r="BI6" s="33"/>
      <c r="BJ6" s="261">
        <v>1980.5920371734883</v>
      </c>
      <c r="BK6" s="261">
        <v>1264.6834096710909</v>
      </c>
      <c r="BL6" s="261">
        <v>689.98724940710588</v>
      </c>
      <c r="BM6" s="261">
        <v>370.77056554833882</v>
      </c>
      <c r="BN6" s="192"/>
      <c r="BO6" s="262">
        <v>1584.4736297387908</v>
      </c>
      <c r="BP6" s="262">
        <v>1264.6834096710909</v>
      </c>
      <c r="BQ6" s="262">
        <v>689.98724940710588</v>
      </c>
      <c r="BR6" s="262">
        <v>370.77056554833882</v>
      </c>
      <c r="BS6" s="193"/>
      <c r="BT6" s="194">
        <v>1320.3946914489923</v>
      </c>
      <c r="BU6" s="194">
        <v>1264.6834096710909</v>
      </c>
      <c r="BV6" s="194">
        <v>689.98724940710588</v>
      </c>
      <c r="BW6" s="194">
        <v>370.77056554833882</v>
      </c>
      <c r="BX6" s="45">
        <v>2</v>
      </c>
      <c r="BY6" s="263">
        <v>2</v>
      </c>
      <c r="BZ6" s="263">
        <v>2</v>
      </c>
      <c r="CA6" s="263">
        <v>2</v>
      </c>
      <c r="CB6" s="263">
        <v>2</v>
      </c>
      <c r="CC6" s="102"/>
      <c r="CD6" s="102"/>
      <c r="CF6" s="79"/>
      <c r="CH6" s="379" t="s">
        <v>161</v>
      </c>
      <c r="CI6" s="380" t="s">
        <v>353</v>
      </c>
    </row>
    <row r="7" spans="1:87" ht="29.1" customHeight="1">
      <c r="A7" s="6" t="s">
        <v>9</v>
      </c>
      <c r="B7" s="272"/>
      <c r="C7" s="222"/>
      <c r="D7" s="222"/>
      <c r="E7" s="222"/>
      <c r="F7" s="222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180"/>
      <c r="T7" s="58">
        <v>205</v>
      </c>
      <c r="U7" s="277" t="s">
        <v>160</v>
      </c>
      <c r="V7" s="129">
        <v>110</v>
      </c>
      <c r="W7" s="129">
        <v>0</v>
      </c>
      <c r="X7" s="129">
        <v>95</v>
      </c>
      <c r="Y7" s="129">
        <v>0</v>
      </c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134" t="s">
        <v>160</v>
      </c>
      <c r="AM7" s="112">
        <v>2013</v>
      </c>
      <c r="AN7" s="15"/>
      <c r="AO7" s="106"/>
      <c r="AP7" s="106"/>
      <c r="AQ7" s="106"/>
      <c r="AR7" s="106"/>
      <c r="AS7" s="218" t="s">
        <v>51</v>
      </c>
      <c r="AT7" s="20"/>
      <c r="AU7" s="240"/>
      <c r="AV7" s="240"/>
      <c r="AW7" s="240"/>
      <c r="AX7" s="240"/>
      <c r="AY7" s="25"/>
      <c r="AZ7" s="266"/>
      <c r="BA7" s="266"/>
      <c r="BB7" s="266"/>
      <c r="BC7" s="266"/>
      <c r="BD7" s="248"/>
      <c r="BE7" s="265"/>
      <c r="BF7" s="265"/>
      <c r="BG7" s="265"/>
      <c r="BH7" s="265"/>
      <c r="BI7" s="33"/>
      <c r="BJ7" s="261">
        <v>1611.7581341513051</v>
      </c>
      <c r="BK7" s="261">
        <v>1029.3477018243364</v>
      </c>
      <c r="BL7" s="261">
        <v>561.55634717777627</v>
      </c>
      <c r="BM7" s="261">
        <v>301.75639142845688</v>
      </c>
      <c r="BN7" s="192"/>
      <c r="BO7" s="262">
        <v>1289.406507321044</v>
      </c>
      <c r="BP7" s="262">
        <v>1029.3477018243364</v>
      </c>
      <c r="BQ7" s="262">
        <v>561.55634717777627</v>
      </c>
      <c r="BR7" s="262">
        <v>301.75639142845688</v>
      </c>
      <c r="BS7" s="193"/>
      <c r="BT7" s="194">
        <v>1074.5054227675366</v>
      </c>
      <c r="BU7" s="194">
        <v>1029.3477018243364</v>
      </c>
      <c r="BV7" s="194">
        <v>561.55634717777627</v>
      </c>
      <c r="BW7" s="194">
        <v>301.75639142845688</v>
      </c>
      <c r="BX7" s="45">
        <v>2</v>
      </c>
      <c r="BY7" s="263">
        <v>2</v>
      </c>
      <c r="BZ7" s="263">
        <v>2</v>
      </c>
      <c r="CA7" s="263">
        <v>2</v>
      </c>
      <c r="CB7" s="263">
        <v>2</v>
      </c>
      <c r="CC7" s="102"/>
      <c r="CD7" s="102"/>
      <c r="CF7" s="79"/>
    </row>
    <row r="8" spans="1:87" ht="29.1" customHeight="1">
      <c r="A8" s="6" t="s">
        <v>18</v>
      </c>
      <c r="B8" s="272"/>
      <c r="C8" s="222"/>
      <c r="D8" s="222"/>
      <c r="E8" s="222"/>
      <c r="F8" s="222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180"/>
      <c r="T8" s="58"/>
      <c r="U8" s="277"/>
      <c r="V8" s="129"/>
      <c r="W8" s="129"/>
      <c r="X8" s="129"/>
      <c r="Y8" s="129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134"/>
      <c r="AM8" s="112"/>
      <c r="AN8" s="15"/>
      <c r="AO8" s="106"/>
      <c r="AP8" s="106"/>
      <c r="AQ8" s="106"/>
      <c r="AR8" s="106"/>
      <c r="AS8" s="218" t="s">
        <v>51</v>
      </c>
      <c r="AT8" s="20"/>
      <c r="AU8" s="240"/>
      <c r="AV8" s="240"/>
      <c r="AW8" s="240"/>
      <c r="AX8" s="240"/>
      <c r="AY8" s="25"/>
      <c r="AZ8" s="266"/>
      <c r="BA8" s="266"/>
      <c r="BB8" s="266"/>
      <c r="BC8" s="266"/>
      <c r="BD8" s="248"/>
      <c r="BE8" s="265"/>
      <c r="BF8" s="265"/>
      <c r="BG8" s="265"/>
      <c r="BH8" s="265"/>
      <c r="BI8" s="33"/>
      <c r="BJ8" s="261">
        <v>737.3390770755409</v>
      </c>
      <c r="BK8" s="261">
        <v>470.81199855363309</v>
      </c>
      <c r="BL8" s="261">
        <v>256.86180445865915</v>
      </c>
      <c r="BM8" s="261">
        <v>138.02834823976386</v>
      </c>
      <c r="BN8" s="192"/>
      <c r="BO8" s="262">
        <v>589.87126166043276</v>
      </c>
      <c r="BP8" s="262">
        <v>470.81199855363309</v>
      </c>
      <c r="BQ8" s="262">
        <v>256.86180445865915</v>
      </c>
      <c r="BR8" s="262">
        <v>138.02834823976386</v>
      </c>
      <c r="BS8" s="193"/>
      <c r="BT8" s="194">
        <v>491.55938471702729</v>
      </c>
      <c r="BU8" s="194">
        <v>470.81199855363309</v>
      </c>
      <c r="BV8" s="194">
        <v>256.86180445865915</v>
      </c>
      <c r="BW8" s="194">
        <v>138.02834823976386</v>
      </c>
      <c r="BX8" s="45">
        <v>2</v>
      </c>
      <c r="BY8" s="263">
        <v>2</v>
      </c>
      <c r="BZ8" s="263">
        <v>2</v>
      </c>
      <c r="CA8" s="263">
        <v>2</v>
      </c>
      <c r="CB8" s="263">
        <v>2</v>
      </c>
      <c r="CC8" s="102"/>
      <c r="CD8" s="102"/>
      <c r="CF8" s="79"/>
    </row>
    <row r="9" spans="1:87" ht="29.1" customHeight="1">
      <c r="A9" s="6" t="s">
        <v>16</v>
      </c>
      <c r="B9" s="272"/>
      <c r="C9" s="222"/>
      <c r="D9" s="222"/>
      <c r="E9" s="222"/>
      <c r="F9" s="222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180"/>
      <c r="T9" s="58"/>
      <c r="U9" s="277"/>
      <c r="V9" s="129"/>
      <c r="W9" s="129"/>
      <c r="X9" s="129"/>
      <c r="Y9" s="129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134"/>
      <c r="AM9" s="112"/>
      <c r="AN9" s="15"/>
      <c r="AO9" s="106"/>
      <c r="AP9" s="106"/>
      <c r="AQ9" s="106"/>
      <c r="AR9" s="106"/>
      <c r="AS9" s="218" t="s">
        <v>51</v>
      </c>
      <c r="AT9" s="20"/>
      <c r="AU9" s="240"/>
      <c r="AV9" s="240"/>
      <c r="AW9" s="240"/>
      <c r="AX9" s="240"/>
      <c r="AY9" s="25"/>
      <c r="AZ9" s="266"/>
      <c r="BA9" s="266"/>
      <c r="BB9" s="266"/>
      <c r="BC9" s="266"/>
      <c r="BD9" s="248"/>
      <c r="BE9" s="265"/>
      <c r="BF9" s="265"/>
      <c r="BG9" s="265"/>
      <c r="BH9" s="265"/>
      <c r="BI9" s="33"/>
      <c r="BJ9" s="261"/>
      <c r="BK9" s="261"/>
      <c r="BL9" s="261"/>
      <c r="BM9" s="261"/>
      <c r="BN9" s="192"/>
      <c r="BO9" s="262"/>
      <c r="BP9" s="262"/>
      <c r="BQ9" s="262"/>
      <c r="BR9" s="262"/>
      <c r="BS9" s="193"/>
      <c r="BT9" s="194"/>
      <c r="BU9" s="194"/>
      <c r="BV9" s="194"/>
      <c r="BW9" s="194"/>
      <c r="BX9" s="45">
        <v>2</v>
      </c>
      <c r="BY9" s="263">
        <v>2</v>
      </c>
      <c r="BZ9" s="263">
        <v>2</v>
      </c>
      <c r="CA9" s="263">
        <v>2</v>
      </c>
      <c r="CB9" s="263">
        <v>2</v>
      </c>
      <c r="CC9" s="102"/>
      <c r="CD9" s="102"/>
      <c r="CF9" s="79"/>
    </row>
    <row r="10" spans="1:87" ht="29.1" customHeight="1">
      <c r="A10" s="6" t="s">
        <v>22</v>
      </c>
      <c r="B10" s="272"/>
      <c r="C10" s="222"/>
      <c r="D10" s="222"/>
      <c r="E10" s="222"/>
      <c r="F10" s="222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180"/>
      <c r="T10" s="58"/>
      <c r="U10" s="277"/>
      <c r="V10" s="129"/>
      <c r="W10" s="129"/>
      <c r="X10" s="129"/>
      <c r="Y10" s="129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134"/>
      <c r="AM10" s="112"/>
      <c r="AN10" s="15"/>
      <c r="AO10" s="106"/>
      <c r="AP10" s="106"/>
      <c r="AQ10" s="106"/>
      <c r="AR10" s="106"/>
      <c r="AS10" s="218" t="s">
        <v>51</v>
      </c>
      <c r="AT10" s="20"/>
      <c r="AU10" s="240"/>
      <c r="AV10" s="240"/>
      <c r="AW10" s="240"/>
      <c r="AX10" s="240"/>
      <c r="AY10" s="25"/>
      <c r="AZ10" s="266"/>
      <c r="BA10" s="266"/>
      <c r="BB10" s="266"/>
      <c r="BC10" s="266"/>
      <c r="BD10" s="248"/>
      <c r="BE10" s="265"/>
      <c r="BF10" s="265"/>
      <c r="BG10" s="265"/>
      <c r="BH10" s="265"/>
      <c r="BI10" s="33"/>
      <c r="BJ10" s="261">
        <v>1215.6397267166074</v>
      </c>
      <c r="BK10" s="261">
        <v>776.43913646214253</v>
      </c>
      <c r="BL10" s="261">
        <v>423.5588972963551</v>
      </c>
      <c r="BM10" s="261">
        <v>227.59883793124573</v>
      </c>
      <c r="BN10" s="192"/>
      <c r="BO10" s="262">
        <v>972.51178137328588</v>
      </c>
      <c r="BP10" s="262">
        <v>776.43913646214253</v>
      </c>
      <c r="BQ10" s="262">
        <v>423.5588972963551</v>
      </c>
      <c r="BR10" s="262">
        <v>227.59883793124573</v>
      </c>
      <c r="BS10" s="193"/>
      <c r="BT10" s="194">
        <v>810.4264844777382</v>
      </c>
      <c r="BU10" s="194">
        <v>776.43913646214253</v>
      </c>
      <c r="BV10" s="194">
        <v>423.5588972963551</v>
      </c>
      <c r="BW10" s="194">
        <v>227.59883793124573</v>
      </c>
      <c r="BX10" s="45">
        <v>2</v>
      </c>
      <c r="BY10" s="263">
        <v>2</v>
      </c>
      <c r="BZ10" s="263">
        <v>2</v>
      </c>
      <c r="CA10" s="263">
        <v>2</v>
      </c>
      <c r="CB10" s="263">
        <v>2</v>
      </c>
      <c r="CC10" s="102"/>
      <c r="CD10" s="102"/>
      <c r="CF10" s="79"/>
    </row>
    <row r="11" spans="1:87" ht="29.1" customHeight="1">
      <c r="A11" s="6" t="s">
        <v>19</v>
      </c>
      <c r="B11" s="272"/>
      <c r="C11" s="222"/>
      <c r="D11" s="222"/>
      <c r="E11" s="222"/>
      <c r="F11" s="222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180"/>
      <c r="T11" s="58"/>
      <c r="U11" s="277"/>
      <c r="V11" s="129"/>
      <c r="W11" s="129"/>
      <c r="X11" s="129"/>
      <c r="Y11" s="129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134"/>
      <c r="AM11" s="112"/>
      <c r="AN11" s="15"/>
      <c r="AO11" s="106"/>
      <c r="AP11" s="106"/>
      <c r="AQ11" s="106"/>
      <c r="AR11" s="106"/>
      <c r="AS11" s="218" t="s">
        <v>51</v>
      </c>
      <c r="AT11" s="20"/>
      <c r="AU11" s="240"/>
      <c r="AV11" s="240"/>
      <c r="AW11" s="240"/>
      <c r="AX11" s="240"/>
      <c r="AY11" s="25"/>
      <c r="AZ11" s="266"/>
      <c r="BA11" s="266"/>
      <c r="BB11" s="266"/>
      <c r="BC11" s="266"/>
      <c r="BD11" s="248"/>
      <c r="BE11" s="265"/>
      <c r="BF11" s="265"/>
      <c r="BG11" s="265"/>
      <c r="BH11" s="265"/>
      <c r="BI11" s="33"/>
      <c r="BJ11" s="261">
        <v>1074.6149990904787</v>
      </c>
      <c r="BK11" s="261">
        <v>686.18494026284964</v>
      </c>
      <c r="BL11" s="261">
        <v>374.37089811851746</v>
      </c>
      <c r="BM11" s="261">
        <v>201.17666159821016</v>
      </c>
      <c r="BN11" s="192"/>
      <c r="BO11" s="262">
        <v>859.69199927238299</v>
      </c>
      <c r="BP11" s="262">
        <v>686.18494026284964</v>
      </c>
      <c r="BQ11" s="262">
        <v>374.37089811851746</v>
      </c>
      <c r="BR11" s="262">
        <v>201.17666159821016</v>
      </c>
      <c r="BS11" s="193"/>
      <c r="BT11" s="194">
        <v>716.40999939365247</v>
      </c>
      <c r="BU11" s="194">
        <v>686.18494026284964</v>
      </c>
      <c r="BV11" s="194">
        <v>374.37089811851746</v>
      </c>
      <c r="BW11" s="194">
        <v>201.17666159821016</v>
      </c>
      <c r="BX11" s="45">
        <v>2</v>
      </c>
      <c r="BY11" s="263">
        <v>2</v>
      </c>
      <c r="BZ11" s="263">
        <v>2</v>
      </c>
      <c r="CA11" s="263">
        <v>2</v>
      </c>
      <c r="CB11" s="263">
        <v>2</v>
      </c>
      <c r="CC11" s="102"/>
      <c r="CD11" s="102"/>
      <c r="CF11" s="79"/>
    </row>
    <row r="12" spans="1:87" ht="29.1" customHeight="1">
      <c r="A12" s="6" t="s">
        <v>3</v>
      </c>
      <c r="B12" s="272"/>
      <c r="C12" s="222"/>
      <c r="D12" s="222"/>
      <c r="E12" s="222"/>
      <c r="F12" s="222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180"/>
      <c r="T12" s="58"/>
      <c r="U12" s="277"/>
      <c r="V12" s="129"/>
      <c r="W12" s="129"/>
      <c r="X12" s="129"/>
      <c r="Y12" s="129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134"/>
      <c r="AM12" s="112"/>
      <c r="AN12" s="93"/>
      <c r="AO12" s="106" t="s">
        <v>91</v>
      </c>
      <c r="AP12" s="106" t="s">
        <v>169</v>
      </c>
      <c r="AQ12" s="106" t="s">
        <v>170</v>
      </c>
      <c r="AR12" s="106" t="s">
        <v>171</v>
      </c>
      <c r="AS12" s="218" t="s">
        <v>51</v>
      </c>
      <c r="AT12" s="20"/>
      <c r="AU12" s="269" t="s">
        <v>92</v>
      </c>
      <c r="AV12" s="269" t="s">
        <v>92</v>
      </c>
      <c r="AW12" s="269" t="s">
        <v>92</v>
      </c>
      <c r="AX12" s="269" t="s">
        <v>92</v>
      </c>
      <c r="AY12" s="25"/>
      <c r="AZ12" s="267" t="s">
        <v>93</v>
      </c>
      <c r="BA12" s="267" t="s">
        <v>94</v>
      </c>
      <c r="BB12" s="267" t="s">
        <v>94</v>
      </c>
      <c r="BC12" s="267" t="s">
        <v>94</v>
      </c>
      <c r="BD12" s="248"/>
      <c r="BE12" s="265" t="s">
        <v>95</v>
      </c>
      <c r="BF12" s="265" t="s">
        <v>97</v>
      </c>
      <c r="BG12" s="265" t="s">
        <v>97</v>
      </c>
      <c r="BH12" s="265" t="s">
        <v>96</v>
      </c>
      <c r="BI12" s="33"/>
      <c r="BJ12" s="261">
        <v>2423.718687150229</v>
      </c>
      <c r="BK12" s="261">
        <v>1547.6767070997155</v>
      </c>
      <c r="BL12" s="261">
        <v>844.40727275795086</v>
      </c>
      <c r="BM12" s="261">
        <v>453.7355111565617</v>
      </c>
      <c r="BN12" s="192"/>
      <c r="BO12" s="262">
        <v>1938.9749497201833</v>
      </c>
      <c r="BP12" s="262">
        <v>1547.6767070997155</v>
      </c>
      <c r="BQ12" s="262">
        <v>844.40727275795086</v>
      </c>
      <c r="BR12" s="262">
        <v>453.7355111565617</v>
      </c>
      <c r="BS12" s="193"/>
      <c r="BT12" s="194">
        <v>1615.8124581001528</v>
      </c>
      <c r="BU12" s="194">
        <v>1547.6767070997155</v>
      </c>
      <c r="BV12" s="194">
        <v>844.40727275795086</v>
      </c>
      <c r="BW12" s="194">
        <v>453.7355111565617</v>
      </c>
      <c r="BX12" s="45">
        <v>2</v>
      </c>
      <c r="BY12" s="263">
        <v>2</v>
      </c>
      <c r="BZ12" s="263">
        <v>2</v>
      </c>
      <c r="CA12" s="263">
        <v>2</v>
      </c>
      <c r="CB12" s="263">
        <v>2</v>
      </c>
      <c r="CC12" s="102"/>
      <c r="CD12" s="102"/>
      <c r="CF12" s="79"/>
    </row>
    <row r="13" spans="1:87" ht="29.1" customHeight="1">
      <c r="A13" s="6" t="s">
        <v>20</v>
      </c>
      <c r="B13" s="272"/>
      <c r="C13" s="222"/>
      <c r="D13" s="222"/>
      <c r="E13" s="222"/>
      <c r="F13" s="222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180"/>
      <c r="T13" s="58"/>
      <c r="U13" s="277"/>
      <c r="V13" s="129"/>
      <c r="W13" s="129"/>
      <c r="X13" s="129"/>
      <c r="Y13" s="129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134"/>
      <c r="AM13" s="112"/>
      <c r="AN13" s="15"/>
      <c r="AO13" s="106"/>
      <c r="AP13" s="106"/>
      <c r="AQ13" s="106"/>
      <c r="AR13" s="106"/>
      <c r="AS13" s="218" t="s">
        <v>51</v>
      </c>
      <c r="AT13" s="20"/>
      <c r="AU13" s="240"/>
      <c r="AV13" s="240"/>
      <c r="AW13" s="240"/>
      <c r="AX13" s="240"/>
      <c r="AY13" s="25"/>
      <c r="AZ13" s="266"/>
      <c r="BA13" s="266"/>
      <c r="BB13" s="266"/>
      <c r="BC13" s="266"/>
      <c r="BD13" s="248"/>
      <c r="BE13" s="265"/>
      <c r="BF13" s="265"/>
      <c r="BG13" s="265"/>
      <c r="BH13" s="265"/>
      <c r="BI13" s="33"/>
      <c r="BJ13" s="261">
        <v>1160.7419889227529</v>
      </c>
      <c r="BK13" s="261">
        <v>741.29342143126519</v>
      </c>
      <c r="BL13" s="261">
        <v>404.4258019921719</v>
      </c>
      <c r="BM13" s="261">
        <v>217.32928111430417</v>
      </c>
      <c r="BN13" s="192"/>
      <c r="BO13" s="262">
        <v>928.59359113820233</v>
      </c>
      <c r="BP13" s="262">
        <v>741.29342143126519</v>
      </c>
      <c r="BQ13" s="262">
        <v>404.4258019921719</v>
      </c>
      <c r="BR13" s="262">
        <v>217.32928111430417</v>
      </c>
      <c r="BS13" s="193"/>
      <c r="BT13" s="194">
        <v>773.82799261516857</v>
      </c>
      <c r="BU13" s="194">
        <v>741.29342143126519</v>
      </c>
      <c r="BV13" s="194">
        <v>404.4258019921719</v>
      </c>
      <c r="BW13" s="194">
        <v>217.32928111430417</v>
      </c>
      <c r="BX13" s="45">
        <v>2</v>
      </c>
      <c r="BY13" s="263">
        <v>2</v>
      </c>
      <c r="BZ13" s="263">
        <v>2</v>
      </c>
      <c r="CA13" s="263">
        <v>2</v>
      </c>
      <c r="CB13" s="263">
        <v>2</v>
      </c>
      <c r="CC13" s="102"/>
      <c r="CD13" s="102"/>
      <c r="CF13" s="79"/>
    </row>
    <row r="14" spans="1:87" ht="29.1" customHeight="1">
      <c r="A14" s="6" t="s">
        <v>13</v>
      </c>
      <c r="B14" s="272"/>
      <c r="C14" s="222"/>
      <c r="D14" s="222"/>
      <c r="E14" s="222"/>
      <c r="F14" s="222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180"/>
      <c r="T14" s="58"/>
      <c r="U14" s="277"/>
      <c r="V14" s="129"/>
      <c r="W14" s="129"/>
      <c r="X14" s="129"/>
      <c r="Y14" s="129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134"/>
      <c r="AM14" s="112"/>
      <c r="AN14" s="15"/>
      <c r="AO14" s="106"/>
      <c r="AP14" s="106"/>
      <c r="AQ14" s="106"/>
      <c r="AR14" s="106"/>
      <c r="AS14" s="218" t="s">
        <v>51</v>
      </c>
      <c r="AT14" s="20"/>
      <c r="AU14" s="240"/>
      <c r="AV14" s="240"/>
      <c r="AW14" s="240"/>
      <c r="AX14" s="240"/>
      <c r="AY14" s="25"/>
      <c r="AZ14" s="266"/>
      <c r="BA14" s="266"/>
      <c r="BB14" s="266"/>
      <c r="BC14" s="266"/>
      <c r="BD14" s="248"/>
      <c r="BE14" s="265"/>
      <c r="BF14" s="265"/>
      <c r="BG14" s="265"/>
      <c r="BH14" s="265"/>
      <c r="BI14" s="33"/>
      <c r="BJ14" s="261">
        <v>1776.7800765016937</v>
      </c>
      <c r="BK14" s="261">
        <v>1134.5036811967211</v>
      </c>
      <c r="BL14" s="261">
        <v>618.95563309032582</v>
      </c>
      <c r="BM14" s="261">
        <v>332.59946575471514</v>
      </c>
      <c r="BN14" s="192"/>
      <c r="BO14" s="262">
        <v>1421.424061201355</v>
      </c>
      <c r="BP14" s="262">
        <v>1134.5036811967211</v>
      </c>
      <c r="BQ14" s="262">
        <v>618.95563309032582</v>
      </c>
      <c r="BR14" s="262">
        <v>332.59946575471514</v>
      </c>
      <c r="BS14" s="193"/>
      <c r="BT14" s="194">
        <v>1184.5200510011291</v>
      </c>
      <c r="BU14" s="194">
        <v>1134.5036811967211</v>
      </c>
      <c r="BV14" s="194">
        <v>618.95563309032582</v>
      </c>
      <c r="BW14" s="194">
        <v>332.59946575471514</v>
      </c>
      <c r="BX14" s="45">
        <v>2</v>
      </c>
      <c r="BY14" s="263">
        <v>2</v>
      </c>
      <c r="BZ14" s="263">
        <v>2</v>
      </c>
      <c r="CA14" s="263">
        <v>2</v>
      </c>
      <c r="CB14" s="263">
        <v>2</v>
      </c>
      <c r="CC14" s="102"/>
      <c r="CD14" s="102"/>
      <c r="CF14" s="79"/>
    </row>
    <row r="15" spans="1:87" ht="29.1" customHeight="1">
      <c r="A15" s="6" t="s">
        <v>4</v>
      </c>
      <c r="B15" s="272"/>
      <c r="C15" s="222"/>
      <c r="D15" s="222"/>
      <c r="E15" s="222"/>
      <c r="F15" s="222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180"/>
      <c r="T15" s="58">
        <v>800</v>
      </c>
      <c r="U15" s="277" t="s">
        <v>160</v>
      </c>
      <c r="V15" s="129"/>
      <c r="W15" s="129"/>
      <c r="X15" s="129"/>
      <c r="Y15" s="129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134"/>
      <c r="AM15" s="112">
        <v>2012</v>
      </c>
      <c r="AN15" s="15"/>
      <c r="AO15" s="106"/>
      <c r="AP15" s="106"/>
      <c r="AQ15" s="106"/>
      <c r="AR15" s="106"/>
      <c r="AS15" s="218" t="s">
        <v>51</v>
      </c>
      <c r="AT15" s="20"/>
      <c r="AU15" s="240"/>
      <c r="AV15" s="240"/>
      <c r="AW15" s="240"/>
      <c r="AX15" s="240"/>
      <c r="AY15" s="25"/>
      <c r="AZ15" s="266"/>
      <c r="BA15" s="266"/>
      <c r="BB15" s="266"/>
      <c r="BC15" s="266"/>
      <c r="BD15" s="248"/>
      <c r="BE15" s="265"/>
      <c r="BF15" s="265"/>
      <c r="BG15" s="265"/>
      <c r="BH15" s="265"/>
      <c r="BI15" s="33"/>
      <c r="BJ15" s="261">
        <v>1941.4732898832567</v>
      </c>
      <c r="BK15" s="261">
        <v>1239.6596605691061</v>
      </c>
      <c r="BL15" s="261">
        <v>676.31505838765827</v>
      </c>
      <c r="BM15" s="261">
        <v>363.42533814325662</v>
      </c>
      <c r="BN15" s="192"/>
      <c r="BO15" s="262">
        <v>1553.1786319066055</v>
      </c>
      <c r="BP15" s="262">
        <v>1239.6596605691061</v>
      </c>
      <c r="BQ15" s="262">
        <v>676.31505838765827</v>
      </c>
      <c r="BR15" s="262">
        <v>363.42533814325662</v>
      </c>
      <c r="BS15" s="193"/>
      <c r="BT15" s="194">
        <v>1294.3155265888379</v>
      </c>
      <c r="BU15" s="194">
        <v>1239.6596605691061</v>
      </c>
      <c r="BV15" s="194">
        <v>676.31505838765827</v>
      </c>
      <c r="BW15" s="194">
        <v>363.42533814325662</v>
      </c>
      <c r="BX15" s="45">
        <v>2</v>
      </c>
      <c r="BY15" s="263">
        <v>2</v>
      </c>
      <c r="BZ15" s="263">
        <v>2</v>
      </c>
      <c r="CA15" s="263">
        <v>2</v>
      </c>
      <c r="CB15" s="263">
        <v>2</v>
      </c>
      <c r="CC15" s="102"/>
      <c r="CD15" s="102"/>
      <c r="CF15" s="79"/>
    </row>
    <row r="16" spans="1:87" ht="29.1" customHeight="1">
      <c r="A16" s="7" t="s">
        <v>0</v>
      </c>
      <c r="B16" s="272">
        <v>1.6838643240000002</v>
      </c>
      <c r="C16" s="222">
        <v>218.0307</v>
      </c>
      <c r="D16" s="222">
        <v>143.60849999999999</v>
      </c>
      <c r="E16" s="222">
        <v>269.24300000000005</v>
      </c>
      <c r="F16" s="222">
        <v>1052.9821240000001</v>
      </c>
      <c r="G16" s="270">
        <v>0.27700000000000002</v>
      </c>
      <c r="H16" s="270">
        <v>0.67679999999999996</v>
      </c>
      <c r="I16" s="270">
        <v>9.1739999999999995</v>
      </c>
      <c r="J16" s="270">
        <v>165.55125000000001</v>
      </c>
      <c r="K16" s="270">
        <v>21.181750000000001</v>
      </c>
      <c r="L16" s="270">
        <v>10.7019</v>
      </c>
      <c r="M16" s="270">
        <v>87.57</v>
      </c>
      <c r="N16" s="270">
        <v>463.88100000000003</v>
      </c>
      <c r="O16" s="270">
        <v>196.57194999999999</v>
      </c>
      <c r="P16" s="270">
        <v>132.22979999999998</v>
      </c>
      <c r="Q16" s="270">
        <v>172.49900000000002</v>
      </c>
      <c r="R16" s="270">
        <v>423.54987400000005</v>
      </c>
      <c r="S16" s="180" t="s">
        <v>160</v>
      </c>
      <c r="T16" s="58">
        <v>37502</v>
      </c>
      <c r="U16" s="277" t="s">
        <v>160</v>
      </c>
      <c r="V16" s="129">
        <v>31044</v>
      </c>
      <c r="W16" s="129">
        <v>3395</v>
      </c>
      <c r="X16" s="129">
        <v>1937</v>
      </c>
      <c r="Y16" s="129">
        <v>1126</v>
      </c>
      <c r="Z16" s="276">
        <v>22</v>
      </c>
      <c r="AA16" s="276">
        <v>16</v>
      </c>
      <c r="AB16" s="276">
        <v>66</v>
      </c>
      <c r="AC16" s="276">
        <v>139</v>
      </c>
      <c r="AD16" s="276">
        <v>2907</v>
      </c>
      <c r="AE16" s="276">
        <v>253</v>
      </c>
      <c r="AF16" s="276">
        <v>630</v>
      </c>
      <c r="AG16" s="276">
        <v>390</v>
      </c>
      <c r="AH16" s="276">
        <v>28115</v>
      </c>
      <c r="AI16" s="276">
        <v>3126</v>
      </c>
      <c r="AJ16" s="276">
        <v>1241</v>
      </c>
      <c r="AK16" s="276">
        <v>597</v>
      </c>
      <c r="AL16" s="134" t="s">
        <v>160</v>
      </c>
      <c r="AM16" s="112">
        <v>2012</v>
      </c>
      <c r="AN16" s="15"/>
      <c r="AO16" s="106"/>
      <c r="AP16" s="106"/>
      <c r="AQ16" s="106"/>
      <c r="AR16" s="106"/>
      <c r="AS16" s="218" t="s">
        <v>51</v>
      </c>
      <c r="AT16" s="20"/>
      <c r="AU16" s="240" t="s">
        <v>135</v>
      </c>
      <c r="AV16" s="240" t="s">
        <v>135</v>
      </c>
      <c r="AW16" s="240" t="s">
        <v>135</v>
      </c>
      <c r="AX16" s="240" t="s">
        <v>135</v>
      </c>
      <c r="AY16" s="25"/>
      <c r="AZ16" s="266" t="s">
        <v>134</v>
      </c>
      <c r="BA16" s="266" t="s">
        <v>136</v>
      </c>
      <c r="BB16" s="266" t="s">
        <v>136</v>
      </c>
      <c r="BC16" s="266" t="s">
        <v>136</v>
      </c>
      <c r="BD16" s="248"/>
      <c r="BE16" s="265" t="s">
        <v>137</v>
      </c>
      <c r="BF16" s="265"/>
      <c r="BG16" s="265"/>
      <c r="BH16" s="265"/>
      <c r="BI16" s="33"/>
      <c r="BJ16" s="261">
        <v>1870</v>
      </c>
      <c r="BK16" s="261">
        <v>1650</v>
      </c>
      <c r="BL16" s="261">
        <v>890</v>
      </c>
      <c r="BM16" s="261">
        <v>500</v>
      </c>
      <c r="BN16" s="192"/>
      <c r="BO16" s="262">
        <v>1496</v>
      </c>
      <c r="BP16" s="262">
        <v>1650</v>
      </c>
      <c r="BQ16" s="262">
        <v>890</v>
      </c>
      <c r="BR16" s="262">
        <v>500</v>
      </c>
      <c r="BS16" s="193"/>
      <c r="BT16" s="194">
        <v>1246.6666666666667</v>
      </c>
      <c r="BU16" s="194">
        <v>1650</v>
      </c>
      <c r="BV16" s="194">
        <v>890</v>
      </c>
      <c r="BW16" s="194">
        <v>500</v>
      </c>
      <c r="BX16" s="45">
        <v>2</v>
      </c>
      <c r="BY16" s="263">
        <v>2</v>
      </c>
      <c r="BZ16" s="263">
        <v>2</v>
      </c>
      <c r="CA16" s="263">
        <v>2</v>
      </c>
      <c r="CB16" s="263">
        <v>2</v>
      </c>
      <c r="CC16" s="102">
        <v>5670</v>
      </c>
      <c r="CD16" s="102"/>
      <c r="CF16" s="79"/>
    </row>
    <row r="17" spans="1:84" ht="29.1" customHeight="1">
      <c r="A17" s="6" t="s">
        <v>15</v>
      </c>
      <c r="B17" s="272"/>
      <c r="C17" s="222"/>
      <c r="D17" s="222"/>
      <c r="E17" s="222"/>
      <c r="F17" s="222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180"/>
      <c r="T17" s="58"/>
      <c r="U17" s="277"/>
      <c r="V17" s="129"/>
      <c r="W17" s="129"/>
      <c r="X17" s="129"/>
      <c r="Y17" s="129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134"/>
      <c r="AM17" s="112"/>
      <c r="AN17" s="15"/>
      <c r="AO17" s="106"/>
      <c r="AP17" s="106"/>
      <c r="AQ17" s="106"/>
      <c r="AR17" s="106"/>
      <c r="AS17" s="218" t="s">
        <v>51</v>
      </c>
      <c r="AT17" s="20"/>
      <c r="AU17" s="240"/>
      <c r="AV17" s="240"/>
      <c r="AW17" s="240"/>
      <c r="AX17" s="240"/>
      <c r="AY17" s="25"/>
      <c r="AZ17" s="266"/>
      <c r="BA17" s="266"/>
      <c r="BB17" s="266"/>
      <c r="BC17" s="266"/>
      <c r="BD17" s="248"/>
      <c r="BE17" s="265"/>
      <c r="BF17" s="265"/>
      <c r="BG17" s="265"/>
      <c r="BH17" s="265"/>
      <c r="BI17" s="33"/>
      <c r="BJ17" s="261">
        <v>1184.410474678187</v>
      </c>
      <c r="BK17" s="261">
        <v>756.33578746448075</v>
      </c>
      <c r="BL17" s="261">
        <v>412.63708872688386</v>
      </c>
      <c r="BM17" s="261">
        <v>221.73297716981008</v>
      </c>
      <c r="BN17" s="192"/>
      <c r="BO17" s="262">
        <v>947.52837974254965</v>
      </c>
      <c r="BP17" s="262">
        <v>756.33578746448075</v>
      </c>
      <c r="BQ17" s="262">
        <v>412.63708872688386</v>
      </c>
      <c r="BR17" s="262">
        <v>221.73297716981008</v>
      </c>
      <c r="BS17" s="193"/>
      <c r="BT17" s="194">
        <v>789.60698311879139</v>
      </c>
      <c r="BU17" s="194">
        <v>756.33578746448075</v>
      </c>
      <c r="BV17" s="194">
        <v>412.63708872688386</v>
      </c>
      <c r="BW17" s="194">
        <v>221.73297716981008</v>
      </c>
      <c r="BX17" s="45">
        <v>2</v>
      </c>
      <c r="BY17" s="263">
        <v>2</v>
      </c>
      <c r="BZ17" s="263">
        <v>2</v>
      </c>
      <c r="CA17" s="263">
        <v>2</v>
      </c>
      <c r="CB17" s="263">
        <v>2</v>
      </c>
      <c r="CC17" s="102"/>
      <c r="CD17" s="102"/>
      <c r="CF17" s="79"/>
    </row>
    <row r="18" spans="1:84" ht="29.1" customHeight="1">
      <c r="A18" s="6" t="s">
        <v>21</v>
      </c>
      <c r="B18" s="272"/>
      <c r="C18" s="222"/>
      <c r="D18" s="222"/>
      <c r="E18" s="222"/>
      <c r="F18" s="222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180"/>
      <c r="T18" s="58"/>
      <c r="U18" s="277"/>
      <c r="V18" s="129"/>
      <c r="W18" s="129"/>
      <c r="X18" s="129"/>
      <c r="Y18" s="129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134"/>
      <c r="AM18" s="112"/>
      <c r="AN18" s="15"/>
      <c r="AO18" s="106"/>
      <c r="AP18" s="106"/>
      <c r="AQ18" s="106"/>
      <c r="AR18" s="106"/>
      <c r="AS18" s="218" t="s">
        <v>51</v>
      </c>
      <c r="AT18" s="20"/>
      <c r="AU18" s="240"/>
      <c r="AV18" s="240"/>
      <c r="AW18" s="240"/>
      <c r="AX18" s="240"/>
      <c r="AY18" s="25"/>
      <c r="AZ18" s="266"/>
      <c r="BA18" s="266"/>
      <c r="BB18" s="266"/>
      <c r="BC18" s="266"/>
      <c r="BD18" s="248"/>
      <c r="BE18" s="265"/>
      <c r="BF18" s="265"/>
      <c r="BG18" s="265"/>
      <c r="BH18" s="265"/>
      <c r="BI18" s="33"/>
      <c r="BJ18" s="261">
        <v>1009.8553922318599</v>
      </c>
      <c r="BK18" s="261">
        <v>644.85357938653772</v>
      </c>
      <c r="BL18" s="261">
        <v>351.84965052088523</v>
      </c>
      <c r="BM18" s="261">
        <v>189.04929550785204</v>
      </c>
      <c r="BN18" s="192"/>
      <c r="BO18" s="262">
        <v>807.88431378548796</v>
      </c>
      <c r="BP18" s="262">
        <v>644.85357938653772</v>
      </c>
      <c r="BQ18" s="262">
        <v>351.84965052088523</v>
      </c>
      <c r="BR18" s="262">
        <v>189.04929550785204</v>
      </c>
      <c r="BS18" s="193"/>
      <c r="BT18" s="194">
        <v>673.23692815457332</v>
      </c>
      <c r="BU18" s="194">
        <v>644.85357938653772</v>
      </c>
      <c r="BV18" s="194">
        <v>351.84965052088523</v>
      </c>
      <c r="BW18" s="194">
        <v>189.04929550785204</v>
      </c>
      <c r="BX18" s="45">
        <v>2</v>
      </c>
      <c r="BY18" s="263">
        <v>2</v>
      </c>
      <c r="BZ18" s="263">
        <v>2</v>
      </c>
      <c r="CA18" s="263">
        <v>2</v>
      </c>
      <c r="CB18" s="263">
        <v>2</v>
      </c>
      <c r="CC18" s="102"/>
      <c r="CD18" s="102"/>
      <c r="CF18" s="79"/>
    </row>
    <row r="19" spans="1:84" ht="29.1" customHeight="1">
      <c r="A19" s="6" t="s">
        <v>10</v>
      </c>
      <c r="B19" s="272"/>
      <c r="C19" s="222"/>
      <c r="D19" s="222"/>
      <c r="E19" s="222"/>
      <c r="F19" s="222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180"/>
      <c r="T19" s="58"/>
      <c r="U19" s="277"/>
      <c r="V19" s="129"/>
      <c r="W19" s="129"/>
      <c r="X19" s="129"/>
      <c r="Y19" s="129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134"/>
      <c r="AM19" s="112"/>
      <c r="AN19" s="15"/>
      <c r="AO19" s="106"/>
      <c r="AP19" s="106"/>
      <c r="AQ19" s="106"/>
      <c r="AR19" s="106"/>
      <c r="AS19" s="218" t="s">
        <v>51</v>
      </c>
      <c r="AT19" s="20"/>
      <c r="AU19" s="240"/>
      <c r="AV19" s="240"/>
      <c r="AW19" s="240"/>
      <c r="AX19" s="240"/>
      <c r="AY19" s="25"/>
      <c r="AZ19" s="266"/>
      <c r="BA19" s="266"/>
      <c r="BB19" s="266"/>
      <c r="BC19" s="266"/>
      <c r="BD19" s="248"/>
      <c r="BE19" s="265"/>
      <c r="BF19" s="265"/>
      <c r="BG19" s="265"/>
      <c r="BH19" s="265"/>
      <c r="BI19" s="33"/>
      <c r="BJ19" s="261">
        <v>1676.5177410099234</v>
      </c>
      <c r="BK19" s="261">
        <v>1070.679062700648</v>
      </c>
      <c r="BL19" s="261">
        <v>584.11745539062554</v>
      </c>
      <c r="BM19" s="261">
        <v>313.86655558109811</v>
      </c>
      <c r="BN19" s="192"/>
      <c r="BO19" s="262">
        <v>1341.2141928079388</v>
      </c>
      <c r="BP19" s="262">
        <v>1070.679062700648</v>
      </c>
      <c r="BQ19" s="262">
        <v>584.11745539062554</v>
      </c>
      <c r="BR19" s="262">
        <v>313.86655558109811</v>
      </c>
      <c r="BS19" s="193"/>
      <c r="BT19" s="194">
        <v>1117.6784940066157</v>
      </c>
      <c r="BU19" s="194">
        <v>1070.679062700648</v>
      </c>
      <c r="BV19" s="194">
        <v>584.11745539062554</v>
      </c>
      <c r="BW19" s="194">
        <v>313.86655558109811</v>
      </c>
      <c r="BX19" s="45">
        <v>2</v>
      </c>
      <c r="BY19" s="263">
        <v>2</v>
      </c>
      <c r="BZ19" s="263">
        <v>2</v>
      </c>
      <c r="CA19" s="263">
        <v>2</v>
      </c>
      <c r="CB19" s="263">
        <v>2</v>
      </c>
      <c r="CC19" s="102"/>
      <c r="CD19" s="102"/>
      <c r="CF19" s="79"/>
    </row>
    <row r="20" spans="1:84" ht="29.1" customHeight="1">
      <c r="A20" s="6" t="s">
        <v>2</v>
      </c>
      <c r="B20" s="272"/>
      <c r="C20" s="222"/>
      <c r="D20" s="222"/>
      <c r="E20" s="222"/>
      <c r="F20" s="222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180"/>
      <c r="T20" s="58"/>
      <c r="U20" s="277"/>
      <c r="V20" s="129"/>
      <c r="W20" s="129"/>
      <c r="X20" s="129"/>
      <c r="Y20" s="129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134"/>
      <c r="AM20" s="112"/>
      <c r="AN20" s="15"/>
      <c r="AO20" s="106"/>
      <c r="AP20" s="106"/>
      <c r="AQ20" s="106"/>
      <c r="AR20" s="106"/>
      <c r="AS20" s="218" t="s">
        <v>51</v>
      </c>
      <c r="AT20" s="20"/>
      <c r="AU20" s="240"/>
      <c r="AV20" s="240"/>
      <c r="AW20" s="240"/>
      <c r="AX20" s="240"/>
      <c r="AY20" s="25"/>
      <c r="AZ20" s="266"/>
      <c r="BA20" s="266"/>
      <c r="BB20" s="266"/>
      <c r="BC20" s="266"/>
      <c r="BD20" s="248"/>
      <c r="BE20" s="265"/>
      <c r="BF20" s="265"/>
      <c r="BG20" s="265"/>
      <c r="BH20" s="265"/>
      <c r="BI20" s="33"/>
      <c r="BJ20" s="261">
        <v>1290.2612026399902</v>
      </c>
      <c r="BK20" s="261">
        <v>823.95614318388891</v>
      </c>
      <c r="BL20" s="261">
        <v>449.50815780265356</v>
      </c>
      <c r="BM20" s="261">
        <v>241.54960941958677</v>
      </c>
      <c r="BN20" s="192"/>
      <c r="BO20" s="262">
        <v>1032.2089621119922</v>
      </c>
      <c r="BP20" s="262">
        <v>823.95614318388891</v>
      </c>
      <c r="BQ20" s="262">
        <v>449.50815780265356</v>
      </c>
      <c r="BR20" s="262">
        <v>241.54960941958677</v>
      </c>
      <c r="BS20" s="193"/>
      <c r="BT20" s="194">
        <v>860.17413509332675</v>
      </c>
      <c r="BU20" s="194">
        <v>823.95614318388891</v>
      </c>
      <c r="BV20" s="194">
        <v>449.50815780265356</v>
      </c>
      <c r="BW20" s="194">
        <v>241.54960941958677</v>
      </c>
      <c r="BX20" s="45">
        <v>2</v>
      </c>
      <c r="BY20" s="263">
        <v>2</v>
      </c>
      <c r="BZ20" s="263">
        <v>2</v>
      </c>
      <c r="CA20" s="263">
        <v>2</v>
      </c>
      <c r="CB20" s="263">
        <v>2</v>
      </c>
      <c r="CC20" s="102"/>
      <c r="CD20" s="102"/>
      <c r="CF20" s="79"/>
    </row>
    <row r="21" spans="1:84" ht="29.1" customHeight="1">
      <c r="A21" s="6" t="s">
        <v>23</v>
      </c>
      <c r="B21" s="272">
        <v>6.1100000000000002E-2</v>
      </c>
      <c r="C21" s="222">
        <v>2.9</v>
      </c>
      <c r="D21" s="222">
        <v>0</v>
      </c>
      <c r="E21" s="222">
        <v>58.2</v>
      </c>
      <c r="F21" s="222">
        <v>0</v>
      </c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180"/>
      <c r="T21" s="58">
        <v>110</v>
      </c>
      <c r="U21" s="277" t="s">
        <v>160</v>
      </c>
      <c r="V21" s="129">
        <v>19</v>
      </c>
      <c r="W21" s="129"/>
      <c r="X21" s="129">
        <v>91</v>
      </c>
      <c r="Y21" s="129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134" t="s">
        <v>160</v>
      </c>
      <c r="AM21" s="112">
        <v>2013</v>
      </c>
      <c r="AN21" s="15"/>
      <c r="AO21" s="106"/>
      <c r="AP21" s="106"/>
      <c r="AQ21" s="106"/>
      <c r="AR21" s="106"/>
      <c r="AS21" s="218" t="s">
        <v>51</v>
      </c>
      <c r="AT21" s="20"/>
      <c r="AU21" s="240"/>
      <c r="AV21" s="240"/>
      <c r="AW21" s="240"/>
      <c r="AX21" s="240"/>
      <c r="AY21" s="25"/>
      <c r="AZ21" s="266"/>
      <c r="BA21" s="266"/>
      <c r="BB21" s="266"/>
      <c r="BC21" s="266"/>
      <c r="BD21" s="248"/>
      <c r="BE21" s="265"/>
      <c r="BF21" s="265"/>
      <c r="BG21" s="265"/>
      <c r="BH21" s="265"/>
      <c r="BI21" s="33"/>
      <c r="BJ21" s="261">
        <v>1355.020809498609</v>
      </c>
      <c r="BK21" s="261">
        <v>865.28750406020049</v>
      </c>
      <c r="BL21" s="261">
        <v>472.06926601550293</v>
      </c>
      <c r="BM21" s="261">
        <v>253.65977357222806</v>
      </c>
      <c r="BN21" s="192"/>
      <c r="BO21" s="262">
        <v>1084.0166475988872</v>
      </c>
      <c r="BP21" s="262">
        <v>865.28750406020049</v>
      </c>
      <c r="BQ21" s="262">
        <v>472.06926601550293</v>
      </c>
      <c r="BR21" s="262">
        <v>253.65977357222806</v>
      </c>
      <c r="BS21" s="193"/>
      <c r="BT21" s="194">
        <v>903.34720633240602</v>
      </c>
      <c r="BU21" s="194">
        <v>865.28750406020049</v>
      </c>
      <c r="BV21" s="194">
        <v>472.06926601550293</v>
      </c>
      <c r="BW21" s="194">
        <v>253.65977357222806</v>
      </c>
      <c r="BX21" s="45">
        <v>2</v>
      </c>
      <c r="BY21" s="263">
        <v>2</v>
      </c>
      <c r="BZ21" s="263">
        <v>2</v>
      </c>
      <c r="CA21" s="263">
        <v>2</v>
      </c>
      <c r="CB21" s="263">
        <v>2</v>
      </c>
      <c r="CC21" s="102"/>
      <c r="CD21" s="102"/>
      <c r="CF21" s="79"/>
    </row>
    <row r="22" spans="1:84" ht="29.1" customHeight="1">
      <c r="A22" s="6" t="s">
        <v>17</v>
      </c>
      <c r="B22" s="272"/>
      <c r="C22" s="222"/>
      <c r="D22" s="222"/>
      <c r="E22" s="222"/>
      <c r="F22" s="222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180"/>
      <c r="T22" s="58"/>
      <c r="U22" s="277"/>
      <c r="V22" s="129"/>
      <c r="W22" s="129"/>
      <c r="X22" s="129"/>
      <c r="Y22" s="129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134"/>
      <c r="AM22" s="112"/>
      <c r="AN22" s="15"/>
      <c r="AO22" s="106"/>
      <c r="AP22" s="106"/>
      <c r="AQ22" s="106"/>
      <c r="AR22" s="106"/>
      <c r="AS22" s="218" t="s">
        <v>51</v>
      </c>
      <c r="AT22" s="20"/>
      <c r="AU22" s="240"/>
      <c r="AV22" s="240"/>
      <c r="AW22" s="240"/>
      <c r="AX22" s="240"/>
      <c r="AY22" s="25"/>
      <c r="AZ22" s="266"/>
      <c r="BA22" s="266"/>
      <c r="BB22" s="266"/>
      <c r="BC22" s="266"/>
      <c r="BD22" s="248"/>
      <c r="BE22" s="265"/>
      <c r="BF22" s="265"/>
      <c r="BG22" s="265"/>
      <c r="BH22" s="265"/>
      <c r="BI22" s="33"/>
      <c r="BJ22" s="261">
        <v>1206.1065866206686</v>
      </c>
      <c r="BK22" s="261">
        <v>770.1129077565846</v>
      </c>
      <c r="BL22" s="261">
        <v>420.13088438768887</v>
      </c>
      <c r="BM22" s="261">
        <v>225.75823059554597</v>
      </c>
      <c r="BN22" s="192"/>
      <c r="BO22" s="262">
        <v>964.88526929653494</v>
      </c>
      <c r="BP22" s="262">
        <v>770.1129077565846</v>
      </c>
      <c r="BQ22" s="262">
        <v>420.13088438768887</v>
      </c>
      <c r="BR22" s="262">
        <v>225.75823059554597</v>
      </c>
      <c r="BS22" s="193"/>
      <c r="BT22" s="194">
        <v>804.07105774711238</v>
      </c>
      <c r="BU22" s="194">
        <v>770.1129077565846</v>
      </c>
      <c r="BV22" s="194">
        <v>420.13088438768887</v>
      </c>
      <c r="BW22" s="194">
        <v>225.75823059554597</v>
      </c>
      <c r="BX22" s="45">
        <v>2</v>
      </c>
      <c r="BY22" s="263">
        <v>2</v>
      </c>
      <c r="BZ22" s="263">
        <v>2</v>
      </c>
      <c r="CA22" s="263">
        <v>2</v>
      </c>
      <c r="CB22" s="263">
        <v>2</v>
      </c>
      <c r="CC22" s="102"/>
      <c r="CD22" s="102"/>
      <c r="CF22" s="79"/>
    </row>
    <row r="23" spans="1:84" ht="29.1" customHeight="1">
      <c r="A23" s="6" t="s">
        <v>24</v>
      </c>
      <c r="B23" s="272"/>
      <c r="C23" s="222"/>
      <c r="D23" s="222"/>
      <c r="E23" s="222"/>
      <c r="F23" s="222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180"/>
      <c r="T23" s="58"/>
      <c r="U23" s="277"/>
      <c r="V23" s="129"/>
      <c r="W23" s="129"/>
      <c r="X23" s="129"/>
      <c r="Y23" s="129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134"/>
      <c r="AM23" s="112"/>
      <c r="AN23" s="15"/>
      <c r="AO23" s="106"/>
      <c r="AP23" s="106"/>
      <c r="AQ23" s="106"/>
      <c r="AR23" s="106"/>
      <c r="AS23" s="218" t="s">
        <v>51</v>
      </c>
      <c r="AT23" s="20"/>
      <c r="AU23" s="240"/>
      <c r="AV23" s="240"/>
      <c r="AW23" s="240"/>
      <c r="AX23" s="240"/>
      <c r="AY23" s="25"/>
      <c r="AZ23" s="266"/>
      <c r="BA23" s="266"/>
      <c r="BB23" s="266"/>
      <c r="BC23" s="266"/>
      <c r="BD23" s="248"/>
      <c r="BE23" s="265"/>
      <c r="BF23" s="265"/>
      <c r="BG23" s="265"/>
      <c r="BH23" s="265"/>
      <c r="BI23" s="33"/>
      <c r="BJ23" s="261">
        <v>1670.6006195710652</v>
      </c>
      <c r="BK23" s="261">
        <v>1066.8833254773131</v>
      </c>
      <c r="BL23" s="261">
        <v>582.04470339933903</v>
      </c>
      <c r="BM23" s="261">
        <v>312.76563156722165</v>
      </c>
      <c r="BN23" s="192"/>
      <c r="BO23" s="262">
        <v>1336.4804956568523</v>
      </c>
      <c r="BP23" s="262">
        <v>1066.8833254773131</v>
      </c>
      <c r="BQ23" s="262">
        <v>582.04470339933903</v>
      </c>
      <c r="BR23" s="262">
        <v>312.76563156722165</v>
      </c>
      <c r="BS23" s="193"/>
      <c r="BT23" s="194">
        <v>1113.73374638071</v>
      </c>
      <c r="BU23" s="194">
        <v>1066.8833254773131</v>
      </c>
      <c r="BV23" s="194">
        <v>582.04470339933903</v>
      </c>
      <c r="BW23" s="194">
        <v>312.76563156722165</v>
      </c>
      <c r="BX23" s="45">
        <v>2</v>
      </c>
      <c r="BY23" s="263">
        <v>2</v>
      </c>
      <c r="BZ23" s="263">
        <v>2</v>
      </c>
      <c r="CA23" s="263">
        <v>2</v>
      </c>
      <c r="CB23" s="263">
        <v>2</v>
      </c>
      <c r="CC23" s="102"/>
      <c r="CD23" s="102"/>
      <c r="CF23" s="79"/>
    </row>
    <row r="24" spans="1:84" ht="29.1" customHeight="1">
      <c r="A24" s="6" t="s">
        <v>27</v>
      </c>
      <c r="B24" s="272"/>
      <c r="C24" s="222"/>
      <c r="D24" s="222"/>
      <c r="E24" s="222"/>
      <c r="F24" s="222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180"/>
      <c r="T24" s="58"/>
      <c r="U24" s="277"/>
      <c r="V24" s="129"/>
      <c r="W24" s="129"/>
      <c r="X24" s="129"/>
      <c r="Y24" s="129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134"/>
      <c r="AM24" s="112"/>
      <c r="AN24" s="15"/>
      <c r="AO24" s="106"/>
      <c r="AP24" s="106"/>
      <c r="AQ24" s="106"/>
      <c r="AR24" s="106"/>
      <c r="AS24" s="218" t="s">
        <v>51</v>
      </c>
      <c r="AT24" s="20"/>
      <c r="AU24" s="240"/>
      <c r="AV24" s="240"/>
      <c r="AW24" s="240"/>
      <c r="AX24" s="240"/>
      <c r="AY24" s="25"/>
      <c r="AZ24" s="266"/>
      <c r="BA24" s="266"/>
      <c r="BB24" s="266"/>
      <c r="BC24" s="266"/>
      <c r="BD24" s="248"/>
      <c r="BE24" s="265"/>
      <c r="BF24" s="265"/>
      <c r="BG24" s="265"/>
      <c r="BH24" s="265"/>
      <c r="BI24" s="33"/>
      <c r="BJ24" s="261">
        <v>1050.9465133350443</v>
      </c>
      <c r="BK24" s="261">
        <v>671.14257422963396</v>
      </c>
      <c r="BL24" s="261">
        <v>366.15961138380561</v>
      </c>
      <c r="BM24" s="261">
        <v>196.77296554270424</v>
      </c>
      <c r="BN24" s="192"/>
      <c r="BO24" s="262">
        <v>840.75721066803544</v>
      </c>
      <c r="BP24" s="262">
        <v>671.14257422963396</v>
      </c>
      <c r="BQ24" s="262">
        <v>366.15961138380561</v>
      </c>
      <c r="BR24" s="262">
        <v>196.77296554270424</v>
      </c>
      <c r="BS24" s="193"/>
      <c r="BT24" s="194">
        <v>700.63100889002953</v>
      </c>
      <c r="BU24" s="194">
        <v>671.14257422963396</v>
      </c>
      <c r="BV24" s="194">
        <v>366.15961138380561</v>
      </c>
      <c r="BW24" s="194">
        <v>196.77296554270424</v>
      </c>
      <c r="BX24" s="45">
        <v>2</v>
      </c>
      <c r="BY24" s="263">
        <v>2</v>
      </c>
      <c r="BZ24" s="263">
        <v>2</v>
      </c>
      <c r="CA24" s="263">
        <v>2</v>
      </c>
      <c r="CB24" s="263">
        <v>2</v>
      </c>
      <c r="CC24" s="102"/>
      <c r="CD24" s="102"/>
      <c r="CF24" s="79"/>
    </row>
    <row r="25" spans="1:84" ht="29.1" customHeight="1">
      <c r="A25" s="6" t="s">
        <v>8</v>
      </c>
      <c r="B25" s="272"/>
      <c r="C25" s="222"/>
      <c r="D25" s="222"/>
      <c r="E25" s="222"/>
      <c r="F25" s="222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180"/>
      <c r="T25" s="58">
        <v>1000</v>
      </c>
      <c r="U25" s="277" t="s">
        <v>160</v>
      </c>
      <c r="V25" s="129">
        <v>1000</v>
      </c>
      <c r="W25" s="129"/>
      <c r="X25" s="129">
        <v>0</v>
      </c>
      <c r="Y25" s="129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134" t="s">
        <v>160</v>
      </c>
      <c r="AM25" s="112">
        <v>2011</v>
      </c>
      <c r="AN25" s="15"/>
      <c r="AO25" s="106"/>
      <c r="AP25" s="106"/>
      <c r="AQ25" s="106"/>
      <c r="AR25" s="106"/>
      <c r="AS25" s="218" t="s">
        <v>51</v>
      </c>
      <c r="AT25" s="20"/>
      <c r="AU25" s="240"/>
      <c r="AV25" s="240"/>
      <c r="AW25" s="240"/>
      <c r="AX25" s="240"/>
      <c r="AY25" s="25"/>
      <c r="AZ25" s="266"/>
      <c r="BA25" s="266"/>
      <c r="BB25" s="266"/>
      <c r="BC25" s="266"/>
      <c r="BD25" s="248"/>
      <c r="BE25" s="265"/>
      <c r="BF25" s="265"/>
      <c r="BG25" s="265"/>
      <c r="BH25" s="265"/>
      <c r="BI25" s="33"/>
      <c r="BJ25" s="261">
        <v>2100.2493818259613</v>
      </c>
      <c r="BK25" s="261">
        <v>1341.16048557828</v>
      </c>
      <c r="BL25" s="261">
        <v>731.68145292413828</v>
      </c>
      <c r="BM25" s="261">
        <v>393.16748845563848</v>
      </c>
      <c r="BN25" s="192"/>
      <c r="BO25" s="262">
        <v>1680.1995054607692</v>
      </c>
      <c r="BP25" s="262">
        <v>1341.16048557828</v>
      </c>
      <c r="BQ25" s="262">
        <v>731.68145292413828</v>
      </c>
      <c r="BR25" s="262">
        <v>393.16748845563848</v>
      </c>
      <c r="BS25" s="193"/>
      <c r="BT25" s="194">
        <v>1400.1662545506408</v>
      </c>
      <c r="BU25" s="194">
        <v>1341.16048557828</v>
      </c>
      <c r="BV25" s="194">
        <v>731.68145292413828</v>
      </c>
      <c r="BW25" s="194">
        <v>393.16748845563848</v>
      </c>
      <c r="BX25" s="45">
        <v>2</v>
      </c>
      <c r="BY25" s="263">
        <v>2</v>
      </c>
      <c r="BZ25" s="263">
        <v>2</v>
      </c>
      <c r="CA25" s="263">
        <v>2</v>
      </c>
      <c r="CB25" s="263">
        <v>2</v>
      </c>
      <c r="CC25" s="102"/>
      <c r="CD25" s="102"/>
      <c r="CF25" s="79"/>
    </row>
    <row r="26" spans="1:84" ht="29.1" customHeight="1">
      <c r="A26" s="6" t="s">
        <v>11</v>
      </c>
      <c r="B26" s="272"/>
      <c r="C26" s="222"/>
      <c r="D26" s="222"/>
      <c r="E26" s="222"/>
      <c r="F26" s="222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180"/>
      <c r="T26" s="58"/>
      <c r="U26" s="277"/>
      <c r="V26" s="129"/>
      <c r="W26" s="129"/>
      <c r="X26" s="129"/>
      <c r="Y26" s="129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134"/>
      <c r="AM26" s="112"/>
      <c r="AN26" s="15"/>
      <c r="AO26" s="106"/>
      <c r="AP26" s="106"/>
      <c r="AQ26" s="106"/>
      <c r="AR26" s="106"/>
      <c r="AS26" s="218" t="s">
        <v>51</v>
      </c>
      <c r="AT26" s="20"/>
      <c r="AU26" s="240"/>
      <c r="AV26" s="240"/>
      <c r="AW26" s="240"/>
      <c r="AX26" s="240"/>
      <c r="AY26" s="25"/>
      <c r="AZ26" s="266"/>
      <c r="BA26" s="266"/>
      <c r="BB26" s="266"/>
      <c r="BC26" s="266"/>
      <c r="BD26" s="248"/>
      <c r="BE26" s="265"/>
      <c r="BF26" s="265"/>
      <c r="BG26" s="265"/>
      <c r="BH26" s="265"/>
      <c r="BI26" s="33"/>
      <c r="BJ26" s="261">
        <v>1162.7143627357059</v>
      </c>
      <c r="BK26" s="261">
        <v>742.55866717237689</v>
      </c>
      <c r="BL26" s="261">
        <v>405.10343245086176</v>
      </c>
      <c r="BM26" s="261">
        <v>217.69052180635737</v>
      </c>
      <c r="BN26" s="192"/>
      <c r="BO26" s="262">
        <v>930.1714901885648</v>
      </c>
      <c r="BP26" s="262">
        <v>742.55866717237689</v>
      </c>
      <c r="BQ26" s="262">
        <v>405.10343245086176</v>
      </c>
      <c r="BR26" s="262">
        <v>217.69052180635737</v>
      </c>
      <c r="BS26" s="193"/>
      <c r="BT26" s="194">
        <v>775.14290849047063</v>
      </c>
      <c r="BU26" s="194">
        <v>742.55866717237689</v>
      </c>
      <c r="BV26" s="194">
        <v>405.10343245086176</v>
      </c>
      <c r="BW26" s="194">
        <v>217.69052180635737</v>
      </c>
      <c r="BX26" s="45">
        <v>2</v>
      </c>
      <c r="BY26" s="263">
        <v>2</v>
      </c>
      <c r="BZ26" s="263">
        <v>2</v>
      </c>
      <c r="CA26" s="263">
        <v>2</v>
      </c>
      <c r="CB26" s="263">
        <v>2</v>
      </c>
      <c r="CC26" s="102"/>
      <c r="CD26" s="102"/>
      <c r="CF26" s="79"/>
    </row>
    <row r="27" spans="1:84" ht="29.1" customHeight="1">
      <c r="A27" s="6" t="s">
        <v>14</v>
      </c>
      <c r="B27" s="272"/>
      <c r="C27" s="222"/>
      <c r="D27" s="222"/>
      <c r="E27" s="222"/>
      <c r="F27" s="222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180"/>
      <c r="T27" s="58">
        <v>14</v>
      </c>
      <c r="U27" s="277" t="s">
        <v>160</v>
      </c>
      <c r="V27" s="129">
        <v>3</v>
      </c>
      <c r="W27" s="129"/>
      <c r="X27" s="129">
        <v>11</v>
      </c>
      <c r="Y27" s="129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134" t="s">
        <v>160</v>
      </c>
      <c r="AM27" s="112">
        <v>2014</v>
      </c>
      <c r="AN27" s="15"/>
      <c r="AO27" s="106"/>
      <c r="AP27" s="106"/>
      <c r="AQ27" s="106"/>
      <c r="AR27" s="106"/>
      <c r="AS27" s="218" t="s">
        <v>51</v>
      </c>
      <c r="AT27" s="20"/>
      <c r="AU27" s="240"/>
      <c r="AV27" s="240"/>
      <c r="AW27" s="240"/>
      <c r="AX27" s="240"/>
      <c r="AY27" s="25"/>
      <c r="AZ27" s="266"/>
      <c r="BA27" s="266"/>
      <c r="BB27" s="266"/>
      <c r="BC27" s="266"/>
      <c r="BD27" s="248"/>
      <c r="BE27" s="265"/>
      <c r="BF27" s="265"/>
      <c r="BG27" s="265"/>
      <c r="BH27" s="265"/>
      <c r="BI27" s="33"/>
      <c r="BJ27" s="261">
        <v>966.79189731572262</v>
      </c>
      <c r="BK27" s="261">
        <v>617.29933880233</v>
      </c>
      <c r="BL27" s="261">
        <v>336.78233796884098</v>
      </c>
      <c r="BM27" s="261">
        <v>180.98158671866349</v>
      </c>
      <c r="BN27" s="192"/>
      <c r="BO27" s="262">
        <v>773.43351785257812</v>
      </c>
      <c r="BP27" s="262">
        <v>617.29933880233</v>
      </c>
      <c r="BQ27" s="262">
        <v>336.78233796884098</v>
      </c>
      <c r="BR27" s="262">
        <v>180.98158671866349</v>
      </c>
      <c r="BS27" s="193"/>
      <c r="BT27" s="194">
        <v>644.52793154381504</v>
      </c>
      <c r="BU27" s="194">
        <v>617.29933880233</v>
      </c>
      <c r="BV27" s="194">
        <v>336.78233796884098</v>
      </c>
      <c r="BW27" s="194">
        <v>180.98158671866349</v>
      </c>
      <c r="BX27" s="45">
        <v>2</v>
      </c>
      <c r="BY27" s="263">
        <v>2</v>
      </c>
      <c r="BZ27" s="263">
        <v>2</v>
      </c>
      <c r="CA27" s="263">
        <v>2</v>
      </c>
      <c r="CB27" s="263">
        <v>2</v>
      </c>
      <c r="CC27" s="102"/>
      <c r="CD27" s="102"/>
      <c r="CF27" s="79"/>
    </row>
    <row r="28" spans="1:84" ht="29.1" customHeight="1">
      <c r="A28" s="6" t="s">
        <v>12</v>
      </c>
      <c r="B28" s="272"/>
      <c r="C28" s="222"/>
      <c r="D28" s="222"/>
      <c r="E28" s="222"/>
      <c r="F28" s="222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180"/>
      <c r="T28" s="58"/>
      <c r="U28" s="277"/>
      <c r="V28" s="129"/>
      <c r="W28" s="129"/>
      <c r="X28" s="129"/>
      <c r="Y28" s="129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134"/>
      <c r="AM28" s="112"/>
      <c r="AN28" s="15"/>
      <c r="AO28" s="106"/>
      <c r="AP28" s="106"/>
      <c r="AQ28" s="106"/>
      <c r="AR28" s="106"/>
      <c r="AS28" s="218" t="s">
        <v>51</v>
      </c>
      <c r="AT28" s="20"/>
      <c r="AU28" s="240"/>
      <c r="AV28" s="240"/>
      <c r="AW28" s="240"/>
      <c r="AX28" s="240"/>
      <c r="AY28" s="25"/>
      <c r="AZ28" s="266"/>
      <c r="BA28" s="266"/>
      <c r="BB28" s="266"/>
      <c r="BC28" s="266"/>
      <c r="BD28" s="248"/>
      <c r="BE28" s="265"/>
      <c r="BF28" s="265"/>
      <c r="BG28" s="265"/>
      <c r="BH28" s="265"/>
      <c r="BI28" s="33"/>
      <c r="BJ28" s="261">
        <v>747.20094614030518</v>
      </c>
      <c r="BK28" s="261">
        <v>477.13822725919101</v>
      </c>
      <c r="BL28" s="261">
        <v>260.28981736732533</v>
      </c>
      <c r="BM28" s="261">
        <v>139.86895557546362</v>
      </c>
      <c r="BN28" s="192"/>
      <c r="BO28" s="262">
        <v>597.76075691224412</v>
      </c>
      <c r="BP28" s="262">
        <v>477.13822725919101</v>
      </c>
      <c r="BQ28" s="262">
        <v>260.28981736732533</v>
      </c>
      <c r="BR28" s="262">
        <v>139.86895557546362</v>
      </c>
      <c r="BS28" s="193"/>
      <c r="BT28" s="194">
        <v>498.1339640935368</v>
      </c>
      <c r="BU28" s="194">
        <v>477.13822725919101</v>
      </c>
      <c r="BV28" s="194">
        <v>260.28981736732533</v>
      </c>
      <c r="BW28" s="194">
        <v>139.86895557546362</v>
      </c>
      <c r="BX28" s="45">
        <v>2</v>
      </c>
      <c r="BY28" s="263">
        <v>2</v>
      </c>
      <c r="BZ28" s="263">
        <v>2</v>
      </c>
      <c r="CA28" s="263">
        <v>2</v>
      </c>
      <c r="CB28" s="263">
        <v>2</v>
      </c>
      <c r="CC28" s="102"/>
      <c r="CD28" s="102"/>
      <c r="CF28" s="79"/>
    </row>
    <row r="29" spans="1:84" ht="29.1" customHeight="1">
      <c r="A29" s="6" t="s">
        <v>25</v>
      </c>
      <c r="B29" s="272"/>
      <c r="C29" s="222"/>
      <c r="D29" s="222"/>
      <c r="E29" s="222"/>
      <c r="F29" s="222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180"/>
      <c r="T29" s="58"/>
      <c r="U29" s="277"/>
      <c r="V29" s="129"/>
      <c r="W29" s="129"/>
      <c r="X29" s="129"/>
      <c r="Y29" s="129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134"/>
      <c r="AM29" s="112"/>
      <c r="AN29" s="15"/>
      <c r="AO29" s="106"/>
      <c r="AP29" s="106"/>
      <c r="AQ29" s="106"/>
      <c r="AR29" s="106"/>
      <c r="AS29" s="218" t="s">
        <v>51</v>
      </c>
      <c r="AT29" s="20"/>
      <c r="AU29" s="240"/>
      <c r="AV29" s="240"/>
      <c r="AW29" s="240"/>
      <c r="AX29" s="240"/>
      <c r="AY29" s="25"/>
      <c r="AZ29" s="266"/>
      <c r="BA29" s="266"/>
      <c r="BB29" s="266"/>
      <c r="BC29" s="266"/>
      <c r="BD29" s="248"/>
      <c r="BE29" s="265"/>
      <c r="BF29" s="265"/>
      <c r="BG29" s="265"/>
      <c r="BH29" s="265"/>
      <c r="BI29" s="33"/>
      <c r="BJ29" s="261">
        <v>1135.4298583231914</v>
      </c>
      <c r="BK29" s="261">
        <v>724.98580965693827</v>
      </c>
      <c r="BL29" s="261">
        <v>395.53688479877019</v>
      </c>
      <c r="BM29" s="261">
        <v>212.54714242902821</v>
      </c>
      <c r="BN29" s="192"/>
      <c r="BO29" s="262">
        <v>908.34388665855317</v>
      </c>
      <c r="BP29" s="262">
        <v>724.98580965693827</v>
      </c>
      <c r="BQ29" s="262">
        <v>395.53688479877019</v>
      </c>
      <c r="BR29" s="262">
        <v>212.54714242902821</v>
      </c>
      <c r="BS29" s="193"/>
      <c r="BT29" s="194">
        <v>756.95323888212761</v>
      </c>
      <c r="BU29" s="194">
        <v>724.98580965693827</v>
      </c>
      <c r="BV29" s="194">
        <v>395.53688479877019</v>
      </c>
      <c r="BW29" s="194">
        <v>212.54714242902821</v>
      </c>
      <c r="BX29" s="45">
        <v>2</v>
      </c>
      <c r="BY29" s="263">
        <v>2</v>
      </c>
      <c r="BZ29" s="263">
        <v>2</v>
      </c>
      <c r="CA29" s="263">
        <v>2</v>
      </c>
      <c r="CB29" s="263">
        <v>2</v>
      </c>
      <c r="CC29" s="102"/>
      <c r="CD29" s="102"/>
      <c r="CF29" s="79"/>
    </row>
    <row r="30" spans="1:84" ht="29.1" customHeight="1">
      <c r="A30" s="6" t="s">
        <v>26</v>
      </c>
      <c r="B30" s="272"/>
      <c r="C30" s="222"/>
      <c r="D30" s="222"/>
      <c r="E30" s="222"/>
      <c r="F30" s="222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180"/>
      <c r="T30" s="58">
        <v>206</v>
      </c>
      <c r="U30" s="277" t="s">
        <v>160</v>
      </c>
      <c r="V30" s="129">
        <v>142</v>
      </c>
      <c r="W30" s="129"/>
      <c r="X30" s="129">
        <v>64</v>
      </c>
      <c r="Y30" s="129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134" t="s">
        <v>160</v>
      </c>
      <c r="AM30" s="112">
        <v>2013</v>
      </c>
      <c r="AN30" s="15"/>
      <c r="AO30" s="106"/>
      <c r="AP30" s="106"/>
      <c r="AQ30" s="106"/>
      <c r="AR30" s="106"/>
      <c r="AS30" s="218" t="s">
        <v>51</v>
      </c>
      <c r="AT30" s="20"/>
      <c r="AU30" s="240"/>
      <c r="AV30" s="240"/>
      <c r="AW30" s="240"/>
      <c r="AX30" s="240"/>
      <c r="AY30" s="25"/>
      <c r="AZ30" s="266"/>
      <c r="BA30" s="266"/>
      <c r="BB30" s="266"/>
      <c r="BC30" s="266"/>
      <c r="BD30" s="248"/>
      <c r="BE30" s="265"/>
      <c r="BF30" s="265"/>
      <c r="BG30" s="265"/>
      <c r="BH30" s="265"/>
      <c r="BI30" s="33"/>
      <c r="BJ30" s="261">
        <v>1239.3082124720415</v>
      </c>
      <c r="BK30" s="261">
        <v>791.34091963523463</v>
      </c>
      <c r="BL30" s="261">
        <v>431.77018403106712</v>
      </c>
      <c r="BM30" s="261">
        <v>232.00253398675167</v>
      </c>
      <c r="BN30" s="192"/>
      <c r="BO30" s="262">
        <v>991.44656997763332</v>
      </c>
      <c r="BP30" s="262">
        <v>791.34091963523463</v>
      </c>
      <c r="BQ30" s="262">
        <v>431.77018403106712</v>
      </c>
      <c r="BR30" s="262">
        <v>232.00253398675167</v>
      </c>
      <c r="BS30" s="193"/>
      <c r="BT30" s="194">
        <v>826.20547498136102</v>
      </c>
      <c r="BU30" s="194">
        <v>791.34091963523463</v>
      </c>
      <c r="BV30" s="194">
        <v>431.77018403106712</v>
      </c>
      <c r="BW30" s="194">
        <v>232.00253398675167</v>
      </c>
      <c r="BX30" s="45">
        <v>2</v>
      </c>
      <c r="BY30" s="263">
        <v>2</v>
      </c>
      <c r="BZ30" s="263">
        <v>2</v>
      </c>
      <c r="CA30" s="263">
        <v>2</v>
      </c>
      <c r="CB30" s="263">
        <v>2</v>
      </c>
      <c r="CC30" s="102"/>
      <c r="CD30" s="102"/>
      <c r="CF30" s="79"/>
    </row>
    <row r="31" spans="1:84" ht="29.1" customHeight="1">
      <c r="A31" s="6" t="s">
        <v>5</v>
      </c>
      <c r="B31" s="272"/>
      <c r="C31" s="222"/>
      <c r="D31" s="222"/>
      <c r="E31" s="222"/>
      <c r="F31" s="222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180"/>
      <c r="T31" s="58">
        <v>200</v>
      </c>
      <c r="U31" s="277" t="s">
        <v>160</v>
      </c>
      <c r="V31" s="129">
        <v>10</v>
      </c>
      <c r="W31" s="129"/>
      <c r="X31" s="129">
        <v>190</v>
      </c>
      <c r="Y31" s="129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134" t="s">
        <v>160</v>
      </c>
      <c r="AM31" s="112">
        <v>2010</v>
      </c>
      <c r="AN31" s="15"/>
      <c r="AO31" s="106"/>
      <c r="AP31" s="106"/>
      <c r="AQ31" s="106"/>
      <c r="AR31" s="106"/>
      <c r="AS31" s="218" t="s">
        <v>51</v>
      </c>
      <c r="AT31" s="20"/>
      <c r="AU31" s="240"/>
      <c r="AV31" s="240"/>
      <c r="AW31" s="240"/>
      <c r="AX31" s="240"/>
      <c r="AY31" s="25"/>
      <c r="AZ31" s="266"/>
      <c r="BA31" s="266"/>
      <c r="BB31" s="266"/>
      <c r="BC31" s="266"/>
      <c r="BD31" s="248"/>
      <c r="BE31" s="265"/>
      <c r="BF31" s="265"/>
      <c r="BG31" s="265"/>
      <c r="BH31" s="265"/>
      <c r="BI31" s="33"/>
      <c r="BJ31" s="261">
        <v>1337.2694451820332</v>
      </c>
      <c r="BK31" s="261">
        <v>854.0408752503198</v>
      </c>
      <c r="BL31" s="261">
        <v>465.93073127207742</v>
      </c>
      <c r="BM31" s="261">
        <v>250.35700153059864</v>
      </c>
      <c r="BN31" s="192"/>
      <c r="BO31" s="262">
        <v>1069.8155561456267</v>
      </c>
      <c r="BP31" s="262">
        <v>854.0408752503198</v>
      </c>
      <c r="BQ31" s="262">
        <v>465.93073127207742</v>
      </c>
      <c r="BR31" s="262">
        <v>250.35700153059864</v>
      </c>
      <c r="BS31" s="193"/>
      <c r="BT31" s="194">
        <v>891.51296345468882</v>
      </c>
      <c r="BU31" s="194">
        <v>854.0408752503198</v>
      </c>
      <c r="BV31" s="194">
        <v>465.93073127207742</v>
      </c>
      <c r="BW31" s="194">
        <v>250.35700153059864</v>
      </c>
      <c r="BX31" s="45">
        <v>2</v>
      </c>
      <c r="BY31" s="263">
        <v>2</v>
      </c>
      <c r="BZ31" s="263">
        <v>2</v>
      </c>
      <c r="CA31" s="263">
        <v>2</v>
      </c>
      <c r="CB31" s="263">
        <v>2</v>
      </c>
      <c r="CC31" s="102"/>
      <c r="CD31" s="102"/>
      <c r="CF31" s="79"/>
    </row>
    <row r="32" spans="1:84" ht="29.1" customHeight="1">
      <c r="A32" s="6" t="s">
        <v>7</v>
      </c>
      <c r="B32" s="272"/>
      <c r="C32" s="222"/>
      <c r="D32" s="222"/>
      <c r="E32" s="222"/>
      <c r="F32" s="222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180"/>
      <c r="T32" s="58"/>
      <c r="U32" s="277"/>
      <c r="V32" s="129"/>
      <c r="W32" s="129"/>
      <c r="X32" s="129"/>
      <c r="Y32" s="129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134"/>
      <c r="AM32" s="112"/>
      <c r="AN32" s="15"/>
      <c r="AO32" s="106"/>
      <c r="AP32" s="106"/>
      <c r="AQ32" s="106"/>
      <c r="AR32" s="106"/>
      <c r="AS32" s="218" t="s">
        <v>51</v>
      </c>
      <c r="AT32" s="20"/>
      <c r="AU32" s="240"/>
      <c r="AV32" s="240"/>
      <c r="AW32" s="240"/>
      <c r="AX32" s="240"/>
      <c r="AY32" s="25"/>
      <c r="AZ32" s="266"/>
      <c r="BA32" s="266"/>
      <c r="BB32" s="266"/>
      <c r="BC32" s="266"/>
      <c r="BD32" s="248"/>
      <c r="BE32" s="265"/>
      <c r="BF32" s="265"/>
      <c r="BG32" s="265"/>
      <c r="BH32" s="265"/>
      <c r="BI32" s="33"/>
      <c r="BJ32" s="261">
        <v>2362.9038279175161</v>
      </c>
      <c r="BK32" s="261">
        <v>1508.8758377056267</v>
      </c>
      <c r="BL32" s="261">
        <v>823.2014254624811</v>
      </c>
      <c r="BM32" s="261">
        <v>442.34782838802687</v>
      </c>
      <c r="BN32" s="192"/>
      <c r="BO32" s="262">
        <v>1890.323062334013</v>
      </c>
      <c r="BP32" s="262">
        <v>1508.8758377056267</v>
      </c>
      <c r="BQ32" s="262">
        <v>823.2014254624811</v>
      </c>
      <c r="BR32" s="262">
        <v>442.34782838802687</v>
      </c>
      <c r="BS32" s="193"/>
      <c r="BT32" s="194">
        <v>1575.2692186116774</v>
      </c>
      <c r="BU32" s="194">
        <v>1508.8758377056267</v>
      </c>
      <c r="BV32" s="194">
        <v>823.2014254624811</v>
      </c>
      <c r="BW32" s="194">
        <v>442.34782838802687</v>
      </c>
      <c r="BX32" s="45">
        <v>2</v>
      </c>
      <c r="BY32" s="263">
        <v>2</v>
      </c>
      <c r="BZ32" s="263">
        <v>2</v>
      </c>
      <c r="CA32" s="263">
        <v>2</v>
      </c>
      <c r="CB32" s="263">
        <v>2</v>
      </c>
      <c r="CC32" s="102"/>
      <c r="CD32" s="102"/>
      <c r="CF32" s="79"/>
    </row>
    <row r="33" spans="1:84" ht="29.1" customHeight="1">
      <c r="A33" s="345" t="s">
        <v>1</v>
      </c>
      <c r="B33" s="272">
        <v>0.4496</v>
      </c>
      <c r="C33" s="222">
        <v>0.6</v>
      </c>
      <c r="D33" s="222">
        <v>37</v>
      </c>
      <c r="E33" s="222">
        <v>0</v>
      </c>
      <c r="F33" s="222">
        <v>412</v>
      </c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180"/>
      <c r="T33" s="58">
        <v>2302</v>
      </c>
      <c r="U33" s="277" t="s">
        <v>160</v>
      </c>
      <c r="V33" s="129">
        <v>569</v>
      </c>
      <c r="W33" s="129">
        <v>575</v>
      </c>
      <c r="X33" s="129">
        <v>0</v>
      </c>
      <c r="Y33" s="129">
        <v>1158</v>
      </c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134" t="s">
        <v>160</v>
      </c>
      <c r="AM33" s="112">
        <v>2013</v>
      </c>
      <c r="AN33" s="15"/>
      <c r="AO33" s="106"/>
      <c r="AP33" s="106"/>
      <c r="AQ33" s="106"/>
      <c r="AR33" s="106"/>
      <c r="AS33" s="218" t="s">
        <v>51</v>
      </c>
      <c r="AT33" s="20"/>
      <c r="AU33" s="240"/>
      <c r="AV33" s="240"/>
      <c r="AW33" s="240"/>
      <c r="AX33" s="240"/>
      <c r="AY33" s="25"/>
      <c r="AZ33" s="266"/>
      <c r="BA33" s="266"/>
      <c r="BB33" s="266"/>
      <c r="BC33" s="266"/>
      <c r="BD33" s="248"/>
      <c r="BE33" s="265"/>
      <c r="BF33" s="265"/>
      <c r="BG33" s="265"/>
      <c r="BH33" s="265"/>
      <c r="BI33" s="33"/>
      <c r="BJ33" s="261">
        <v>1898.081065998294</v>
      </c>
      <c r="BK33" s="261">
        <v>1212.1054199848984</v>
      </c>
      <c r="BL33" s="261">
        <v>661.28760645083105</v>
      </c>
      <c r="BM33" s="261">
        <v>355.35762935406802</v>
      </c>
      <c r="BN33" s="192"/>
      <c r="BO33" s="262">
        <v>1518.4648527986353</v>
      </c>
      <c r="BP33" s="262">
        <v>1212.1054199848984</v>
      </c>
      <c r="BQ33" s="262">
        <v>661.28760645083105</v>
      </c>
      <c r="BR33" s="262">
        <v>355.35762935406802</v>
      </c>
      <c r="BS33" s="193"/>
      <c r="BT33" s="194">
        <v>1265.3873773321959</v>
      </c>
      <c r="BU33" s="194">
        <v>1212.1054199848984</v>
      </c>
      <c r="BV33" s="194">
        <v>661.28760645083105</v>
      </c>
      <c r="BW33" s="194">
        <v>355.35762935406802</v>
      </c>
      <c r="BX33" s="45">
        <v>2</v>
      </c>
      <c r="BY33" s="263">
        <v>2</v>
      </c>
      <c r="BZ33" s="263">
        <v>2</v>
      </c>
      <c r="CA33" s="263">
        <v>2</v>
      </c>
      <c r="CB33" s="263">
        <v>2</v>
      </c>
      <c r="CC33" s="102"/>
      <c r="CD33" s="102"/>
      <c r="CF33" s="79"/>
    </row>
    <row r="34" spans="1:84" ht="29.1" customHeight="1">
      <c r="A34" s="343" t="s">
        <v>44</v>
      </c>
      <c r="B34" s="27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8"/>
      <c r="T34" s="58"/>
      <c r="U34" s="277"/>
      <c r="V34" s="129">
        <v>32897</v>
      </c>
      <c r="W34" s="129">
        <v>3970</v>
      </c>
      <c r="X34" s="129">
        <v>2388</v>
      </c>
      <c r="Y34" s="129">
        <v>2284</v>
      </c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"/>
      <c r="AM34" s="12"/>
      <c r="AN34" s="15"/>
      <c r="AO34" s="106"/>
      <c r="AP34" s="106"/>
      <c r="AQ34" s="106"/>
      <c r="AR34" s="106"/>
      <c r="AS34" s="218"/>
      <c r="AT34" s="20"/>
      <c r="AU34" s="240"/>
      <c r="AV34" s="240"/>
      <c r="AW34" s="240"/>
      <c r="AX34" s="240"/>
      <c r="AY34" s="25"/>
      <c r="AZ34" s="266"/>
      <c r="BA34" s="266"/>
      <c r="BB34" s="266"/>
      <c r="BC34" s="266"/>
      <c r="BD34" s="248"/>
      <c r="BE34" s="265"/>
      <c r="BF34" s="265"/>
      <c r="BG34" s="265"/>
      <c r="BH34" s="265"/>
      <c r="BI34" s="33"/>
      <c r="BJ34" s="34"/>
      <c r="BK34" s="34"/>
      <c r="BL34" s="34"/>
      <c r="BM34" s="34"/>
      <c r="BN34" s="37"/>
      <c r="BO34" s="38"/>
      <c r="BP34" s="38"/>
      <c r="BQ34" s="38"/>
      <c r="BR34" s="38"/>
      <c r="BS34" s="41"/>
      <c r="BT34" s="42"/>
      <c r="BU34" s="42"/>
      <c r="BV34" s="42"/>
      <c r="BW34" s="42"/>
      <c r="BX34" s="45"/>
      <c r="BY34" s="46"/>
      <c r="BZ34" s="46"/>
      <c r="CA34" s="46"/>
      <c r="CB34" s="46"/>
      <c r="CC34" s="102"/>
      <c r="CD34" s="102"/>
      <c r="CF34" s="79"/>
    </row>
    <row r="35" spans="1:84" s="48" customFormat="1" ht="29.1" customHeight="1">
      <c r="B35" s="273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1"/>
      <c r="T35" s="1"/>
      <c r="U35" s="122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22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22"/>
      <c r="BZ35" s="22"/>
      <c r="CA35" s="22"/>
      <c r="CB35" s="22"/>
      <c r="CC35" s="264"/>
      <c r="CD35" s="264"/>
    </row>
    <row r="36" spans="1:84" ht="30" customHeight="1">
      <c r="A36" s="47" t="s">
        <v>29</v>
      </c>
      <c r="B36" s="272"/>
      <c r="C36" s="222"/>
      <c r="D36" s="222"/>
      <c r="E36" s="222"/>
      <c r="F36" s="222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10"/>
      <c r="T36" s="275"/>
      <c r="U36" s="275"/>
      <c r="V36" s="125"/>
      <c r="W36" s="125"/>
      <c r="X36" s="125"/>
      <c r="Y36" s="125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1"/>
      <c r="AL36" s="13"/>
      <c r="AM36" s="13"/>
      <c r="AN36" s="15"/>
      <c r="AO36" s="16"/>
      <c r="AP36" s="16"/>
      <c r="AQ36" s="16"/>
      <c r="AR36" s="16"/>
      <c r="AS36" s="218" t="s">
        <v>51</v>
      </c>
      <c r="AT36" s="20"/>
      <c r="AU36" s="21"/>
      <c r="AV36" s="21"/>
      <c r="AW36" s="21"/>
      <c r="AX36" s="21"/>
      <c r="AY36" s="25"/>
      <c r="AZ36" s="26"/>
      <c r="BA36" s="26"/>
      <c r="BB36" s="26"/>
      <c r="BC36" s="26"/>
      <c r="BD36" s="29"/>
      <c r="BE36" s="30"/>
      <c r="BF36" s="30"/>
      <c r="BG36" s="30"/>
      <c r="BH36" s="30"/>
      <c r="BI36" s="33"/>
      <c r="BJ36" s="34"/>
      <c r="BK36" s="34"/>
      <c r="BL36" s="34"/>
      <c r="BM36" s="34"/>
      <c r="BN36" s="37"/>
      <c r="BO36" s="38"/>
      <c r="BP36" s="38"/>
      <c r="BQ36" s="38"/>
      <c r="BR36" s="38"/>
      <c r="BS36" s="41"/>
      <c r="BT36" s="42"/>
      <c r="BU36" s="42"/>
      <c r="BV36" s="42"/>
      <c r="BW36" s="42"/>
      <c r="BX36" s="45"/>
      <c r="BY36" s="46"/>
      <c r="BZ36" s="46"/>
      <c r="CA36" s="46"/>
      <c r="CB36" s="46"/>
      <c r="CC36" s="102"/>
      <c r="CD36" s="102"/>
      <c r="CF36" s="79"/>
    </row>
    <row r="37" spans="1:84" ht="30" customHeight="1">
      <c r="A37" s="47" t="s">
        <v>28</v>
      </c>
      <c r="B37" s="272"/>
      <c r="C37" s="222"/>
      <c r="D37" s="222"/>
      <c r="E37" s="222"/>
      <c r="F37" s="222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10"/>
      <c r="T37" s="275"/>
      <c r="U37" s="275"/>
      <c r="V37" s="125"/>
      <c r="W37" s="125"/>
      <c r="X37" s="125"/>
      <c r="Y37" s="125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1"/>
      <c r="AL37" s="13"/>
      <c r="AM37" s="13"/>
      <c r="AN37" s="15"/>
      <c r="AO37" s="16"/>
      <c r="AP37" s="16"/>
      <c r="AQ37" s="16"/>
      <c r="AR37" s="16"/>
      <c r="AS37" s="218" t="s">
        <v>51</v>
      </c>
      <c r="AT37" s="20"/>
      <c r="AU37" s="21"/>
      <c r="AV37" s="21"/>
      <c r="AW37" s="21"/>
      <c r="AX37" s="21"/>
      <c r="AY37" s="25"/>
      <c r="AZ37" s="26"/>
      <c r="BA37" s="26"/>
      <c r="BB37" s="26"/>
      <c r="BC37" s="26"/>
      <c r="BD37" s="29"/>
      <c r="BE37" s="30"/>
      <c r="BF37" s="30"/>
      <c r="BG37" s="30"/>
      <c r="BH37" s="30"/>
      <c r="BI37" s="33"/>
      <c r="BJ37" s="33"/>
      <c r="BK37" s="33"/>
      <c r="BL37" s="33"/>
      <c r="BM37" s="33"/>
      <c r="BN37" s="37"/>
      <c r="BO37" s="38"/>
      <c r="BP37" s="38"/>
      <c r="BQ37" s="38"/>
      <c r="BR37" s="38"/>
      <c r="BS37" s="41"/>
      <c r="BT37" s="42"/>
      <c r="BU37" s="42"/>
      <c r="BV37" s="42"/>
      <c r="BW37" s="42"/>
      <c r="BX37" s="45"/>
      <c r="BY37" s="46"/>
      <c r="BZ37" s="46"/>
      <c r="CA37" s="46"/>
      <c r="CB37" s="46"/>
      <c r="CC37" s="102"/>
      <c r="CD37" s="102"/>
      <c r="CF37" s="79"/>
    </row>
    <row r="38" spans="1:84" ht="30" customHeight="1">
      <c r="A38" s="47" t="s">
        <v>42</v>
      </c>
      <c r="B38" s="272"/>
      <c r="C38" s="222"/>
      <c r="D38" s="222"/>
      <c r="E38" s="222"/>
      <c r="F38" s="222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10"/>
      <c r="T38" s="275"/>
      <c r="U38" s="275"/>
      <c r="V38" s="125"/>
      <c r="W38" s="125"/>
      <c r="X38" s="125"/>
      <c r="Y38" s="125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13"/>
      <c r="AM38" s="13"/>
      <c r="AN38" s="15"/>
      <c r="AO38" s="16"/>
      <c r="AP38" s="16"/>
      <c r="AQ38" s="16"/>
      <c r="AR38" s="16"/>
      <c r="AS38" s="218" t="s">
        <v>51</v>
      </c>
      <c r="AT38" s="20"/>
      <c r="AU38" s="21"/>
      <c r="AV38" s="21"/>
      <c r="AW38" s="21"/>
      <c r="AX38" s="21"/>
      <c r="AY38" s="25"/>
      <c r="AZ38" s="26"/>
      <c r="BA38" s="26"/>
      <c r="BB38" s="26"/>
      <c r="BC38" s="26"/>
      <c r="BD38" s="29"/>
      <c r="BE38" s="30"/>
      <c r="BF38" s="30"/>
      <c r="BG38" s="30"/>
      <c r="BH38" s="30"/>
      <c r="BI38" s="33"/>
      <c r="BJ38" s="34"/>
      <c r="BK38" s="34"/>
      <c r="BL38" s="34"/>
      <c r="BM38" s="34"/>
      <c r="BN38" s="37"/>
      <c r="BO38" s="38"/>
      <c r="BP38" s="38"/>
      <c r="BQ38" s="38"/>
      <c r="BR38" s="38"/>
      <c r="BS38" s="41"/>
      <c r="BT38" s="42"/>
      <c r="BU38" s="42"/>
      <c r="BV38" s="42"/>
      <c r="BW38" s="42"/>
      <c r="BX38" s="45"/>
      <c r="BY38" s="46"/>
      <c r="BZ38" s="46"/>
      <c r="CA38" s="46"/>
      <c r="CB38" s="46"/>
      <c r="CC38" s="102"/>
      <c r="CD38" s="102"/>
      <c r="CF38" s="79"/>
    </row>
    <row r="39" spans="1:84" s="48" customFormat="1" ht="30" customHeight="1">
      <c r="A39" s="2"/>
      <c r="B39" s="273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1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264"/>
      <c r="CD39" s="264"/>
    </row>
    <row r="40" spans="1:84" ht="36" customHeight="1">
      <c r="A40" s="344" t="s">
        <v>43</v>
      </c>
      <c r="B40" s="274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49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K40" s="275"/>
      <c r="AL40" s="58"/>
      <c r="AM40" s="58"/>
      <c r="AN40" s="59"/>
      <c r="AO40" s="50"/>
      <c r="AP40" s="50"/>
      <c r="AQ40" s="50"/>
      <c r="AR40" s="50"/>
      <c r="AS40" s="60"/>
      <c r="AT40" s="61"/>
      <c r="AU40" s="51"/>
      <c r="AV40" s="51"/>
      <c r="AW40" s="51"/>
      <c r="AX40" s="51"/>
      <c r="AY40" s="62"/>
      <c r="AZ40" s="52"/>
      <c r="BA40" s="52"/>
      <c r="BB40" s="52"/>
      <c r="BC40" s="52"/>
      <c r="BD40" s="63"/>
      <c r="BE40" s="53"/>
      <c r="BF40" s="53"/>
      <c r="BG40" s="53"/>
      <c r="BH40" s="53"/>
      <c r="BI40" s="54"/>
      <c r="BJ40" s="54"/>
      <c r="BK40" s="54"/>
      <c r="BL40" s="54"/>
      <c r="BM40" s="54"/>
      <c r="BN40" s="55"/>
      <c r="BO40" s="55"/>
      <c r="BP40" s="55"/>
      <c r="BQ40" s="55"/>
      <c r="BR40" s="55"/>
      <c r="BS40" s="56"/>
      <c r="BT40" s="56"/>
      <c r="BU40" s="56"/>
      <c r="BV40" s="56"/>
      <c r="BW40" s="56"/>
      <c r="BX40" s="57"/>
      <c r="BY40" s="46"/>
      <c r="BZ40" s="46"/>
      <c r="CA40" s="46"/>
      <c r="CB40" s="46"/>
      <c r="CC40" s="135"/>
      <c r="CD40" s="135"/>
      <c r="CF40" s="79"/>
    </row>
    <row r="44" spans="1:84" ht="18" thickBot="1"/>
    <row r="45" spans="1:84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8"/>
    </row>
    <row r="46" spans="1:84" outlineLevel="1"/>
    <row r="47" spans="1:84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172"/>
      <c r="T47" s="448" t="s">
        <v>30</v>
      </c>
      <c r="U47" s="168"/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60" t="s">
        <v>162</v>
      </c>
      <c r="AM47" s="460" t="s">
        <v>435</v>
      </c>
      <c r="AN47" s="569" t="s">
        <v>75</v>
      </c>
      <c r="AO47" s="572" t="s">
        <v>45</v>
      </c>
      <c r="AP47" s="573"/>
      <c r="AQ47" s="573"/>
      <c r="AR47" s="573"/>
      <c r="AS47" s="477" t="s">
        <v>66</v>
      </c>
      <c r="AT47" s="526" t="s">
        <v>64</v>
      </c>
      <c r="AU47" s="516" t="s">
        <v>64</v>
      </c>
      <c r="AV47" s="517"/>
      <c r="AW47" s="517"/>
      <c r="AX47" s="517"/>
      <c r="AY47" s="520" t="s">
        <v>67</v>
      </c>
      <c r="AZ47" s="501" t="s">
        <v>32</v>
      </c>
      <c r="BA47" s="502"/>
      <c r="BB47" s="502"/>
      <c r="BC47" s="502"/>
      <c r="BD47" s="509" t="s">
        <v>68</v>
      </c>
      <c r="BE47" s="505" t="s">
        <v>57</v>
      </c>
      <c r="BF47" s="506"/>
      <c r="BG47" s="506"/>
      <c r="BH47" s="506"/>
      <c r="BI47" s="582" t="s">
        <v>69</v>
      </c>
      <c r="BJ47" s="548" t="s">
        <v>33</v>
      </c>
      <c r="BK47" s="549"/>
      <c r="BL47" s="549"/>
      <c r="BM47" s="549"/>
      <c r="BN47" s="576" t="s">
        <v>70</v>
      </c>
      <c r="BO47" s="555" t="s">
        <v>34</v>
      </c>
      <c r="BP47" s="556"/>
      <c r="BQ47" s="556"/>
      <c r="BR47" s="556"/>
      <c r="BS47" s="579" t="s">
        <v>71</v>
      </c>
      <c r="BT47" s="562" t="s">
        <v>35</v>
      </c>
      <c r="BU47" s="563"/>
      <c r="BV47" s="563"/>
      <c r="BW47" s="563"/>
      <c r="BX47" s="535" t="s">
        <v>36</v>
      </c>
      <c r="BY47" s="540" t="s">
        <v>36</v>
      </c>
      <c r="BZ47" s="541"/>
      <c r="CA47" s="541"/>
      <c r="CB47" s="541"/>
      <c r="CC47" s="466" t="s">
        <v>72</v>
      </c>
      <c r="CD47" s="466" t="s">
        <v>73</v>
      </c>
    </row>
    <row r="48" spans="1:84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177"/>
      <c r="T48" s="449"/>
      <c r="U48" s="178"/>
      <c r="V48" s="451" t="s">
        <v>43</v>
      </c>
      <c r="W48" s="452"/>
      <c r="X48" s="452"/>
      <c r="Y48" s="452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2"/>
      <c r="AL48" s="461"/>
      <c r="AM48" s="461"/>
      <c r="AN48" s="570"/>
      <c r="AO48" s="574"/>
      <c r="AP48" s="575"/>
      <c r="AQ48" s="575"/>
      <c r="AR48" s="575"/>
      <c r="AS48" s="478"/>
      <c r="AT48" s="527"/>
      <c r="AU48" s="518"/>
      <c r="AV48" s="519"/>
      <c r="AW48" s="519"/>
      <c r="AX48" s="519"/>
      <c r="AY48" s="521"/>
      <c r="AZ48" s="503"/>
      <c r="BA48" s="504"/>
      <c r="BB48" s="504"/>
      <c r="BC48" s="504"/>
      <c r="BD48" s="510"/>
      <c r="BE48" s="507"/>
      <c r="BF48" s="508"/>
      <c r="BG48" s="508"/>
      <c r="BH48" s="508"/>
      <c r="BI48" s="583"/>
      <c r="BJ48" s="550"/>
      <c r="BK48" s="551"/>
      <c r="BL48" s="551"/>
      <c r="BM48" s="551"/>
      <c r="BN48" s="577"/>
      <c r="BO48" s="557"/>
      <c r="BP48" s="558"/>
      <c r="BQ48" s="558"/>
      <c r="BR48" s="558"/>
      <c r="BS48" s="580"/>
      <c r="BT48" s="564"/>
      <c r="BU48" s="565"/>
      <c r="BV48" s="565"/>
      <c r="BW48" s="565"/>
      <c r="BX48" s="536"/>
      <c r="BY48" s="542"/>
      <c r="BZ48" s="543"/>
      <c r="CA48" s="543"/>
      <c r="CB48" s="543"/>
      <c r="CC48" s="467"/>
      <c r="CD48" s="467"/>
    </row>
    <row r="49" spans="1:82" ht="26.1" customHeight="1">
      <c r="A49" s="4"/>
      <c r="B49" s="445"/>
      <c r="C49" s="139" t="s">
        <v>58</v>
      </c>
      <c r="D49" s="5" t="s">
        <v>59</v>
      </c>
      <c r="E49" s="139" t="s">
        <v>60</v>
      </c>
      <c r="F49" s="139" t="s">
        <v>154</v>
      </c>
      <c r="G49" s="139" t="s">
        <v>58</v>
      </c>
      <c r="H49" s="5" t="s">
        <v>59</v>
      </c>
      <c r="I49" s="139" t="s">
        <v>60</v>
      </c>
      <c r="J49" s="139" t="s">
        <v>154</v>
      </c>
      <c r="K49" s="139" t="s">
        <v>58</v>
      </c>
      <c r="L49" s="5" t="s">
        <v>59</v>
      </c>
      <c r="M49" s="139" t="s">
        <v>60</v>
      </c>
      <c r="N49" s="139" t="s">
        <v>154</v>
      </c>
      <c r="O49" s="139" t="s">
        <v>58</v>
      </c>
      <c r="P49" s="5" t="s">
        <v>59</v>
      </c>
      <c r="Q49" s="139" t="s">
        <v>60</v>
      </c>
      <c r="R49" s="139" t="s">
        <v>154</v>
      </c>
      <c r="S49" s="174"/>
      <c r="T49" s="450"/>
      <c r="U49" s="167"/>
      <c r="V49" s="140" t="s">
        <v>58</v>
      </c>
      <c r="W49" s="11" t="s">
        <v>59</v>
      </c>
      <c r="X49" s="140" t="s">
        <v>60</v>
      </c>
      <c r="Y49" s="140" t="s">
        <v>154</v>
      </c>
      <c r="Z49" s="140" t="s">
        <v>58</v>
      </c>
      <c r="AA49" s="11" t="s">
        <v>59</v>
      </c>
      <c r="AB49" s="140" t="s">
        <v>60</v>
      </c>
      <c r="AC49" s="140" t="s">
        <v>154</v>
      </c>
      <c r="AD49" s="140" t="s">
        <v>58</v>
      </c>
      <c r="AE49" s="11" t="s">
        <v>59</v>
      </c>
      <c r="AF49" s="140" t="s">
        <v>60</v>
      </c>
      <c r="AG49" s="140" t="s">
        <v>154</v>
      </c>
      <c r="AH49" s="140" t="s">
        <v>58</v>
      </c>
      <c r="AI49" s="11" t="s">
        <v>59</v>
      </c>
      <c r="AJ49" s="140" t="s">
        <v>60</v>
      </c>
      <c r="AK49" s="140" t="s">
        <v>154</v>
      </c>
      <c r="AL49" s="462"/>
      <c r="AM49" s="462"/>
      <c r="AN49" s="571"/>
      <c r="AO49" s="73" t="s">
        <v>58</v>
      </c>
      <c r="AP49" s="14" t="s">
        <v>59</v>
      </c>
      <c r="AQ49" s="73" t="s">
        <v>60</v>
      </c>
      <c r="AR49" s="73" t="s">
        <v>154</v>
      </c>
      <c r="AS49" s="479"/>
      <c r="AT49" s="528"/>
      <c r="AU49" s="18" t="s">
        <v>58</v>
      </c>
      <c r="AV49" s="19" t="s">
        <v>59</v>
      </c>
      <c r="AW49" s="18" t="s">
        <v>60</v>
      </c>
      <c r="AX49" s="18" t="s">
        <v>154</v>
      </c>
      <c r="AY49" s="522"/>
      <c r="AZ49" s="24" t="s">
        <v>58</v>
      </c>
      <c r="BA49" s="23" t="s">
        <v>59</v>
      </c>
      <c r="BB49" s="24" t="s">
        <v>60</v>
      </c>
      <c r="BC49" s="24" t="s">
        <v>154</v>
      </c>
      <c r="BD49" s="511"/>
      <c r="BE49" s="27" t="s">
        <v>58</v>
      </c>
      <c r="BF49" s="28" t="s">
        <v>59</v>
      </c>
      <c r="BG49" s="27" t="s">
        <v>60</v>
      </c>
      <c r="BH49" s="27" t="s">
        <v>154</v>
      </c>
      <c r="BI49" s="584"/>
      <c r="BJ49" s="31" t="s">
        <v>58</v>
      </c>
      <c r="BK49" s="32" t="s">
        <v>59</v>
      </c>
      <c r="BL49" s="31" t="s">
        <v>60</v>
      </c>
      <c r="BM49" s="31" t="s">
        <v>154</v>
      </c>
      <c r="BN49" s="578"/>
      <c r="BO49" s="35" t="s">
        <v>58</v>
      </c>
      <c r="BP49" s="36" t="s">
        <v>59</v>
      </c>
      <c r="BQ49" s="35" t="s">
        <v>60</v>
      </c>
      <c r="BR49" s="35" t="s">
        <v>154</v>
      </c>
      <c r="BS49" s="581"/>
      <c r="BT49" s="39" t="s">
        <v>58</v>
      </c>
      <c r="BU49" s="40" t="s">
        <v>59</v>
      </c>
      <c r="BV49" s="39" t="s">
        <v>60</v>
      </c>
      <c r="BW49" s="39" t="s">
        <v>154</v>
      </c>
      <c r="BX49" s="537"/>
      <c r="BY49" s="43" t="s">
        <v>58</v>
      </c>
      <c r="BZ49" s="44" t="s">
        <v>59</v>
      </c>
      <c r="CA49" s="43" t="s">
        <v>60</v>
      </c>
      <c r="CB49" s="43" t="s">
        <v>154</v>
      </c>
      <c r="CC49" s="468"/>
      <c r="CD49" s="468"/>
    </row>
    <row r="50" spans="1:82" ht="29.1" customHeight="1" outlineLevel="1">
      <c r="A50" s="342" t="s">
        <v>6</v>
      </c>
      <c r="B50" s="96"/>
      <c r="C50" s="96"/>
      <c r="D50" s="96"/>
      <c r="E50" s="96"/>
      <c r="F50" s="96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99"/>
      <c r="U50" s="99"/>
      <c r="V50" s="99"/>
      <c r="W50" s="99"/>
      <c r="X50" s="99"/>
      <c r="Y50" s="99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16"/>
      <c r="AO50" s="242"/>
      <c r="AP50" s="242"/>
      <c r="AQ50" s="242"/>
      <c r="AR50" s="242"/>
      <c r="AS50" s="218"/>
      <c r="AT50" s="219"/>
      <c r="AU50" s="243"/>
      <c r="AV50" s="243"/>
      <c r="AW50" s="243"/>
      <c r="AX50" s="243"/>
      <c r="AY50" s="279"/>
      <c r="AZ50" s="283"/>
      <c r="BA50" s="283"/>
      <c r="BB50" s="283"/>
      <c r="BC50" s="283"/>
      <c r="BD50" s="248"/>
      <c r="BE50" s="265"/>
      <c r="BF50" s="265"/>
      <c r="BG50" s="265"/>
      <c r="BH50" s="265"/>
      <c r="BI50" s="238"/>
      <c r="BJ50" s="239" t="s">
        <v>249</v>
      </c>
      <c r="BK50" s="239"/>
      <c r="BL50" s="239"/>
      <c r="BM50" s="239"/>
      <c r="BN50" s="280"/>
      <c r="BO50" s="284" t="s">
        <v>249</v>
      </c>
      <c r="BP50" s="284"/>
      <c r="BQ50" s="284"/>
      <c r="BR50" s="284"/>
      <c r="BS50" s="281"/>
      <c r="BT50" s="285" t="s">
        <v>249</v>
      </c>
      <c r="BU50" s="285"/>
      <c r="BV50" s="285"/>
      <c r="BW50" s="285"/>
      <c r="BX50" s="282"/>
      <c r="BY50" s="286"/>
      <c r="BZ50" s="286"/>
      <c r="CA50" s="286"/>
      <c r="CB50" s="286"/>
      <c r="CC50" s="103"/>
      <c r="CD50" s="103"/>
    </row>
    <row r="51" spans="1:82" ht="29.1" customHeight="1" outlineLevel="1">
      <c r="A51" s="6" t="s">
        <v>9</v>
      </c>
      <c r="B51" s="96"/>
      <c r="C51" s="96"/>
      <c r="D51" s="96"/>
      <c r="E51" s="96"/>
      <c r="F51" s="96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99" t="s">
        <v>195</v>
      </c>
      <c r="U51" s="99"/>
      <c r="V51" s="99" t="s">
        <v>195</v>
      </c>
      <c r="W51" s="99"/>
      <c r="X51" s="99" t="s">
        <v>195</v>
      </c>
      <c r="Y51" s="99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16"/>
      <c r="AO51" s="242"/>
      <c r="AP51" s="242"/>
      <c r="AQ51" s="242"/>
      <c r="AR51" s="242"/>
      <c r="AS51" s="218"/>
      <c r="AT51" s="219"/>
      <c r="AU51" s="243"/>
      <c r="AV51" s="243"/>
      <c r="AW51" s="243"/>
      <c r="AX51" s="243"/>
      <c r="AY51" s="279"/>
      <c r="AZ51" s="283"/>
      <c r="BA51" s="283"/>
      <c r="BB51" s="283"/>
      <c r="BC51" s="283"/>
      <c r="BD51" s="248"/>
      <c r="BE51" s="265"/>
      <c r="BF51" s="265"/>
      <c r="BG51" s="265"/>
      <c r="BH51" s="265"/>
      <c r="BI51" s="238"/>
      <c r="BJ51" s="239" t="s">
        <v>249</v>
      </c>
      <c r="BK51" s="239"/>
      <c r="BL51" s="239"/>
      <c r="BM51" s="239"/>
      <c r="BN51" s="280"/>
      <c r="BO51" s="284" t="s">
        <v>249</v>
      </c>
      <c r="BP51" s="284"/>
      <c r="BQ51" s="284"/>
      <c r="BR51" s="284"/>
      <c r="BS51" s="281"/>
      <c r="BT51" s="285" t="s">
        <v>249</v>
      </c>
      <c r="BU51" s="285"/>
      <c r="BV51" s="285"/>
      <c r="BW51" s="285"/>
      <c r="BX51" s="282"/>
      <c r="BY51" s="286"/>
      <c r="BZ51" s="286"/>
      <c r="CA51" s="286"/>
      <c r="CB51" s="286"/>
      <c r="CC51" s="103"/>
      <c r="CD51" s="103"/>
    </row>
    <row r="52" spans="1:82" ht="29.1" customHeight="1" outlineLevel="1">
      <c r="A52" s="6" t="s">
        <v>18</v>
      </c>
      <c r="B52" s="96"/>
      <c r="C52" s="96"/>
      <c r="D52" s="96"/>
      <c r="E52" s="96"/>
      <c r="F52" s="96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99"/>
      <c r="U52" s="99"/>
      <c r="V52" s="99"/>
      <c r="W52" s="99"/>
      <c r="X52" s="99"/>
      <c r="Y52" s="99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16"/>
      <c r="AO52" s="242"/>
      <c r="AP52" s="242"/>
      <c r="AQ52" s="242"/>
      <c r="AR52" s="242"/>
      <c r="AS52" s="218"/>
      <c r="AT52" s="219"/>
      <c r="AU52" s="243"/>
      <c r="AV52" s="243"/>
      <c r="AW52" s="243"/>
      <c r="AX52" s="243"/>
      <c r="AY52" s="279"/>
      <c r="AZ52" s="283"/>
      <c r="BA52" s="283"/>
      <c r="BB52" s="283"/>
      <c r="BC52" s="283"/>
      <c r="BD52" s="248"/>
      <c r="BE52" s="265"/>
      <c r="BF52" s="265"/>
      <c r="BG52" s="265"/>
      <c r="BH52" s="265"/>
      <c r="BI52" s="238"/>
      <c r="BJ52" s="239" t="s">
        <v>249</v>
      </c>
      <c r="BK52" s="239"/>
      <c r="BL52" s="239"/>
      <c r="BM52" s="239"/>
      <c r="BN52" s="280"/>
      <c r="BO52" s="284" t="s">
        <v>249</v>
      </c>
      <c r="BP52" s="284"/>
      <c r="BQ52" s="284"/>
      <c r="BR52" s="284"/>
      <c r="BS52" s="281"/>
      <c r="BT52" s="285" t="s">
        <v>249</v>
      </c>
      <c r="BU52" s="285"/>
      <c r="BV52" s="285"/>
      <c r="BW52" s="285"/>
      <c r="BX52" s="282"/>
      <c r="BY52" s="286"/>
      <c r="BZ52" s="286"/>
      <c r="CA52" s="286"/>
      <c r="CB52" s="286"/>
      <c r="CC52" s="103"/>
      <c r="CD52" s="103"/>
    </row>
    <row r="53" spans="1:82" ht="29.1" customHeight="1" outlineLevel="1">
      <c r="A53" s="6" t="s">
        <v>16</v>
      </c>
      <c r="B53" s="96"/>
      <c r="C53" s="96"/>
      <c r="D53" s="96"/>
      <c r="E53" s="96"/>
      <c r="F53" s="96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99"/>
      <c r="U53" s="99"/>
      <c r="V53" s="99"/>
      <c r="W53" s="99"/>
      <c r="X53" s="99"/>
      <c r="Y53" s="99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16"/>
      <c r="AO53" s="242"/>
      <c r="AP53" s="242"/>
      <c r="AQ53" s="242"/>
      <c r="AR53" s="242"/>
      <c r="AS53" s="218"/>
      <c r="AT53" s="219"/>
      <c r="AU53" s="243"/>
      <c r="AV53" s="243"/>
      <c r="AW53" s="243"/>
      <c r="AX53" s="243"/>
      <c r="AY53" s="279"/>
      <c r="AZ53" s="283"/>
      <c r="BA53" s="283"/>
      <c r="BB53" s="283"/>
      <c r="BC53" s="283"/>
      <c r="BD53" s="248"/>
      <c r="BE53" s="265"/>
      <c r="BF53" s="265"/>
      <c r="BG53" s="265"/>
      <c r="BH53" s="265"/>
      <c r="BI53" s="238"/>
      <c r="BJ53" s="239"/>
      <c r="BK53" s="239"/>
      <c r="BL53" s="239"/>
      <c r="BM53" s="239"/>
      <c r="BN53" s="280"/>
      <c r="BO53" s="284"/>
      <c r="BP53" s="284"/>
      <c r="BQ53" s="284"/>
      <c r="BR53" s="284"/>
      <c r="BS53" s="281"/>
      <c r="BT53" s="285"/>
      <c r="BU53" s="285"/>
      <c r="BV53" s="285"/>
      <c r="BW53" s="285"/>
      <c r="BX53" s="282"/>
      <c r="BY53" s="286"/>
      <c r="BZ53" s="286"/>
      <c r="CA53" s="286"/>
      <c r="CB53" s="286"/>
      <c r="CC53" s="103"/>
      <c r="CD53" s="103"/>
    </row>
    <row r="54" spans="1:82" ht="29.1" customHeight="1" outlineLevel="1">
      <c r="A54" s="6" t="s">
        <v>22</v>
      </c>
      <c r="B54" s="96"/>
      <c r="C54" s="96"/>
      <c r="D54" s="96"/>
      <c r="E54" s="96"/>
      <c r="F54" s="96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99"/>
      <c r="U54" s="99"/>
      <c r="V54" s="99"/>
      <c r="W54" s="99"/>
      <c r="X54" s="99"/>
      <c r="Y54" s="99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16"/>
      <c r="AO54" s="242"/>
      <c r="AP54" s="242"/>
      <c r="AQ54" s="242"/>
      <c r="AR54" s="242"/>
      <c r="AS54" s="218"/>
      <c r="AT54" s="219"/>
      <c r="AU54" s="243"/>
      <c r="AV54" s="243"/>
      <c r="AW54" s="243"/>
      <c r="AX54" s="243"/>
      <c r="AY54" s="279"/>
      <c r="AZ54" s="283"/>
      <c r="BA54" s="283"/>
      <c r="BB54" s="283"/>
      <c r="BC54" s="283"/>
      <c r="BD54" s="248"/>
      <c r="BE54" s="265"/>
      <c r="BF54" s="265"/>
      <c r="BG54" s="265"/>
      <c r="BH54" s="265"/>
      <c r="BI54" s="238"/>
      <c r="BJ54" s="239" t="s">
        <v>249</v>
      </c>
      <c r="BK54" s="239"/>
      <c r="BL54" s="239"/>
      <c r="BM54" s="239"/>
      <c r="BN54" s="280"/>
      <c r="BO54" s="284" t="s">
        <v>249</v>
      </c>
      <c r="BP54" s="284"/>
      <c r="BQ54" s="284"/>
      <c r="BR54" s="284"/>
      <c r="BS54" s="281"/>
      <c r="BT54" s="285" t="s">
        <v>249</v>
      </c>
      <c r="BU54" s="285"/>
      <c r="BV54" s="285"/>
      <c r="BW54" s="285"/>
      <c r="BX54" s="282"/>
      <c r="BY54" s="286"/>
      <c r="BZ54" s="286"/>
      <c r="CA54" s="286"/>
      <c r="CB54" s="286"/>
      <c r="CC54" s="103"/>
      <c r="CD54" s="103"/>
    </row>
    <row r="55" spans="1:82" ht="29.1" customHeight="1" outlineLevel="1">
      <c r="A55" s="6" t="s">
        <v>19</v>
      </c>
      <c r="B55" s="96"/>
      <c r="C55" s="96"/>
      <c r="D55" s="96"/>
      <c r="E55" s="96"/>
      <c r="F55" s="96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99"/>
      <c r="U55" s="99"/>
      <c r="V55" s="99"/>
      <c r="W55" s="99"/>
      <c r="X55" s="99"/>
      <c r="Y55" s="99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16"/>
      <c r="AO55" s="242"/>
      <c r="AP55" s="242"/>
      <c r="AQ55" s="242"/>
      <c r="AR55" s="242"/>
      <c r="AS55" s="218"/>
      <c r="AT55" s="219"/>
      <c r="AU55" s="243"/>
      <c r="AV55" s="243"/>
      <c r="AW55" s="243"/>
      <c r="AX55" s="243"/>
      <c r="AY55" s="279"/>
      <c r="AZ55" s="283"/>
      <c r="BA55" s="283"/>
      <c r="BB55" s="283"/>
      <c r="BC55" s="283"/>
      <c r="BD55" s="248"/>
      <c r="BE55" s="265"/>
      <c r="BF55" s="265"/>
      <c r="BG55" s="265"/>
      <c r="BH55" s="265"/>
      <c r="BI55" s="238"/>
      <c r="BJ55" s="239" t="s">
        <v>249</v>
      </c>
      <c r="BK55" s="239"/>
      <c r="BL55" s="239"/>
      <c r="BM55" s="239"/>
      <c r="BN55" s="280"/>
      <c r="BO55" s="284" t="s">
        <v>249</v>
      </c>
      <c r="BP55" s="284"/>
      <c r="BQ55" s="284"/>
      <c r="BR55" s="284"/>
      <c r="BS55" s="281"/>
      <c r="BT55" s="285" t="s">
        <v>249</v>
      </c>
      <c r="BU55" s="285"/>
      <c r="BV55" s="285"/>
      <c r="BW55" s="285"/>
      <c r="BX55" s="282"/>
      <c r="BY55" s="286"/>
      <c r="BZ55" s="286"/>
      <c r="CA55" s="286"/>
      <c r="CB55" s="286"/>
      <c r="CC55" s="103"/>
      <c r="CD55" s="103"/>
    </row>
    <row r="56" spans="1:82" ht="29.1" customHeight="1" outlineLevel="1">
      <c r="A56" s="6" t="s">
        <v>3</v>
      </c>
      <c r="B56" s="96"/>
      <c r="C56" s="96"/>
      <c r="D56" s="96"/>
      <c r="E56" s="96"/>
      <c r="F56" s="96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99"/>
      <c r="U56" s="99"/>
      <c r="V56" s="99"/>
      <c r="W56" s="99"/>
      <c r="X56" s="99"/>
      <c r="Y56" s="99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16"/>
      <c r="AO56" s="242" t="s">
        <v>194</v>
      </c>
      <c r="AP56" s="242" t="s">
        <v>194</v>
      </c>
      <c r="AQ56" s="242" t="s">
        <v>194</v>
      </c>
      <c r="AR56" s="242" t="s">
        <v>194</v>
      </c>
      <c r="AS56" s="218"/>
      <c r="AT56" s="219"/>
      <c r="AU56" s="243" t="s">
        <v>194</v>
      </c>
      <c r="AV56" s="243" t="s">
        <v>194</v>
      </c>
      <c r="AW56" s="243" t="s">
        <v>194</v>
      </c>
      <c r="AX56" s="243" t="s">
        <v>194</v>
      </c>
      <c r="AY56" s="279"/>
      <c r="AZ56" s="283" t="s">
        <v>194</v>
      </c>
      <c r="BA56" s="283" t="s">
        <v>194</v>
      </c>
      <c r="BB56" s="283" t="s">
        <v>194</v>
      </c>
      <c r="BC56" s="283" t="s">
        <v>194</v>
      </c>
      <c r="BD56" s="248"/>
      <c r="BE56" s="265" t="s">
        <v>194</v>
      </c>
      <c r="BF56" s="265" t="s">
        <v>194</v>
      </c>
      <c r="BG56" s="265" t="s">
        <v>194</v>
      </c>
      <c r="BH56" s="265" t="s">
        <v>194</v>
      </c>
      <c r="BI56" s="238"/>
      <c r="BJ56" s="239" t="s">
        <v>194</v>
      </c>
      <c r="BK56" s="239" t="s">
        <v>194</v>
      </c>
      <c r="BL56" s="239" t="s">
        <v>194</v>
      </c>
      <c r="BM56" s="239" t="s">
        <v>194</v>
      </c>
      <c r="BN56" s="280"/>
      <c r="BO56" s="284" t="s">
        <v>194</v>
      </c>
      <c r="BP56" s="284" t="s">
        <v>194</v>
      </c>
      <c r="BQ56" s="284" t="s">
        <v>194</v>
      </c>
      <c r="BR56" s="284" t="s">
        <v>194</v>
      </c>
      <c r="BS56" s="281"/>
      <c r="BT56" s="285" t="s">
        <v>194</v>
      </c>
      <c r="BU56" s="285" t="s">
        <v>194</v>
      </c>
      <c r="BV56" s="285" t="s">
        <v>194</v>
      </c>
      <c r="BW56" s="285" t="s">
        <v>194</v>
      </c>
      <c r="BX56" s="282"/>
      <c r="BY56" s="286"/>
      <c r="BZ56" s="286"/>
      <c r="CA56" s="286"/>
      <c r="CB56" s="286"/>
      <c r="CC56" s="103"/>
      <c r="CD56" s="103"/>
    </row>
    <row r="57" spans="1:82" ht="29.1" customHeight="1" outlineLevel="1">
      <c r="A57" s="6" t="s">
        <v>20</v>
      </c>
      <c r="B57" s="96"/>
      <c r="C57" s="96"/>
      <c r="D57" s="96"/>
      <c r="E57" s="96"/>
      <c r="F57" s="96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99"/>
      <c r="U57" s="99"/>
      <c r="V57" s="99"/>
      <c r="W57" s="99"/>
      <c r="X57" s="99"/>
      <c r="Y57" s="99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16"/>
      <c r="AO57" s="242"/>
      <c r="AP57" s="242"/>
      <c r="AQ57" s="242"/>
      <c r="AR57" s="242"/>
      <c r="AS57" s="218"/>
      <c r="AT57" s="219"/>
      <c r="AU57" s="243"/>
      <c r="AV57" s="243"/>
      <c r="AW57" s="243"/>
      <c r="AX57" s="243"/>
      <c r="AY57" s="279"/>
      <c r="AZ57" s="283"/>
      <c r="BA57" s="283"/>
      <c r="BB57" s="283"/>
      <c r="BC57" s="283"/>
      <c r="BD57" s="248"/>
      <c r="BE57" s="265"/>
      <c r="BF57" s="265"/>
      <c r="BG57" s="265"/>
      <c r="BH57" s="265"/>
      <c r="BI57" s="238"/>
      <c r="BJ57" s="239" t="s">
        <v>249</v>
      </c>
      <c r="BK57" s="239"/>
      <c r="BL57" s="239"/>
      <c r="BM57" s="239"/>
      <c r="BN57" s="280"/>
      <c r="BO57" s="284" t="s">
        <v>249</v>
      </c>
      <c r="BP57" s="284"/>
      <c r="BQ57" s="284"/>
      <c r="BR57" s="284"/>
      <c r="BS57" s="281"/>
      <c r="BT57" s="285" t="s">
        <v>249</v>
      </c>
      <c r="BU57" s="285"/>
      <c r="BV57" s="285"/>
      <c r="BW57" s="285"/>
      <c r="BX57" s="282"/>
      <c r="BY57" s="286"/>
      <c r="BZ57" s="286"/>
      <c r="CA57" s="286"/>
      <c r="CB57" s="286"/>
      <c r="CC57" s="103"/>
      <c r="CD57" s="103"/>
    </row>
    <row r="58" spans="1:82" ht="29.1" customHeight="1" outlineLevel="1">
      <c r="A58" s="6" t="s">
        <v>13</v>
      </c>
      <c r="B58" s="96"/>
      <c r="C58" s="96"/>
      <c r="D58" s="96"/>
      <c r="E58" s="96"/>
      <c r="F58" s="96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99"/>
      <c r="U58" s="99"/>
      <c r="V58" s="99"/>
      <c r="W58" s="99"/>
      <c r="X58" s="99"/>
      <c r="Y58" s="99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16"/>
      <c r="AO58" s="242"/>
      <c r="AP58" s="242"/>
      <c r="AQ58" s="242"/>
      <c r="AR58" s="242"/>
      <c r="AS58" s="218"/>
      <c r="AT58" s="219"/>
      <c r="AU58" s="243"/>
      <c r="AV58" s="243"/>
      <c r="AW58" s="243"/>
      <c r="AX58" s="243"/>
      <c r="AY58" s="279"/>
      <c r="AZ58" s="283"/>
      <c r="BA58" s="283"/>
      <c r="BB58" s="283"/>
      <c r="BC58" s="283"/>
      <c r="BD58" s="248"/>
      <c r="BE58" s="265"/>
      <c r="BF58" s="265"/>
      <c r="BG58" s="265"/>
      <c r="BH58" s="265"/>
      <c r="BI58" s="238"/>
      <c r="BJ58" s="239" t="s">
        <v>249</v>
      </c>
      <c r="BK58" s="239"/>
      <c r="BL58" s="239"/>
      <c r="BM58" s="239"/>
      <c r="BN58" s="280"/>
      <c r="BO58" s="284" t="s">
        <v>249</v>
      </c>
      <c r="BP58" s="284"/>
      <c r="BQ58" s="284"/>
      <c r="BR58" s="284"/>
      <c r="BS58" s="281"/>
      <c r="BT58" s="285" t="s">
        <v>249</v>
      </c>
      <c r="BU58" s="285"/>
      <c r="BV58" s="285"/>
      <c r="BW58" s="285"/>
      <c r="BX58" s="282"/>
      <c r="BY58" s="286"/>
      <c r="BZ58" s="286"/>
      <c r="CA58" s="286"/>
      <c r="CB58" s="286"/>
      <c r="CC58" s="103"/>
      <c r="CD58" s="103"/>
    </row>
    <row r="59" spans="1:82" ht="29.1" customHeight="1" outlineLevel="1">
      <c r="A59" s="6" t="s">
        <v>4</v>
      </c>
      <c r="B59" s="96"/>
      <c r="C59" s="96"/>
      <c r="D59" s="96"/>
      <c r="E59" s="96"/>
      <c r="F59" s="96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99" t="s">
        <v>178</v>
      </c>
      <c r="U59" s="99"/>
      <c r="V59" s="99"/>
      <c r="W59" s="99"/>
      <c r="X59" s="99"/>
      <c r="Y59" s="99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16"/>
      <c r="AO59" s="242"/>
      <c r="AP59" s="242"/>
      <c r="AQ59" s="242"/>
      <c r="AR59" s="242"/>
      <c r="AS59" s="218"/>
      <c r="AT59" s="219"/>
      <c r="AU59" s="243"/>
      <c r="AV59" s="243"/>
      <c r="AW59" s="243"/>
      <c r="AX59" s="243"/>
      <c r="AY59" s="279"/>
      <c r="AZ59" s="283"/>
      <c r="BA59" s="283"/>
      <c r="BB59" s="283"/>
      <c r="BC59" s="283"/>
      <c r="BD59" s="248"/>
      <c r="BE59" s="265"/>
      <c r="BF59" s="265"/>
      <c r="BG59" s="265"/>
      <c r="BH59" s="265"/>
      <c r="BI59" s="238"/>
      <c r="BJ59" s="239" t="s">
        <v>249</v>
      </c>
      <c r="BK59" s="239"/>
      <c r="BL59" s="239"/>
      <c r="BM59" s="239"/>
      <c r="BN59" s="280"/>
      <c r="BO59" s="284" t="s">
        <v>249</v>
      </c>
      <c r="BP59" s="284"/>
      <c r="BQ59" s="284"/>
      <c r="BR59" s="284"/>
      <c r="BS59" s="281"/>
      <c r="BT59" s="285" t="s">
        <v>249</v>
      </c>
      <c r="BU59" s="285"/>
      <c r="BV59" s="285"/>
      <c r="BW59" s="285"/>
      <c r="BX59" s="282"/>
      <c r="BY59" s="286"/>
      <c r="BZ59" s="286"/>
      <c r="CA59" s="286"/>
      <c r="CB59" s="286"/>
      <c r="CC59" s="103"/>
      <c r="CD59" s="103"/>
    </row>
    <row r="60" spans="1:82" ht="29.1" customHeight="1" outlineLevel="1">
      <c r="A60" s="7" t="s">
        <v>0</v>
      </c>
      <c r="B60" s="96"/>
      <c r="C60" s="96"/>
      <c r="D60" s="96"/>
      <c r="E60" s="96"/>
      <c r="F60" s="96"/>
      <c r="G60" s="109" t="s">
        <v>196</v>
      </c>
      <c r="H60" s="109" t="s">
        <v>196</v>
      </c>
      <c r="I60" s="109" t="s">
        <v>196</v>
      </c>
      <c r="J60" s="109" t="s">
        <v>196</v>
      </c>
      <c r="K60" s="109" t="s">
        <v>196</v>
      </c>
      <c r="L60" s="109" t="s">
        <v>196</v>
      </c>
      <c r="M60" s="109" t="s">
        <v>196</v>
      </c>
      <c r="N60" s="109" t="s">
        <v>196</v>
      </c>
      <c r="O60" s="109" t="s">
        <v>196</v>
      </c>
      <c r="P60" s="109" t="s">
        <v>196</v>
      </c>
      <c r="Q60" s="109" t="s">
        <v>196</v>
      </c>
      <c r="R60" s="109" t="s">
        <v>196</v>
      </c>
      <c r="S60" s="109"/>
      <c r="T60" s="99" t="s">
        <v>196</v>
      </c>
      <c r="U60" s="99"/>
      <c r="V60" s="99"/>
      <c r="W60" s="99"/>
      <c r="X60" s="99"/>
      <c r="Y60" s="99"/>
      <c r="Z60" s="204" t="s">
        <v>196</v>
      </c>
      <c r="AA60" s="204" t="s">
        <v>196</v>
      </c>
      <c r="AB60" s="204" t="s">
        <v>196</v>
      </c>
      <c r="AC60" s="204" t="s">
        <v>196</v>
      </c>
      <c r="AD60" s="204" t="s">
        <v>196</v>
      </c>
      <c r="AE60" s="204" t="s">
        <v>196</v>
      </c>
      <c r="AF60" s="204" t="s">
        <v>196</v>
      </c>
      <c r="AG60" s="204" t="s">
        <v>196</v>
      </c>
      <c r="AH60" s="204" t="s">
        <v>196</v>
      </c>
      <c r="AI60" s="204" t="s">
        <v>196</v>
      </c>
      <c r="AJ60" s="204" t="s">
        <v>196</v>
      </c>
      <c r="AK60" s="204" t="s">
        <v>196</v>
      </c>
      <c r="AL60" s="204"/>
      <c r="AM60" s="204"/>
      <c r="AN60" s="216"/>
      <c r="AO60" s="242"/>
      <c r="AP60" s="242"/>
      <c r="AQ60" s="242"/>
      <c r="AR60" s="242"/>
      <c r="AS60" s="218"/>
      <c r="AT60" s="219"/>
      <c r="AU60" s="243" t="s">
        <v>200</v>
      </c>
      <c r="AV60" s="243" t="s">
        <v>200</v>
      </c>
      <c r="AW60" s="243" t="s">
        <v>200</v>
      </c>
      <c r="AX60" s="243" t="s">
        <v>200</v>
      </c>
      <c r="AY60" s="279"/>
      <c r="AZ60" s="283" t="s">
        <v>251</v>
      </c>
      <c r="BA60" s="283" t="s">
        <v>251</v>
      </c>
      <c r="BB60" s="283" t="s">
        <v>251</v>
      </c>
      <c r="BC60" s="283" t="s">
        <v>251</v>
      </c>
      <c r="BD60" s="248"/>
      <c r="BE60" s="265" t="s">
        <v>201</v>
      </c>
      <c r="BF60" s="265"/>
      <c r="BG60" s="265"/>
      <c r="BH60" s="265"/>
      <c r="BI60" s="238"/>
      <c r="BJ60" s="239" t="s">
        <v>200</v>
      </c>
      <c r="BK60" s="239" t="s">
        <v>200</v>
      </c>
      <c r="BL60" s="239" t="s">
        <v>200</v>
      </c>
      <c r="BM60" s="239" t="s">
        <v>200</v>
      </c>
      <c r="BN60" s="280"/>
      <c r="BO60" s="284" t="s">
        <v>200</v>
      </c>
      <c r="BP60" s="284" t="s">
        <v>200</v>
      </c>
      <c r="BQ60" s="284" t="s">
        <v>200</v>
      </c>
      <c r="BR60" s="284" t="s">
        <v>200</v>
      </c>
      <c r="BS60" s="281"/>
      <c r="BT60" s="285" t="s">
        <v>200</v>
      </c>
      <c r="BU60" s="285" t="s">
        <v>200</v>
      </c>
      <c r="BV60" s="285" t="s">
        <v>200</v>
      </c>
      <c r="BW60" s="285" t="s">
        <v>200</v>
      </c>
      <c r="BX60" s="282"/>
      <c r="BY60" s="286"/>
      <c r="BZ60" s="286"/>
      <c r="CA60" s="286"/>
      <c r="CB60" s="286"/>
      <c r="CC60" s="103" t="s">
        <v>202</v>
      </c>
      <c r="CD60" s="103"/>
    </row>
    <row r="61" spans="1:82" ht="29.1" customHeight="1" outlineLevel="1">
      <c r="A61" s="6" t="s">
        <v>15</v>
      </c>
      <c r="B61" s="96"/>
      <c r="C61" s="96"/>
      <c r="D61" s="96"/>
      <c r="E61" s="96"/>
      <c r="F61" s="96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99"/>
      <c r="U61" s="99"/>
      <c r="V61" s="99"/>
      <c r="W61" s="99"/>
      <c r="X61" s="99"/>
      <c r="Y61" s="99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16"/>
      <c r="AO61" s="242"/>
      <c r="AP61" s="242"/>
      <c r="AQ61" s="242"/>
      <c r="AR61" s="242"/>
      <c r="AS61" s="218"/>
      <c r="AT61" s="219"/>
      <c r="AU61" s="243"/>
      <c r="AV61" s="243"/>
      <c r="AW61" s="243"/>
      <c r="AX61" s="243"/>
      <c r="AY61" s="279"/>
      <c r="AZ61" s="283"/>
      <c r="BA61" s="283"/>
      <c r="BB61" s="283"/>
      <c r="BC61" s="283"/>
      <c r="BD61" s="248"/>
      <c r="BE61" s="265"/>
      <c r="BF61" s="265"/>
      <c r="BG61" s="265"/>
      <c r="BH61" s="265"/>
      <c r="BI61" s="238"/>
      <c r="BJ61" s="239" t="s">
        <v>249</v>
      </c>
      <c r="BK61" s="239"/>
      <c r="BL61" s="239"/>
      <c r="BM61" s="239"/>
      <c r="BN61" s="280"/>
      <c r="BO61" s="284" t="s">
        <v>249</v>
      </c>
      <c r="BP61" s="284"/>
      <c r="BQ61" s="284"/>
      <c r="BR61" s="284"/>
      <c r="BS61" s="281"/>
      <c r="BT61" s="285" t="s">
        <v>249</v>
      </c>
      <c r="BU61" s="285"/>
      <c r="BV61" s="285"/>
      <c r="BW61" s="285"/>
      <c r="BX61" s="282"/>
      <c r="BY61" s="286"/>
      <c r="BZ61" s="286"/>
      <c r="CA61" s="286"/>
      <c r="CB61" s="286"/>
      <c r="CC61" s="103"/>
      <c r="CD61" s="103"/>
    </row>
    <row r="62" spans="1:82" ht="29.1" customHeight="1" outlineLevel="1">
      <c r="A62" s="6" t="s">
        <v>21</v>
      </c>
      <c r="B62" s="96"/>
      <c r="C62" s="96"/>
      <c r="D62" s="96"/>
      <c r="E62" s="96"/>
      <c r="F62" s="96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99"/>
      <c r="U62" s="99"/>
      <c r="V62" s="99"/>
      <c r="W62" s="99"/>
      <c r="X62" s="99"/>
      <c r="Y62" s="99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16"/>
      <c r="AO62" s="242"/>
      <c r="AP62" s="242"/>
      <c r="AQ62" s="242"/>
      <c r="AR62" s="242"/>
      <c r="AS62" s="218"/>
      <c r="AT62" s="219"/>
      <c r="AU62" s="243"/>
      <c r="AV62" s="243"/>
      <c r="AW62" s="243"/>
      <c r="AX62" s="243"/>
      <c r="AY62" s="279"/>
      <c r="AZ62" s="283"/>
      <c r="BA62" s="283"/>
      <c r="BB62" s="283"/>
      <c r="BC62" s="283"/>
      <c r="BD62" s="248"/>
      <c r="BE62" s="265"/>
      <c r="BF62" s="265"/>
      <c r="BG62" s="265"/>
      <c r="BH62" s="265"/>
      <c r="BI62" s="238"/>
      <c r="BJ62" s="239" t="s">
        <v>249</v>
      </c>
      <c r="BK62" s="239"/>
      <c r="BL62" s="239"/>
      <c r="BM62" s="239"/>
      <c r="BN62" s="280"/>
      <c r="BO62" s="284" t="s">
        <v>249</v>
      </c>
      <c r="BP62" s="284"/>
      <c r="BQ62" s="284"/>
      <c r="BR62" s="284"/>
      <c r="BS62" s="281"/>
      <c r="BT62" s="285" t="s">
        <v>249</v>
      </c>
      <c r="BU62" s="285"/>
      <c r="BV62" s="285"/>
      <c r="BW62" s="285"/>
      <c r="BX62" s="282"/>
      <c r="BY62" s="286"/>
      <c r="BZ62" s="286"/>
      <c r="CA62" s="286"/>
      <c r="CB62" s="286"/>
      <c r="CC62" s="103"/>
      <c r="CD62" s="103"/>
    </row>
    <row r="63" spans="1:82" ht="29.1" customHeight="1" outlineLevel="1">
      <c r="A63" s="6" t="s">
        <v>10</v>
      </c>
      <c r="B63" s="96"/>
      <c r="C63" s="96"/>
      <c r="D63" s="96"/>
      <c r="E63" s="96"/>
      <c r="F63" s="96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99"/>
      <c r="U63" s="99"/>
      <c r="V63" s="99"/>
      <c r="W63" s="99"/>
      <c r="X63" s="99"/>
      <c r="Y63" s="99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16"/>
      <c r="AO63" s="242"/>
      <c r="AP63" s="242"/>
      <c r="AQ63" s="242"/>
      <c r="AR63" s="242"/>
      <c r="AS63" s="218"/>
      <c r="AT63" s="219"/>
      <c r="AU63" s="243"/>
      <c r="AV63" s="243"/>
      <c r="AW63" s="243"/>
      <c r="AX63" s="243"/>
      <c r="AY63" s="279"/>
      <c r="AZ63" s="283"/>
      <c r="BA63" s="283"/>
      <c r="BB63" s="283"/>
      <c r="BC63" s="283"/>
      <c r="BD63" s="248"/>
      <c r="BE63" s="265"/>
      <c r="BF63" s="265"/>
      <c r="BG63" s="265"/>
      <c r="BH63" s="265"/>
      <c r="BI63" s="238"/>
      <c r="BJ63" s="239" t="s">
        <v>249</v>
      </c>
      <c r="BK63" s="239"/>
      <c r="BL63" s="239"/>
      <c r="BM63" s="239"/>
      <c r="BN63" s="280"/>
      <c r="BO63" s="284" t="s">
        <v>249</v>
      </c>
      <c r="BP63" s="284"/>
      <c r="BQ63" s="284"/>
      <c r="BR63" s="284"/>
      <c r="BS63" s="281"/>
      <c r="BT63" s="285" t="s">
        <v>249</v>
      </c>
      <c r="BU63" s="285"/>
      <c r="BV63" s="285"/>
      <c r="BW63" s="285"/>
      <c r="BX63" s="282"/>
      <c r="BY63" s="286"/>
      <c r="BZ63" s="286"/>
      <c r="CA63" s="286"/>
      <c r="CB63" s="286"/>
      <c r="CC63" s="103"/>
      <c r="CD63" s="103"/>
    </row>
    <row r="64" spans="1:82" ht="29.1" customHeight="1" outlineLevel="1">
      <c r="A64" s="6" t="s">
        <v>2</v>
      </c>
      <c r="B64" s="96"/>
      <c r="C64" s="96"/>
      <c r="D64" s="96"/>
      <c r="E64" s="96"/>
      <c r="F64" s="96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99"/>
      <c r="U64" s="99"/>
      <c r="V64" s="99"/>
      <c r="W64" s="99"/>
      <c r="X64" s="99"/>
      <c r="Y64" s="99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16"/>
      <c r="AO64" s="242"/>
      <c r="AP64" s="242"/>
      <c r="AQ64" s="242"/>
      <c r="AR64" s="242"/>
      <c r="AS64" s="218"/>
      <c r="AT64" s="219"/>
      <c r="AU64" s="243"/>
      <c r="AV64" s="243"/>
      <c r="AW64" s="243"/>
      <c r="AX64" s="243"/>
      <c r="AY64" s="279"/>
      <c r="AZ64" s="283"/>
      <c r="BA64" s="283"/>
      <c r="BB64" s="283"/>
      <c r="BC64" s="283"/>
      <c r="BD64" s="248"/>
      <c r="BE64" s="265"/>
      <c r="BF64" s="265"/>
      <c r="BG64" s="265"/>
      <c r="BH64" s="265"/>
      <c r="BI64" s="238"/>
      <c r="BJ64" s="239" t="s">
        <v>249</v>
      </c>
      <c r="BK64" s="239"/>
      <c r="BL64" s="239"/>
      <c r="BM64" s="239"/>
      <c r="BN64" s="280"/>
      <c r="BO64" s="284" t="s">
        <v>249</v>
      </c>
      <c r="BP64" s="284"/>
      <c r="BQ64" s="284"/>
      <c r="BR64" s="284"/>
      <c r="BS64" s="281"/>
      <c r="BT64" s="285" t="s">
        <v>249</v>
      </c>
      <c r="BU64" s="285"/>
      <c r="BV64" s="285"/>
      <c r="BW64" s="285"/>
      <c r="BX64" s="282"/>
      <c r="BY64" s="286"/>
      <c r="BZ64" s="286"/>
      <c r="CA64" s="286"/>
      <c r="CB64" s="286"/>
      <c r="CC64" s="103"/>
      <c r="CD64" s="103"/>
    </row>
    <row r="65" spans="1:82" ht="29.1" customHeight="1" outlineLevel="1">
      <c r="A65" s="6" t="s">
        <v>23</v>
      </c>
      <c r="B65" s="96"/>
      <c r="C65" s="96" t="s">
        <v>195</v>
      </c>
      <c r="D65" s="96"/>
      <c r="E65" s="96" t="s">
        <v>195</v>
      </c>
      <c r="F65" s="96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99" t="s">
        <v>195</v>
      </c>
      <c r="U65" s="99"/>
      <c r="V65" s="99" t="s">
        <v>195</v>
      </c>
      <c r="W65" s="99"/>
      <c r="X65" s="99" t="s">
        <v>195</v>
      </c>
      <c r="Y65" s="99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16"/>
      <c r="AO65" s="242"/>
      <c r="AP65" s="242"/>
      <c r="AQ65" s="242"/>
      <c r="AR65" s="242"/>
      <c r="AS65" s="218"/>
      <c r="AT65" s="219"/>
      <c r="AU65" s="243"/>
      <c r="AV65" s="243"/>
      <c r="AW65" s="243"/>
      <c r="AX65" s="243"/>
      <c r="AY65" s="279"/>
      <c r="AZ65" s="283"/>
      <c r="BA65" s="283"/>
      <c r="BB65" s="283"/>
      <c r="BC65" s="283"/>
      <c r="BD65" s="248"/>
      <c r="BE65" s="265"/>
      <c r="BF65" s="265"/>
      <c r="BG65" s="265"/>
      <c r="BH65" s="265"/>
      <c r="BI65" s="238"/>
      <c r="BJ65" s="239" t="s">
        <v>249</v>
      </c>
      <c r="BK65" s="239"/>
      <c r="BL65" s="239"/>
      <c r="BM65" s="239"/>
      <c r="BN65" s="280"/>
      <c r="BO65" s="284" t="s">
        <v>249</v>
      </c>
      <c r="BP65" s="284"/>
      <c r="BQ65" s="284"/>
      <c r="BR65" s="284"/>
      <c r="BS65" s="281"/>
      <c r="BT65" s="285" t="s">
        <v>249</v>
      </c>
      <c r="BU65" s="285"/>
      <c r="BV65" s="285"/>
      <c r="BW65" s="285"/>
      <c r="BX65" s="282"/>
      <c r="BY65" s="286"/>
      <c r="BZ65" s="286"/>
      <c r="CA65" s="286"/>
      <c r="CB65" s="286"/>
      <c r="CC65" s="103"/>
      <c r="CD65" s="103"/>
    </row>
    <row r="66" spans="1:82" ht="29.1" customHeight="1" outlineLevel="1">
      <c r="A66" s="6" t="s">
        <v>17</v>
      </c>
      <c r="B66" s="96"/>
      <c r="C66" s="96"/>
      <c r="D66" s="96"/>
      <c r="E66" s="96"/>
      <c r="F66" s="96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99"/>
      <c r="U66" s="99"/>
      <c r="V66" s="99"/>
      <c r="W66" s="99"/>
      <c r="X66" s="99"/>
      <c r="Y66" s="99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16"/>
      <c r="AO66" s="242"/>
      <c r="AP66" s="242"/>
      <c r="AQ66" s="242"/>
      <c r="AR66" s="242"/>
      <c r="AS66" s="218"/>
      <c r="AT66" s="219"/>
      <c r="AU66" s="243"/>
      <c r="AV66" s="243"/>
      <c r="AW66" s="243"/>
      <c r="AX66" s="243"/>
      <c r="AY66" s="279"/>
      <c r="AZ66" s="283"/>
      <c r="BA66" s="283"/>
      <c r="BB66" s="283"/>
      <c r="BC66" s="283"/>
      <c r="BD66" s="248"/>
      <c r="BE66" s="265"/>
      <c r="BF66" s="265"/>
      <c r="BG66" s="265"/>
      <c r="BH66" s="265"/>
      <c r="BI66" s="238"/>
      <c r="BJ66" s="239" t="s">
        <v>249</v>
      </c>
      <c r="BK66" s="239"/>
      <c r="BL66" s="239"/>
      <c r="BM66" s="239"/>
      <c r="BN66" s="280"/>
      <c r="BO66" s="284" t="s">
        <v>249</v>
      </c>
      <c r="BP66" s="284"/>
      <c r="BQ66" s="284"/>
      <c r="BR66" s="284"/>
      <c r="BS66" s="281"/>
      <c r="BT66" s="285" t="s">
        <v>249</v>
      </c>
      <c r="BU66" s="285"/>
      <c r="BV66" s="285"/>
      <c r="BW66" s="285"/>
      <c r="BX66" s="282"/>
      <c r="BY66" s="286"/>
      <c r="BZ66" s="286"/>
      <c r="CA66" s="286"/>
      <c r="CB66" s="286"/>
      <c r="CC66" s="103"/>
      <c r="CD66" s="103"/>
    </row>
    <row r="67" spans="1:82" ht="29.1" customHeight="1" outlineLevel="1">
      <c r="A67" s="6" t="s">
        <v>24</v>
      </c>
      <c r="B67" s="96"/>
      <c r="C67" s="96"/>
      <c r="D67" s="96"/>
      <c r="E67" s="96"/>
      <c r="F67" s="96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99"/>
      <c r="U67" s="99"/>
      <c r="V67" s="99"/>
      <c r="W67" s="99"/>
      <c r="X67" s="99"/>
      <c r="Y67" s="99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16"/>
      <c r="AO67" s="242"/>
      <c r="AP67" s="242"/>
      <c r="AQ67" s="242"/>
      <c r="AR67" s="242"/>
      <c r="AS67" s="218"/>
      <c r="AT67" s="219"/>
      <c r="AU67" s="243"/>
      <c r="AV67" s="243"/>
      <c r="AW67" s="243"/>
      <c r="AX67" s="243"/>
      <c r="AY67" s="279"/>
      <c r="AZ67" s="283"/>
      <c r="BA67" s="283"/>
      <c r="BB67" s="283"/>
      <c r="BC67" s="283"/>
      <c r="BD67" s="248"/>
      <c r="BE67" s="265"/>
      <c r="BF67" s="265"/>
      <c r="BG67" s="265"/>
      <c r="BH67" s="265"/>
      <c r="BI67" s="238"/>
      <c r="BJ67" s="239" t="s">
        <v>249</v>
      </c>
      <c r="BK67" s="239"/>
      <c r="BL67" s="239"/>
      <c r="BM67" s="239"/>
      <c r="BN67" s="280"/>
      <c r="BO67" s="284" t="s">
        <v>249</v>
      </c>
      <c r="BP67" s="284"/>
      <c r="BQ67" s="284"/>
      <c r="BR67" s="284"/>
      <c r="BS67" s="281"/>
      <c r="BT67" s="285" t="s">
        <v>249</v>
      </c>
      <c r="BU67" s="285"/>
      <c r="BV67" s="285"/>
      <c r="BW67" s="285"/>
      <c r="BX67" s="282"/>
      <c r="BY67" s="286"/>
      <c r="BZ67" s="286"/>
      <c r="CA67" s="286"/>
      <c r="CB67" s="286"/>
      <c r="CC67" s="103"/>
      <c r="CD67" s="103"/>
    </row>
    <row r="68" spans="1:82" ht="29.1" customHeight="1" outlineLevel="1">
      <c r="A68" s="6" t="s">
        <v>27</v>
      </c>
      <c r="B68" s="96"/>
      <c r="C68" s="96"/>
      <c r="D68" s="96"/>
      <c r="E68" s="96"/>
      <c r="F68" s="96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99"/>
      <c r="U68" s="99"/>
      <c r="V68" s="99"/>
      <c r="W68" s="99"/>
      <c r="X68" s="99"/>
      <c r="Y68" s="99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16"/>
      <c r="AO68" s="242"/>
      <c r="AP68" s="242"/>
      <c r="AQ68" s="242"/>
      <c r="AR68" s="242"/>
      <c r="AS68" s="218"/>
      <c r="AT68" s="219"/>
      <c r="AU68" s="243"/>
      <c r="AV68" s="243"/>
      <c r="AW68" s="243"/>
      <c r="AX68" s="243"/>
      <c r="AY68" s="279"/>
      <c r="AZ68" s="283"/>
      <c r="BA68" s="283"/>
      <c r="BB68" s="283"/>
      <c r="BC68" s="283"/>
      <c r="BD68" s="248"/>
      <c r="BE68" s="265"/>
      <c r="BF68" s="265"/>
      <c r="BG68" s="265"/>
      <c r="BH68" s="265"/>
      <c r="BI68" s="238"/>
      <c r="BJ68" s="239" t="s">
        <v>249</v>
      </c>
      <c r="BK68" s="239"/>
      <c r="BL68" s="239"/>
      <c r="BM68" s="239"/>
      <c r="BN68" s="280"/>
      <c r="BO68" s="284" t="s">
        <v>249</v>
      </c>
      <c r="BP68" s="284"/>
      <c r="BQ68" s="284"/>
      <c r="BR68" s="284"/>
      <c r="BS68" s="281"/>
      <c r="BT68" s="285" t="s">
        <v>249</v>
      </c>
      <c r="BU68" s="285"/>
      <c r="BV68" s="285"/>
      <c r="BW68" s="285"/>
      <c r="BX68" s="282"/>
      <c r="BY68" s="286"/>
      <c r="BZ68" s="286"/>
      <c r="CA68" s="286"/>
      <c r="CB68" s="286"/>
      <c r="CC68" s="103"/>
      <c r="CD68" s="103"/>
    </row>
    <row r="69" spans="1:82" ht="29.1" customHeight="1" outlineLevel="1">
      <c r="A69" s="6" t="s">
        <v>8</v>
      </c>
      <c r="B69" s="96"/>
      <c r="C69" s="96"/>
      <c r="D69" s="96"/>
      <c r="E69" s="96"/>
      <c r="F69" s="96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99" t="s">
        <v>197</v>
      </c>
      <c r="U69" s="99"/>
      <c r="V69" s="99" t="s">
        <v>197</v>
      </c>
      <c r="W69" s="99"/>
      <c r="X69" s="99"/>
      <c r="Y69" s="99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16"/>
      <c r="AO69" s="242"/>
      <c r="AP69" s="242"/>
      <c r="AQ69" s="242"/>
      <c r="AR69" s="242"/>
      <c r="AS69" s="218"/>
      <c r="AT69" s="219"/>
      <c r="AU69" s="243"/>
      <c r="AV69" s="243"/>
      <c r="AW69" s="243"/>
      <c r="AX69" s="243"/>
      <c r="AY69" s="279"/>
      <c r="AZ69" s="283"/>
      <c r="BA69" s="283"/>
      <c r="BB69" s="283"/>
      <c r="BC69" s="283"/>
      <c r="BD69" s="248"/>
      <c r="BE69" s="265"/>
      <c r="BF69" s="265"/>
      <c r="BG69" s="265"/>
      <c r="BH69" s="265"/>
      <c r="BI69" s="238"/>
      <c r="BJ69" s="239" t="s">
        <v>249</v>
      </c>
      <c r="BK69" s="239"/>
      <c r="BL69" s="239"/>
      <c r="BM69" s="239"/>
      <c r="BN69" s="280"/>
      <c r="BO69" s="284" t="s">
        <v>249</v>
      </c>
      <c r="BP69" s="284"/>
      <c r="BQ69" s="284"/>
      <c r="BR69" s="284"/>
      <c r="BS69" s="281"/>
      <c r="BT69" s="285" t="s">
        <v>249</v>
      </c>
      <c r="BU69" s="285"/>
      <c r="BV69" s="285"/>
      <c r="BW69" s="285"/>
      <c r="BX69" s="282"/>
      <c r="BY69" s="286"/>
      <c r="BZ69" s="286"/>
      <c r="CA69" s="286"/>
      <c r="CB69" s="286"/>
      <c r="CC69" s="103"/>
      <c r="CD69" s="103"/>
    </row>
    <row r="70" spans="1:82" ht="29.1" customHeight="1" outlineLevel="1">
      <c r="A70" s="6" t="s">
        <v>11</v>
      </c>
      <c r="B70" s="96"/>
      <c r="C70" s="96"/>
      <c r="D70" s="96"/>
      <c r="E70" s="96"/>
      <c r="F70" s="96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99"/>
      <c r="U70" s="99"/>
      <c r="V70" s="99"/>
      <c r="W70" s="99"/>
      <c r="X70" s="99"/>
      <c r="Y70" s="99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16"/>
      <c r="AO70" s="242"/>
      <c r="AP70" s="242"/>
      <c r="AQ70" s="242"/>
      <c r="AR70" s="242"/>
      <c r="AS70" s="218"/>
      <c r="AT70" s="219"/>
      <c r="AU70" s="243"/>
      <c r="AV70" s="243"/>
      <c r="AW70" s="243"/>
      <c r="AX70" s="243"/>
      <c r="AY70" s="279"/>
      <c r="AZ70" s="283"/>
      <c r="BA70" s="283"/>
      <c r="BB70" s="283"/>
      <c r="BC70" s="283"/>
      <c r="BD70" s="248"/>
      <c r="BE70" s="265"/>
      <c r="BF70" s="265"/>
      <c r="BG70" s="265"/>
      <c r="BH70" s="265"/>
      <c r="BI70" s="238"/>
      <c r="BJ70" s="239" t="s">
        <v>249</v>
      </c>
      <c r="BK70" s="239"/>
      <c r="BL70" s="239"/>
      <c r="BM70" s="239"/>
      <c r="BN70" s="280"/>
      <c r="BO70" s="284" t="s">
        <v>249</v>
      </c>
      <c r="BP70" s="284"/>
      <c r="BQ70" s="284"/>
      <c r="BR70" s="284"/>
      <c r="BS70" s="281"/>
      <c r="BT70" s="285" t="s">
        <v>249</v>
      </c>
      <c r="BU70" s="285"/>
      <c r="BV70" s="285"/>
      <c r="BW70" s="285"/>
      <c r="BX70" s="282"/>
      <c r="BY70" s="286"/>
      <c r="BZ70" s="286"/>
      <c r="CA70" s="286"/>
      <c r="CB70" s="286"/>
      <c r="CC70" s="103"/>
      <c r="CD70" s="103"/>
    </row>
    <row r="71" spans="1:82" ht="29.1" customHeight="1" outlineLevel="1">
      <c r="A71" s="6" t="s">
        <v>14</v>
      </c>
      <c r="B71" s="96"/>
      <c r="C71" s="96"/>
      <c r="D71" s="96"/>
      <c r="E71" s="96"/>
      <c r="F71" s="96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99" t="s">
        <v>195</v>
      </c>
      <c r="U71" s="99"/>
      <c r="V71" s="99" t="s">
        <v>195</v>
      </c>
      <c r="W71" s="99"/>
      <c r="X71" s="99" t="s">
        <v>195</v>
      </c>
      <c r="Y71" s="99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16"/>
      <c r="AO71" s="242"/>
      <c r="AP71" s="242"/>
      <c r="AQ71" s="242"/>
      <c r="AR71" s="242"/>
      <c r="AS71" s="218"/>
      <c r="AT71" s="219"/>
      <c r="AU71" s="243"/>
      <c r="AV71" s="243"/>
      <c r="AW71" s="243"/>
      <c r="AX71" s="243"/>
      <c r="AY71" s="279"/>
      <c r="AZ71" s="283"/>
      <c r="BA71" s="283"/>
      <c r="BB71" s="283"/>
      <c r="BC71" s="283"/>
      <c r="BD71" s="248"/>
      <c r="BE71" s="265"/>
      <c r="BF71" s="265"/>
      <c r="BG71" s="265"/>
      <c r="BH71" s="265"/>
      <c r="BI71" s="238"/>
      <c r="BJ71" s="239" t="s">
        <v>249</v>
      </c>
      <c r="BK71" s="239"/>
      <c r="BL71" s="239"/>
      <c r="BM71" s="239"/>
      <c r="BN71" s="280"/>
      <c r="BO71" s="284" t="s">
        <v>249</v>
      </c>
      <c r="BP71" s="284"/>
      <c r="BQ71" s="284"/>
      <c r="BR71" s="284"/>
      <c r="BS71" s="281"/>
      <c r="BT71" s="285" t="s">
        <v>249</v>
      </c>
      <c r="BU71" s="285"/>
      <c r="BV71" s="285"/>
      <c r="BW71" s="285"/>
      <c r="BX71" s="282"/>
      <c r="BY71" s="286"/>
      <c r="BZ71" s="286"/>
      <c r="CA71" s="286"/>
      <c r="CB71" s="286"/>
      <c r="CC71" s="103"/>
      <c r="CD71" s="103"/>
    </row>
    <row r="72" spans="1:82" ht="29.1" customHeight="1" outlineLevel="1">
      <c r="A72" s="6" t="s">
        <v>12</v>
      </c>
      <c r="B72" s="96"/>
      <c r="C72" s="96"/>
      <c r="D72" s="96"/>
      <c r="E72" s="96"/>
      <c r="F72" s="96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99"/>
      <c r="U72" s="99"/>
      <c r="V72" s="99"/>
      <c r="W72" s="99"/>
      <c r="X72" s="99"/>
      <c r="Y72" s="99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  <c r="AM72" s="204"/>
      <c r="AN72" s="216"/>
      <c r="AO72" s="242"/>
      <c r="AP72" s="242"/>
      <c r="AQ72" s="242"/>
      <c r="AR72" s="242"/>
      <c r="AS72" s="218"/>
      <c r="AT72" s="219"/>
      <c r="AU72" s="243"/>
      <c r="AV72" s="243"/>
      <c r="AW72" s="243"/>
      <c r="AX72" s="243"/>
      <c r="AY72" s="279"/>
      <c r="AZ72" s="283"/>
      <c r="BA72" s="283"/>
      <c r="BB72" s="283"/>
      <c r="BC72" s="283"/>
      <c r="BD72" s="248"/>
      <c r="BE72" s="265"/>
      <c r="BF72" s="265"/>
      <c r="BG72" s="265"/>
      <c r="BH72" s="265"/>
      <c r="BI72" s="238"/>
      <c r="BJ72" s="239" t="s">
        <v>249</v>
      </c>
      <c r="BK72" s="239"/>
      <c r="BL72" s="239"/>
      <c r="BM72" s="239"/>
      <c r="BN72" s="280"/>
      <c r="BO72" s="284" t="s">
        <v>249</v>
      </c>
      <c r="BP72" s="284"/>
      <c r="BQ72" s="284"/>
      <c r="BR72" s="284"/>
      <c r="BS72" s="281"/>
      <c r="BT72" s="285" t="s">
        <v>249</v>
      </c>
      <c r="BU72" s="285"/>
      <c r="BV72" s="285"/>
      <c r="BW72" s="285"/>
      <c r="BX72" s="282"/>
      <c r="BY72" s="286"/>
      <c r="BZ72" s="286"/>
      <c r="CA72" s="286"/>
      <c r="CB72" s="286"/>
      <c r="CC72" s="103"/>
      <c r="CD72" s="103"/>
    </row>
    <row r="73" spans="1:82" ht="29.1" customHeight="1" outlineLevel="1">
      <c r="A73" s="6" t="s">
        <v>25</v>
      </c>
      <c r="B73" s="96"/>
      <c r="C73" s="96"/>
      <c r="D73" s="96"/>
      <c r="E73" s="96"/>
      <c r="F73" s="96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99"/>
      <c r="U73" s="99"/>
      <c r="V73" s="99"/>
      <c r="W73" s="99"/>
      <c r="X73" s="99"/>
      <c r="Y73" s="99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16"/>
      <c r="AO73" s="242"/>
      <c r="AP73" s="242"/>
      <c r="AQ73" s="242"/>
      <c r="AR73" s="242"/>
      <c r="AS73" s="218"/>
      <c r="AT73" s="219"/>
      <c r="AU73" s="243"/>
      <c r="AV73" s="243"/>
      <c r="AW73" s="243"/>
      <c r="AX73" s="243"/>
      <c r="AY73" s="279"/>
      <c r="AZ73" s="283"/>
      <c r="BA73" s="283"/>
      <c r="BB73" s="283"/>
      <c r="BC73" s="283"/>
      <c r="BD73" s="248"/>
      <c r="BE73" s="265"/>
      <c r="BF73" s="265"/>
      <c r="BG73" s="265"/>
      <c r="BH73" s="265"/>
      <c r="BI73" s="238"/>
      <c r="BJ73" s="239" t="s">
        <v>249</v>
      </c>
      <c r="BK73" s="239"/>
      <c r="BL73" s="239"/>
      <c r="BM73" s="239"/>
      <c r="BN73" s="280"/>
      <c r="BO73" s="284" t="s">
        <v>249</v>
      </c>
      <c r="BP73" s="284"/>
      <c r="BQ73" s="284"/>
      <c r="BR73" s="284"/>
      <c r="BS73" s="281"/>
      <c r="BT73" s="285" t="s">
        <v>249</v>
      </c>
      <c r="BU73" s="285"/>
      <c r="BV73" s="285"/>
      <c r="BW73" s="285"/>
      <c r="BX73" s="282"/>
      <c r="BY73" s="286"/>
      <c r="BZ73" s="286"/>
      <c r="CA73" s="286"/>
      <c r="CB73" s="286"/>
      <c r="CC73" s="103"/>
      <c r="CD73" s="103"/>
    </row>
    <row r="74" spans="1:82" ht="29.1" customHeight="1" outlineLevel="1">
      <c r="A74" s="6" t="s">
        <v>26</v>
      </c>
      <c r="B74" s="96"/>
      <c r="C74" s="96"/>
      <c r="D74" s="96"/>
      <c r="E74" s="96"/>
      <c r="F74" s="96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99" t="s">
        <v>195</v>
      </c>
      <c r="U74" s="99"/>
      <c r="V74" s="99" t="s">
        <v>195</v>
      </c>
      <c r="W74" s="99"/>
      <c r="X74" s="99" t="s">
        <v>195</v>
      </c>
      <c r="Y74" s="99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16"/>
      <c r="AO74" s="242"/>
      <c r="AP74" s="242"/>
      <c r="AQ74" s="242"/>
      <c r="AR74" s="242"/>
      <c r="AS74" s="218"/>
      <c r="AT74" s="219"/>
      <c r="AU74" s="243"/>
      <c r="AV74" s="243"/>
      <c r="AW74" s="243"/>
      <c r="AX74" s="243"/>
      <c r="AY74" s="279"/>
      <c r="AZ74" s="283"/>
      <c r="BA74" s="283"/>
      <c r="BB74" s="283"/>
      <c r="BC74" s="283"/>
      <c r="BD74" s="248"/>
      <c r="BE74" s="265"/>
      <c r="BF74" s="265"/>
      <c r="BG74" s="265"/>
      <c r="BH74" s="265"/>
      <c r="BI74" s="238"/>
      <c r="BJ74" s="239" t="s">
        <v>249</v>
      </c>
      <c r="BK74" s="239"/>
      <c r="BL74" s="239"/>
      <c r="BM74" s="239"/>
      <c r="BN74" s="280"/>
      <c r="BO74" s="284" t="s">
        <v>249</v>
      </c>
      <c r="BP74" s="284"/>
      <c r="BQ74" s="284"/>
      <c r="BR74" s="284"/>
      <c r="BS74" s="281"/>
      <c r="BT74" s="285" t="s">
        <v>249</v>
      </c>
      <c r="BU74" s="285"/>
      <c r="BV74" s="285"/>
      <c r="BW74" s="285"/>
      <c r="BX74" s="282"/>
      <c r="BY74" s="286"/>
      <c r="BZ74" s="286"/>
      <c r="CA74" s="286"/>
      <c r="CB74" s="286"/>
      <c r="CC74" s="103"/>
      <c r="CD74" s="103"/>
    </row>
    <row r="75" spans="1:82" ht="29.1" customHeight="1" outlineLevel="1">
      <c r="A75" s="6" t="s">
        <v>5</v>
      </c>
      <c r="B75" s="96"/>
      <c r="C75" s="96"/>
      <c r="D75" s="96"/>
      <c r="E75" s="96"/>
      <c r="F75" s="96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99" t="s">
        <v>195</v>
      </c>
      <c r="U75" s="99"/>
      <c r="V75" s="99" t="s">
        <v>195</v>
      </c>
      <c r="W75" s="99"/>
      <c r="X75" s="99" t="s">
        <v>195</v>
      </c>
      <c r="Y75" s="99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16"/>
      <c r="AO75" s="242"/>
      <c r="AP75" s="242"/>
      <c r="AQ75" s="242"/>
      <c r="AR75" s="242"/>
      <c r="AS75" s="218"/>
      <c r="AT75" s="219"/>
      <c r="AU75" s="243"/>
      <c r="AV75" s="243"/>
      <c r="AW75" s="243"/>
      <c r="AX75" s="243"/>
      <c r="AY75" s="279"/>
      <c r="AZ75" s="283"/>
      <c r="BA75" s="283"/>
      <c r="BB75" s="283"/>
      <c r="BC75" s="283"/>
      <c r="BD75" s="248"/>
      <c r="BE75" s="265"/>
      <c r="BF75" s="265"/>
      <c r="BG75" s="265"/>
      <c r="BH75" s="265"/>
      <c r="BI75" s="238"/>
      <c r="BJ75" s="239" t="s">
        <v>249</v>
      </c>
      <c r="BK75" s="239"/>
      <c r="BL75" s="239"/>
      <c r="BM75" s="239"/>
      <c r="BN75" s="280"/>
      <c r="BO75" s="284" t="s">
        <v>249</v>
      </c>
      <c r="BP75" s="284"/>
      <c r="BQ75" s="284"/>
      <c r="BR75" s="284"/>
      <c r="BS75" s="281"/>
      <c r="BT75" s="285" t="s">
        <v>249</v>
      </c>
      <c r="BU75" s="285"/>
      <c r="BV75" s="285"/>
      <c r="BW75" s="285"/>
      <c r="BX75" s="282"/>
      <c r="BY75" s="286"/>
      <c r="BZ75" s="286"/>
      <c r="CA75" s="286"/>
      <c r="CB75" s="286"/>
      <c r="CC75" s="103"/>
      <c r="CD75" s="103"/>
    </row>
    <row r="76" spans="1:82" ht="29.1" customHeight="1" outlineLevel="1">
      <c r="A76" s="6" t="s">
        <v>7</v>
      </c>
      <c r="B76" s="96" t="s">
        <v>181</v>
      </c>
      <c r="C76" s="96"/>
      <c r="D76" s="96"/>
      <c r="E76" s="96"/>
      <c r="F76" s="96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99" t="s">
        <v>181</v>
      </c>
      <c r="U76" s="99"/>
      <c r="V76" s="99"/>
      <c r="W76" s="99"/>
      <c r="X76" s="99"/>
      <c r="Y76" s="99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16"/>
      <c r="AO76" s="242"/>
      <c r="AP76" s="242"/>
      <c r="AQ76" s="242"/>
      <c r="AR76" s="242"/>
      <c r="AS76" s="218"/>
      <c r="AT76" s="219"/>
      <c r="AU76" s="243"/>
      <c r="AV76" s="243"/>
      <c r="AW76" s="243"/>
      <c r="AX76" s="243"/>
      <c r="AY76" s="279"/>
      <c r="AZ76" s="283"/>
      <c r="BA76" s="283"/>
      <c r="BB76" s="283"/>
      <c r="BC76" s="283"/>
      <c r="BD76" s="248"/>
      <c r="BE76" s="265"/>
      <c r="BF76" s="265"/>
      <c r="BG76" s="265"/>
      <c r="BH76" s="265"/>
      <c r="BI76" s="238"/>
      <c r="BJ76" s="239" t="s">
        <v>249</v>
      </c>
      <c r="BK76" s="239"/>
      <c r="BL76" s="239"/>
      <c r="BM76" s="239"/>
      <c r="BN76" s="280"/>
      <c r="BO76" s="284" t="s">
        <v>249</v>
      </c>
      <c r="BP76" s="284"/>
      <c r="BQ76" s="284"/>
      <c r="BR76" s="284"/>
      <c r="BS76" s="281"/>
      <c r="BT76" s="285" t="s">
        <v>249</v>
      </c>
      <c r="BU76" s="285"/>
      <c r="BV76" s="285"/>
      <c r="BW76" s="285"/>
      <c r="BX76" s="282"/>
      <c r="BY76" s="286"/>
      <c r="BZ76" s="286"/>
      <c r="CA76" s="286"/>
      <c r="CB76" s="286"/>
      <c r="CC76" s="103"/>
      <c r="CD76" s="103"/>
    </row>
    <row r="77" spans="1:82" ht="29.1" customHeight="1" outlineLevel="1">
      <c r="A77" s="6" t="s">
        <v>1</v>
      </c>
      <c r="B77" s="96" t="s">
        <v>198</v>
      </c>
      <c r="C77" s="96"/>
      <c r="D77" s="96"/>
      <c r="E77" s="96"/>
      <c r="F77" s="96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99" t="s">
        <v>373</v>
      </c>
      <c r="U77" s="99"/>
      <c r="V77" s="99" t="s">
        <v>198</v>
      </c>
      <c r="W77" s="99" t="s">
        <v>199</v>
      </c>
      <c r="X77" s="99"/>
      <c r="Y77" s="99" t="s">
        <v>199</v>
      </c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16"/>
      <c r="AO77" s="242"/>
      <c r="AP77" s="242"/>
      <c r="AQ77" s="242"/>
      <c r="AR77" s="242"/>
      <c r="AS77" s="218"/>
      <c r="AT77" s="219"/>
      <c r="AU77" s="243"/>
      <c r="AV77" s="243"/>
      <c r="AW77" s="243"/>
      <c r="AX77" s="243"/>
      <c r="AY77" s="279"/>
      <c r="AZ77" s="283"/>
      <c r="BA77" s="283"/>
      <c r="BB77" s="283"/>
      <c r="BC77" s="283"/>
      <c r="BD77" s="248"/>
      <c r="BE77" s="265"/>
      <c r="BF77" s="265"/>
      <c r="BG77" s="265"/>
      <c r="BH77" s="265"/>
      <c r="BI77" s="238"/>
      <c r="BJ77" s="239" t="s">
        <v>249</v>
      </c>
      <c r="BK77" s="239"/>
      <c r="BL77" s="239"/>
      <c r="BM77" s="239"/>
      <c r="BN77" s="280"/>
      <c r="BO77" s="284" t="s">
        <v>249</v>
      </c>
      <c r="BP77" s="284"/>
      <c r="BQ77" s="284"/>
      <c r="BR77" s="284"/>
      <c r="BS77" s="281"/>
      <c r="BT77" s="285" t="s">
        <v>249</v>
      </c>
      <c r="BU77" s="285"/>
      <c r="BV77" s="285"/>
      <c r="BW77" s="285"/>
      <c r="BX77" s="282"/>
      <c r="BY77" s="286"/>
      <c r="BZ77" s="286"/>
      <c r="CA77" s="286"/>
      <c r="CB77" s="286"/>
      <c r="CC77" s="103"/>
      <c r="CD77" s="103"/>
    </row>
    <row r="78" spans="1:82" s="48" customFormat="1" ht="29.1" customHeight="1" outlineLevel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  <c r="BH78" s="249"/>
      <c r="BI78" s="249"/>
      <c r="BJ78" s="249"/>
      <c r="BK78" s="249"/>
      <c r="BL78" s="249"/>
      <c r="BM78" s="249"/>
      <c r="BN78" s="249"/>
      <c r="BO78" s="249"/>
      <c r="BP78" s="249"/>
      <c r="BQ78" s="249"/>
      <c r="BR78" s="249"/>
      <c r="BS78" s="249"/>
      <c r="BT78" s="249"/>
      <c r="BU78" s="249"/>
      <c r="BV78" s="249"/>
      <c r="BW78" s="249"/>
      <c r="BX78" s="249"/>
      <c r="BY78" s="287"/>
      <c r="BZ78" s="287"/>
      <c r="CA78" s="287"/>
      <c r="CB78" s="287"/>
      <c r="CC78" s="249"/>
      <c r="CD78" s="249"/>
    </row>
    <row r="79" spans="1:82" ht="30" customHeight="1" outlineLevel="1">
      <c r="A79" s="47" t="s">
        <v>29</v>
      </c>
      <c r="B79" s="96"/>
      <c r="C79" s="96"/>
      <c r="D79" s="96"/>
      <c r="E79" s="96"/>
      <c r="F79" s="96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99"/>
      <c r="U79" s="99"/>
      <c r="V79" s="99"/>
      <c r="W79" s="99"/>
      <c r="X79" s="99"/>
      <c r="Y79" s="99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16"/>
      <c r="AO79" s="242"/>
      <c r="AP79" s="242"/>
      <c r="AQ79" s="242"/>
      <c r="AR79" s="242"/>
      <c r="AS79" s="218"/>
      <c r="AT79" s="219"/>
      <c r="AU79" s="243"/>
      <c r="AV79" s="243"/>
      <c r="AW79" s="243"/>
      <c r="AX79" s="243"/>
      <c r="AY79" s="279"/>
      <c r="AZ79" s="283"/>
      <c r="BA79" s="283"/>
      <c r="BB79" s="283"/>
      <c r="BC79" s="283"/>
      <c r="BD79" s="248"/>
      <c r="BE79" s="265"/>
      <c r="BF79" s="265"/>
      <c r="BG79" s="265"/>
      <c r="BH79" s="265"/>
      <c r="BI79" s="238"/>
      <c r="BJ79" s="239"/>
      <c r="BK79" s="239"/>
      <c r="BL79" s="239"/>
      <c r="BM79" s="239"/>
      <c r="BN79" s="280"/>
      <c r="BO79" s="284"/>
      <c r="BP79" s="284"/>
      <c r="BQ79" s="284"/>
      <c r="BR79" s="284"/>
      <c r="BS79" s="281"/>
      <c r="BT79" s="285"/>
      <c r="BU79" s="285"/>
      <c r="BV79" s="285"/>
      <c r="BW79" s="285"/>
      <c r="BX79" s="282"/>
      <c r="BY79" s="286"/>
      <c r="BZ79" s="286"/>
      <c r="CA79" s="286"/>
      <c r="CB79" s="286"/>
      <c r="CC79" s="103"/>
      <c r="CD79" s="103"/>
    </row>
    <row r="80" spans="1:82" ht="30" customHeight="1" outlineLevel="1">
      <c r="A80" s="47" t="s">
        <v>28</v>
      </c>
      <c r="B80" s="96"/>
      <c r="C80" s="96"/>
      <c r="D80" s="96"/>
      <c r="E80" s="96"/>
      <c r="F80" s="96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99"/>
      <c r="U80" s="99"/>
      <c r="V80" s="99"/>
      <c r="W80" s="99"/>
      <c r="X80" s="99"/>
      <c r="Y80" s="99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16"/>
      <c r="AO80" s="242"/>
      <c r="AP80" s="242"/>
      <c r="AQ80" s="242"/>
      <c r="AR80" s="242"/>
      <c r="AS80" s="218"/>
      <c r="AT80" s="219"/>
      <c r="AU80" s="243"/>
      <c r="AV80" s="243"/>
      <c r="AW80" s="243"/>
      <c r="AX80" s="243"/>
      <c r="AY80" s="279"/>
      <c r="AZ80" s="283"/>
      <c r="BA80" s="283"/>
      <c r="BB80" s="283"/>
      <c r="BC80" s="283"/>
      <c r="BD80" s="248"/>
      <c r="BE80" s="265"/>
      <c r="BF80" s="265"/>
      <c r="BG80" s="265"/>
      <c r="BH80" s="265"/>
      <c r="BI80" s="238"/>
      <c r="BJ80" s="238"/>
      <c r="BK80" s="238"/>
      <c r="BL80" s="238"/>
      <c r="BM80" s="238"/>
      <c r="BN80" s="280"/>
      <c r="BO80" s="284"/>
      <c r="BP80" s="284"/>
      <c r="BQ80" s="284"/>
      <c r="BR80" s="284"/>
      <c r="BS80" s="281"/>
      <c r="BT80" s="285"/>
      <c r="BU80" s="285"/>
      <c r="BV80" s="285"/>
      <c r="BW80" s="285"/>
      <c r="BX80" s="282"/>
      <c r="BY80" s="286"/>
      <c r="BZ80" s="286"/>
      <c r="CA80" s="286"/>
      <c r="CB80" s="286"/>
      <c r="CC80" s="103"/>
      <c r="CD80" s="103"/>
    </row>
    <row r="81" spans="1:82" ht="30" customHeight="1" outlineLevel="1">
      <c r="A81" s="47" t="s">
        <v>42</v>
      </c>
      <c r="B81" s="96"/>
      <c r="C81" s="96"/>
      <c r="D81" s="96"/>
      <c r="E81" s="96"/>
      <c r="F81" s="96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99"/>
      <c r="U81" s="99"/>
      <c r="V81" s="99"/>
      <c r="W81" s="99"/>
      <c r="X81" s="99"/>
      <c r="Y81" s="99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16"/>
      <c r="AO81" s="242"/>
      <c r="AP81" s="242"/>
      <c r="AQ81" s="242"/>
      <c r="AR81" s="242"/>
      <c r="AS81" s="218"/>
      <c r="AT81" s="219"/>
      <c r="AU81" s="243"/>
      <c r="AV81" s="243"/>
      <c r="AW81" s="243"/>
      <c r="AX81" s="243"/>
      <c r="AY81" s="279"/>
      <c r="AZ81" s="283"/>
      <c r="BA81" s="283"/>
      <c r="BB81" s="283"/>
      <c r="BC81" s="283"/>
      <c r="BD81" s="248"/>
      <c r="BE81" s="265"/>
      <c r="BF81" s="265"/>
      <c r="BG81" s="265"/>
      <c r="BH81" s="265"/>
      <c r="BI81" s="238"/>
      <c r="BJ81" s="239"/>
      <c r="BK81" s="239"/>
      <c r="BL81" s="239"/>
      <c r="BM81" s="239"/>
      <c r="BN81" s="280"/>
      <c r="BO81" s="284"/>
      <c r="BP81" s="284"/>
      <c r="BQ81" s="284"/>
      <c r="BR81" s="284"/>
      <c r="BS81" s="281"/>
      <c r="BT81" s="285"/>
      <c r="BU81" s="285"/>
      <c r="BV81" s="285"/>
      <c r="BW81" s="285"/>
      <c r="BX81" s="282"/>
      <c r="BY81" s="286"/>
      <c r="BZ81" s="286"/>
      <c r="CA81" s="286"/>
      <c r="CB81" s="286"/>
      <c r="CC81" s="103"/>
      <c r="CD81" s="103"/>
    </row>
  </sheetData>
  <mergeCells count="71">
    <mergeCell ref="CF3:CF5"/>
    <mergeCell ref="BY47:CB48"/>
    <mergeCell ref="CC47:CC49"/>
    <mergeCell ref="CD47:CD49"/>
    <mergeCell ref="AU47:AX48"/>
    <mergeCell ref="AY47:AY49"/>
    <mergeCell ref="AZ47:BC48"/>
    <mergeCell ref="BE47:BH48"/>
    <mergeCell ref="BI47:BI49"/>
    <mergeCell ref="BD47:BD49"/>
    <mergeCell ref="BI3:BI5"/>
    <mergeCell ref="BJ3:BM4"/>
    <mergeCell ref="BN3:BN5"/>
    <mergeCell ref="BO3:BR4"/>
    <mergeCell ref="BS3:BS5"/>
    <mergeCell ref="BT47:BW48"/>
    <mergeCell ref="BY3:CB4"/>
    <mergeCell ref="CC3:CC5"/>
    <mergeCell ref="CD3:CD5"/>
    <mergeCell ref="AS47:AS49"/>
    <mergeCell ref="AT47:AT49"/>
    <mergeCell ref="BT3:BW4"/>
    <mergeCell ref="BX47:BX49"/>
    <mergeCell ref="BJ47:BM48"/>
    <mergeCell ref="BN47:BN49"/>
    <mergeCell ref="BO47:BR48"/>
    <mergeCell ref="BS47:BS49"/>
    <mergeCell ref="A45:CD45"/>
    <mergeCell ref="B47:B49"/>
    <mergeCell ref="C47:R47"/>
    <mergeCell ref="T47:T49"/>
    <mergeCell ref="V47:AK47"/>
    <mergeCell ref="AO47:AR48"/>
    <mergeCell ref="C48:F48"/>
    <mergeCell ref="G48:J48"/>
    <mergeCell ref="K48:N48"/>
    <mergeCell ref="O48:R48"/>
    <mergeCell ref="V48:Y48"/>
    <mergeCell ref="Z48:AC48"/>
    <mergeCell ref="AD48:AG48"/>
    <mergeCell ref="AH48:AK48"/>
    <mergeCell ref="Z4:AC4"/>
    <mergeCell ref="AD4:AG4"/>
    <mergeCell ref="AH4:AK4"/>
    <mergeCell ref="AL3:AL5"/>
    <mergeCell ref="AN47:AN49"/>
    <mergeCell ref="AM3:AM5"/>
    <mergeCell ref="AM47:AM49"/>
    <mergeCell ref="AL47:AL49"/>
    <mergeCell ref="C4:F4"/>
    <mergeCell ref="G4:J4"/>
    <mergeCell ref="K4:N4"/>
    <mergeCell ref="O4:R4"/>
    <mergeCell ref="V4:Y4"/>
    <mergeCell ref="U3:U5"/>
    <mergeCell ref="B2:T2"/>
    <mergeCell ref="AN2:CD2"/>
    <mergeCell ref="B3:B5"/>
    <mergeCell ref="C3:R3"/>
    <mergeCell ref="T3:T5"/>
    <mergeCell ref="V3:AK3"/>
    <mergeCell ref="AN3:AN5"/>
    <mergeCell ref="AO3:AR4"/>
    <mergeCell ref="AS3:AS5"/>
    <mergeCell ref="AT3:AT5"/>
    <mergeCell ref="BX3:BX5"/>
    <mergeCell ref="AU3:AX4"/>
    <mergeCell ref="AY3:AY5"/>
    <mergeCell ref="AZ3:BC4"/>
    <mergeCell ref="BD3:BD5"/>
    <mergeCell ref="BE3:BH4"/>
  </mergeCells>
  <conditionalFormatting sqref="CH5:CI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{A308CA11-F223-4145-9DA4-AA99A1064121}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A308CA11-F223-4145-9DA4-AA99A10641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CH5:CI6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2">
    <tabColor rgb="FFC00000"/>
  </sheetPr>
  <dimension ref="A1:CE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6" width="17.375" style="1" hidden="1" customWidth="1" outlineLevel="1"/>
    <col min="7" max="9" width="14.875" style="3" hidden="1" customWidth="1" outlineLevel="3"/>
    <col min="10" max="19" width="14.875" style="1" hidden="1" customWidth="1" outlineLevel="3"/>
    <col min="20" max="20" width="16.75" style="1" customWidth="1" collapsed="1"/>
    <col min="21" max="21" width="16.75" style="1" hidden="1" customWidth="1" outlineLevel="1"/>
    <col min="22" max="22" width="19.625" style="1" hidden="1" customWidth="1" outlineLevel="1"/>
    <col min="23" max="26" width="14.875" style="1" hidden="1" customWidth="1" outlineLevel="1"/>
    <col min="27" max="29" width="12.875" style="1" hidden="1" customWidth="1" outlineLevel="1"/>
    <col min="30" max="30" width="14.5" style="1" hidden="1" customWidth="1" outlineLevel="1"/>
    <col min="31" max="31" width="14" style="1" hidden="1" customWidth="1" outlineLevel="1"/>
    <col min="32" max="33" width="12.875" style="1" hidden="1" customWidth="1" outlineLevel="1"/>
    <col min="34" max="34" width="14.625" style="1" hidden="1" customWidth="1" outlineLevel="1"/>
    <col min="35" max="35" width="13.75" style="1" hidden="1" customWidth="1" outlineLevel="1"/>
    <col min="36" max="38" width="12.875" style="1" hidden="1" customWidth="1" outlineLevel="1"/>
    <col min="39" max="39" width="12.875" style="1" customWidth="1" collapsed="1"/>
    <col min="40" max="40" width="12.875" style="1" customWidth="1"/>
    <col min="41" max="44" width="12.375" style="1" hidden="1" customWidth="1" outlineLevel="1"/>
    <col min="45" max="45" width="13.25" style="1" customWidth="1" collapsed="1"/>
    <col min="46" max="46" width="13.875" style="1" customWidth="1"/>
    <col min="47" max="50" width="12.625" style="1" hidden="1" customWidth="1" outlineLevel="1"/>
    <col min="51" max="51" width="14" style="1" customWidth="1" collapsed="1"/>
    <col min="52" max="55" width="12.375" style="1" hidden="1" customWidth="1" outlineLevel="1"/>
    <col min="56" max="56" width="16.625" style="1" customWidth="1" collapsed="1"/>
    <col min="57" max="60" width="12.875" style="1" hidden="1" customWidth="1" outlineLevel="1"/>
    <col min="61" max="61" width="16" style="1" customWidth="1" collapsed="1"/>
    <col min="62" max="65" width="12.125" style="1" hidden="1" customWidth="1" outlineLevel="1"/>
    <col min="66" max="66" width="15.875" style="1" customWidth="1" collapsed="1"/>
    <col min="67" max="70" width="14.875" style="1" hidden="1" customWidth="1" outlineLevel="1"/>
    <col min="71" max="71" width="16.5" style="1" customWidth="1" collapsed="1"/>
    <col min="72" max="75" width="12.875" style="1" hidden="1" customWidth="1" outlineLevel="1"/>
    <col min="76" max="76" width="18" style="1" customWidth="1" collapsed="1"/>
    <col min="77" max="77" width="10.875" style="1" collapsed="1"/>
    <col min="78" max="79" width="10.875" style="1"/>
    <col min="80" max="80" width="21.75" style="1" customWidth="1"/>
    <col min="81" max="82" width="10.875" style="1"/>
    <col min="83" max="83" width="29.625" style="1" bestFit="1" customWidth="1"/>
    <col min="84" max="16384" width="10.875" style="1"/>
  </cols>
  <sheetData>
    <row r="1" spans="1:83" ht="24.95" customHeight="1">
      <c r="A1" s="155" t="s">
        <v>342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3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65"/>
      <c r="V2" s="65"/>
      <c r="W2" s="65"/>
      <c r="X2" s="65"/>
      <c r="Y2" s="65"/>
      <c r="BY2" s="465"/>
      <c r="BZ2" s="465"/>
    </row>
    <row r="3" spans="1:83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69" t="s">
        <v>157</v>
      </c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48" t="s">
        <v>162</v>
      </c>
      <c r="AM3" s="460" t="s">
        <v>435</v>
      </c>
      <c r="AN3" s="473" t="s">
        <v>65</v>
      </c>
      <c r="AO3" s="476" t="s">
        <v>31</v>
      </c>
      <c r="AP3" s="476"/>
      <c r="AQ3" s="476"/>
      <c r="AR3" s="476"/>
      <c r="AS3" s="477" t="s">
        <v>66</v>
      </c>
      <c r="AT3" s="480" t="s">
        <v>64</v>
      </c>
      <c r="AU3" s="482" t="s">
        <v>64</v>
      </c>
      <c r="AV3" s="482"/>
      <c r="AW3" s="482"/>
      <c r="AX3" s="482"/>
      <c r="AY3" s="483" t="s">
        <v>67</v>
      </c>
      <c r="AZ3" s="484" t="s">
        <v>32</v>
      </c>
      <c r="BA3" s="484"/>
      <c r="BB3" s="484"/>
      <c r="BC3" s="484"/>
      <c r="BD3" s="485" t="s">
        <v>68</v>
      </c>
      <c r="BE3" s="486" t="s">
        <v>57</v>
      </c>
      <c r="BF3" s="486"/>
      <c r="BG3" s="486"/>
      <c r="BH3" s="486"/>
      <c r="BI3" s="487" t="s">
        <v>446</v>
      </c>
      <c r="BJ3" s="568" t="s">
        <v>447</v>
      </c>
      <c r="BK3" s="568"/>
      <c r="BL3" s="568"/>
      <c r="BM3" s="568"/>
      <c r="BN3" s="494" t="s">
        <v>448</v>
      </c>
      <c r="BO3" s="566" t="s">
        <v>449</v>
      </c>
      <c r="BP3" s="566"/>
      <c r="BQ3" s="566"/>
      <c r="BR3" s="566"/>
      <c r="BS3" s="538" t="s">
        <v>450</v>
      </c>
      <c r="BT3" s="567" t="s">
        <v>451</v>
      </c>
      <c r="BU3" s="567"/>
      <c r="BV3" s="567"/>
      <c r="BW3" s="567"/>
      <c r="BX3" s="481" t="s">
        <v>36</v>
      </c>
      <c r="BY3" s="466" t="s">
        <v>72</v>
      </c>
      <c r="BZ3" s="466" t="s">
        <v>73</v>
      </c>
      <c r="CB3" s="539" t="s">
        <v>80</v>
      </c>
      <c r="CD3" s="375" t="s">
        <v>159</v>
      </c>
      <c r="CE3" s="376" t="s">
        <v>351</v>
      </c>
    </row>
    <row r="4" spans="1:83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46"/>
      <c r="S4" s="470"/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51"/>
      <c r="AL4" s="449"/>
      <c r="AM4" s="461"/>
      <c r="AN4" s="474"/>
      <c r="AO4" s="476"/>
      <c r="AP4" s="476"/>
      <c r="AQ4" s="476"/>
      <c r="AR4" s="476"/>
      <c r="AS4" s="478"/>
      <c r="AT4" s="480"/>
      <c r="AU4" s="482"/>
      <c r="AV4" s="482"/>
      <c r="AW4" s="482"/>
      <c r="AX4" s="482"/>
      <c r="AY4" s="483"/>
      <c r="AZ4" s="484"/>
      <c r="BA4" s="484"/>
      <c r="BB4" s="484"/>
      <c r="BC4" s="484"/>
      <c r="BD4" s="485"/>
      <c r="BE4" s="486"/>
      <c r="BF4" s="486"/>
      <c r="BG4" s="486"/>
      <c r="BH4" s="486"/>
      <c r="BI4" s="487"/>
      <c r="BJ4" s="568"/>
      <c r="BK4" s="568"/>
      <c r="BL4" s="568"/>
      <c r="BM4" s="568"/>
      <c r="BN4" s="494"/>
      <c r="BO4" s="566"/>
      <c r="BP4" s="566"/>
      <c r="BQ4" s="566"/>
      <c r="BR4" s="566"/>
      <c r="BS4" s="538"/>
      <c r="BT4" s="567"/>
      <c r="BU4" s="567"/>
      <c r="BV4" s="567"/>
      <c r="BW4" s="567"/>
      <c r="BX4" s="481"/>
      <c r="BY4" s="467"/>
      <c r="BZ4" s="467"/>
      <c r="CB4" s="539"/>
      <c r="CD4" s="377" t="s">
        <v>46</v>
      </c>
      <c r="CE4" s="378" t="s">
        <v>158</v>
      </c>
    </row>
    <row r="5" spans="1:83" ht="26.1" customHeight="1">
      <c r="A5" s="4"/>
      <c r="B5" s="445"/>
      <c r="C5" s="139" t="s">
        <v>58</v>
      </c>
      <c r="D5" s="5" t="s">
        <v>59</v>
      </c>
      <c r="E5" s="139" t="s">
        <v>60</v>
      </c>
      <c r="F5" s="139" t="s">
        <v>154</v>
      </c>
      <c r="G5" s="139" t="s">
        <v>58</v>
      </c>
      <c r="H5" s="5" t="s">
        <v>59</v>
      </c>
      <c r="I5" s="139" t="s">
        <v>60</v>
      </c>
      <c r="J5" s="139" t="s">
        <v>154</v>
      </c>
      <c r="K5" s="139" t="s">
        <v>58</v>
      </c>
      <c r="L5" s="5" t="s">
        <v>59</v>
      </c>
      <c r="M5" s="139" t="s">
        <v>60</v>
      </c>
      <c r="N5" s="139" t="s">
        <v>154</v>
      </c>
      <c r="O5" s="139" t="s">
        <v>58</v>
      </c>
      <c r="P5" s="5" t="s">
        <v>59</v>
      </c>
      <c r="Q5" s="139" t="s">
        <v>60</v>
      </c>
      <c r="R5" s="199" t="s">
        <v>154</v>
      </c>
      <c r="S5" s="471"/>
      <c r="T5" s="450"/>
      <c r="U5" s="450"/>
      <c r="V5" s="140" t="s">
        <v>58</v>
      </c>
      <c r="W5" s="11" t="s">
        <v>59</v>
      </c>
      <c r="X5" s="140" t="s">
        <v>60</v>
      </c>
      <c r="Y5" s="140" t="s">
        <v>154</v>
      </c>
      <c r="Z5" s="140" t="s">
        <v>58</v>
      </c>
      <c r="AA5" s="11" t="s">
        <v>59</v>
      </c>
      <c r="AB5" s="140" t="s">
        <v>60</v>
      </c>
      <c r="AC5" s="140" t="s">
        <v>154</v>
      </c>
      <c r="AD5" s="140" t="s">
        <v>58</v>
      </c>
      <c r="AE5" s="11" t="s">
        <v>59</v>
      </c>
      <c r="AF5" s="140" t="s">
        <v>60</v>
      </c>
      <c r="AG5" s="140" t="s">
        <v>154</v>
      </c>
      <c r="AH5" s="140" t="s">
        <v>58</v>
      </c>
      <c r="AI5" s="11" t="s">
        <v>59</v>
      </c>
      <c r="AJ5" s="140" t="s">
        <v>60</v>
      </c>
      <c r="AK5" s="200" t="s">
        <v>154</v>
      </c>
      <c r="AL5" s="450"/>
      <c r="AM5" s="462"/>
      <c r="AN5" s="475"/>
      <c r="AO5" s="382" t="s">
        <v>58</v>
      </c>
      <c r="AP5" s="14" t="s">
        <v>59</v>
      </c>
      <c r="AQ5" s="382" t="s">
        <v>60</v>
      </c>
      <c r="AR5" s="382" t="s">
        <v>154</v>
      </c>
      <c r="AS5" s="479"/>
      <c r="AT5" s="480"/>
      <c r="AU5" s="383" t="s">
        <v>58</v>
      </c>
      <c r="AV5" s="19" t="s">
        <v>59</v>
      </c>
      <c r="AW5" s="383" t="s">
        <v>60</v>
      </c>
      <c r="AX5" s="383" t="s">
        <v>154</v>
      </c>
      <c r="AY5" s="483"/>
      <c r="AZ5" s="384" t="s">
        <v>58</v>
      </c>
      <c r="BA5" s="23" t="s">
        <v>59</v>
      </c>
      <c r="BB5" s="384" t="s">
        <v>60</v>
      </c>
      <c r="BC5" s="384" t="s">
        <v>154</v>
      </c>
      <c r="BD5" s="485"/>
      <c r="BE5" s="385" t="s">
        <v>58</v>
      </c>
      <c r="BF5" s="28" t="s">
        <v>59</v>
      </c>
      <c r="BG5" s="385" t="s">
        <v>60</v>
      </c>
      <c r="BH5" s="385" t="s">
        <v>154</v>
      </c>
      <c r="BI5" s="487"/>
      <c r="BJ5" s="425" t="s">
        <v>58</v>
      </c>
      <c r="BK5" s="32" t="s">
        <v>59</v>
      </c>
      <c r="BL5" s="425" t="s">
        <v>60</v>
      </c>
      <c r="BM5" s="425" t="s">
        <v>154</v>
      </c>
      <c r="BN5" s="494"/>
      <c r="BO5" s="426" t="s">
        <v>58</v>
      </c>
      <c r="BP5" s="36" t="s">
        <v>59</v>
      </c>
      <c r="BQ5" s="426" t="s">
        <v>60</v>
      </c>
      <c r="BR5" s="426" t="s">
        <v>154</v>
      </c>
      <c r="BS5" s="538"/>
      <c r="BT5" s="427" t="s">
        <v>58</v>
      </c>
      <c r="BU5" s="40" t="s">
        <v>59</v>
      </c>
      <c r="BV5" s="427" t="s">
        <v>60</v>
      </c>
      <c r="BW5" s="427" t="s">
        <v>154</v>
      </c>
      <c r="BX5" s="481"/>
      <c r="BY5" s="468"/>
      <c r="BZ5" s="468"/>
      <c r="CB5" s="539"/>
      <c r="CD5" s="377" t="s">
        <v>160</v>
      </c>
      <c r="CE5" s="378" t="s">
        <v>352</v>
      </c>
    </row>
    <row r="6" spans="1:83" ht="29.1" customHeight="1">
      <c r="A6" s="342" t="s">
        <v>6</v>
      </c>
      <c r="B6" s="253" t="s">
        <v>140</v>
      </c>
      <c r="C6" s="254" t="s">
        <v>140</v>
      </c>
      <c r="D6" s="254" t="s">
        <v>140</v>
      </c>
      <c r="E6" s="254" t="s">
        <v>140</v>
      </c>
      <c r="F6" s="254" t="s">
        <v>140</v>
      </c>
      <c r="G6" s="255" t="s">
        <v>140</v>
      </c>
      <c r="H6" s="255" t="s">
        <v>140</v>
      </c>
      <c r="I6" s="255" t="s">
        <v>140</v>
      </c>
      <c r="J6" s="255" t="s">
        <v>140</v>
      </c>
      <c r="K6" s="255" t="s">
        <v>140</v>
      </c>
      <c r="L6" s="255" t="s">
        <v>140</v>
      </c>
      <c r="M6" s="255" t="s">
        <v>140</v>
      </c>
      <c r="N6" s="255" t="s">
        <v>140</v>
      </c>
      <c r="O6" s="255" t="s">
        <v>140</v>
      </c>
      <c r="P6" s="255" t="s">
        <v>140</v>
      </c>
      <c r="Q6" s="255" t="s">
        <v>140</v>
      </c>
      <c r="R6" s="255" t="s">
        <v>140</v>
      </c>
      <c r="S6" s="180"/>
      <c r="T6" s="58">
        <v>237541</v>
      </c>
      <c r="U6" s="58" t="s">
        <v>160</v>
      </c>
      <c r="V6" s="129" t="s">
        <v>140</v>
      </c>
      <c r="W6" s="129" t="s">
        <v>140</v>
      </c>
      <c r="X6" s="129" t="s">
        <v>140</v>
      </c>
      <c r="Y6" s="129" t="s">
        <v>140</v>
      </c>
      <c r="Z6" s="134" t="s">
        <v>140</v>
      </c>
      <c r="AA6" s="134" t="s">
        <v>140</v>
      </c>
      <c r="AB6" s="134" t="s">
        <v>140</v>
      </c>
      <c r="AC6" s="134" t="s">
        <v>140</v>
      </c>
      <c r="AD6" s="134" t="s">
        <v>140</v>
      </c>
      <c r="AE6" s="134" t="s">
        <v>140</v>
      </c>
      <c r="AF6" s="134" t="s">
        <v>140</v>
      </c>
      <c r="AG6" s="134" t="s">
        <v>140</v>
      </c>
      <c r="AH6" s="134" t="s">
        <v>140</v>
      </c>
      <c r="AI6" s="134" t="s">
        <v>140</v>
      </c>
      <c r="AJ6" s="134" t="s">
        <v>140</v>
      </c>
      <c r="AK6" s="134" t="s">
        <v>140</v>
      </c>
      <c r="AL6" s="134"/>
      <c r="AM6" s="423">
        <v>2012</v>
      </c>
      <c r="AN6" s="15">
        <v>30</v>
      </c>
      <c r="AO6" s="106">
        <v>30</v>
      </c>
      <c r="AP6" s="106">
        <v>30</v>
      </c>
      <c r="AQ6" s="106">
        <v>30</v>
      </c>
      <c r="AR6" s="106">
        <v>30</v>
      </c>
      <c r="AS6" s="218" t="s">
        <v>53</v>
      </c>
      <c r="AT6" s="20">
        <v>100</v>
      </c>
      <c r="AU6" s="240">
        <v>100</v>
      </c>
      <c r="AV6" s="240">
        <v>100</v>
      </c>
      <c r="AW6" s="240">
        <v>100</v>
      </c>
      <c r="AX6" s="240">
        <v>100</v>
      </c>
      <c r="AY6" s="25"/>
      <c r="AZ6" s="26"/>
      <c r="BA6" s="26"/>
      <c r="BB6" s="26"/>
      <c r="BC6" s="26"/>
      <c r="BD6" s="29"/>
      <c r="BE6" s="30"/>
      <c r="BF6" s="30"/>
      <c r="BG6" s="30"/>
      <c r="BH6" s="30"/>
      <c r="BI6" s="33"/>
      <c r="BJ6" s="113">
        <v>653.73660653736601</v>
      </c>
      <c r="BK6" s="113"/>
      <c r="BL6" s="113"/>
      <c r="BM6" s="113">
        <v>543.40561853129634</v>
      </c>
      <c r="BN6" s="37"/>
      <c r="BO6" s="114">
        <v>653.73660653736601</v>
      </c>
      <c r="BP6" s="114"/>
      <c r="BQ6" s="114"/>
      <c r="BR6" s="114">
        <v>543.40561853129634</v>
      </c>
      <c r="BS6" s="41"/>
      <c r="BT6" s="115">
        <v>653.73660653736601</v>
      </c>
      <c r="BU6" s="115"/>
      <c r="BV6" s="115"/>
      <c r="BW6" s="115">
        <v>543.40561853129634</v>
      </c>
      <c r="BX6" s="45">
        <v>1</v>
      </c>
      <c r="BY6" s="66"/>
      <c r="BZ6" s="66"/>
      <c r="CB6" s="79" t="s">
        <v>84</v>
      </c>
      <c r="CD6" s="379" t="s">
        <v>161</v>
      </c>
      <c r="CE6" s="380" t="s">
        <v>353</v>
      </c>
    </row>
    <row r="7" spans="1:83" ht="29.1" customHeight="1">
      <c r="A7" s="6" t="s">
        <v>9</v>
      </c>
      <c r="B7" s="164">
        <v>3.1394496104566438</v>
      </c>
      <c r="C7" s="165">
        <v>1483.9409602852375</v>
      </c>
      <c r="D7" s="165">
        <v>421.93739201931595</v>
      </c>
      <c r="E7" s="165">
        <v>1233.5712581520906</v>
      </c>
      <c r="F7" s="165">
        <v>0</v>
      </c>
      <c r="G7" s="166">
        <v>422.06954071925139</v>
      </c>
      <c r="H7" s="166">
        <v>120.00943839951708</v>
      </c>
      <c r="I7" s="166">
        <v>350.85820009486372</v>
      </c>
      <c r="J7" s="166">
        <v>0</v>
      </c>
      <c r="K7" s="166">
        <v>527.27412826170723</v>
      </c>
      <c r="L7" s="166">
        <v>149.92285846415308</v>
      </c>
      <c r="M7" s="166">
        <v>438.31272752644941</v>
      </c>
      <c r="N7" s="166">
        <v>0</v>
      </c>
      <c r="O7" s="166">
        <v>534.59729129945447</v>
      </c>
      <c r="P7" s="166">
        <v>152.00509515427407</v>
      </c>
      <c r="Q7" s="166">
        <v>444.40033052676716</v>
      </c>
      <c r="R7" s="166">
        <v>0</v>
      </c>
      <c r="S7" s="180" t="s">
        <v>46</v>
      </c>
      <c r="T7" s="58">
        <v>323933.74064162798</v>
      </c>
      <c r="U7" s="58" t="s">
        <v>160</v>
      </c>
      <c r="V7" s="256">
        <v>258337.59187010792</v>
      </c>
      <c r="W7" s="256">
        <v>24025.420628936528</v>
      </c>
      <c r="X7" s="256">
        <v>41570.728142583532</v>
      </c>
      <c r="Y7" s="256">
        <v>0</v>
      </c>
      <c r="Z7" s="258">
        <v>73477.605692732759</v>
      </c>
      <c r="AA7" s="258">
        <v>6833.4243220113831</v>
      </c>
      <c r="AB7" s="258">
        <v>11823.744073438418</v>
      </c>
      <c r="AC7" s="258">
        <v>0</v>
      </c>
      <c r="AD7" s="258">
        <v>91792.552531441135</v>
      </c>
      <c r="AE7" s="258">
        <v>8536.7161209758342</v>
      </c>
      <c r="AF7" s="258">
        <v>14770.917461818652</v>
      </c>
      <c r="AG7" s="258">
        <v>0</v>
      </c>
      <c r="AH7" s="258">
        <v>93067.433645094177</v>
      </c>
      <c r="AI7" s="258">
        <v>8655.2801858712046</v>
      </c>
      <c r="AJ7" s="258">
        <v>14976.066607191317</v>
      </c>
      <c r="AK7" s="258">
        <v>0</v>
      </c>
      <c r="AL7" s="134" t="s">
        <v>46</v>
      </c>
      <c r="AM7" s="423">
        <v>2014</v>
      </c>
      <c r="AN7" s="15">
        <v>30</v>
      </c>
      <c r="AO7" s="106">
        <v>30</v>
      </c>
      <c r="AP7" s="106">
        <v>30</v>
      </c>
      <c r="AQ7" s="106">
        <v>30</v>
      </c>
      <c r="AR7" s="106">
        <v>30</v>
      </c>
      <c r="AS7" s="218" t="s">
        <v>53</v>
      </c>
      <c r="AT7" s="20">
        <v>100</v>
      </c>
      <c r="AU7" s="240">
        <v>100</v>
      </c>
      <c r="AV7" s="240">
        <v>100</v>
      </c>
      <c r="AW7" s="240">
        <v>100</v>
      </c>
      <c r="AX7" s="240">
        <v>100</v>
      </c>
      <c r="AY7" s="25"/>
      <c r="AZ7" s="26"/>
      <c r="BA7" s="26"/>
      <c r="BB7" s="26"/>
      <c r="BC7" s="26"/>
      <c r="BD7" s="29"/>
      <c r="BE7" s="30"/>
      <c r="BF7" s="30"/>
      <c r="BG7" s="30"/>
      <c r="BH7" s="30"/>
      <c r="BI7" s="33"/>
      <c r="BJ7" s="113">
        <v>531.99511731995119</v>
      </c>
      <c r="BK7" s="113"/>
      <c r="BL7" s="113"/>
      <c r="BM7" s="113">
        <v>442.25764870910274</v>
      </c>
      <c r="BN7" s="37"/>
      <c r="BO7" s="114">
        <v>531.99511731995119</v>
      </c>
      <c r="BP7" s="114"/>
      <c r="BQ7" s="114"/>
      <c r="BR7" s="114">
        <v>442.25764870910274</v>
      </c>
      <c r="BS7" s="41"/>
      <c r="BT7" s="115">
        <v>531.99511731995119</v>
      </c>
      <c r="BU7" s="115"/>
      <c r="BV7" s="115"/>
      <c r="BW7" s="115">
        <v>442.25764870910274</v>
      </c>
      <c r="BX7" s="45">
        <v>1</v>
      </c>
      <c r="BY7" s="66"/>
      <c r="BZ7" s="66"/>
      <c r="CB7" s="79" t="s">
        <v>143</v>
      </c>
    </row>
    <row r="8" spans="1:83" ht="29.1" customHeight="1">
      <c r="A8" s="6" t="s">
        <v>18</v>
      </c>
      <c r="B8" s="164">
        <v>3.4620590990852529</v>
      </c>
      <c r="C8" s="165">
        <v>2183.675313246425</v>
      </c>
      <c r="D8" s="165">
        <v>128.20479184458526</v>
      </c>
      <c r="E8" s="165">
        <v>1150.1789939942428</v>
      </c>
      <c r="F8" s="165">
        <v>0</v>
      </c>
      <c r="G8" s="166">
        <v>737.06412785454859</v>
      </c>
      <c r="H8" s="166">
        <v>43.273444781137897</v>
      </c>
      <c r="I8" s="166">
        <v>388.22423459312165</v>
      </c>
      <c r="J8" s="166">
        <v>0</v>
      </c>
      <c r="K8" s="166">
        <v>748.80841729271617</v>
      </c>
      <c r="L8" s="166">
        <v>43.962958544310126</v>
      </c>
      <c r="M8" s="166">
        <v>394.41015194504092</v>
      </c>
      <c r="N8" s="166">
        <v>0</v>
      </c>
      <c r="O8" s="166">
        <v>697.80276809896168</v>
      </c>
      <c r="P8" s="166">
        <v>40.968388519125575</v>
      </c>
      <c r="Q8" s="166">
        <v>367.54460745597549</v>
      </c>
      <c r="R8" s="166">
        <v>0</v>
      </c>
      <c r="S8" s="180" t="s">
        <v>46</v>
      </c>
      <c r="T8" s="58">
        <v>762685.63800000004</v>
      </c>
      <c r="U8" s="58" t="s">
        <v>160</v>
      </c>
      <c r="V8" s="256">
        <v>703074.79282029439</v>
      </c>
      <c r="W8" s="256">
        <v>10186.953592593563</v>
      </c>
      <c r="X8" s="256">
        <v>49423.891587112063</v>
      </c>
      <c r="Y8" s="256">
        <v>0</v>
      </c>
      <c r="Z8" s="258">
        <v>237311.4747614167</v>
      </c>
      <c r="AA8" s="258">
        <v>3438.4406965965536</v>
      </c>
      <c r="AB8" s="258">
        <v>16682.231706725161</v>
      </c>
      <c r="AC8" s="258">
        <v>0</v>
      </c>
      <c r="AD8" s="258">
        <v>241092.76670233512</v>
      </c>
      <c r="AE8" s="258">
        <v>3493.2283890519561</v>
      </c>
      <c r="AF8" s="258">
        <v>16948.044341249439</v>
      </c>
      <c r="AG8" s="258">
        <v>0</v>
      </c>
      <c r="AH8" s="258">
        <v>224670.55135647859</v>
      </c>
      <c r="AI8" s="258">
        <v>3255.2845069441273</v>
      </c>
      <c r="AJ8" s="258">
        <v>15793.615539132965</v>
      </c>
      <c r="AK8" s="258">
        <v>0</v>
      </c>
      <c r="AL8" s="134" t="s">
        <v>46</v>
      </c>
      <c r="AM8" s="423">
        <v>2011</v>
      </c>
      <c r="AN8" s="15">
        <v>30</v>
      </c>
      <c r="AO8" s="106">
        <v>30</v>
      </c>
      <c r="AP8" s="106">
        <v>30</v>
      </c>
      <c r="AQ8" s="106">
        <v>30</v>
      </c>
      <c r="AR8" s="106">
        <v>30</v>
      </c>
      <c r="AS8" s="218" t="s">
        <v>53</v>
      </c>
      <c r="AT8" s="20">
        <v>100</v>
      </c>
      <c r="AU8" s="240">
        <v>100</v>
      </c>
      <c r="AV8" s="240">
        <v>100</v>
      </c>
      <c r="AW8" s="240">
        <v>100</v>
      </c>
      <c r="AX8" s="240">
        <v>100</v>
      </c>
      <c r="AY8" s="25"/>
      <c r="AZ8" s="26"/>
      <c r="BA8" s="26"/>
      <c r="BB8" s="26"/>
      <c r="BC8" s="26"/>
      <c r="BD8" s="29"/>
      <c r="BE8" s="30"/>
      <c r="BF8" s="30"/>
      <c r="BG8" s="30"/>
      <c r="BH8" s="30"/>
      <c r="BI8" s="33"/>
      <c r="BJ8" s="113">
        <v>243.37447443374469</v>
      </c>
      <c r="BK8" s="113"/>
      <c r="BL8" s="113"/>
      <c r="BM8" s="113">
        <v>202.29593964438718</v>
      </c>
      <c r="BN8" s="37"/>
      <c r="BO8" s="114">
        <v>243.37447443374469</v>
      </c>
      <c r="BP8" s="114"/>
      <c r="BQ8" s="114"/>
      <c r="BR8" s="114">
        <v>202.29593964438718</v>
      </c>
      <c r="BS8" s="41"/>
      <c r="BT8" s="115">
        <v>243.37447443374469</v>
      </c>
      <c r="BU8" s="115"/>
      <c r="BV8" s="115"/>
      <c r="BW8" s="115">
        <v>202.29593964438718</v>
      </c>
      <c r="BX8" s="45">
        <v>1</v>
      </c>
      <c r="BY8" s="66"/>
      <c r="BZ8" s="66"/>
      <c r="CB8" s="79" t="s">
        <v>113</v>
      </c>
    </row>
    <row r="9" spans="1:83" ht="29.1" customHeight="1">
      <c r="A9" s="6" t="s">
        <v>16</v>
      </c>
      <c r="B9" s="164">
        <v>1.5309974354331819</v>
      </c>
      <c r="C9" s="165">
        <v>1436.0853998279997</v>
      </c>
      <c r="D9" s="165">
        <v>72.859873641600615</v>
      </c>
      <c r="E9" s="165">
        <v>22.05216196358159</v>
      </c>
      <c r="F9" s="165">
        <v>0</v>
      </c>
      <c r="G9" s="166">
        <v>355.99457470552585</v>
      </c>
      <c r="H9" s="166">
        <v>18.061404797546533</v>
      </c>
      <c r="I9" s="166">
        <v>5.4665621003478293</v>
      </c>
      <c r="J9" s="166">
        <v>0</v>
      </c>
      <c r="K9" s="166">
        <v>528.9691192316061</v>
      </c>
      <c r="L9" s="166">
        <v>26.837278056123687</v>
      </c>
      <c r="M9" s="166">
        <v>8.1227151897969208</v>
      </c>
      <c r="N9" s="166">
        <v>0</v>
      </c>
      <c r="O9" s="166">
        <v>551.1217058908677</v>
      </c>
      <c r="P9" s="166">
        <v>27.961190787930388</v>
      </c>
      <c r="Q9" s="166">
        <v>8.4628846734368377</v>
      </c>
      <c r="R9" s="166">
        <v>0</v>
      </c>
      <c r="S9" s="180" t="s">
        <v>46</v>
      </c>
      <c r="T9" s="182">
        <v>89583.668834798926</v>
      </c>
      <c r="U9" s="182" t="s">
        <v>46</v>
      </c>
      <c r="V9" s="256">
        <v>87268.19396135147</v>
      </c>
      <c r="W9" s="256">
        <v>1978.5974810341249</v>
      </c>
      <c r="X9" s="256">
        <v>336.87739241333168</v>
      </c>
      <c r="Y9" s="256">
        <v>0</v>
      </c>
      <c r="Z9" s="258">
        <v>21633.117082251207</v>
      </c>
      <c r="AA9" s="258">
        <v>490.47916569483311</v>
      </c>
      <c r="AB9" s="258">
        <v>83.509326154596508</v>
      </c>
      <c r="AC9" s="258">
        <v>0</v>
      </c>
      <c r="AD9" s="258">
        <v>32144.453040326091</v>
      </c>
      <c r="AE9" s="258">
        <v>728.79855681413449</v>
      </c>
      <c r="AF9" s="258">
        <v>124.08575254317255</v>
      </c>
      <c r="AG9" s="258">
        <v>0</v>
      </c>
      <c r="AH9" s="258">
        <v>33490.623838774169</v>
      </c>
      <c r="AI9" s="258">
        <v>759.31975852515723</v>
      </c>
      <c r="AJ9" s="258">
        <v>129.28231371556259</v>
      </c>
      <c r="AK9" s="258">
        <v>0</v>
      </c>
      <c r="AL9" s="134" t="s">
        <v>46</v>
      </c>
      <c r="AM9" s="423">
        <v>2012</v>
      </c>
      <c r="AN9" s="15">
        <v>30</v>
      </c>
      <c r="AO9" s="106">
        <v>30</v>
      </c>
      <c r="AP9" s="106">
        <v>30</v>
      </c>
      <c r="AQ9" s="106">
        <v>30</v>
      </c>
      <c r="AR9" s="106">
        <v>30</v>
      </c>
      <c r="AS9" s="218" t="s">
        <v>53</v>
      </c>
      <c r="AT9" s="20">
        <v>100</v>
      </c>
      <c r="AU9" s="240">
        <v>100</v>
      </c>
      <c r="AV9" s="240">
        <v>100</v>
      </c>
      <c r="AW9" s="240">
        <v>100</v>
      </c>
      <c r="AX9" s="240">
        <v>100</v>
      </c>
      <c r="AY9" s="25"/>
      <c r="AZ9" s="26"/>
      <c r="BA9" s="26"/>
      <c r="BB9" s="26"/>
      <c r="BC9" s="26"/>
      <c r="BD9" s="29"/>
      <c r="BE9" s="30"/>
      <c r="BF9" s="30"/>
      <c r="BG9" s="30"/>
      <c r="BH9" s="30"/>
      <c r="BI9" s="33"/>
      <c r="BJ9" s="113"/>
      <c r="BK9" s="113"/>
      <c r="BL9" s="113"/>
      <c r="BM9" s="113"/>
      <c r="BN9" s="37"/>
      <c r="BO9" s="114"/>
      <c r="BP9" s="114"/>
      <c r="BQ9" s="114"/>
      <c r="BR9" s="114"/>
      <c r="BS9" s="41"/>
      <c r="BT9" s="115"/>
      <c r="BU9" s="115"/>
      <c r="BV9" s="115"/>
      <c r="BW9" s="115"/>
      <c r="BX9" s="45"/>
      <c r="BY9" s="66"/>
      <c r="BZ9" s="66"/>
      <c r="CB9" s="79"/>
    </row>
    <row r="10" spans="1:83" ht="29.1" customHeight="1">
      <c r="A10" s="6" t="s">
        <v>22</v>
      </c>
      <c r="B10" s="164">
        <v>0.11048848480171329</v>
      </c>
      <c r="C10" s="165">
        <v>84.232734291121872</v>
      </c>
      <c r="D10" s="165">
        <v>22.804994729199407</v>
      </c>
      <c r="E10" s="165">
        <v>3.4507557813920151</v>
      </c>
      <c r="F10" s="165">
        <v>0</v>
      </c>
      <c r="G10" s="166">
        <v>28.431391086612269</v>
      </c>
      <c r="H10" s="166">
        <v>7.6974555002940086</v>
      </c>
      <c r="I10" s="166">
        <v>1.1647465559655406</v>
      </c>
      <c r="J10" s="166">
        <v>0</v>
      </c>
      <c r="K10" s="166">
        <v>28.884413386073309</v>
      </c>
      <c r="L10" s="166">
        <v>7.8201058124127227</v>
      </c>
      <c r="M10" s="166">
        <v>1.1833054847729776</v>
      </c>
      <c r="N10" s="166">
        <v>0</v>
      </c>
      <c r="O10" s="166">
        <v>26.916929818428631</v>
      </c>
      <c r="P10" s="166">
        <v>7.2874334164906012</v>
      </c>
      <c r="Q10" s="166">
        <v>1.1027037406531828</v>
      </c>
      <c r="R10" s="166">
        <v>0</v>
      </c>
      <c r="S10" s="180" t="s">
        <v>46</v>
      </c>
      <c r="T10" s="58">
        <v>10390</v>
      </c>
      <c r="U10" s="58" t="s">
        <v>160</v>
      </c>
      <c r="V10" s="256">
        <v>9366.2401483698704</v>
      </c>
      <c r="W10" s="256">
        <v>931.69908942325708</v>
      </c>
      <c r="X10" s="256">
        <v>92.060762206871914</v>
      </c>
      <c r="Y10" s="256">
        <v>0</v>
      </c>
      <c r="Z10" s="258">
        <v>3161.422206111391</v>
      </c>
      <c r="AA10" s="258">
        <v>314.47989204388386</v>
      </c>
      <c r="AB10" s="258">
        <v>31.07361474209042</v>
      </c>
      <c r="AC10" s="258">
        <v>0</v>
      </c>
      <c r="AD10" s="258">
        <v>3211.795919906006</v>
      </c>
      <c r="AE10" s="258">
        <v>319.49077608378099</v>
      </c>
      <c r="AF10" s="258">
        <v>31.568737909301777</v>
      </c>
      <c r="AG10" s="258">
        <v>0</v>
      </c>
      <c r="AH10" s="258">
        <v>2993.0220223516212</v>
      </c>
      <c r="AI10" s="258">
        <v>297.72842129550747</v>
      </c>
      <c r="AJ10" s="258">
        <v>29.418409555471339</v>
      </c>
      <c r="AK10" s="258">
        <v>0</v>
      </c>
      <c r="AL10" s="134" t="s">
        <v>46</v>
      </c>
      <c r="AM10" s="423">
        <v>2011</v>
      </c>
      <c r="AN10" s="15">
        <v>30</v>
      </c>
      <c r="AO10" s="106">
        <v>30</v>
      </c>
      <c r="AP10" s="106">
        <v>30</v>
      </c>
      <c r="AQ10" s="106">
        <v>30</v>
      </c>
      <c r="AR10" s="106">
        <v>30</v>
      </c>
      <c r="AS10" s="218" t="s">
        <v>53</v>
      </c>
      <c r="AT10" s="20">
        <v>100</v>
      </c>
      <c r="AU10" s="240">
        <v>100</v>
      </c>
      <c r="AV10" s="240">
        <v>100</v>
      </c>
      <c r="AW10" s="240">
        <v>100</v>
      </c>
      <c r="AX10" s="240">
        <v>100</v>
      </c>
      <c r="AY10" s="25"/>
      <c r="AZ10" s="26"/>
      <c r="BA10" s="26"/>
      <c r="BB10" s="26"/>
      <c r="BC10" s="26"/>
      <c r="BD10" s="29"/>
      <c r="BE10" s="30"/>
      <c r="BF10" s="30"/>
      <c r="BG10" s="30"/>
      <c r="BH10" s="30"/>
      <c r="BI10" s="33"/>
      <c r="BJ10" s="113">
        <v>401.24779601247792</v>
      </c>
      <c r="BK10" s="113"/>
      <c r="BL10" s="113"/>
      <c r="BM10" s="113">
        <v>333.57148273116735</v>
      </c>
      <c r="BN10" s="37"/>
      <c r="BO10" s="114">
        <v>401.24779601247792</v>
      </c>
      <c r="BP10" s="114"/>
      <c r="BQ10" s="114"/>
      <c r="BR10" s="114">
        <v>333.57148273116735</v>
      </c>
      <c r="BS10" s="41"/>
      <c r="BT10" s="115">
        <v>401.24779601247792</v>
      </c>
      <c r="BU10" s="115"/>
      <c r="BV10" s="115"/>
      <c r="BW10" s="115">
        <v>333.57148273116735</v>
      </c>
      <c r="BX10" s="45">
        <v>1</v>
      </c>
      <c r="BY10" s="66"/>
      <c r="BZ10" s="66"/>
      <c r="CB10" s="79" t="s">
        <v>146</v>
      </c>
    </row>
    <row r="11" spans="1:83" ht="29.1" customHeight="1">
      <c r="A11" s="6" t="s">
        <v>19</v>
      </c>
      <c r="B11" s="164">
        <v>2.7333460756237562</v>
      </c>
      <c r="C11" s="165">
        <v>2456.9029433633764</v>
      </c>
      <c r="D11" s="165">
        <v>226.12644764120853</v>
      </c>
      <c r="E11" s="165">
        <v>50.316684619171205</v>
      </c>
      <c r="F11" s="165">
        <v>0</v>
      </c>
      <c r="G11" s="166">
        <v>693.77831101440347</v>
      </c>
      <c r="H11" s="166">
        <v>63.853407536498594</v>
      </c>
      <c r="I11" s="166">
        <v>14.208385628430591</v>
      </c>
      <c r="J11" s="166">
        <v>0</v>
      </c>
      <c r="K11" s="166">
        <v>830.20952278396931</v>
      </c>
      <c r="L11" s="166">
        <v>76.410153153240088</v>
      </c>
      <c r="M11" s="166">
        <v>17.002458659831287</v>
      </c>
      <c r="N11" s="166">
        <v>0</v>
      </c>
      <c r="O11" s="166">
        <v>932.91510956500338</v>
      </c>
      <c r="P11" s="166">
        <v>85.862886951469832</v>
      </c>
      <c r="Q11" s="166">
        <v>19.105840330909324</v>
      </c>
      <c r="R11" s="166">
        <v>0</v>
      </c>
      <c r="S11" s="180" t="s">
        <v>46</v>
      </c>
      <c r="T11" s="58">
        <v>242444</v>
      </c>
      <c r="U11" s="58" t="s">
        <v>160</v>
      </c>
      <c r="V11" s="256">
        <v>235000.86243776992</v>
      </c>
      <c r="W11" s="256">
        <v>6305.5673570742028</v>
      </c>
      <c r="X11" s="256">
        <v>1137.570205155874</v>
      </c>
      <c r="Y11" s="256">
        <v>0</v>
      </c>
      <c r="Z11" s="258">
        <v>66359.357771704526</v>
      </c>
      <c r="AA11" s="258">
        <v>1780.5611258659649</v>
      </c>
      <c r="AB11" s="258">
        <v>321.2261753054625</v>
      </c>
      <c r="AC11" s="258">
        <v>0</v>
      </c>
      <c r="AD11" s="258">
        <v>79408.897443543363</v>
      </c>
      <c r="AE11" s="258">
        <v>2130.7077190572195</v>
      </c>
      <c r="AF11" s="258">
        <v>384.39516697507577</v>
      </c>
      <c r="AG11" s="258">
        <v>0</v>
      </c>
      <c r="AH11" s="258">
        <v>89232.607222522012</v>
      </c>
      <c r="AI11" s="258">
        <v>2394.2985121510178</v>
      </c>
      <c r="AJ11" s="258">
        <v>431.94886287533564</v>
      </c>
      <c r="AK11" s="258">
        <v>0</v>
      </c>
      <c r="AL11" s="134" t="s">
        <v>46</v>
      </c>
      <c r="AM11" s="423">
        <v>2012</v>
      </c>
      <c r="AN11" s="15">
        <v>30</v>
      </c>
      <c r="AO11" s="106">
        <v>30</v>
      </c>
      <c r="AP11" s="106">
        <v>30</v>
      </c>
      <c r="AQ11" s="106">
        <v>30</v>
      </c>
      <c r="AR11" s="106">
        <v>30</v>
      </c>
      <c r="AS11" s="218" t="s">
        <v>53</v>
      </c>
      <c r="AT11" s="20">
        <v>100</v>
      </c>
      <c r="AU11" s="240">
        <v>100</v>
      </c>
      <c r="AV11" s="240">
        <v>100</v>
      </c>
      <c r="AW11" s="240">
        <v>100</v>
      </c>
      <c r="AX11" s="240">
        <v>100</v>
      </c>
      <c r="AY11" s="25"/>
      <c r="AZ11" s="26"/>
      <c r="BA11" s="26"/>
      <c r="BB11" s="26"/>
      <c r="BC11" s="26"/>
      <c r="BD11" s="29"/>
      <c r="BE11" s="30"/>
      <c r="BF11" s="30"/>
      <c r="BG11" s="30"/>
      <c r="BH11" s="30"/>
      <c r="BI11" s="33"/>
      <c r="BJ11" s="113">
        <v>354.69957954699584</v>
      </c>
      <c r="BK11" s="113"/>
      <c r="BL11" s="113"/>
      <c r="BM11" s="113">
        <v>294.84683625886191</v>
      </c>
      <c r="BN11" s="37"/>
      <c r="BO11" s="114">
        <v>354.69957954699584</v>
      </c>
      <c r="BP11" s="114"/>
      <c r="BQ11" s="114"/>
      <c r="BR11" s="114">
        <v>294.84683625886191</v>
      </c>
      <c r="BS11" s="41"/>
      <c r="BT11" s="115">
        <v>354.69957954699584</v>
      </c>
      <c r="BU11" s="115"/>
      <c r="BV11" s="115"/>
      <c r="BW11" s="115">
        <v>294.84683625886191</v>
      </c>
      <c r="BX11" s="45">
        <v>1</v>
      </c>
      <c r="BY11" s="66"/>
      <c r="BZ11" s="66"/>
      <c r="CB11" s="79" t="s">
        <v>119</v>
      </c>
    </row>
    <row r="12" spans="1:83" ht="29.1" customHeight="1">
      <c r="A12" s="6" t="s">
        <v>3</v>
      </c>
      <c r="B12" s="164">
        <v>2.1870823800813546</v>
      </c>
      <c r="C12" s="165">
        <v>2147.6120985959101</v>
      </c>
      <c r="D12" s="165">
        <v>31.041159162647684</v>
      </c>
      <c r="E12" s="165">
        <v>8.4291223227968928</v>
      </c>
      <c r="F12" s="165">
        <v>0</v>
      </c>
      <c r="G12" s="166">
        <v>724.89157560157832</v>
      </c>
      <c r="H12" s="166">
        <v>10.477439007082479</v>
      </c>
      <c r="I12" s="166">
        <v>2.8451133077083473</v>
      </c>
      <c r="J12" s="166">
        <v>0</v>
      </c>
      <c r="K12" s="166">
        <v>736.44190908468374</v>
      </c>
      <c r="L12" s="166">
        <v>10.644385235530875</v>
      </c>
      <c r="M12" s="166">
        <v>2.8904469943000017</v>
      </c>
      <c r="N12" s="166">
        <v>0</v>
      </c>
      <c r="O12" s="166">
        <v>686.27861390945259</v>
      </c>
      <c r="P12" s="166">
        <v>9.9193349200315062</v>
      </c>
      <c r="Q12" s="166">
        <v>2.6935620207877764</v>
      </c>
      <c r="R12" s="166">
        <v>0</v>
      </c>
      <c r="S12" s="180" t="s">
        <v>46</v>
      </c>
      <c r="T12" s="182">
        <v>208669.03969771788</v>
      </c>
      <c r="U12" s="182" t="s">
        <v>46</v>
      </c>
      <c r="V12" s="256">
        <v>207723.33813420933</v>
      </c>
      <c r="W12" s="256">
        <v>836.46845416093333</v>
      </c>
      <c r="X12" s="256">
        <v>109.23310934761685</v>
      </c>
      <c r="Y12" s="256">
        <v>0</v>
      </c>
      <c r="Z12" s="258">
        <v>70113.638290539515</v>
      </c>
      <c r="AA12" s="258">
        <v>282.33633814701284</v>
      </c>
      <c r="AB12" s="258">
        <v>36.869861552106769</v>
      </c>
      <c r="AC12" s="258">
        <v>0</v>
      </c>
      <c r="AD12" s="258">
        <v>71230.820406082086</v>
      </c>
      <c r="AE12" s="258">
        <v>286.83505074039687</v>
      </c>
      <c r="AF12" s="258">
        <v>37.457341405282527</v>
      </c>
      <c r="AG12" s="258">
        <v>0</v>
      </c>
      <c r="AH12" s="258">
        <v>66378.879437587733</v>
      </c>
      <c r="AI12" s="258">
        <v>267.29706527352363</v>
      </c>
      <c r="AJ12" s="258">
        <v>34.905906390227557</v>
      </c>
      <c r="AK12" s="258">
        <v>0</v>
      </c>
      <c r="AL12" s="134" t="s">
        <v>46</v>
      </c>
      <c r="AM12" s="423">
        <v>2012</v>
      </c>
      <c r="AN12" s="15">
        <v>30</v>
      </c>
      <c r="AO12" s="106">
        <v>30</v>
      </c>
      <c r="AP12" s="106">
        <v>30</v>
      </c>
      <c r="AQ12" s="106">
        <v>30</v>
      </c>
      <c r="AR12" s="106">
        <v>30</v>
      </c>
      <c r="AS12" s="218" t="s">
        <v>53</v>
      </c>
      <c r="AT12" s="20">
        <v>100</v>
      </c>
      <c r="AU12" s="240">
        <v>100</v>
      </c>
      <c r="AV12" s="240">
        <v>100</v>
      </c>
      <c r="AW12" s="240">
        <v>100</v>
      </c>
      <c r="AX12" s="240">
        <v>100</v>
      </c>
      <c r="AY12" s="25"/>
      <c r="AZ12" s="26"/>
      <c r="BA12" s="26"/>
      <c r="BB12" s="26"/>
      <c r="BC12" s="26"/>
      <c r="BD12" s="29"/>
      <c r="BE12" s="30"/>
      <c r="BF12" s="30"/>
      <c r="BG12" s="30"/>
      <c r="BH12" s="30"/>
      <c r="BI12" s="33"/>
      <c r="BJ12" s="113">
        <v>800</v>
      </c>
      <c r="BK12" s="113"/>
      <c r="BL12" s="113"/>
      <c r="BM12" s="113">
        <v>665</v>
      </c>
      <c r="BN12" s="37"/>
      <c r="BO12" s="114">
        <v>800</v>
      </c>
      <c r="BP12" s="114"/>
      <c r="BQ12" s="114"/>
      <c r="BR12" s="114">
        <v>665</v>
      </c>
      <c r="BS12" s="41"/>
      <c r="BT12" s="115">
        <v>800</v>
      </c>
      <c r="BU12" s="115"/>
      <c r="BV12" s="115"/>
      <c r="BW12" s="115">
        <v>665</v>
      </c>
      <c r="BX12" s="45">
        <v>1</v>
      </c>
      <c r="BY12" s="66"/>
      <c r="BZ12" s="66"/>
      <c r="CB12" s="79" t="s">
        <v>133</v>
      </c>
    </row>
    <row r="13" spans="1:83" ht="29.1" customHeight="1">
      <c r="A13" s="6" t="s">
        <v>20</v>
      </c>
      <c r="B13" s="164">
        <v>0.26831867331421516</v>
      </c>
      <c r="C13" s="165">
        <v>92.638111917406718</v>
      </c>
      <c r="D13" s="165">
        <v>39.995494820703684</v>
      </c>
      <c r="E13" s="165">
        <v>135.68506657610476</v>
      </c>
      <c r="F13" s="165">
        <v>0</v>
      </c>
      <c r="G13" s="166">
        <v>27.73133577841449</v>
      </c>
      <c r="H13" s="166">
        <v>11.972701877663873</v>
      </c>
      <c r="I13" s="166">
        <v>40.617496011719432</v>
      </c>
      <c r="J13" s="166">
        <v>0</v>
      </c>
      <c r="K13" s="166">
        <v>27.754547926602061</v>
      </c>
      <c r="L13" s="166">
        <v>11.982723469570249</v>
      </c>
      <c r="M13" s="166">
        <v>40.651494350060062</v>
      </c>
      <c r="N13" s="166">
        <v>0</v>
      </c>
      <c r="O13" s="166">
        <v>37.152228212390163</v>
      </c>
      <c r="P13" s="166">
        <v>16.040069473469558</v>
      </c>
      <c r="Q13" s="166">
        <v>54.416076214325258</v>
      </c>
      <c r="R13" s="166">
        <v>0</v>
      </c>
      <c r="S13" s="180" t="s">
        <v>46</v>
      </c>
      <c r="T13" s="182">
        <v>10206.073442404881</v>
      </c>
      <c r="U13" s="182" t="s">
        <v>46</v>
      </c>
      <c r="V13" s="256">
        <v>7051.2210232230409</v>
      </c>
      <c r="W13" s="256">
        <v>1182.0378145199215</v>
      </c>
      <c r="X13" s="256">
        <v>1972.8146046619186</v>
      </c>
      <c r="Y13" s="256">
        <v>0</v>
      </c>
      <c r="Z13" s="258">
        <v>2110.7919170152213</v>
      </c>
      <c r="AA13" s="258">
        <v>353.84451235858899</v>
      </c>
      <c r="AB13" s="258">
        <v>590.56454301677013</v>
      </c>
      <c r="AC13" s="258">
        <v>0</v>
      </c>
      <c r="AD13" s="258">
        <v>2112.5587274985814</v>
      </c>
      <c r="AE13" s="258">
        <v>354.14069323216313</v>
      </c>
      <c r="AF13" s="258">
        <v>591.05886726412575</v>
      </c>
      <c r="AG13" s="258">
        <v>0</v>
      </c>
      <c r="AH13" s="258">
        <v>2827.8703787092377</v>
      </c>
      <c r="AI13" s="258">
        <v>474.05260892916948</v>
      </c>
      <c r="AJ13" s="258">
        <v>791.1911943810228</v>
      </c>
      <c r="AK13" s="258">
        <v>0</v>
      </c>
      <c r="AL13" s="134" t="s">
        <v>46</v>
      </c>
      <c r="AM13" s="423">
        <v>2012</v>
      </c>
      <c r="AN13" s="15">
        <v>30</v>
      </c>
      <c r="AO13" s="106">
        <v>30</v>
      </c>
      <c r="AP13" s="106">
        <v>30</v>
      </c>
      <c r="AQ13" s="106">
        <v>30</v>
      </c>
      <c r="AR13" s="106">
        <v>30</v>
      </c>
      <c r="AS13" s="218" t="s">
        <v>53</v>
      </c>
      <c r="AT13" s="20">
        <v>100</v>
      </c>
      <c r="AU13" s="240">
        <v>100</v>
      </c>
      <c r="AV13" s="240">
        <v>100</v>
      </c>
      <c r="AW13" s="240">
        <v>100</v>
      </c>
      <c r="AX13" s="240">
        <v>100</v>
      </c>
      <c r="AY13" s="25"/>
      <c r="AZ13" s="26"/>
      <c r="BA13" s="26"/>
      <c r="BB13" s="26"/>
      <c r="BC13" s="26"/>
      <c r="BD13" s="29"/>
      <c r="BE13" s="30"/>
      <c r="BF13" s="30"/>
      <c r="BG13" s="30"/>
      <c r="BH13" s="30"/>
      <c r="BI13" s="33"/>
      <c r="BJ13" s="113">
        <v>383.12762783127619</v>
      </c>
      <c r="BK13" s="113"/>
      <c r="BL13" s="113"/>
      <c r="BM13" s="113">
        <v>318.52030177806427</v>
      </c>
      <c r="BN13" s="37"/>
      <c r="BO13" s="114">
        <v>383.12762783127619</v>
      </c>
      <c r="BP13" s="114"/>
      <c r="BQ13" s="114"/>
      <c r="BR13" s="114">
        <v>318.52030177806427</v>
      </c>
      <c r="BS13" s="41"/>
      <c r="BT13" s="115">
        <v>383.12762783127619</v>
      </c>
      <c r="BU13" s="115"/>
      <c r="BV13" s="115"/>
      <c r="BW13" s="115">
        <v>318.52030177806427</v>
      </c>
      <c r="BX13" s="45">
        <v>1</v>
      </c>
      <c r="BY13" s="66"/>
      <c r="BZ13" s="66"/>
      <c r="CB13" s="79"/>
    </row>
    <row r="14" spans="1:83" ht="29.1" customHeight="1">
      <c r="A14" s="6" t="s">
        <v>13</v>
      </c>
      <c r="B14" s="164">
        <v>10.295749504528041</v>
      </c>
      <c r="C14" s="165">
        <v>9565.3313116344707</v>
      </c>
      <c r="D14" s="165">
        <v>504.63064361156648</v>
      </c>
      <c r="E14" s="165">
        <v>225.78754928200385</v>
      </c>
      <c r="F14" s="165">
        <v>0</v>
      </c>
      <c r="G14" s="166">
        <v>3228.6221940056585</v>
      </c>
      <c r="H14" s="166">
        <v>170.32987595086908</v>
      </c>
      <c r="I14" s="166">
        <v>76.210919307661641</v>
      </c>
      <c r="J14" s="166">
        <v>0</v>
      </c>
      <c r="K14" s="166">
        <v>3280.0666641676585</v>
      </c>
      <c r="L14" s="166">
        <v>173.04389130928433</v>
      </c>
      <c r="M14" s="166">
        <v>77.425254751313346</v>
      </c>
      <c r="N14" s="166">
        <v>0</v>
      </c>
      <c r="O14" s="166">
        <v>3056.6424534602834</v>
      </c>
      <c r="P14" s="166">
        <v>161.25687635136717</v>
      </c>
      <c r="Q14" s="166">
        <v>72.151375223008316</v>
      </c>
      <c r="R14" s="166">
        <v>0</v>
      </c>
      <c r="S14" s="180" t="s">
        <v>46</v>
      </c>
      <c r="T14" s="182">
        <v>784088.37174393598</v>
      </c>
      <c r="U14" s="182" t="s">
        <v>46</v>
      </c>
      <c r="V14" s="256">
        <v>767272.19775400683</v>
      </c>
      <c r="W14" s="256">
        <v>14222.00750196445</v>
      </c>
      <c r="X14" s="256">
        <v>2594.1664879646487</v>
      </c>
      <c r="Y14" s="256">
        <v>0</v>
      </c>
      <c r="Z14" s="258">
        <v>258980.26590037838</v>
      </c>
      <c r="AA14" s="258">
        <v>4800.4075936513955</v>
      </c>
      <c r="AB14" s="258">
        <v>875.61875539028938</v>
      </c>
      <c r="AC14" s="258">
        <v>0</v>
      </c>
      <c r="AD14" s="258">
        <v>263106.82570238772</v>
      </c>
      <c r="AE14" s="258">
        <v>4876.8966996469935</v>
      </c>
      <c r="AF14" s="258">
        <v>889.57075727474546</v>
      </c>
      <c r="AG14" s="258">
        <v>0</v>
      </c>
      <c r="AH14" s="258">
        <v>245185.10615124076</v>
      </c>
      <c r="AI14" s="258">
        <v>4544.703208666062</v>
      </c>
      <c r="AJ14" s="258">
        <v>828.97697529961408</v>
      </c>
      <c r="AK14" s="258">
        <v>0</v>
      </c>
      <c r="AL14" s="134" t="s">
        <v>46</v>
      </c>
      <c r="AM14" s="423">
        <v>2012</v>
      </c>
      <c r="AN14" s="15">
        <v>30</v>
      </c>
      <c r="AO14" s="106">
        <v>30</v>
      </c>
      <c r="AP14" s="106">
        <v>30</v>
      </c>
      <c r="AQ14" s="106">
        <v>30</v>
      </c>
      <c r="AR14" s="106">
        <v>30</v>
      </c>
      <c r="AS14" s="218" t="s">
        <v>53</v>
      </c>
      <c r="AT14" s="20">
        <v>100</v>
      </c>
      <c r="AU14" s="240">
        <v>100</v>
      </c>
      <c r="AV14" s="240">
        <v>100</v>
      </c>
      <c r="AW14" s="240">
        <v>100</v>
      </c>
      <c r="AX14" s="240">
        <v>100</v>
      </c>
      <c r="AY14" s="25"/>
      <c r="AZ14" s="26"/>
      <c r="BA14" s="26"/>
      <c r="BB14" s="26"/>
      <c r="BC14" s="26"/>
      <c r="BD14" s="29"/>
      <c r="BE14" s="30"/>
      <c r="BF14" s="30"/>
      <c r="BG14" s="30"/>
      <c r="BH14" s="30"/>
      <c r="BI14" s="33"/>
      <c r="BJ14" s="113">
        <v>586.46412586464123</v>
      </c>
      <c r="BK14" s="113"/>
      <c r="BL14" s="113"/>
      <c r="BM14" s="113">
        <v>487.46161428517274</v>
      </c>
      <c r="BN14" s="37"/>
      <c r="BO14" s="114">
        <v>586.46412586464123</v>
      </c>
      <c r="BP14" s="114"/>
      <c r="BQ14" s="114"/>
      <c r="BR14" s="114">
        <v>487.46161428517274</v>
      </c>
      <c r="BS14" s="41"/>
      <c r="BT14" s="115">
        <v>586.46412586464123</v>
      </c>
      <c r="BU14" s="115"/>
      <c r="BV14" s="115"/>
      <c r="BW14" s="115">
        <v>487.46161428517274</v>
      </c>
      <c r="BX14" s="45">
        <v>1</v>
      </c>
      <c r="BY14" s="66"/>
      <c r="BZ14" s="66"/>
      <c r="CB14" s="79"/>
    </row>
    <row r="15" spans="1:83" ht="29.1" customHeight="1">
      <c r="A15" s="6" t="s">
        <v>4</v>
      </c>
      <c r="B15" s="164">
        <v>87.236364593847242</v>
      </c>
      <c r="C15" s="165">
        <v>71365.966020999927</v>
      </c>
      <c r="D15" s="165">
        <v>6470.4051678256419</v>
      </c>
      <c r="E15" s="165">
        <v>9399.9934050216707</v>
      </c>
      <c r="F15" s="165">
        <v>0</v>
      </c>
      <c r="G15" s="166">
        <v>22953.807998779397</v>
      </c>
      <c r="H15" s="166">
        <v>2081.1101730603154</v>
      </c>
      <c r="I15" s="166">
        <v>3023.3689227322934</v>
      </c>
      <c r="J15" s="166">
        <v>0</v>
      </c>
      <c r="K15" s="166">
        <v>22182.840075064189</v>
      </c>
      <c r="L15" s="166">
        <v>2011.210259754766</v>
      </c>
      <c r="M15" s="166">
        <v>2921.8206105259719</v>
      </c>
      <c r="N15" s="166">
        <v>0</v>
      </c>
      <c r="O15" s="166">
        <v>26229.317947156349</v>
      </c>
      <c r="P15" s="166">
        <v>2378.084735010561</v>
      </c>
      <c r="Q15" s="166">
        <v>3454.8038717634058</v>
      </c>
      <c r="R15" s="166">
        <v>0</v>
      </c>
      <c r="S15" s="180" t="s">
        <v>46</v>
      </c>
      <c r="T15" s="58">
        <v>9500000</v>
      </c>
      <c r="U15" s="58" t="s">
        <v>160</v>
      </c>
      <c r="V15" s="256">
        <v>8991050.4986109138</v>
      </c>
      <c r="W15" s="256">
        <v>264186.7005942596</v>
      </c>
      <c r="X15" s="256">
        <v>244762.80079482627</v>
      </c>
      <c r="Y15" s="257">
        <v>0</v>
      </c>
      <c r="Z15" s="236">
        <v>2891838.4821094731</v>
      </c>
      <c r="AA15" s="236">
        <v>84971.746889648392</v>
      </c>
      <c r="AB15" s="236">
        <v>78724.336654179468</v>
      </c>
      <c r="AC15" s="236">
        <v>0</v>
      </c>
      <c r="AD15" s="236">
        <v>2794707.9881021068</v>
      </c>
      <c r="AE15" s="236">
        <v>82117.732807215973</v>
      </c>
      <c r="AF15" s="236">
        <v>76080.159340360464</v>
      </c>
      <c r="AG15" s="236">
        <v>0</v>
      </c>
      <c r="AH15" s="236">
        <v>3304504.0283993343</v>
      </c>
      <c r="AI15" s="236">
        <v>97097.220897395266</v>
      </c>
      <c r="AJ15" s="236">
        <v>89958.304800286351</v>
      </c>
      <c r="AK15" s="236">
        <v>0</v>
      </c>
      <c r="AL15" s="134" t="s">
        <v>46</v>
      </c>
      <c r="AM15" s="423">
        <v>2012</v>
      </c>
      <c r="AN15" s="15">
        <v>30</v>
      </c>
      <c r="AO15" s="106">
        <v>30</v>
      </c>
      <c r="AP15" s="106">
        <v>30</v>
      </c>
      <c r="AQ15" s="106">
        <v>30</v>
      </c>
      <c r="AR15" s="106">
        <v>30</v>
      </c>
      <c r="AS15" s="218" t="s">
        <v>53</v>
      </c>
      <c r="AT15" s="20">
        <v>100</v>
      </c>
      <c r="AU15" s="240">
        <v>100</v>
      </c>
      <c r="AV15" s="240">
        <v>100</v>
      </c>
      <c r="AW15" s="240">
        <v>100</v>
      </c>
      <c r="AX15" s="240">
        <v>100</v>
      </c>
      <c r="AY15" s="25"/>
      <c r="AZ15" s="26"/>
      <c r="BA15" s="26"/>
      <c r="BB15" s="26"/>
      <c r="BC15" s="26"/>
      <c r="BD15" s="29"/>
      <c r="BE15" s="30"/>
      <c r="BF15" s="30"/>
      <c r="BG15" s="30"/>
      <c r="BH15" s="30"/>
      <c r="BI15" s="33"/>
      <c r="BJ15" s="113">
        <v>640.82463040824621</v>
      </c>
      <c r="BK15" s="113"/>
      <c r="BL15" s="113"/>
      <c r="BM15" s="113">
        <v>532.64036850286243</v>
      </c>
      <c r="BN15" s="37"/>
      <c r="BO15" s="114">
        <v>640.82463040824621</v>
      </c>
      <c r="BP15" s="114"/>
      <c r="BQ15" s="114"/>
      <c r="BR15" s="114">
        <v>532.64036850286243</v>
      </c>
      <c r="BS15" s="41"/>
      <c r="BT15" s="115">
        <v>640.82463040824621</v>
      </c>
      <c r="BU15" s="115"/>
      <c r="BV15" s="115"/>
      <c r="BW15" s="115">
        <v>532.64036850286243</v>
      </c>
      <c r="BX15" s="45">
        <v>1</v>
      </c>
      <c r="BY15" s="66"/>
      <c r="BZ15" s="66"/>
      <c r="CB15" s="79" t="s">
        <v>144</v>
      </c>
    </row>
    <row r="16" spans="1:83" ht="29.1" customHeight="1">
      <c r="A16" s="7" t="s">
        <v>0</v>
      </c>
      <c r="B16" s="253" t="s">
        <v>140</v>
      </c>
      <c r="C16" s="254" t="s">
        <v>140</v>
      </c>
      <c r="D16" s="254" t="s">
        <v>140</v>
      </c>
      <c r="E16" s="254" t="s">
        <v>140</v>
      </c>
      <c r="F16" s="254" t="s">
        <v>140</v>
      </c>
      <c r="G16" s="255" t="s">
        <v>140</v>
      </c>
      <c r="H16" s="255" t="s">
        <v>140</v>
      </c>
      <c r="I16" s="255" t="s">
        <v>140</v>
      </c>
      <c r="J16" s="255" t="s">
        <v>140</v>
      </c>
      <c r="K16" s="255" t="s">
        <v>140</v>
      </c>
      <c r="L16" s="255" t="s">
        <v>140</v>
      </c>
      <c r="M16" s="255" t="s">
        <v>140</v>
      </c>
      <c r="N16" s="255" t="s">
        <v>140</v>
      </c>
      <c r="O16" s="255" t="s">
        <v>140</v>
      </c>
      <c r="P16" s="255" t="s">
        <v>140</v>
      </c>
      <c r="Q16" s="255" t="s">
        <v>140</v>
      </c>
      <c r="R16" s="255" t="s">
        <v>140</v>
      </c>
      <c r="S16" s="180"/>
      <c r="T16" s="58" t="s">
        <v>140</v>
      </c>
      <c r="U16" s="58"/>
      <c r="V16" s="129" t="s">
        <v>140</v>
      </c>
      <c r="W16" s="129" t="s">
        <v>140</v>
      </c>
      <c r="X16" s="129" t="s">
        <v>140</v>
      </c>
      <c r="Y16" s="129" t="s">
        <v>140</v>
      </c>
      <c r="Z16" s="134" t="s">
        <v>140</v>
      </c>
      <c r="AA16" s="134" t="s">
        <v>140</v>
      </c>
      <c r="AB16" s="134" t="s">
        <v>140</v>
      </c>
      <c r="AC16" s="134" t="s">
        <v>140</v>
      </c>
      <c r="AD16" s="134" t="s">
        <v>140</v>
      </c>
      <c r="AE16" s="134" t="s">
        <v>140</v>
      </c>
      <c r="AF16" s="134" t="s">
        <v>140</v>
      </c>
      <c r="AG16" s="134" t="s">
        <v>140</v>
      </c>
      <c r="AH16" s="134" t="s">
        <v>140</v>
      </c>
      <c r="AI16" s="134" t="s">
        <v>140</v>
      </c>
      <c r="AJ16" s="134" t="s">
        <v>140</v>
      </c>
      <c r="AK16" s="134" t="s">
        <v>140</v>
      </c>
      <c r="AL16" s="134"/>
      <c r="AM16" s="423" t="s">
        <v>140</v>
      </c>
      <c r="AN16" s="15">
        <v>30</v>
      </c>
      <c r="AO16" s="106">
        <v>30</v>
      </c>
      <c r="AP16" s="106">
        <v>30</v>
      </c>
      <c r="AQ16" s="106">
        <v>30</v>
      </c>
      <c r="AR16" s="106">
        <v>30</v>
      </c>
      <c r="AS16" s="218" t="s">
        <v>53</v>
      </c>
      <c r="AT16" s="20">
        <v>100</v>
      </c>
      <c r="AU16" s="240">
        <v>100</v>
      </c>
      <c r="AV16" s="240">
        <v>100</v>
      </c>
      <c r="AW16" s="240">
        <v>100</v>
      </c>
      <c r="AX16" s="240">
        <v>100</v>
      </c>
      <c r="AY16" s="25"/>
      <c r="AZ16" s="26"/>
      <c r="BA16" s="26"/>
      <c r="BB16" s="26"/>
      <c r="BC16" s="26"/>
      <c r="BD16" s="29"/>
      <c r="BE16" s="30"/>
      <c r="BF16" s="30"/>
      <c r="BG16" s="30"/>
      <c r="BH16" s="30"/>
      <c r="BI16" s="33"/>
      <c r="BJ16" s="113">
        <v>617.23334804955175</v>
      </c>
      <c r="BK16" s="113"/>
      <c r="BL16" s="113"/>
      <c r="BM16" s="113">
        <v>732.80576861278701</v>
      </c>
      <c r="BN16" s="37"/>
      <c r="BO16" s="114">
        <v>617.23334804955175</v>
      </c>
      <c r="BP16" s="114"/>
      <c r="BQ16" s="114"/>
      <c r="BR16" s="114">
        <v>732.80576861278701</v>
      </c>
      <c r="BS16" s="41"/>
      <c r="BT16" s="115">
        <v>617.23334804955175</v>
      </c>
      <c r="BU16" s="115"/>
      <c r="BV16" s="115"/>
      <c r="BW16" s="115">
        <v>732.80576861278701</v>
      </c>
      <c r="BX16" s="45">
        <v>1</v>
      </c>
      <c r="BY16" s="66"/>
      <c r="BZ16" s="66"/>
      <c r="CB16" s="79"/>
    </row>
    <row r="17" spans="1:80" ht="29.1" customHeight="1">
      <c r="A17" s="6" t="s">
        <v>15</v>
      </c>
      <c r="B17" s="164">
        <v>5.9065570584107654</v>
      </c>
      <c r="C17" s="165">
        <v>5860.5202201298762</v>
      </c>
      <c r="D17" s="165">
        <v>46.036838280889164</v>
      </c>
      <c r="E17" s="165">
        <v>0</v>
      </c>
      <c r="F17" s="165">
        <v>0</v>
      </c>
      <c r="G17" s="166">
        <v>2044.500243972306</v>
      </c>
      <c r="H17" s="166">
        <v>16.06040480394514</v>
      </c>
      <c r="I17" s="166">
        <v>0</v>
      </c>
      <c r="J17" s="166">
        <v>0</v>
      </c>
      <c r="K17" s="166">
        <v>2175.9203344506827</v>
      </c>
      <c r="L17" s="166">
        <v>17.092764598802869</v>
      </c>
      <c r="M17" s="166">
        <v>0</v>
      </c>
      <c r="N17" s="166">
        <v>0</v>
      </c>
      <c r="O17" s="166">
        <v>1640.0996417068873</v>
      </c>
      <c r="P17" s="166">
        <v>12.883668878141153</v>
      </c>
      <c r="Q17" s="166">
        <v>0</v>
      </c>
      <c r="R17" s="166">
        <v>0</v>
      </c>
      <c r="S17" s="180" t="s">
        <v>46</v>
      </c>
      <c r="T17" s="182">
        <v>431577.52819285198</v>
      </c>
      <c r="U17" s="182" t="s">
        <v>46</v>
      </c>
      <c r="V17" s="183">
        <v>430307.55101896339</v>
      </c>
      <c r="W17" s="183">
        <v>1269.9771738885788</v>
      </c>
      <c r="X17" s="183">
        <v>0</v>
      </c>
      <c r="Y17" s="183">
        <v>0</v>
      </c>
      <c r="Z17" s="258">
        <v>150117.03057000964</v>
      </c>
      <c r="AA17" s="258">
        <v>443.0440548496083</v>
      </c>
      <c r="AB17" s="258">
        <v>0</v>
      </c>
      <c r="AC17" s="258">
        <v>0</v>
      </c>
      <c r="AD17" s="258">
        <v>159766.52501150951</v>
      </c>
      <c r="AE17" s="258">
        <v>471.52284322143856</v>
      </c>
      <c r="AF17" s="258">
        <v>0</v>
      </c>
      <c r="AG17" s="258">
        <v>0</v>
      </c>
      <c r="AH17" s="258">
        <v>120423.99543744425</v>
      </c>
      <c r="AI17" s="258">
        <v>355.41027581753212</v>
      </c>
      <c r="AJ17" s="258">
        <v>0</v>
      </c>
      <c r="AK17" s="258">
        <v>0</v>
      </c>
      <c r="AL17" s="134" t="s">
        <v>46</v>
      </c>
      <c r="AM17" s="423">
        <v>2012</v>
      </c>
      <c r="AN17" s="15">
        <v>30</v>
      </c>
      <c r="AO17" s="106">
        <v>30</v>
      </c>
      <c r="AP17" s="106">
        <v>30</v>
      </c>
      <c r="AQ17" s="106">
        <v>30</v>
      </c>
      <c r="AR17" s="106">
        <v>30</v>
      </c>
      <c r="AS17" s="218" t="s">
        <v>53</v>
      </c>
      <c r="AT17" s="20">
        <v>100</v>
      </c>
      <c r="AU17" s="240">
        <v>100</v>
      </c>
      <c r="AV17" s="240">
        <v>100</v>
      </c>
      <c r="AW17" s="240">
        <v>100</v>
      </c>
      <c r="AX17" s="240">
        <v>100</v>
      </c>
      <c r="AY17" s="25"/>
      <c r="AZ17" s="26"/>
      <c r="BA17" s="26"/>
      <c r="BB17" s="26"/>
      <c r="BC17" s="26"/>
      <c r="BD17" s="29"/>
      <c r="BE17" s="30"/>
      <c r="BF17" s="30"/>
      <c r="BG17" s="30"/>
      <c r="BH17" s="30"/>
      <c r="BI17" s="33"/>
      <c r="BJ17" s="113">
        <v>390.93991590939908</v>
      </c>
      <c r="BK17" s="113"/>
      <c r="BL17" s="113"/>
      <c r="BM17" s="113">
        <v>324.97440952344846</v>
      </c>
      <c r="BN17" s="37"/>
      <c r="BO17" s="114">
        <v>390.93991590939908</v>
      </c>
      <c r="BP17" s="114"/>
      <c r="BQ17" s="114"/>
      <c r="BR17" s="114">
        <v>324.97440952344846</v>
      </c>
      <c r="BS17" s="41"/>
      <c r="BT17" s="115">
        <v>390.93991590939908</v>
      </c>
      <c r="BU17" s="115"/>
      <c r="BV17" s="115"/>
      <c r="BW17" s="115">
        <v>324.97440952344846</v>
      </c>
      <c r="BX17" s="45">
        <v>1</v>
      </c>
      <c r="BY17" s="66"/>
      <c r="BZ17" s="66"/>
      <c r="CB17" s="79"/>
    </row>
    <row r="18" spans="1:80" ht="29.1" customHeight="1">
      <c r="A18" s="6" t="s">
        <v>21</v>
      </c>
      <c r="B18" s="164">
        <v>6.3797163530106532E-2</v>
      </c>
      <c r="C18" s="165">
        <v>56.735513307566258</v>
      </c>
      <c r="D18" s="165">
        <v>6.4316402517058027</v>
      </c>
      <c r="E18" s="165">
        <v>0.63000997083447585</v>
      </c>
      <c r="F18" s="165">
        <v>0</v>
      </c>
      <c r="G18" s="166">
        <v>20.522430192047239</v>
      </c>
      <c r="H18" s="166">
        <v>2.3264597496536772</v>
      </c>
      <c r="I18" s="166">
        <v>0.22788787644616215</v>
      </c>
      <c r="J18" s="166">
        <v>0</v>
      </c>
      <c r="K18" s="166">
        <v>18.34072021719938</v>
      </c>
      <c r="L18" s="166">
        <v>2.0791371667819671</v>
      </c>
      <c r="M18" s="166">
        <v>0.20366144475474601</v>
      </c>
      <c r="N18" s="166">
        <v>0</v>
      </c>
      <c r="O18" s="166">
        <v>17.872362898319643</v>
      </c>
      <c r="P18" s="166">
        <v>2.0260433352701583</v>
      </c>
      <c r="Q18" s="166">
        <v>0.19846064963356774</v>
      </c>
      <c r="R18" s="166">
        <v>0</v>
      </c>
      <c r="S18" s="180" t="s">
        <v>46</v>
      </c>
      <c r="T18" s="58">
        <v>4344</v>
      </c>
      <c r="U18" s="58" t="s">
        <v>160</v>
      </c>
      <c r="V18" s="183">
        <v>4104.0948910302814</v>
      </c>
      <c r="W18" s="183">
        <v>228.21483671721836</v>
      </c>
      <c r="X18" s="183">
        <v>11.690272252500087</v>
      </c>
      <c r="Y18" s="183">
        <v>0</v>
      </c>
      <c r="Z18" s="258">
        <v>1484.5375672572663</v>
      </c>
      <c r="AA18" s="258">
        <v>82.550113364251132</v>
      </c>
      <c r="AB18" s="258">
        <v>4.2286177077024005</v>
      </c>
      <c r="AC18" s="258">
        <v>0</v>
      </c>
      <c r="AD18" s="258">
        <v>1326.7185181381883</v>
      </c>
      <c r="AE18" s="258">
        <v>73.774329791533702</v>
      </c>
      <c r="AF18" s="258">
        <v>3.7790794538806045</v>
      </c>
      <c r="AG18" s="258">
        <v>0</v>
      </c>
      <c r="AH18" s="258">
        <v>1292.8388056348272</v>
      </c>
      <c r="AI18" s="258">
        <v>71.890393561433555</v>
      </c>
      <c r="AJ18" s="258">
        <v>3.6825750909170827</v>
      </c>
      <c r="AK18" s="258">
        <v>0</v>
      </c>
      <c r="AL18" s="134" t="s">
        <v>46</v>
      </c>
      <c r="AM18" s="423">
        <v>2012</v>
      </c>
      <c r="AN18" s="15">
        <v>30</v>
      </c>
      <c r="AO18" s="106">
        <v>30</v>
      </c>
      <c r="AP18" s="106">
        <v>30</v>
      </c>
      <c r="AQ18" s="106">
        <v>30</v>
      </c>
      <c r="AR18" s="106">
        <v>30</v>
      </c>
      <c r="AS18" s="218" t="s">
        <v>53</v>
      </c>
      <c r="AT18" s="20">
        <v>100</v>
      </c>
      <c r="AU18" s="240">
        <v>100</v>
      </c>
      <c r="AV18" s="240">
        <v>100</v>
      </c>
      <c r="AW18" s="240">
        <v>100</v>
      </c>
      <c r="AX18" s="240">
        <v>100</v>
      </c>
      <c r="AY18" s="25"/>
      <c r="AZ18" s="26"/>
      <c r="BA18" s="26"/>
      <c r="BB18" s="26"/>
      <c r="BC18" s="26"/>
      <c r="BD18" s="29"/>
      <c r="BE18" s="30"/>
      <c r="BF18" s="30"/>
      <c r="BG18" s="30"/>
      <c r="BH18" s="30"/>
      <c r="BI18" s="33"/>
      <c r="BJ18" s="113">
        <v>333.32429133324291</v>
      </c>
      <c r="BK18" s="113"/>
      <c r="BL18" s="113"/>
      <c r="BM18" s="113">
        <v>277.07282860067482</v>
      </c>
      <c r="BN18" s="37"/>
      <c r="BO18" s="114">
        <v>333.32429133324291</v>
      </c>
      <c r="BP18" s="114"/>
      <c r="BQ18" s="114"/>
      <c r="BR18" s="114">
        <v>277.07282860067482</v>
      </c>
      <c r="BS18" s="41"/>
      <c r="BT18" s="115">
        <v>333.32429133324291</v>
      </c>
      <c r="BU18" s="115"/>
      <c r="BV18" s="115"/>
      <c r="BW18" s="115">
        <v>277.07282860067482</v>
      </c>
      <c r="BX18" s="45">
        <v>1</v>
      </c>
      <c r="BY18" s="66"/>
      <c r="BZ18" s="66"/>
      <c r="CB18" s="79"/>
    </row>
    <row r="19" spans="1:80" ht="29.1" customHeight="1">
      <c r="A19" s="6" t="s">
        <v>10</v>
      </c>
      <c r="B19" s="164">
        <v>1.0301986230202356</v>
      </c>
      <c r="C19" s="165">
        <v>998.70074352776862</v>
      </c>
      <c r="D19" s="165">
        <v>31.497879492466858</v>
      </c>
      <c r="E19" s="165">
        <v>0</v>
      </c>
      <c r="F19" s="165">
        <v>0</v>
      </c>
      <c r="G19" s="166">
        <v>214.28387876973414</v>
      </c>
      <c r="H19" s="166">
        <v>6.7582685147763648</v>
      </c>
      <c r="I19" s="166">
        <v>0</v>
      </c>
      <c r="J19" s="166">
        <v>0</v>
      </c>
      <c r="K19" s="166">
        <v>316.47678489002624</v>
      </c>
      <c r="L19" s="166">
        <v>9.9813159219423735</v>
      </c>
      <c r="M19" s="166">
        <v>0</v>
      </c>
      <c r="N19" s="166">
        <v>0</v>
      </c>
      <c r="O19" s="166">
        <v>467.9400798680083</v>
      </c>
      <c r="P19" s="166">
        <v>14.758295055748123</v>
      </c>
      <c r="Q19" s="166">
        <v>0</v>
      </c>
      <c r="R19" s="166">
        <v>0</v>
      </c>
      <c r="S19" s="180" t="s">
        <v>46</v>
      </c>
      <c r="T19" s="182">
        <v>92594.81052624833</v>
      </c>
      <c r="U19" s="182" t="s">
        <v>46</v>
      </c>
      <c r="V19" s="183">
        <v>91787.072228015953</v>
      </c>
      <c r="W19" s="183">
        <v>807.73829823237872</v>
      </c>
      <c r="X19" s="183">
        <v>0</v>
      </c>
      <c r="Y19" s="183">
        <v>0</v>
      </c>
      <c r="Z19" s="258">
        <v>19694.077515613786</v>
      </c>
      <c r="AA19" s="258">
        <v>173.31047032637539</v>
      </c>
      <c r="AB19" s="258">
        <v>0</v>
      </c>
      <c r="AC19" s="258">
        <v>0</v>
      </c>
      <c r="AD19" s="258">
        <v>29086.268035188878</v>
      </c>
      <c r="AE19" s="258">
        <v>255.96298121712238</v>
      </c>
      <c r="AF19" s="258">
        <v>0</v>
      </c>
      <c r="AG19" s="258">
        <v>0</v>
      </c>
      <c r="AH19" s="258">
        <v>43006.726677213279</v>
      </c>
      <c r="AI19" s="258">
        <v>378.46484668888093</v>
      </c>
      <c r="AJ19" s="258">
        <v>0</v>
      </c>
      <c r="AK19" s="258">
        <v>0</v>
      </c>
      <c r="AL19" s="134" t="s">
        <v>46</v>
      </c>
      <c r="AM19" s="423">
        <v>2012</v>
      </c>
      <c r="AN19" s="15">
        <v>30</v>
      </c>
      <c r="AO19" s="106">
        <v>30</v>
      </c>
      <c r="AP19" s="106">
        <v>30</v>
      </c>
      <c r="AQ19" s="106">
        <v>30</v>
      </c>
      <c r="AR19" s="106">
        <v>30</v>
      </c>
      <c r="AS19" s="218" t="s">
        <v>53</v>
      </c>
      <c r="AT19" s="20">
        <v>100</v>
      </c>
      <c r="AU19" s="240">
        <v>100</v>
      </c>
      <c r="AV19" s="240">
        <v>100</v>
      </c>
      <c r="AW19" s="240">
        <v>100</v>
      </c>
      <c r="AX19" s="240">
        <v>100</v>
      </c>
      <c r="AY19" s="25"/>
      <c r="AZ19" s="26"/>
      <c r="BA19" s="26"/>
      <c r="BB19" s="26"/>
      <c r="BC19" s="26"/>
      <c r="BD19" s="29"/>
      <c r="BE19" s="30"/>
      <c r="BF19" s="30"/>
      <c r="BG19" s="30"/>
      <c r="BH19" s="30"/>
      <c r="BI19" s="33"/>
      <c r="BJ19" s="113">
        <v>553.37040553370389</v>
      </c>
      <c r="BK19" s="113"/>
      <c r="BL19" s="113"/>
      <c r="BM19" s="113">
        <v>460.00644500890928</v>
      </c>
      <c r="BN19" s="37"/>
      <c r="BO19" s="114">
        <v>553.37040553370389</v>
      </c>
      <c r="BP19" s="114"/>
      <c r="BQ19" s="114"/>
      <c r="BR19" s="114">
        <v>460.00644500890928</v>
      </c>
      <c r="BS19" s="41"/>
      <c r="BT19" s="115">
        <v>553.37040553370389</v>
      </c>
      <c r="BU19" s="115"/>
      <c r="BV19" s="115"/>
      <c r="BW19" s="115">
        <v>460.00644500890928</v>
      </c>
      <c r="BX19" s="45">
        <v>1</v>
      </c>
      <c r="BY19" s="66"/>
      <c r="BZ19" s="66"/>
      <c r="CB19" s="79"/>
    </row>
    <row r="20" spans="1:80" ht="29.1" customHeight="1">
      <c r="A20" s="6" t="s">
        <v>2</v>
      </c>
      <c r="B20" s="164">
        <v>6.6082875124458926</v>
      </c>
      <c r="C20" s="165">
        <v>2491.0797285206186</v>
      </c>
      <c r="D20" s="165">
        <v>4117.2077839252734</v>
      </c>
      <c r="E20" s="165">
        <v>0</v>
      </c>
      <c r="F20" s="165">
        <v>0</v>
      </c>
      <c r="G20" s="166">
        <v>840.82349439968925</v>
      </c>
      <c r="H20" s="166">
        <v>1389.6966028082693</v>
      </c>
      <c r="I20" s="166">
        <v>0</v>
      </c>
      <c r="J20" s="166">
        <v>0</v>
      </c>
      <c r="K20" s="166">
        <v>854.22107286193966</v>
      </c>
      <c r="L20" s="166">
        <v>1411.8398580798639</v>
      </c>
      <c r="M20" s="166">
        <v>0</v>
      </c>
      <c r="N20" s="166">
        <v>0</v>
      </c>
      <c r="O20" s="166">
        <v>796.03516125876297</v>
      </c>
      <c r="P20" s="166">
        <v>1315.6713230367657</v>
      </c>
      <c r="Q20" s="166">
        <v>0</v>
      </c>
      <c r="R20" s="166">
        <v>0</v>
      </c>
      <c r="S20" s="180" t="s">
        <v>46</v>
      </c>
      <c r="T20" s="182">
        <v>301512.88667241007</v>
      </c>
      <c r="U20" s="182" t="s">
        <v>46</v>
      </c>
      <c r="V20" s="183">
        <v>176345.46690237173</v>
      </c>
      <c r="W20" s="183">
        <v>125167.41977003831</v>
      </c>
      <c r="X20" s="183">
        <v>0</v>
      </c>
      <c r="Y20" s="183">
        <v>0</v>
      </c>
      <c r="Z20" s="258">
        <v>59522.547594438896</v>
      </c>
      <c r="AA20" s="258">
        <v>42248.229179941656</v>
      </c>
      <c r="AB20" s="258">
        <v>0</v>
      </c>
      <c r="AC20" s="258">
        <v>0</v>
      </c>
      <c r="AD20" s="258">
        <v>60470.972569455655</v>
      </c>
      <c r="AE20" s="258">
        <v>42921.407283431166</v>
      </c>
      <c r="AF20" s="258">
        <v>0</v>
      </c>
      <c r="AG20" s="258">
        <v>0</v>
      </c>
      <c r="AH20" s="258">
        <v>56351.946738477185</v>
      </c>
      <c r="AI20" s="258">
        <v>39997.783306665493</v>
      </c>
      <c r="AJ20" s="258">
        <v>0</v>
      </c>
      <c r="AK20" s="258">
        <v>0</v>
      </c>
      <c r="AL20" s="134" t="s">
        <v>46</v>
      </c>
      <c r="AM20" s="423">
        <v>2012</v>
      </c>
      <c r="AN20" s="15">
        <v>30</v>
      </c>
      <c r="AO20" s="106">
        <v>30</v>
      </c>
      <c r="AP20" s="106">
        <v>30</v>
      </c>
      <c r="AQ20" s="106">
        <v>30</v>
      </c>
      <c r="AR20" s="106">
        <v>30</v>
      </c>
      <c r="AS20" s="218" t="s">
        <v>53</v>
      </c>
      <c r="AT20" s="20">
        <v>100</v>
      </c>
      <c r="AU20" s="240">
        <v>100</v>
      </c>
      <c r="AV20" s="240">
        <v>100</v>
      </c>
      <c r="AW20" s="240">
        <v>100</v>
      </c>
      <c r="AX20" s="240">
        <v>100</v>
      </c>
      <c r="AY20" s="25"/>
      <c r="AZ20" s="26"/>
      <c r="BA20" s="26"/>
      <c r="BB20" s="26"/>
      <c r="BC20" s="26"/>
      <c r="BD20" s="29"/>
      <c r="BE20" s="30"/>
      <c r="BF20" s="30"/>
      <c r="BG20" s="30"/>
      <c r="BH20" s="30"/>
      <c r="BI20" s="33"/>
      <c r="BJ20" s="113">
        <v>425.87820425878198</v>
      </c>
      <c r="BK20" s="113"/>
      <c r="BL20" s="113"/>
      <c r="BM20" s="113">
        <v>354.01789437767758</v>
      </c>
      <c r="BN20" s="37"/>
      <c r="BO20" s="114">
        <v>425.87820425878198</v>
      </c>
      <c r="BP20" s="114"/>
      <c r="BQ20" s="114"/>
      <c r="BR20" s="114">
        <v>354.01789437767758</v>
      </c>
      <c r="BS20" s="41"/>
      <c r="BT20" s="115">
        <v>425.87820425878198</v>
      </c>
      <c r="BU20" s="115"/>
      <c r="BV20" s="115"/>
      <c r="BW20" s="115">
        <v>354.01789437767758</v>
      </c>
      <c r="BX20" s="45">
        <v>1</v>
      </c>
      <c r="BY20" s="66"/>
      <c r="BZ20" s="66"/>
      <c r="CB20" s="79"/>
    </row>
    <row r="21" spans="1:80" ht="29.1" customHeight="1">
      <c r="A21" s="6" t="s">
        <v>23</v>
      </c>
      <c r="B21" s="164">
        <v>3.0986289997484585E-2</v>
      </c>
      <c r="C21" s="165">
        <v>15.364402830308853</v>
      </c>
      <c r="D21" s="165">
        <v>0</v>
      </c>
      <c r="E21" s="165">
        <v>14.020032454759988</v>
      </c>
      <c r="F21" s="165">
        <v>1.6018547124157434</v>
      </c>
      <c r="G21" s="166">
        <v>5.1860045783507882</v>
      </c>
      <c r="H21" s="166">
        <v>0</v>
      </c>
      <c r="I21" s="166">
        <v>4.7322341975819162</v>
      </c>
      <c r="J21" s="166">
        <v>0.54068003580675705</v>
      </c>
      <c r="K21" s="166">
        <v>5.2686377394206385</v>
      </c>
      <c r="L21" s="166">
        <v>0</v>
      </c>
      <c r="M21" s="166">
        <v>4.8076370370436194</v>
      </c>
      <c r="N21" s="166">
        <v>0.54929516520185695</v>
      </c>
      <c r="O21" s="166">
        <v>4.9097605125360282</v>
      </c>
      <c r="P21" s="166">
        <v>0</v>
      </c>
      <c r="Q21" s="166">
        <v>4.4801612201331773</v>
      </c>
      <c r="R21" s="166">
        <v>0.51187951140698362</v>
      </c>
      <c r="S21" s="180" t="s">
        <v>46</v>
      </c>
      <c r="T21" s="182">
        <v>1420.5080697171047</v>
      </c>
      <c r="U21" s="182" t="s">
        <v>46</v>
      </c>
      <c r="V21" s="183">
        <v>1336.3733814206303</v>
      </c>
      <c r="W21" s="183">
        <v>0</v>
      </c>
      <c r="X21" s="183">
        <v>78.522826772085665</v>
      </c>
      <c r="Y21" s="183">
        <v>5.6118615243887371</v>
      </c>
      <c r="Z21" s="258">
        <v>451.07112531329199</v>
      </c>
      <c r="AA21" s="258">
        <v>0</v>
      </c>
      <c r="AB21" s="258">
        <v>26.504104561864917</v>
      </c>
      <c r="AC21" s="258">
        <v>1.8941926920285155</v>
      </c>
      <c r="AD21" s="258">
        <v>458.25843731597928</v>
      </c>
      <c r="AE21" s="258">
        <v>0</v>
      </c>
      <c r="AF21" s="258">
        <v>26.926417714154734</v>
      </c>
      <c r="AG21" s="258">
        <v>1.9243745261269931</v>
      </c>
      <c r="AH21" s="258">
        <v>427.04381879135883</v>
      </c>
      <c r="AI21" s="258">
        <v>0</v>
      </c>
      <c r="AJ21" s="258">
        <v>25.092304496066006</v>
      </c>
      <c r="AK21" s="258">
        <v>1.7932943062332285</v>
      </c>
      <c r="AL21" s="134" t="s">
        <v>46</v>
      </c>
      <c r="AM21" s="423">
        <v>2012</v>
      </c>
      <c r="AN21" s="15">
        <v>30</v>
      </c>
      <c r="AO21" s="106">
        <v>30</v>
      </c>
      <c r="AP21" s="106">
        <v>30</v>
      </c>
      <c r="AQ21" s="106">
        <v>30</v>
      </c>
      <c r="AR21" s="106">
        <v>30</v>
      </c>
      <c r="AS21" s="218" t="s">
        <v>53</v>
      </c>
      <c r="AT21" s="20">
        <v>100</v>
      </c>
      <c r="AU21" s="240">
        <v>100</v>
      </c>
      <c r="AV21" s="240">
        <v>100</v>
      </c>
      <c r="AW21" s="240">
        <v>100</v>
      </c>
      <c r="AX21" s="240">
        <v>100</v>
      </c>
      <c r="AY21" s="25"/>
      <c r="AZ21" s="26"/>
      <c r="BA21" s="26"/>
      <c r="BB21" s="26"/>
      <c r="BC21" s="26"/>
      <c r="BD21" s="29"/>
      <c r="BE21" s="30"/>
      <c r="BF21" s="30"/>
      <c r="BG21" s="30"/>
      <c r="BH21" s="30"/>
      <c r="BI21" s="33"/>
      <c r="BJ21" s="113">
        <v>447.2534924725349</v>
      </c>
      <c r="BK21" s="113"/>
      <c r="BL21" s="113"/>
      <c r="BM21" s="113">
        <v>371.76669067748418</v>
      </c>
      <c r="BN21" s="37"/>
      <c r="BO21" s="114">
        <v>447.2534924725349</v>
      </c>
      <c r="BP21" s="114"/>
      <c r="BQ21" s="114"/>
      <c r="BR21" s="114">
        <v>371.76669067748418</v>
      </c>
      <c r="BS21" s="41"/>
      <c r="BT21" s="115">
        <v>447.2534924725349</v>
      </c>
      <c r="BU21" s="115"/>
      <c r="BV21" s="115"/>
      <c r="BW21" s="115">
        <v>371.76669067748418</v>
      </c>
      <c r="BX21" s="45">
        <v>1</v>
      </c>
      <c r="BY21" s="66"/>
      <c r="BZ21" s="66"/>
      <c r="CB21" s="79"/>
    </row>
    <row r="22" spans="1:80" ht="29.1" customHeight="1">
      <c r="A22" s="6" t="s">
        <v>17</v>
      </c>
      <c r="B22" s="253" t="s">
        <v>140</v>
      </c>
      <c r="C22" s="254" t="s">
        <v>140</v>
      </c>
      <c r="D22" s="254" t="s">
        <v>140</v>
      </c>
      <c r="E22" s="254" t="s">
        <v>140</v>
      </c>
      <c r="F22" s="254" t="s">
        <v>140</v>
      </c>
      <c r="G22" s="255" t="s">
        <v>140</v>
      </c>
      <c r="H22" s="255" t="s">
        <v>140</v>
      </c>
      <c r="I22" s="255" t="s">
        <v>140</v>
      </c>
      <c r="J22" s="255" t="s">
        <v>140</v>
      </c>
      <c r="K22" s="255" t="s">
        <v>140</v>
      </c>
      <c r="L22" s="255" t="s">
        <v>140</v>
      </c>
      <c r="M22" s="255" t="s">
        <v>140</v>
      </c>
      <c r="N22" s="255" t="s">
        <v>140</v>
      </c>
      <c r="O22" s="255" t="s">
        <v>140</v>
      </c>
      <c r="P22" s="255" t="s">
        <v>140</v>
      </c>
      <c r="Q22" s="255" t="s">
        <v>140</v>
      </c>
      <c r="R22" s="255" t="s">
        <v>140</v>
      </c>
      <c r="S22" s="180"/>
      <c r="T22" s="58" t="s">
        <v>140</v>
      </c>
      <c r="U22" s="58"/>
      <c r="V22" s="58" t="s">
        <v>140</v>
      </c>
      <c r="W22" s="129" t="s">
        <v>140</v>
      </c>
      <c r="X22" s="129" t="s">
        <v>140</v>
      </c>
      <c r="Y22" s="129" t="s">
        <v>140</v>
      </c>
      <c r="Z22" s="134" t="s">
        <v>140</v>
      </c>
      <c r="AA22" s="134" t="s">
        <v>140</v>
      </c>
      <c r="AB22" s="134" t="s">
        <v>140</v>
      </c>
      <c r="AC22" s="134" t="s">
        <v>140</v>
      </c>
      <c r="AD22" s="134" t="s">
        <v>140</v>
      </c>
      <c r="AE22" s="134" t="s">
        <v>140</v>
      </c>
      <c r="AF22" s="134" t="s">
        <v>140</v>
      </c>
      <c r="AG22" s="134" t="s">
        <v>140</v>
      </c>
      <c r="AH22" s="134" t="s">
        <v>140</v>
      </c>
      <c r="AI22" s="134" t="s">
        <v>140</v>
      </c>
      <c r="AJ22" s="134" t="s">
        <v>140</v>
      </c>
      <c r="AK22" s="134" t="s">
        <v>140</v>
      </c>
      <c r="AL22" s="134"/>
      <c r="AM22" s="423" t="s">
        <v>140</v>
      </c>
      <c r="AN22" s="15">
        <v>30</v>
      </c>
      <c r="AO22" s="106">
        <v>30</v>
      </c>
      <c r="AP22" s="106">
        <v>30</v>
      </c>
      <c r="AQ22" s="106">
        <v>30</v>
      </c>
      <c r="AR22" s="106">
        <v>30</v>
      </c>
      <c r="AS22" s="218" t="s">
        <v>53</v>
      </c>
      <c r="AT22" s="20">
        <v>100</v>
      </c>
      <c r="AU22" s="240">
        <v>100</v>
      </c>
      <c r="AV22" s="240">
        <v>100</v>
      </c>
      <c r="AW22" s="240">
        <v>100</v>
      </c>
      <c r="AX22" s="240">
        <v>100</v>
      </c>
      <c r="AY22" s="25"/>
      <c r="AZ22" s="26"/>
      <c r="BA22" s="26"/>
      <c r="BB22" s="26"/>
      <c r="BC22" s="26"/>
      <c r="BD22" s="29"/>
      <c r="BE22" s="30"/>
      <c r="BF22" s="30"/>
      <c r="BG22" s="30"/>
      <c r="BH22" s="30"/>
      <c r="BI22" s="33"/>
      <c r="BJ22" s="113">
        <v>398.1011799810118</v>
      </c>
      <c r="BK22" s="113"/>
      <c r="BL22" s="113"/>
      <c r="BM22" s="113">
        <v>330.87386738446378</v>
      </c>
      <c r="BN22" s="37"/>
      <c r="BO22" s="114">
        <v>398.1011799810118</v>
      </c>
      <c r="BP22" s="114"/>
      <c r="BQ22" s="114"/>
      <c r="BR22" s="114">
        <v>330.87386738446378</v>
      </c>
      <c r="BS22" s="41"/>
      <c r="BT22" s="115">
        <v>398.1011799810118</v>
      </c>
      <c r="BU22" s="115"/>
      <c r="BV22" s="115"/>
      <c r="BW22" s="115">
        <v>330.87386738446378</v>
      </c>
      <c r="BX22" s="45">
        <v>1</v>
      </c>
      <c r="BY22" s="66"/>
      <c r="BZ22" s="66"/>
      <c r="CB22" s="79"/>
    </row>
    <row r="23" spans="1:80" ht="29.1" customHeight="1">
      <c r="A23" s="6" t="s">
        <v>24</v>
      </c>
      <c r="B23" s="164">
        <v>9.2977052750119957E-2</v>
      </c>
      <c r="C23" s="165">
        <v>90.256870608508436</v>
      </c>
      <c r="D23" s="165">
        <v>2.2088697089777729</v>
      </c>
      <c r="E23" s="165">
        <v>0.51131243263374371</v>
      </c>
      <c r="F23" s="165">
        <v>0</v>
      </c>
      <c r="G23" s="166">
        <v>22.078273034076016</v>
      </c>
      <c r="H23" s="166">
        <v>0.54032483292096312</v>
      </c>
      <c r="I23" s="166">
        <v>0.12507519280577847</v>
      </c>
      <c r="J23" s="166">
        <v>0</v>
      </c>
      <c r="K23" s="166">
        <v>31.832871777820998</v>
      </c>
      <c r="L23" s="166">
        <v>0.77905056696230868</v>
      </c>
      <c r="M23" s="166">
        <v>0.18033577938942327</v>
      </c>
      <c r="N23" s="166">
        <v>0</v>
      </c>
      <c r="O23" s="166">
        <v>36.345725786978029</v>
      </c>
      <c r="P23" s="166">
        <v>0.88949430885874181</v>
      </c>
      <c r="Q23" s="166">
        <v>0.205901460383968</v>
      </c>
      <c r="R23" s="166">
        <v>0</v>
      </c>
      <c r="S23" s="180" t="s">
        <v>46</v>
      </c>
      <c r="T23" s="182">
        <v>7767.2614044746088</v>
      </c>
      <c r="U23" s="182" t="s">
        <v>46</v>
      </c>
      <c r="V23" s="183">
        <v>7690.8154386219176</v>
      </c>
      <c r="W23" s="183">
        <v>66.227005629335366</v>
      </c>
      <c r="X23" s="183">
        <v>10.218960223355911</v>
      </c>
      <c r="Y23" s="183">
        <v>0</v>
      </c>
      <c r="Z23" s="258">
        <v>1881.2963709235689</v>
      </c>
      <c r="AA23" s="258">
        <v>16.200184017148718</v>
      </c>
      <c r="AB23" s="258">
        <v>2.4997209900874435</v>
      </c>
      <c r="AC23" s="258">
        <v>0</v>
      </c>
      <c r="AD23" s="258">
        <v>2712.4887014151482</v>
      </c>
      <c r="AE23" s="258">
        <v>23.357731820738959</v>
      </c>
      <c r="AF23" s="258">
        <v>3.604145017817582</v>
      </c>
      <c r="AG23" s="258">
        <v>0</v>
      </c>
      <c r="AH23" s="258">
        <v>3097.0303662832002</v>
      </c>
      <c r="AI23" s="258">
        <v>26.669089791447689</v>
      </c>
      <c r="AJ23" s="258">
        <v>4.1150942154508847</v>
      </c>
      <c r="AK23" s="259">
        <v>0</v>
      </c>
      <c r="AL23" s="134" t="s">
        <v>46</v>
      </c>
      <c r="AM23" s="423">
        <v>2012</v>
      </c>
      <c r="AN23" s="15">
        <v>30</v>
      </c>
      <c r="AO23" s="106">
        <v>30</v>
      </c>
      <c r="AP23" s="106">
        <v>30</v>
      </c>
      <c r="AQ23" s="106">
        <v>30</v>
      </c>
      <c r="AR23" s="106">
        <v>30</v>
      </c>
      <c r="AS23" s="218" t="s">
        <v>53</v>
      </c>
      <c r="AT23" s="20">
        <v>100</v>
      </c>
      <c r="AU23" s="240">
        <v>100</v>
      </c>
      <c r="AV23" s="240">
        <v>100</v>
      </c>
      <c r="AW23" s="240">
        <v>100</v>
      </c>
      <c r="AX23" s="240">
        <v>100</v>
      </c>
      <c r="AY23" s="25"/>
      <c r="AZ23" s="26"/>
      <c r="BA23" s="26"/>
      <c r="BB23" s="26"/>
      <c r="BC23" s="26"/>
      <c r="BD23" s="29"/>
      <c r="BE23" s="30"/>
      <c r="BF23" s="30"/>
      <c r="BG23" s="30"/>
      <c r="BH23" s="30"/>
      <c r="BI23" s="33"/>
      <c r="BJ23" s="113">
        <v>551.41733351417338</v>
      </c>
      <c r="BK23" s="113"/>
      <c r="BL23" s="113"/>
      <c r="BM23" s="113">
        <v>458.39291807256325</v>
      </c>
      <c r="BN23" s="37"/>
      <c r="BO23" s="114">
        <v>551.41733351417338</v>
      </c>
      <c r="BP23" s="114"/>
      <c r="BQ23" s="114"/>
      <c r="BR23" s="114">
        <v>458.39291807256325</v>
      </c>
      <c r="BS23" s="41"/>
      <c r="BT23" s="115">
        <v>551.41733351417338</v>
      </c>
      <c r="BU23" s="115"/>
      <c r="BV23" s="115"/>
      <c r="BW23" s="115">
        <v>458.39291807256325</v>
      </c>
      <c r="BX23" s="45">
        <v>1</v>
      </c>
      <c r="BY23" s="66"/>
      <c r="BZ23" s="66"/>
      <c r="CB23" s="79"/>
    </row>
    <row r="24" spans="1:80" ht="29.1" customHeight="1">
      <c r="A24" s="6" t="s">
        <v>27</v>
      </c>
      <c r="B24" s="164">
        <v>0.38802653141606713</v>
      </c>
      <c r="C24" s="165">
        <v>374.3789156028721</v>
      </c>
      <c r="D24" s="165">
        <v>2.326298149976421</v>
      </c>
      <c r="E24" s="165">
        <v>11.321317663218585</v>
      </c>
      <c r="F24" s="165">
        <v>0</v>
      </c>
      <c r="G24" s="166">
        <v>115.2848427658101</v>
      </c>
      <c r="H24" s="166">
        <v>0.71635154991182726</v>
      </c>
      <c r="I24" s="166">
        <v>3.4862442095708936</v>
      </c>
      <c r="J24" s="166">
        <v>0</v>
      </c>
      <c r="K24" s="166">
        <v>142.23038011228286</v>
      </c>
      <c r="L24" s="166">
        <v>0.88378446631493068</v>
      </c>
      <c r="M24" s="166">
        <v>4.3010844027326636</v>
      </c>
      <c r="N24" s="166">
        <v>0</v>
      </c>
      <c r="O24" s="166">
        <v>116.8636927247791</v>
      </c>
      <c r="P24" s="166">
        <v>0.72616213374966287</v>
      </c>
      <c r="Q24" s="166">
        <v>3.5339890509150265</v>
      </c>
      <c r="R24" s="166">
        <v>0</v>
      </c>
      <c r="S24" s="180" t="s">
        <v>46</v>
      </c>
      <c r="T24" s="182">
        <v>32065.447333913431</v>
      </c>
      <c r="U24" s="182" t="s">
        <v>46</v>
      </c>
      <c r="V24" s="183">
        <v>31807.929900188887</v>
      </c>
      <c r="W24" s="183">
        <v>61.211836039974642</v>
      </c>
      <c r="X24" s="183">
        <v>196.30559768456669</v>
      </c>
      <c r="Y24" s="183">
        <v>0</v>
      </c>
      <c r="Z24" s="258">
        <v>9794.8149439563531</v>
      </c>
      <c r="AA24" s="258">
        <v>18.849343804287912</v>
      </c>
      <c r="AB24" s="258">
        <v>60.449611396171349</v>
      </c>
      <c r="AC24" s="258">
        <v>0</v>
      </c>
      <c r="AD24" s="258">
        <v>12084.157979365667</v>
      </c>
      <c r="AE24" s="258">
        <v>23.25500273784526</v>
      </c>
      <c r="AF24" s="258">
        <v>74.578504860198933</v>
      </c>
      <c r="AG24" s="258">
        <v>0</v>
      </c>
      <c r="AH24" s="258">
        <v>9928.9569768668644</v>
      </c>
      <c r="AI24" s="258">
        <v>19.10748949784147</v>
      </c>
      <c r="AJ24" s="258">
        <v>61.277481428196417</v>
      </c>
      <c r="AK24" s="259">
        <v>0</v>
      </c>
      <c r="AL24" s="134" t="s">
        <v>46</v>
      </c>
      <c r="AM24" s="423">
        <v>2012</v>
      </c>
      <c r="AN24" s="15">
        <v>30</v>
      </c>
      <c r="AO24" s="106">
        <v>30</v>
      </c>
      <c r="AP24" s="106">
        <v>30</v>
      </c>
      <c r="AQ24" s="106">
        <v>30</v>
      </c>
      <c r="AR24" s="106">
        <v>30</v>
      </c>
      <c r="AS24" s="218" t="s">
        <v>53</v>
      </c>
      <c r="AT24" s="20">
        <v>100</v>
      </c>
      <c r="AU24" s="240">
        <v>100</v>
      </c>
      <c r="AV24" s="240">
        <v>100</v>
      </c>
      <c r="AW24" s="240">
        <v>100</v>
      </c>
      <c r="AX24" s="240">
        <v>100</v>
      </c>
      <c r="AY24" s="25"/>
      <c r="AZ24" s="26"/>
      <c r="BA24" s="26"/>
      <c r="BB24" s="26"/>
      <c r="BC24" s="26"/>
      <c r="BD24" s="29"/>
      <c r="BE24" s="30"/>
      <c r="BF24" s="30"/>
      <c r="BG24" s="30"/>
      <c r="BH24" s="30"/>
      <c r="BI24" s="33"/>
      <c r="BJ24" s="113">
        <v>346.88729146887289</v>
      </c>
      <c r="BK24" s="113"/>
      <c r="BL24" s="113"/>
      <c r="BM24" s="113">
        <v>288.39272851347766</v>
      </c>
      <c r="BN24" s="37"/>
      <c r="BO24" s="114">
        <v>346.88729146887289</v>
      </c>
      <c r="BP24" s="114"/>
      <c r="BQ24" s="114"/>
      <c r="BR24" s="114">
        <v>288.39272851347766</v>
      </c>
      <c r="BS24" s="41"/>
      <c r="BT24" s="115">
        <v>346.88729146887289</v>
      </c>
      <c r="BU24" s="115"/>
      <c r="BV24" s="115"/>
      <c r="BW24" s="115">
        <v>288.39272851347766</v>
      </c>
      <c r="BX24" s="45">
        <v>1</v>
      </c>
      <c r="BY24" s="66"/>
      <c r="BZ24" s="66"/>
      <c r="CB24" s="79"/>
    </row>
    <row r="25" spans="1:80" ht="29.1" customHeight="1">
      <c r="A25" s="6" t="s">
        <v>8</v>
      </c>
      <c r="B25" s="164">
        <v>9.831706369276233E-2</v>
      </c>
      <c r="C25" s="165">
        <v>55.525072702470318</v>
      </c>
      <c r="D25" s="165">
        <v>37.845960864216472</v>
      </c>
      <c r="E25" s="165">
        <v>4.9460301260755406</v>
      </c>
      <c r="F25" s="165">
        <v>0</v>
      </c>
      <c r="G25" s="166">
        <v>19.852643872895225</v>
      </c>
      <c r="H25" s="166">
        <v>13.531587560287738</v>
      </c>
      <c r="I25" s="166">
        <v>1.768422262204804</v>
      </c>
      <c r="J25" s="166">
        <v>0</v>
      </c>
      <c r="K25" s="166">
        <v>17.922191525176927</v>
      </c>
      <c r="L25" s="166">
        <v>12.215788760825184</v>
      </c>
      <c r="M25" s="166">
        <v>1.5964625509599208</v>
      </c>
      <c r="N25" s="166">
        <v>0</v>
      </c>
      <c r="O25" s="166">
        <v>17.750237311315626</v>
      </c>
      <c r="P25" s="166">
        <v>12.098584547818499</v>
      </c>
      <c r="Q25" s="166">
        <v>1.581145313527005</v>
      </c>
      <c r="R25" s="166">
        <v>0</v>
      </c>
      <c r="S25" s="180" t="s">
        <v>46</v>
      </c>
      <c r="T25" s="182">
        <v>4947.8822765269733</v>
      </c>
      <c r="U25" s="182" t="s">
        <v>46</v>
      </c>
      <c r="V25" s="183">
        <v>3482.2906995237963</v>
      </c>
      <c r="W25" s="183">
        <v>1371.3517831654524</v>
      </c>
      <c r="X25" s="183">
        <v>94.239793837724292</v>
      </c>
      <c r="Y25" s="183">
        <v>0</v>
      </c>
      <c r="Z25" s="258">
        <v>1245.0713478823175</v>
      </c>
      <c r="AA25" s="258">
        <v>490.31828770645734</v>
      </c>
      <c r="AB25" s="258">
        <v>33.694851252289965</v>
      </c>
      <c r="AC25" s="258">
        <v>0</v>
      </c>
      <c r="AD25" s="258">
        <v>1124.001785461074</v>
      </c>
      <c r="AE25" s="258">
        <v>442.64020030952128</v>
      </c>
      <c r="AF25" s="258">
        <v>30.418395727149083</v>
      </c>
      <c r="AG25" s="258">
        <v>0</v>
      </c>
      <c r="AH25" s="258">
        <v>1113.2175661804049</v>
      </c>
      <c r="AI25" s="258">
        <v>438.39329514947372</v>
      </c>
      <c r="AJ25" s="258">
        <v>30.126546858285241</v>
      </c>
      <c r="AK25" s="259">
        <v>0</v>
      </c>
      <c r="AL25" s="134" t="s">
        <v>46</v>
      </c>
      <c r="AM25" s="423">
        <v>2012</v>
      </c>
      <c r="AN25" s="15">
        <v>30</v>
      </c>
      <c r="AO25" s="106">
        <v>30</v>
      </c>
      <c r="AP25" s="106">
        <v>30</v>
      </c>
      <c r="AQ25" s="106">
        <v>30</v>
      </c>
      <c r="AR25" s="106">
        <v>30</v>
      </c>
      <c r="AS25" s="218" t="s">
        <v>53</v>
      </c>
      <c r="AT25" s="20">
        <v>100</v>
      </c>
      <c r="AU25" s="240">
        <v>100</v>
      </c>
      <c r="AV25" s="240">
        <v>100</v>
      </c>
      <c r="AW25" s="240">
        <v>100</v>
      </c>
      <c r="AX25" s="240">
        <v>100</v>
      </c>
      <c r="AY25" s="25"/>
      <c r="AZ25" s="26"/>
      <c r="BA25" s="26"/>
      <c r="BB25" s="26"/>
      <c r="BC25" s="26"/>
      <c r="BD25" s="29"/>
      <c r="BE25" s="30"/>
      <c r="BF25" s="30"/>
      <c r="BG25" s="30"/>
      <c r="BH25" s="30"/>
      <c r="BI25" s="33"/>
      <c r="BJ25" s="113">
        <v>693.23206293232067</v>
      </c>
      <c r="BK25" s="113"/>
      <c r="BL25" s="113"/>
      <c r="BM25" s="113">
        <v>576.2308071425864</v>
      </c>
      <c r="BN25" s="37"/>
      <c r="BO25" s="114">
        <v>693.23206293232067</v>
      </c>
      <c r="BP25" s="114"/>
      <c r="BQ25" s="114"/>
      <c r="BR25" s="114">
        <v>576.2308071425864</v>
      </c>
      <c r="BS25" s="41"/>
      <c r="BT25" s="115">
        <v>693.23206293232067</v>
      </c>
      <c r="BU25" s="115"/>
      <c r="BV25" s="115"/>
      <c r="BW25" s="115">
        <v>576.2308071425864</v>
      </c>
      <c r="BX25" s="45">
        <v>1</v>
      </c>
      <c r="BY25" s="66"/>
      <c r="BZ25" s="66"/>
      <c r="CB25" s="79"/>
    </row>
    <row r="26" spans="1:80" ht="29.1" customHeight="1">
      <c r="A26" s="6" t="s">
        <v>11</v>
      </c>
      <c r="B26" s="164">
        <v>5.9649012271636233</v>
      </c>
      <c r="C26" s="165">
        <v>4912.535236257052</v>
      </c>
      <c r="D26" s="165">
        <v>207.58854675484579</v>
      </c>
      <c r="E26" s="165">
        <v>844.77744415172504</v>
      </c>
      <c r="F26" s="165">
        <v>0</v>
      </c>
      <c r="G26" s="166">
        <v>1658.1464641295479</v>
      </c>
      <c r="H26" s="166">
        <v>70.068141650135075</v>
      </c>
      <c r="I26" s="166">
        <v>285.14090273759484</v>
      </c>
      <c r="J26" s="166">
        <v>0</v>
      </c>
      <c r="K26" s="166">
        <v>1684.5671665754746</v>
      </c>
      <c r="L26" s="166">
        <v>71.184598827788008</v>
      </c>
      <c r="M26" s="166">
        <v>289.68430291928371</v>
      </c>
      <c r="N26" s="166">
        <v>0</v>
      </c>
      <c r="O26" s="166">
        <v>1569.8216055515825</v>
      </c>
      <c r="P26" s="166">
        <v>66.335806276903824</v>
      </c>
      <c r="Q26" s="166">
        <v>269.95223849476963</v>
      </c>
      <c r="R26" s="166">
        <v>0</v>
      </c>
      <c r="S26" s="180" t="s">
        <v>46</v>
      </c>
      <c r="T26" s="58">
        <v>438492.82000000007</v>
      </c>
      <c r="U26" s="58" t="s">
        <v>160</v>
      </c>
      <c r="V26" s="183">
        <v>416486.11631745228</v>
      </c>
      <c r="W26" s="183">
        <v>5728.3032770532054</v>
      </c>
      <c r="X26" s="183">
        <v>16278.400405494589</v>
      </c>
      <c r="Y26" s="183">
        <v>0</v>
      </c>
      <c r="Z26" s="258">
        <v>140578.12268375864</v>
      </c>
      <c r="AA26" s="258">
        <v>1933.4957140265622</v>
      </c>
      <c r="AB26" s="258">
        <v>5494.5096118275405</v>
      </c>
      <c r="AC26" s="258">
        <v>0</v>
      </c>
      <c r="AD26" s="258">
        <v>142818.07725362491</v>
      </c>
      <c r="AE26" s="258">
        <v>1964.3037976584187</v>
      </c>
      <c r="AF26" s="258">
        <v>5582.0584542734869</v>
      </c>
      <c r="AG26" s="258">
        <v>0</v>
      </c>
      <c r="AH26" s="258">
        <v>133089.91638003083</v>
      </c>
      <c r="AI26" s="258">
        <v>1830.5037653677034</v>
      </c>
      <c r="AJ26" s="258">
        <v>5201.83233939208</v>
      </c>
      <c r="AK26" s="259">
        <v>0</v>
      </c>
      <c r="AL26" s="134" t="s">
        <v>46</v>
      </c>
      <c r="AM26" s="423" t="s">
        <v>140</v>
      </c>
      <c r="AN26" s="15">
        <v>30</v>
      </c>
      <c r="AO26" s="106">
        <v>30</v>
      </c>
      <c r="AP26" s="106">
        <v>30</v>
      </c>
      <c r="AQ26" s="106">
        <v>30</v>
      </c>
      <c r="AR26" s="106">
        <v>30</v>
      </c>
      <c r="AS26" s="218" t="s">
        <v>53</v>
      </c>
      <c r="AT26" s="20">
        <v>100</v>
      </c>
      <c r="AU26" s="240">
        <v>100</v>
      </c>
      <c r="AV26" s="240">
        <v>100</v>
      </c>
      <c r="AW26" s="240">
        <v>100</v>
      </c>
      <c r="AX26" s="240">
        <v>100</v>
      </c>
      <c r="AY26" s="25"/>
      <c r="AZ26" s="26"/>
      <c r="BA26" s="26"/>
      <c r="BB26" s="26"/>
      <c r="BC26" s="26"/>
      <c r="BD26" s="29"/>
      <c r="BE26" s="30"/>
      <c r="BF26" s="30"/>
      <c r="BG26" s="30"/>
      <c r="BH26" s="30"/>
      <c r="BI26" s="33"/>
      <c r="BJ26" s="113">
        <v>383.77865183778653</v>
      </c>
      <c r="BK26" s="113"/>
      <c r="BL26" s="113"/>
      <c r="BM26" s="113">
        <v>319.04974030405276</v>
      </c>
      <c r="BN26" s="37"/>
      <c r="BO26" s="114">
        <v>383.77865183778653</v>
      </c>
      <c r="BP26" s="114"/>
      <c r="BQ26" s="114"/>
      <c r="BR26" s="114">
        <v>319.04974030405276</v>
      </c>
      <c r="BS26" s="41"/>
      <c r="BT26" s="115">
        <v>383.77865183778653</v>
      </c>
      <c r="BU26" s="115"/>
      <c r="BV26" s="115"/>
      <c r="BW26" s="115">
        <v>319.04974030405276</v>
      </c>
      <c r="BX26" s="45">
        <v>1</v>
      </c>
      <c r="BY26" s="66"/>
      <c r="BZ26" s="66"/>
      <c r="CB26" s="79" t="s">
        <v>113</v>
      </c>
    </row>
    <row r="27" spans="1:80" ht="29.1" customHeight="1">
      <c r="A27" s="6" t="s">
        <v>14</v>
      </c>
      <c r="B27" s="164">
        <v>21.255562499229494</v>
      </c>
      <c r="C27" s="165">
        <v>21255.562499229494</v>
      </c>
      <c r="D27" s="165">
        <v>0</v>
      </c>
      <c r="E27" s="165">
        <v>0</v>
      </c>
      <c r="F27" s="165">
        <v>0</v>
      </c>
      <c r="G27" s="166">
        <v>7174.4698218257809</v>
      </c>
      <c r="H27" s="166">
        <v>0</v>
      </c>
      <c r="I27" s="166">
        <v>0</v>
      </c>
      <c r="J27" s="166">
        <v>0</v>
      </c>
      <c r="K27" s="166">
        <v>7288.7869442696347</v>
      </c>
      <c r="L27" s="166">
        <v>0</v>
      </c>
      <c r="M27" s="166">
        <v>0</v>
      </c>
      <c r="N27" s="166">
        <v>0</v>
      </c>
      <c r="O27" s="166">
        <v>6792.3057331321452</v>
      </c>
      <c r="P27" s="166">
        <v>0</v>
      </c>
      <c r="Q27" s="166">
        <v>0</v>
      </c>
      <c r="R27" s="166">
        <v>0</v>
      </c>
      <c r="S27" s="180" t="s">
        <v>46</v>
      </c>
      <c r="T27" s="182">
        <v>2047901.1895380015</v>
      </c>
      <c r="U27" s="182" t="s">
        <v>46</v>
      </c>
      <c r="V27" s="183">
        <v>2047901.1895380015</v>
      </c>
      <c r="W27" s="183">
        <v>0</v>
      </c>
      <c r="X27" s="183">
        <v>0</v>
      </c>
      <c r="Y27" s="183">
        <v>0</v>
      </c>
      <c r="Z27" s="258">
        <v>691235.77806776215</v>
      </c>
      <c r="AA27" s="258">
        <v>0</v>
      </c>
      <c r="AB27" s="258">
        <v>0</v>
      </c>
      <c r="AC27" s="258">
        <v>0</v>
      </c>
      <c r="AD27" s="258">
        <v>702249.84419966699</v>
      </c>
      <c r="AE27" s="258">
        <v>0</v>
      </c>
      <c r="AF27" s="258">
        <v>0</v>
      </c>
      <c r="AG27" s="258">
        <v>0</v>
      </c>
      <c r="AH27" s="258">
        <v>654415.5672705723</v>
      </c>
      <c r="AI27" s="258">
        <v>0</v>
      </c>
      <c r="AJ27" s="258">
        <v>0</v>
      </c>
      <c r="AK27" s="259">
        <v>0</v>
      </c>
      <c r="AL27" s="134" t="s">
        <v>46</v>
      </c>
      <c r="AM27" s="423">
        <v>2012</v>
      </c>
      <c r="AN27" s="15">
        <v>30</v>
      </c>
      <c r="AO27" s="106">
        <v>30</v>
      </c>
      <c r="AP27" s="106">
        <v>30</v>
      </c>
      <c r="AQ27" s="106">
        <v>30</v>
      </c>
      <c r="AR27" s="106">
        <v>30</v>
      </c>
      <c r="AS27" s="218" t="s">
        <v>53</v>
      </c>
      <c r="AT27" s="20">
        <v>100</v>
      </c>
      <c r="AU27" s="240">
        <v>100</v>
      </c>
      <c r="AV27" s="240">
        <v>100</v>
      </c>
      <c r="AW27" s="240">
        <v>100</v>
      </c>
      <c r="AX27" s="240">
        <v>100</v>
      </c>
      <c r="AY27" s="25"/>
      <c r="AZ27" s="26"/>
      <c r="BA27" s="26"/>
      <c r="BB27" s="26"/>
      <c r="BC27" s="26"/>
      <c r="BD27" s="29"/>
      <c r="BE27" s="30"/>
      <c r="BF27" s="30"/>
      <c r="BG27" s="30"/>
      <c r="BH27" s="30"/>
      <c r="BI27" s="33"/>
      <c r="BJ27" s="113">
        <v>319.11026719110265</v>
      </c>
      <c r="BK27" s="113"/>
      <c r="BL27" s="113"/>
      <c r="BM27" s="113">
        <v>265.24870152026392</v>
      </c>
      <c r="BN27" s="37"/>
      <c r="BO27" s="114">
        <v>319.11026719110265</v>
      </c>
      <c r="BP27" s="114"/>
      <c r="BQ27" s="114"/>
      <c r="BR27" s="114">
        <v>265.24870152026392</v>
      </c>
      <c r="BS27" s="41"/>
      <c r="BT27" s="115">
        <v>319.11026719110265</v>
      </c>
      <c r="BU27" s="115"/>
      <c r="BV27" s="115"/>
      <c r="BW27" s="115">
        <v>265.24870152026392</v>
      </c>
      <c r="BX27" s="45">
        <v>1</v>
      </c>
      <c r="BY27" s="66"/>
      <c r="BZ27" s="66"/>
      <c r="CB27" s="79"/>
    </row>
    <row r="28" spans="1:80" ht="29.1" customHeight="1">
      <c r="A28" s="6" t="s">
        <v>12</v>
      </c>
      <c r="B28" s="164">
        <v>0.71582232980411298</v>
      </c>
      <c r="C28" s="165">
        <v>622.88833687116664</v>
      </c>
      <c r="D28" s="165">
        <v>0</v>
      </c>
      <c r="E28" s="165">
        <v>92.933992932946282</v>
      </c>
      <c r="F28" s="165">
        <v>0</v>
      </c>
      <c r="G28" s="166">
        <v>220.96448620605591</v>
      </c>
      <c r="H28" s="166">
        <v>0</v>
      </c>
      <c r="I28" s="166">
        <v>32.967565426984429</v>
      </c>
      <c r="J28" s="166">
        <v>0</v>
      </c>
      <c r="K28" s="166">
        <v>211.22026556211944</v>
      </c>
      <c r="L28" s="166">
        <v>0</v>
      </c>
      <c r="M28" s="166">
        <v>31.51374252028268</v>
      </c>
      <c r="N28" s="166">
        <v>0</v>
      </c>
      <c r="O28" s="166">
        <v>190.70358508666132</v>
      </c>
      <c r="P28" s="166">
        <v>0</v>
      </c>
      <c r="Q28" s="166">
        <v>28.452684983242765</v>
      </c>
      <c r="R28" s="166">
        <v>0</v>
      </c>
      <c r="S28" s="180" t="s">
        <v>46</v>
      </c>
      <c r="T28" s="182">
        <v>50102.318587353664</v>
      </c>
      <c r="U28" s="182" t="s">
        <v>46</v>
      </c>
      <c r="V28" s="183">
        <v>49280.532272283817</v>
      </c>
      <c r="W28" s="183">
        <v>0</v>
      </c>
      <c r="X28" s="183">
        <v>821.78631506984652</v>
      </c>
      <c r="Y28" s="183">
        <v>0</v>
      </c>
      <c r="Z28" s="258">
        <v>17481.861273064544</v>
      </c>
      <c r="AA28" s="258">
        <v>0</v>
      </c>
      <c r="AB28" s="258">
        <v>291.52189908942682</v>
      </c>
      <c r="AC28" s="258">
        <v>0</v>
      </c>
      <c r="AD28" s="258">
        <v>16710.935969925216</v>
      </c>
      <c r="AE28" s="258">
        <v>0</v>
      </c>
      <c r="AF28" s="258">
        <v>278.66619654626902</v>
      </c>
      <c r="AG28" s="258">
        <v>0</v>
      </c>
      <c r="AH28" s="258">
        <v>15087.735029294057</v>
      </c>
      <c r="AI28" s="258">
        <v>0</v>
      </c>
      <c r="AJ28" s="258">
        <v>251.59821943415065</v>
      </c>
      <c r="AK28" s="259">
        <v>0</v>
      </c>
      <c r="AL28" s="134" t="s">
        <v>46</v>
      </c>
      <c r="AM28" s="423">
        <v>2012</v>
      </c>
      <c r="AN28" s="15">
        <v>30</v>
      </c>
      <c r="AO28" s="106">
        <v>30</v>
      </c>
      <c r="AP28" s="106">
        <v>30</v>
      </c>
      <c r="AQ28" s="106">
        <v>30</v>
      </c>
      <c r="AR28" s="106">
        <v>30</v>
      </c>
      <c r="AS28" s="218" t="s">
        <v>53</v>
      </c>
      <c r="AT28" s="20">
        <v>100</v>
      </c>
      <c r="AU28" s="240">
        <v>100</v>
      </c>
      <c r="AV28" s="240">
        <v>100</v>
      </c>
      <c r="AW28" s="240">
        <v>100</v>
      </c>
      <c r="AX28" s="240">
        <v>100</v>
      </c>
      <c r="AY28" s="25"/>
      <c r="AZ28" s="26"/>
      <c r="BA28" s="26"/>
      <c r="BB28" s="26"/>
      <c r="BC28" s="26"/>
      <c r="BD28" s="29"/>
      <c r="BE28" s="30"/>
      <c r="BF28" s="30"/>
      <c r="BG28" s="30"/>
      <c r="BH28" s="30"/>
      <c r="BI28" s="33"/>
      <c r="BJ28" s="113">
        <v>246.62959446629591</v>
      </c>
      <c r="BK28" s="113"/>
      <c r="BL28" s="113"/>
      <c r="BM28" s="113">
        <v>204.99355499109075</v>
      </c>
      <c r="BN28" s="37"/>
      <c r="BO28" s="114">
        <v>246.62959446629591</v>
      </c>
      <c r="BP28" s="114"/>
      <c r="BQ28" s="114"/>
      <c r="BR28" s="114">
        <v>204.99355499109075</v>
      </c>
      <c r="BS28" s="41"/>
      <c r="BT28" s="115">
        <v>246.62959446629591</v>
      </c>
      <c r="BU28" s="115"/>
      <c r="BV28" s="115"/>
      <c r="BW28" s="115">
        <v>204.99355499109075</v>
      </c>
      <c r="BX28" s="45">
        <v>1</v>
      </c>
      <c r="BY28" s="66"/>
      <c r="BZ28" s="66"/>
      <c r="CB28" s="79"/>
    </row>
    <row r="29" spans="1:80" ht="29.1" customHeight="1">
      <c r="A29" s="6" t="s">
        <v>25</v>
      </c>
      <c r="B29" s="164">
        <v>0.54506824498496831</v>
      </c>
      <c r="C29" s="165">
        <v>540.27721429728911</v>
      </c>
      <c r="D29" s="165">
        <v>2.3129113664657672</v>
      </c>
      <c r="E29" s="165">
        <v>2.4781193212133221</v>
      </c>
      <c r="F29" s="165">
        <v>0</v>
      </c>
      <c r="G29" s="166">
        <v>174.62445930533463</v>
      </c>
      <c r="H29" s="166">
        <v>0.74756233670814243</v>
      </c>
      <c r="I29" s="166">
        <v>0.80095964647300977</v>
      </c>
      <c r="J29" s="166">
        <v>0</v>
      </c>
      <c r="K29" s="166">
        <v>188.18115943871871</v>
      </c>
      <c r="L29" s="166">
        <v>0.80559818386311532</v>
      </c>
      <c r="M29" s="166">
        <v>0.8631409112819094</v>
      </c>
      <c r="N29" s="166">
        <v>0</v>
      </c>
      <c r="O29" s="166">
        <v>177.47159555323577</v>
      </c>
      <c r="P29" s="166">
        <v>0.75975084589450936</v>
      </c>
      <c r="Q29" s="166">
        <v>0.81401876345840296</v>
      </c>
      <c r="R29" s="166">
        <v>0</v>
      </c>
      <c r="S29" s="180" t="s">
        <v>46</v>
      </c>
      <c r="T29" s="182">
        <v>39149.158413525642</v>
      </c>
      <c r="U29" s="182" t="s">
        <v>46</v>
      </c>
      <c r="V29" s="183">
        <v>39038.153605991713</v>
      </c>
      <c r="W29" s="183">
        <v>70.366253947431787</v>
      </c>
      <c r="X29" s="183">
        <v>40.638553586496954</v>
      </c>
      <c r="Y29" s="183">
        <v>0</v>
      </c>
      <c r="Z29" s="258">
        <v>12617.627183466262</v>
      </c>
      <c r="AA29" s="258">
        <v>22.743267203844763</v>
      </c>
      <c r="AB29" s="258">
        <v>13.13489678853648</v>
      </c>
      <c r="AC29" s="258">
        <v>0</v>
      </c>
      <c r="AD29" s="258">
        <v>13597.177177788633</v>
      </c>
      <c r="AE29" s="258">
        <v>24.508905618775177</v>
      </c>
      <c r="AF29" s="258">
        <v>14.154604209555815</v>
      </c>
      <c r="AG29" s="258">
        <v>0</v>
      </c>
      <c r="AH29" s="258">
        <v>12823.349244736815</v>
      </c>
      <c r="AI29" s="258">
        <v>23.114081124811843</v>
      </c>
      <c r="AJ29" s="258">
        <v>13.34905258840466</v>
      </c>
      <c r="AK29" s="259">
        <v>0</v>
      </c>
      <c r="AL29" s="134" t="s">
        <v>46</v>
      </c>
      <c r="AM29" s="423">
        <v>2012</v>
      </c>
      <c r="AN29" s="15">
        <v>30</v>
      </c>
      <c r="AO29" s="106">
        <v>30</v>
      </c>
      <c r="AP29" s="106">
        <v>30</v>
      </c>
      <c r="AQ29" s="106">
        <v>30</v>
      </c>
      <c r="AR29" s="106">
        <v>30</v>
      </c>
      <c r="AS29" s="218" t="s">
        <v>53</v>
      </c>
      <c r="AT29" s="20">
        <v>100</v>
      </c>
      <c r="AU29" s="240">
        <v>100</v>
      </c>
      <c r="AV29" s="240">
        <v>100</v>
      </c>
      <c r="AW29" s="240">
        <v>100</v>
      </c>
      <c r="AX29" s="240">
        <v>100</v>
      </c>
      <c r="AY29" s="25"/>
      <c r="AZ29" s="26"/>
      <c r="BA29" s="26"/>
      <c r="BB29" s="26"/>
      <c r="BC29" s="26"/>
      <c r="BD29" s="29"/>
      <c r="BE29" s="30"/>
      <c r="BF29" s="30"/>
      <c r="BG29" s="30"/>
      <c r="BH29" s="30"/>
      <c r="BI29" s="33"/>
      <c r="BJ29" s="113">
        <v>374.77281974772819</v>
      </c>
      <c r="BK29" s="113"/>
      <c r="BL29" s="113"/>
      <c r="BM29" s="113">
        <v>311.51154414831109</v>
      </c>
      <c r="BN29" s="37"/>
      <c r="BO29" s="114">
        <v>374.77281974772819</v>
      </c>
      <c r="BP29" s="114"/>
      <c r="BQ29" s="114"/>
      <c r="BR29" s="114">
        <v>311.51154414831109</v>
      </c>
      <c r="BS29" s="41"/>
      <c r="BT29" s="115">
        <v>374.77281974772819</v>
      </c>
      <c r="BU29" s="115"/>
      <c r="BV29" s="115"/>
      <c r="BW29" s="115">
        <v>311.51154414831109</v>
      </c>
      <c r="BX29" s="45">
        <v>1</v>
      </c>
      <c r="BY29" s="66"/>
      <c r="BZ29" s="66"/>
      <c r="CB29" s="79"/>
    </row>
    <row r="30" spans="1:80" ht="29.1" customHeight="1">
      <c r="A30" s="6" t="s">
        <v>26</v>
      </c>
      <c r="B30" s="164">
        <v>0.40313102781297283</v>
      </c>
      <c r="C30" s="165">
        <v>156.82959124633118</v>
      </c>
      <c r="D30" s="165">
        <v>222.34814093585626</v>
      </c>
      <c r="E30" s="165">
        <v>23.953295630785405</v>
      </c>
      <c r="F30" s="165">
        <v>0</v>
      </c>
      <c r="G30" s="166">
        <v>44.052047962154319</v>
      </c>
      <c r="H30" s="166">
        <v>62.455630286107287</v>
      </c>
      <c r="I30" s="166">
        <v>6.7282693246431897</v>
      </c>
      <c r="J30" s="166">
        <v>0</v>
      </c>
      <c r="K30" s="166">
        <v>54.744942390640468</v>
      </c>
      <c r="L30" s="166">
        <v>77.615685085095294</v>
      </c>
      <c r="M30" s="166">
        <v>8.3614436469048936</v>
      </c>
      <c r="N30" s="166">
        <v>0</v>
      </c>
      <c r="O30" s="166">
        <v>58.032600898136018</v>
      </c>
      <c r="P30" s="166">
        <v>82.276825571174882</v>
      </c>
      <c r="Q30" s="166">
        <v>8.8635826599398442</v>
      </c>
      <c r="R30" s="166">
        <v>0</v>
      </c>
      <c r="S30" s="180" t="s">
        <v>46</v>
      </c>
      <c r="T30" s="58">
        <v>65459</v>
      </c>
      <c r="U30" s="58" t="s">
        <v>160</v>
      </c>
      <c r="V30" s="183">
        <v>45898.528623873681</v>
      </c>
      <c r="W30" s="183">
        <v>18167.57854800536</v>
      </c>
      <c r="X30" s="183">
        <v>1392.892828120966</v>
      </c>
      <c r="Y30" s="183">
        <v>0</v>
      </c>
      <c r="Z30" s="258">
        <v>12892.491578042651</v>
      </c>
      <c r="AA30" s="258">
        <v>5103.1124623406195</v>
      </c>
      <c r="AB30" s="258">
        <v>391.25130138322027</v>
      </c>
      <c r="AC30" s="258">
        <v>0</v>
      </c>
      <c r="AD30" s="258">
        <v>16021.927273804005</v>
      </c>
      <c r="AE30" s="258">
        <v>6341.8072640755927</v>
      </c>
      <c r="AF30" s="258">
        <v>486.22098052941539</v>
      </c>
      <c r="AG30" s="258">
        <v>0</v>
      </c>
      <c r="AH30" s="258">
        <v>16984.109773373173</v>
      </c>
      <c r="AI30" s="258">
        <v>6722.6588221219808</v>
      </c>
      <c r="AJ30" s="258">
        <v>515.42054624918228</v>
      </c>
      <c r="AK30" s="259">
        <v>0</v>
      </c>
      <c r="AL30" s="134" t="s">
        <v>46</v>
      </c>
      <c r="AM30" s="423">
        <v>2012</v>
      </c>
      <c r="AN30" s="15">
        <v>30</v>
      </c>
      <c r="AO30" s="106">
        <v>30</v>
      </c>
      <c r="AP30" s="106">
        <v>30</v>
      </c>
      <c r="AQ30" s="106">
        <v>30</v>
      </c>
      <c r="AR30" s="106">
        <v>30</v>
      </c>
      <c r="AS30" s="218" t="s">
        <v>53</v>
      </c>
      <c r="AT30" s="20">
        <v>100</v>
      </c>
      <c r="AU30" s="240">
        <v>100</v>
      </c>
      <c r="AV30" s="240">
        <v>100</v>
      </c>
      <c r="AW30" s="240">
        <v>100</v>
      </c>
      <c r="AX30" s="240">
        <v>100</v>
      </c>
      <c r="AY30" s="25"/>
      <c r="AZ30" s="26"/>
      <c r="BA30" s="26"/>
      <c r="BB30" s="26"/>
      <c r="BC30" s="26"/>
      <c r="BD30" s="29"/>
      <c r="BE30" s="30"/>
      <c r="BF30" s="30"/>
      <c r="BG30" s="30"/>
      <c r="BH30" s="30"/>
      <c r="BI30" s="33"/>
      <c r="BJ30" s="113">
        <v>409.06008409060075</v>
      </c>
      <c r="BK30" s="113"/>
      <c r="BL30" s="113"/>
      <c r="BM30" s="113">
        <v>340.0255904765516</v>
      </c>
      <c r="BN30" s="37"/>
      <c r="BO30" s="114">
        <v>409.06008409060075</v>
      </c>
      <c r="BP30" s="114"/>
      <c r="BQ30" s="114"/>
      <c r="BR30" s="114">
        <v>340.0255904765516</v>
      </c>
      <c r="BS30" s="41"/>
      <c r="BT30" s="115">
        <v>409.06008409060075</v>
      </c>
      <c r="BU30" s="115"/>
      <c r="BV30" s="115"/>
      <c r="BW30" s="115">
        <v>340.0255904765516</v>
      </c>
      <c r="BX30" s="45">
        <v>1</v>
      </c>
      <c r="BY30" s="66"/>
      <c r="BZ30" s="66"/>
      <c r="CB30" s="79" t="s">
        <v>122</v>
      </c>
    </row>
    <row r="31" spans="1:80" ht="29.1" customHeight="1">
      <c r="A31" s="6" t="s">
        <v>5</v>
      </c>
      <c r="B31" s="164">
        <v>56.579396854310815</v>
      </c>
      <c r="C31" s="165">
        <v>23097.2612363726</v>
      </c>
      <c r="D31" s="165">
        <v>31463.879825719618</v>
      </c>
      <c r="E31" s="165">
        <v>2018.2557922185999</v>
      </c>
      <c r="F31" s="165">
        <v>0</v>
      </c>
      <c r="G31" s="166">
        <v>8367.4457150825674</v>
      </c>
      <c r="H31" s="166">
        <v>11398.420952740502</v>
      </c>
      <c r="I31" s="166">
        <v>731.1536033521644</v>
      </c>
      <c r="J31" s="166">
        <v>0</v>
      </c>
      <c r="K31" s="166">
        <v>9379.4364324974904</v>
      </c>
      <c r="L31" s="166">
        <v>12776.989346266952</v>
      </c>
      <c r="M31" s="166">
        <v>819.58210170060715</v>
      </c>
      <c r="N31" s="166">
        <v>0</v>
      </c>
      <c r="O31" s="166">
        <v>5350.3790887925452</v>
      </c>
      <c r="P31" s="166">
        <v>7288.469526712166</v>
      </c>
      <c r="Q31" s="166">
        <v>467.52008716582844</v>
      </c>
      <c r="R31" s="166">
        <v>0</v>
      </c>
      <c r="S31" s="180" t="s">
        <v>46</v>
      </c>
      <c r="T31" s="58">
        <v>7120646</v>
      </c>
      <c r="U31" s="58" t="s">
        <v>160</v>
      </c>
      <c r="V31" s="183">
        <v>4652115.2742533255</v>
      </c>
      <c r="W31" s="183">
        <v>2369101.4659809032</v>
      </c>
      <c r="X31" s="183">
        <v>99429.25976577145</v>
      </c>
      <c r="Y31" s="183">
        <v>0</v>
      </c>
      <c r="Z31" s="258">
        <v>1685321.9790544519</v>
      </c>
      <c r="AA31" s="258">
        <v>858254.47905922239</v>
      </c>
      <c r="AB31" s="258">
        <v>36020.241753632065</v>
      </c>
      <c r="AC31" s="258">
        <v>0</v>
      </c>
      <c r="AD31" s="258">
        <v>1889151.2307440308</v>
      </c>
      <c r="AE31" s="258">
        <v>962055.0408509929</v>
      </c>
      <c r="AF31" s="258">
        <v>40376.666824667904</v>
      </c>
      <c r="AG31" s="258">
        <v>0</v>
      </c>
      <c r="AH31" s="258">
        <v>1077642.0644548431</v>
      </c>
      <c r="AI31" s="258">
        <v>548791.94607068808</v>
      </c>
      <c r="AJ31" s="258">
        <v>23032.351187471482</v>
      </c>
      <c r="AK31" s="259">
        <v>0</v>
      </c>
      <c r="AL31" s="134" t="s">
        <v>46</v>
      </c>
      <c r="AM31" s="423">
        <v>2011</v>
      </c>
      <c r="AN31" s="15">
        <v>30</v>
      </c>
      <c r="AO31" s="106">
        <v>30</v>
      </c>
      <c r="AP31" s="106">
        <v>30</v>
      </c>
      <c r="AQ31" s="106">
        <v>30</v>
      </c>
      <c r="AR31" s="106">
        <v>30</v>
      </c>
      <c r="AS31" s="218" t="s">
        <v>53</v>
      </c>
      <c r="AT31" s="20">
        <v>100</v>
      </c>
      <c r="AU31" s="240">
        <v>100</v>
      </c>
      <c r="AV31" s="240">
        <v>100</v>
      </c>
      <c r="AW31" s="240">
        <v>100</v>
      </c>
      <c r="AX31" s="240">
        <v>100</v>
      </c>
      <c r="AY31" s="25"/>
      <c r="AZ31" s="26"/>
      <c r="BA31" s="26"/>
      <c r="BB31" s="26"/>
      <c r="BC31" s="26"/>
      <c r="BD31" s="29"/>
      <c r="BE31" s="30"/>
      <c r="BF31" s="30"/>
      <c r="BG31" s="30"/>
      <c r="BH31" s="30"/>
      <c r="BI31" s="33"/>
      <c r="BJ31" s="113">
        <v>441.39427641394275</v>
      </c>
      <c r="BK31" s="113"/>
      <c r="BL31" s="113"/>
      <c r="BM31" s="113">
        <v>366.92610986844608</v>
      </c>
      <c r="BN31" s="37"/>
      <c r="BO31" s="114">
        <v>441.39427641394275</v>
      </c>
      <c r="BP31" s="114"/>
      <c r="BQ31" s="114"/>
      <c r="BR31" s="114">
        <v>366.92610986844608</v>
      </c>
      <c r="BS31" s="41"/>
      <c r="BT31" s="115">
        <v>441.39427641394275</v>
      </c>
      <c r="BU31" s="115"/>
      <c r="BV31" s="115"/>
      <c r="BW31" s="115">
        <v>366.92610986844608</v>
      </c>
      <c r="BX31" s="45">
        <v>1</v>
      </c>
      <c r="BY31" s="66"/>
      <c r="BZ31" s="66"/>
      <c r="CB31" s="79" t="s">
        <v>127</v>
      </c>
    </row>
    <row r="32" spans="1:80" ht="29.1" customHeight="1">
      <c r="A32" s="6" t="s">
        <v>7</v>
      </c>
      <c r="B32" s="164">
        <v>3.7593217115860149</v>
      </c>
      <c r="C32" s="165">
        <v>3614.3264237972712</v>
      </c>
      <c r="D32" s="165">
        <v>40.196307356593074</v>
      </c>
      <c r="E32" s="165">
        <v>104.79898043215051</v>
      </c>
      <c r="F32" s="165">
        <v>0</v>
      </c>
      <c r="G32" s="166">
        <v>1219.9571690799057</v>
      </c>
      <c r="H32" s="166">
        <v>13.567610553198231</v>
      </c>
      <c r="I32" s="166">
        <v>35.373193369774597</v>
      </c>
      <c r="J32" s="166">
        <v>0</v>
      </c>
      <c r="K32" s="166">
        <v>1239.3958170270614</v>
      </c>
      <c r="L32" s="166">
        <v>13.783795196161266</v>
      </c>
      <c r="M32" s="166">
        <v>35.936825495646943</v>
      </c>
      <c r="N32" s="166">
        <v>0</v>
      </c>
      <c r="O32" s="166">
        <v>1154.9734376899751</v>
      </c>
      <c r="P32" s="166">
        <v>12.844901607229922</v>
      </c>
      <c r="Q32" s="166">
        <v>33.488961566719439</v>
      </c>
      <c r="R32" s="166">
        <v>0</v>
      </c>
      <c r="S32" s="180" t="s">
        <v>46</v>
      </c>
      <c r="T32" s="182">
        <v>290006.35670604685</v>
      </c>
      <c r="U32" s="182" t="s">
        <v>46</v>
      </c>
      <c r="V32" s="183">
        <v>287611.18707452528</v>
      </c>
      <c r="W32" s="183">
        <v>1068.6732457458606</v>
      </c>
      <c r="X32" s="183">
        <v>1326.4963857756547</v>
      </c>
      <c r="Y32" s="183">
        <v>0</v>
      </c>
      <c r="Z32" s="258">
        <v>97078.483910301497</v>
      </c>
      <c r="AA32" s="258">
        <v>360.71329334497318</v>
      </c>
      <c r="AB32" s="258">
        <v>447.73730588660038</v>
      </c>
      <c r="AC32" s="258">
        <v>0</v>
      </c>
      <c r="AD32" s="258">
        <v>98625.320569656673</v>
      </c>
      <c r="AE32" s="258">
        <v>366.46085473229664</v>
      </c>
      <c r="AF32" s="258">
        <v>454.87149721931894</v>
      </c>
      <c r="AG32" s="258">
        <v>0</v>
      </c>
      <c r="AH32" s="258">
        <v>91907.382594567083</v>
      </c>
      <c r="AI32" s="258">
        <v>341.49909766859071</v>
      </c>
      <c r="AJ32" s="258">
        <v>423.88758266973537</v>
      </c>
      <c r="AK32" s="259">
        <v>0</v>
      </c>
      <c r="AL32" s="134" t="s">
        <v>46</v>
      </c>
      <c r="AM32" s="423">
        <v>2012</v>
      </c>
      <c r="AN32" s="15">
        <v>30</v>
      </c>
      <c r="AO32" s="106">
        <v>30</v>
      </c>
      <c r="AP32" s="106">
        <v>30</v>
      </c>
      <c r="AQ32" s="106">
        <v>30</v>
      </c>
      <c r="AR32" s="106">
        <v>30</v>
      </c>
      <c r="AS32" s="218" t="s">
        <v>53</v>
      </c>
      <c r="AT32" s="20">
        <v>100</v>
      </c>
      <c r="AU32" s="240">
        <v>100</v>
      </c>
      <c r="AV32" s="240">
        <v>100</v>
      </c>
      <c r="AW32" s="240">
        <v>100</v>
      </c>
      <c r="AX32" s="240">
        <v>100</v>
      </c>
      <c r="AY32" s="25"/>
      <c r="AZ32" s="26"/>
      <c r="BA32" s="26"/>
      <c r="BB32" s="26"/>
      <c r="BC32" s="26"/>
      <c r="BD32" s="29"/>
      <c r="BE32" s="30"/>
      <c r="BF32" s="30"/>
      <c r="BG32" s="30"/>
      <c r="BH32" s="30"/>
      <c r="BI32" s="33"/>
      <c r="BJ32" s="113">
        <v>779.92675979926764</v>
      </c>
      <c r="BK32" s="113"/>
      <c r="BL32" s="113"/>
      <c r="BM32" s="113">
        <v>648.31008075217051</v>
      </c>
      <c r="BN32" s="37"/>
      <c r="BO32" s="114">
        <v>779.92675979926764</v>
      </c>
      <c r="BP32" s="114"/>
      <c r="BQ32" s="114"/>
      <c r="BR32" s="114">
        <v>648.31008075217051</v>
      </c>
      <c r="BS32" s="41"/>
      <c r="BT32" s="115">
        <v>779.92675979926764</v>
      </c>
      <c r="BU32" s="115"/>
      <c r="BV32" s="115"/>
      <c r="BW32" s="115">
        <v>648.31008075217051</v>
      </c>
      <c r="BX32" s="45">
        <v>1</v>
      </c>
      <c r="BY32" s="66"/>
      <c r="BZ32" s="66"/>
      <c r="CB32" s="79"/>
    </row>
    <row r="33" spans="1:80" ht="29.1" customHeight="1">
      <c r="A33" s="6" t="s">
        <v>1</v>
      </c>
      <c r="B33" s="164">
        <v>13.806370300490316</v>
      </c>
      <c r="C33" s="165">
        <v>12028.943186923518</v>
      </c>
      <c r="D33" s="165">
        <v>1150.5517802358568</v>
      </c>
      <c r="E33" s="165">
        <v>626.87533333094268</v>
      </c>
      <c r="F33" s="165">
        <v>0</v>
      </c>
      <c r="G33" s="166">
        <v>4138.2071807358352</v>
      </c>
      <c r="H33" s="166">
        <v>395.81379384651791</v>
      </c>
      <c r="I33" s="166">
        <v>215.65818089791361</v>
      </c>
      <c r="J33" s="166">
        <v>0</v>
      </c>
      <c r="K33" s="166">
        <v>4460.9644971041325</v>
      </c>
      <c r="L33" s="166">
        <v>426.68508479545011</v>
      </c>
      <c r="M33" s="166">
        <v>232.47832853177434</v>
      </c>
      <c r="N33" s="166">
        <v>0</v>
      </c>
      <c r="O33" s="166">
        <v>3429.7715090835509</v>
      </c>
      <c r="P33" s="166">
        <v>328.05290159388886</v>
      </c>
      <c r="Q33" s="166">
        <v>178.73882390125479</v>
      </c>
      <c r="R33" s="166">
        <v>0</v>
      </c>
      <c r="S33" s="180" t="s">
        <v>46</v>
      </c>
      <c r="T33" s="58">
        <v>2000000</v>
      </c>
      <c r="U33" s="58" t="s">
        <v>160</v>
      </c>
      <c r="V33" s="183">
        <v>1923526.5761662591</v>
      </c>
      <c r="W33" s="183">
        <v>55523.556821320431</v>
      </c>
      <c r="X33" s="183">
        <v>20949.867012420371</v>
      </c>
      <c r="Y33" s="183">
        <v>0</v>
      </c>
      <c r="Z33" s="258">
        <v>661733.23509255343</v>
      </c>
      <c r="AA33" s="258">
        <v>19101.260847898899</v>
      </c>
      <c r="AB33" s="258">
        <v>7207.1909193571955</v>
      </c>
      <c r="AC33" s="258">
        <v>0</v>
      </c>
      <c r="AD33" s="258">
        <v>713344.77453031705</v>
      </c>
      <c r="AE33" s="258">
        <v>20591.053751264946</v>
      </c>
      <c r="AF33" s="258">
        <v>7769.3120259355428</v>
      </c>
      <c r="AG33" s="258">
        <v>0</v>
      </c>
      <c r="AH33" s="258">
        <v>548448.56654338888</v>
      </c>
      <c r="AI33" s="258">
        <v>15831.242222156592</v>
      </c>
      <c r="AJ33" s="258">
        <v>5973.3640671276353</v>
      </c>
      <c r="AK33" s="259">
        <v>0</v>
      </c>
      <c r="AL33" s="134" t="s">
        <v>46</v>
      </c>
      <c r="AM33" s="423">
        <v>2012</v>
      </c>
      <c r="AN33" s="15">
        <v>30</v>
      </c>
      <c r="AO33" s="106">
        <v>30</v>
      </c>
      <c r="AP33" s="106">
        <v>30</v>
      </c>
      <c r="AQ33" s="106">
        <v>30</v>
      </c>
      <c r="AR33" s="106">
        <v>30</v>
      </c>
      <c r="AS33" s="218" t="s">
        <v>53</v>
      </c>
      <c r="AT33" s="20">
        <v>100</v>
      </c>
      <c r="AU33" s="240">
        <v>100</v>
      </c>
      <c r="AV33" s="240">
        <v>100</v>
      </c>
      <c r="AW33" s="240">
        <v>100</v>
      </c>
      <c r="AX33" s="240">
        <v>100</v>
      </c>
      <c r="AY33" s="25"/>
      <c r="AZ33" s="26"/>
      <c r="BA33" s="26"/>
      <c r="BB33" s="26"/>
      <c r="BC33" s="26"/>
      <c r="BD33" s="29"/>
      <c r="BE33" s="30"/>
      <c r="BF33" s="30"/>
      <c r="BG33" s="30"/>
      <c r="BH33" s="30"/>
      <c r="BI33" s="33"/>
      <c r="BJ33" s="113">
        <v>626.50210226502099</v>
      </c>
      <c r="BK33" s="113"/>
      <c r="BL33" s="113"/>
      <c r="BM33" s="113">
        <v>520.81624142245141</v>
      </c>
      <c r="BN33" s="37"/>
      <c r="BO33" s="114">
        <v>626.50210226502099</v>
      </c>
      <c r="BP33" s="114"/>
      <c r="BQ33" s="114"/>
      <c r="BR33" s="114">
        <v>520.81624142245141</v>
      </c>
      <c r="BS33" s="41"/>
      <c r="BT33" s="115">
        <v>626.50210226502099</v>
      </c>
      <c r="BU33" s="115"/>
      <c r="BV33" s="115"/>
      <c r="BW33" s="115">
        <v>520.81624142245141</v>
      </c>
      <c r="BX33" s="45">
        <v>1</v>
      </c>
      <c r="BY33" s="66"/>
      <c r="BZ33" s="66"/>
      <c r="CB33" s="79" t="s">
        <v>145</v>
      </c>
    </row>
    <row r="34" spans="1:80" ht="29.1" customHeight="1">
      <c r="A34" s="343" t="s">
        <v>44</v>
      </c>
      <c r="B34" s="8">
        <v>228.21257734781722</v>
      </c>
      <c r="C34" s="8">
        <v>166987.57008638658</v>
      </c>
      <c r="D34" s="8">
        <v>45248.438748339213</v>
      </c>
      <c r="E34" s="8">
        <v>15974.96665837894</v>
      </c>
      <c r="F34" s="8">
        <v>1.6018547124157434</v>
      </c>
      <c r="G34" s="8">
        <v>55452.790205457488</v>
      </c>
      <c r="H34" s="8">
        <v>15897.489032143858</v>
      </c>
      <c r="I34" s="8">
        <v>5221.127118826269</v>
      </c>
      <c r="J34" s="8">
        <v>0.54068003580675705</v>
      </c>
      <c r="K34" s="8">
        <v>56960.759015639029</v>
      </c>
      <c r="L34" s="8">
        <v>17333.770421716195</v>
      </c>
      <c r="M34" s="8">
        <v>5331.3282323681997</v>
      </c>
      <c r="N34" s="8">
        <v>0.54929516520185695</v>
      </c>
      <c r="O34" s="8">
        <v>54574.020865266604</v>
      </c>
      <c r="P34" s="8">
        <v>12017.179294488329</v>
      </c>
      <c r="Q34" s="8">
        <v>5422.5113071790747</v>
      </c>
      <c r="R34" s="8">
        <v>0.51187951140698362</v>
      </c>
      <c r="S34" s="8"/>
      <c r="T34" s="58">
        <v>25097528.700081557</v>
      </c>
      <c r="U34" s="58"/>
      <c r="V34" s="129">
        <v>21474864.089072093</v>
      </c>
      <c r="W34" s="129">
        <v>2902487.5373446532</v>
      </c>
      <c r="X34" s="129">
        <v>482630.4618032818</v>
      </c>
      <c r="Y34" s="129">
        <v>5.6118615243887371</v>
      </c>
      <c r="Z34" s="129">
        <v>7188116.1816104185</v>
      </c>
      <c r="AA34" s="129">
        <v>1031514.0268140651</v>
      </c>
      <c r="AB34" s="129">
        <v>159162.13930437708</v>
      </c>
      <c r="AC34" s="129">
        <v>1.8941926920285155</v>
      </c>
      <c r="AD34" s="129">
        <v>7438357.3373322925</v>
      </c>
      <c r="AE34" s="129">
        <v>1138399.6426096905</v>
      </c>
      <c r="AF34" s="129">
        <v>164958.51489295493</v>
      </c>
      <c r="AG34" s="129">
        <v>1.9243745261269931</v>
      </c>
      <c r="AH34" s="129">
        <v>6848390.5701297903</v>
      </c>
      <c r="AI34" s="129">
        <v>732573.86792135087</v>
      </c>
      <c r="AJ34" s="129">
        <v>158509.80760584943</v>
      </c>
      <c r="AK34" s="129">
        <v>1.7932943062332285</v>
      </c>
      <c r="AL34" s="129"/>
      <c r="AM34" s="129"/>
      <c r="AN34" s="15"/>
      <c r="AO34" s="16"/>
      <c r="AP34" s="16"/>
      <c r="AQ34" s="16"/>
      <c r="AR34" s="16"/>
      <c r="AS34" s="218"/>
      <c r="AT34" s="20"/>
      <c r="AU34" s="240"/>
      <c r="AV34" s="240"/>
      <c r="AW34" s="240"/>
      <c r="AX34" s="240"/>
      <c r="AY34" s="25"/>
      <c r="AZ34" s="26"/>
      <c r="BA34" s="26"/>
      <c r="BB34" s="26"/>
      <c r="BC34" s="26"/>
      <c r="BD34" s="29"/>
      <c r="BE34" s="30"/>
      <c r="BF34" s="30"/>
      <c r="BG34" s="30"/>
      <c r="BH34" s="30"/>
      <c r="BI34" s="33"/>
      <c r="BJ34" s="34"/>
      <c r="BK34" s="34"/>
      <c r="BL34" s="34"/>
      <c r="BM34" s="34"/>
      <c r="BN34" s="37"/>
      <c r="BO34" s="38"/>
      <c r="BP34" s="38"/>
      <c r="BQ34" s="38"/>
      <c r="BR34" s="38"/>
      <c r="BS34" s="41"/>
      <c r="BT34" s="42"/>
      <c r="BU34" s="42"/>
      <c r="BV34" s="42"/>
      <c r="BW34" s="42"/>
      <c r="BX34" s="45"/>
      <c r="BY34" s="66"/>
      <c r="BZ34" s="66"/>
      <c r="CB34" s="79"/>
    </row>
    <row r="35" spans="1:80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7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22"/>
      <c r="AT35" s="1"/>
      <c r="AU35" s="289"/>
      <c r="AV35" s="289"/>
      <c r="AW35" s="289"/>
      <c r="AX35" s="289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80" ht="30" customHeight="1">
      <c r="A36" s="47" t="s">
        <v>29</v>
      </c>
      <c r="B36" s="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58"/>
      <c r="U36" s="58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5">
        <v>30</v>
      </c>
      <c r="AO36" s="106">
        <v>30</v>
      </c>
      <c r="AP36" s="106">
        <v>30</v>
      </c>
      <c r="AQ36" s="106">
        <v>30</v>
      </c>
      <c r="AR36" s="106">
        <v>30</v>
      </c>
      <c r="AS36" s="218" t="s">
        <v>53</v>
      </c>
      <c r="AT36" s="20">
        <v>100</v>
      </c>
      <c r="AU36" s="240">
        <v>100</v>
      </c>
      <c r="AV36" s="240">
        <v>100</v>
      </c>
      <c r="AW36" s="240">
        <v>100</v>
      </c>
      <c r="AX36" s="240">
        <v>100</v>
      </c>
      <c r="AY36" s="25"/>
      <c r="AZ36" s="26"/>
      <c r="BA36" s="26"/>
      <c r="BB36" s="26"/>
      <c r="BC36" s="26"/>
      <c r="BD36" s="29"/>
      <c r="BE36" s="30"/>
      <c r="BF36" s="30"/>
      <c r="BG36" s="30"/>
      <c r="BH36" s="30"/>
      <c r="BI36" s="33"/>
      <c r="BJ36" s="34"/>
      <c r="BK36" s="34"/>
      <c r="BL36" s="34"/>
      <c r="BM36" s="34"/>
      <c r="BN36" s="37"/>
      <c r="BO36" s="38"/>
      <c r="BP36" s="38"/>
      <c r="BQ36" s="38"/>
      <c r="BR36" s="38"/>
      <c r="BS36" s="41"/>
      <c r="BT36" s="42"/>
      <c r="BU36" s="42"/>
      <c r="BV36" s="42"/>
      <c r="BW36" s="42"/>
      <c r="BX36" s="45">
        <v>1</v>
      </c>
      <c r="BY36" s="66"/>
      <c r="BZ36" s="66"/>
      <c r="CB36" s="79"/>
    </row>
    <row r="37" spans="1:80" ht="30" customHeight="1">
      <c r="A37" s="47" t="s">
        <v>28</v>
      </c>
      <c r="B37" s="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58">
        <v>167260</v>
      </c>
      <c r="U37" s="58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5">
        <v>30</v>
      </c>
      <c r="AO37" s="106">
        <v>30</v>
      </c>
      <c r="AP37" s="106">
        <v>30</v>
      </c>
      <c r="AQ37" s="106">
        <v>30</v>
      </c>
      <c r="AR37" s="106">
        <v>30</v>
      </c>
      <c r="AS37" s="218" t="s">
        <v>53</v>
      </c>
      <c r="AT37" s="20">
        <v>100</v>
      </c>
      <c r="AU37" s="240">
        <v>100</v>
      </c>
      <c r="AV37" s="240">
        <v>100</v>
      </c>
      <c r="AW37" s="240">
        <v>100</v>
      </c>
      <c r="AX37" s="240">
        <v>100</v>
      </c>
      <c r="AY37" s="25"/>
      <c r="AZ37" s="26"/>
      <c r="BA37" s="26"/>
      <c r="BB37" s="26"/>
      <c r="BC37" s="26"/>
      <c r="BD37" s="29"/>
      <c r="BE37" s="30"/>
      <c r="BF37" s="30"/>
      <c r="BG37" s="30"/>
      <c r="BH37" s="30"/>
      <c r="BI37" s="33"/>
      <c r="BJ37" s="33"/>
      <c r="BK37" s="33"/>
      <c r="BL37" s="33"/>
      <c r="BM37" s="33"/>
      <c r="BN37" s="37"/>
      <c r="BO37" s="38"/>
      <c r="BP37" s="38"/>
      <c r="BQ37" s="38"/>
      <c r="BR37" s="38"/>
      <c r="BS37" s="41"/>
      <c r="BT37" s="42"/>
      <c r="BU37" s="42"/>
      <c r="BV37" s="42"/>
      <c r="BW37" s="42"/>
      <c r="BX37" s="45">
        <v>1</v>
      </c>
      <c r="BY37" s="66"/>
      <c r="BZ37" s="66"/>
      <c r="CB37" s="79" t="s">
        <v>115</v>
      </c>
    </row>
    <row r="38" spans="1:80" ht="30" customHeight="1">
      <c r="A38" s="47" t="s">
        <v>42</v>
      </c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8"/>
      <c r="U38" s="58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5">
        <v>30</v>
      </c>
      <c r="AO38" s="106">
        <v>30</v>
      </c>
      <c r="AP38" s="106">
        <v>30</v>
      </c>
      <c r="AQ38" s="106">
        <v>30</v>
      </c>
      <c r="AR38" s="106">
        <v>30</v>
      </c>
      <c r="AS38" s="218" t="s">
        <v>53</v>
      </c>
      <c r="AT38" s="20">
        <v>100</v>
      </c>
      <c r="AU38" s="240">
        <v>100</v>
      </c>
      <c r="AV38" s="240">
        <v>100</v>
      </c>
      <c r="AW38" s="240">
        <v>100</v>
      </c>
      <c r="AX38" s="240">
        <v>100</v>
      </c>
      <c r="AY38" s="25"/>
      <c r="AZ38" s="26"/>
      <c r="BA38" s="26"/>
      <c r="BB38" s="26"/>
      <c r="BC38" s="26"/>
      <c r="BD38" s="29"/>
      <c r="BE38" s="30"/>
      <c r="BF38" s="30"/>
      <c r="BG38" s="30"/>
      <c r="BH38" s="30"/>
      <c r="BI38" s="33"/>
      <c r="BJ38" s="34"/>
      <c r="BK38" s="34"/>
      <c r="BL38" s="34"/>
      <c r="BM38" s="34"/>
      <c r="BN38" s="37"/>
      <c r="BO38" s="38"/>
      <c r="BP38" s="38"/>
      <c r="BQ38" s="38"/>
      <c r="BR38" s="38"/>
      <c r="BS38" s="41"/>
      <c r="BT38" s="42"/>
      <c r="BU38" s="42"/>
      <c r="BV38" s="42"/>
      <c r="BW38" s="42"/>
      <c r="BX38" s="45">
        <v>1</v>
      </c>
      <c r="BY38" s="66"/>
      <c r="BZ38" s="66"/>
      <c r="CB38" s="79"/>
    </row>
    <row r="39" spans="1:80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89"/>
      <c r="AV39" s="289"/>
      <c r="AW39" s="289"/>
      <c r="AX39" s="289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80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9"/>
      <c r="AO40" s="50"/>
      <c r="AP40" s="50"/>
      <c r="AQ40" s="50"/>
      <c r="AR40" s="50"/>
      <c r="AS40" s="60"/>
      <c r="AT40" s="61"/>
      <c r="AU40" s="51"/>
      <c r="AV40" s="51"/>
      <c r="AW40" s="51"/>
      <c r="AX40" s="51"/>
      <c r="AY40" s="62"/>
      <c r="AZ40" s="52"/>
      <c r="BA40" s="52"/>
      <c r="BB40" s="52"/>
      <c r="BC40" s="52"/>
      <c r="BD40" s="63"/>
      <c r="BE40" s="53"/>
      <c r="BF40" s="53"/>
      <c r="BG40" s="53"/>
      <c r="BH40" s="53"/>
      <c r="BI40" s="54"/>
      <c r="BJ40" s="54"/>
      <c r="BK40" s="54"/>
      <c r="BL40" s="54"/>
      <c r="BM40" s="54"/>
      <c r="BN40" s="55"/>
      <c r="BO40" s="55"/>
      <c r="BP40" s="55"/>
      <c r="BQ40" s="55"/>
      <c r="BR40" s="55"/>
      <c r="BS40" s="56"/>
      <c r="BT40" s="56"/>
      <c r="BU40" s="56"/>
      <c r="BV40" s="56"/>
      <c r="BW40" s="56"/>
      <c r="BX40" s="57"/>
      <c r="BY40" s="67"/>
      <c r="BZ40" s="67"/>
      <c r="CB40" s="79"/>
    </row>
    <row r="44" spans="1:80" ht="18" thickBot="1"/>
    <row r="45" spans="1:80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8"/>
    </row>
    <row r="46" spans="1:80" outlineLevel="1"/>
    <row r="47" spans="1:80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207"/>
      <c r="T47" s="448" t="s">
        <v>30</v>
      </c>
      <c r="U47" s="168"/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208"/>
      <c r="AM47" s="208"/>
      <c r="AN47" s="569" t="s">
        <v>75</v>
      </c>
      <c r="AO47" s="572" t="s">
        <v>45</v>
      </c>
      <c r="AP47" s="573"/>
      <c r="AQ47" s="573"/>
      <c r="AR47" s="573"/>
      <c r="AS47" s="477" t="s">
        <v>66</v>
      </c>
      <c r="AT47" s="526" t="s">
        <v>64</v>
      </c>
      <c r="AU47" s="516" t="s">
        <v>64</v>
      </c>
      <c r="AV47" s="517"/>
      <c r="AW47" s="517"/>
      <c r="AX47" s="517"/>
      <c r="AY47" s="520" t="s">
        <v>67</v>
      </c>
      <c r="AZ47" s="501" t="s">
        <v>32</v>
      </c>
      <c r="BA47" s="502"/>
      <c r="BB47" s="502"/>
      <c r="BC47" s="502"/>
      <c r="BD47" s="509" t="s">
        <v>68</v>
      </c>
      <c r="BE47" s="505" t="s">
        <v>57</v>
      </c>
      <c r="BF47" s="506"/>
      <c r="BG47" s="506"/>
      <c r="BH47" s="506"/>
      <c r="BI47" s="582" t="s">
        <v>69</v>
      </c>
      <c r="BJ47" s="548" t="s">
        <v>33</v>
      </c>
      <c r="BK47" s="549"/>
      <c r="BL47" s="549"/>
      <c r="BM47" s="549"/>
      <c r="BN47" s="576" t="s">
        <v>70</v>
      </c>
      <c r="BO47" s="555" t="s">
        <v>34</v>
      </c>
      <c r="BP47" s="556"/>
      <c r="BQ47" s="556"/>
      <c r="BR47" s="556"/>
      <c r="BS47" s="579" t="s">
        <v>71</v>
      </c>
      <c r="BT47" s="562" t="s">
        <v>35</v>
      </c>
      <c r="BU47" s="563"/>
      <c r="BV47" s="563"/>
      <c r="BW47" s="563"/>
      <c r="BX47" s="535" t="s">
        <v>36</v>
      </c>
      <c r="BY47" s="466" t="s">
        <v>72</v>
      </c>
      <c r="BZ47" s="466" t="s">
        <v>73</v>
      </c>
    </row>
    <row r="48" spans="1:80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173"/>
      <c r="T48" s="449"/>
      <c r="U48" s="178"/>
      <c r="V48" s="451" t="s">
        <v>43</v>
      </c>
      <c r="W48" s="452"/>
      <c r="X48" s="452"/>
      <c r="Y48" s="452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2"/>
      <c r="AL48" s="209"/>
      <c r="AM48" s="209"/>
      <c r="AN48" s="570"/>
      <c r="AO48" s="574"/>
      <c r="AP48" s="575"/>
      <c r="AQ48" s="575"/>
      <c r="AR48" s="575"/>
      <c r="AS48" s="478"/>
      <c r="AT48" s="527"/>
      <c r="AU48" s="518"/>
      <c r="AV48" s="519"/>
      <c r="AW48" s="519"/>
      <c r="AX48" s="519"/>
      <c r="AY48" s="521"/>
      <c r="AZ48" s="503"/>
      <c r="BA48" s="504"/>
      <c r="BB48" s="504"/>
      <c r="BC48" s="504"/>
      <c r="BD48" s="510"/>
      <c r="BE48" s="507"/>
      <c r="BF48" s="508"/>
      <c r="BG48" s="508"/>
      <c r="BH48" s="508"/>
      <c r="BI48" s="583"/>
      <c r="BJ48" s="550"/>
      <c r="BK48" s="551"/>
      <c r="BL48" s="551"/>
      <c r="BM48" s="551"/>
      <c r="BN48" s="577"/>
      <c r="BO48" s="557"/>
      <c r="BP48" s="558"/>
      <c r="BQ48" s="558"/>
      <c r="BR48" s="558"/>
      <c r="BS48" s="580"/>
      <c r="BT48" s="564"/>
      <c r="BU48" s="565"/>
      <c r="BV48" s="565"/>
      <c r="BW48" s="565"/>
      <c r="BX48" s="536"/>
      <c r="BY48" s="467"/>
      <c r="BZ48" s="467"/>
    </row>
    <row r="49" spans="1:78" ht="26.1" customHeight="1">
      <c r="A49" s="4"/>
      <c r="B49" s="445"/>
      <c r="C49" s="139" t="s">
        <v>58</v>
      </c>
      <c r="D49" s="5" t="s">
        <v>59</v>
      </c>
      <c r="E49" s="139" t="s">
        <v>60</v>
      </c>
      <c r="F49" s="139" t="s">
        <v>154</v>
      </c>
      <c r="G49" s="139" t="s">
        <v>58</v>
      </c>
      <c r="H49" s="5" t="s">
        <v>59</v>
      </c>
      <c r="I49" s="139" t="s">
        <v>60</v>
      </c>
      <c r="J49" s="139" t="s">
        <v>154</v>
      </c>
      <c r="K49" s="139" t="s">
        <v>58</v>
      </c>
      <c r="L49" s="5" t="s">
        <v>59</v>
      </c>
      <c r="M49" s="139" t="s">
        <v>60</v>
      </c>
      <c r="N49" s="139" t="s">
        <v>154</v>
      </c>
      <c r="O49" s="139" t="s">
        <v>58</v>
      </c>
      <c r="P49" s="5" t="s">
        <v>59</v>
      </c>
      <c r="Q49" s="139" t="s">
        <v>60</v>
      </c>
      <c r="R49" s="199" t="s">
        <v>154</v>
      </c>
      <c r="S49" s="174"/>
      <c r="T49" s="450"/>
      <c r="U49" s="167"/>
      <c r="V49" s="140" t="s">
        <v>58</v>
      </c>
      <c r="W49" s="11" t="s">
        <v>59</v>
      </c>
      <c r="X49" s="140" t="s">
        <v>60</v>
      </c>
      <c r="Y49" s="140" t="s">
        <v>154</v>
      </c>
      <c r="Z49" s="140" t="s">
        <v>58</v>
      </c>
      <c r="AA49" s="11" t="s">
        <v>59</v>
      </c>
      <c r="AB49" s="140" t="s">
        <v>60</v>
      </c>
      <c r="AC49" s="140" t="s">
        <v>154</v>
      </c>
      <c r="AD49" s="140" t="s">
        <v>58</v>
      </c>
      <c r="AE49" s="11" t="s">
        <v>59</v>
      </c>
      <c r="AF49" s="140" t="s">
        <v>60</v>
      </c>
      <c r="AG49" s="140" t="s">
        <v>154</v>
      </c>
      <c r="AH49" s="140" t="s">
        <v>58</v>
      </c>
      <c r="AI49" s="11" t="s">
        <v>59</v>
      </c>
      <c r="AJ49" s="140" t="s">
        <v>60</v>
      </c>
      <c r="AK49" s="200" t="s">
        <v>154</v>
      </c>
      <c r="AL49" s="176"/>
      <c r="AM49" s="176"/>
      <c r="AN49" s="571"/>
      <c r="AO49" s="382" t="s">
        <v>58</v>
      </c>
      <c r="AP49" s="14" t="s">
        <v>59</v>
      </c>
      <c r="AQ49" s="382" t="s">
        <v>60</v>
      </c>
      <c r="AR49" s="382" t="s">
        <v>154</v>
      </c>
      <c r="AS49" s="479"/>
      <c r="AT49" s="528"/>
      <c r="AU49" s="383" t="s">
        <v>58</v>
      </c>
      <c r="AV49" s="19" t="s">
        <v>59</v>
      </c>
      <c r="AW49" s="383" t="s">
        <v>60</v>
      </c>
      <c r="AX49" s="383" t="s">
        <v>154</v>
      </c>
      <c r="AY49" s="522"/>
      <c r="AZ49" s="384" t="s">
        <v>58</v>
      </c>
      <c r="BA49" s="23" t="s">
        <v>59</v>
      </c>
      <c r="BB49" s="384" t="s">
        <v>60</v>
      </c>
      <c r="BC49" s="384" t="s">
        <v>154</v>
      </c>
      <c r="BD49" s="511"/>
      <c r="BE49" s="385" t="s">
        <v>58</v>
      </c>
      <c r="BF49" s="28" t="s">
        <v>59</v>
      </c>
      <c r="BG49" s="385" t="s">
        <v>60</v>
      </c>
      <c r="BH49" s="385" t="s">
        <v>154</v>
      </c>
      <c r="BI49" s="584"/>
      <c r="BJ49" s="388" t="s">
        <v>58</v>
      </c>
      <c r="BK49" s="32" t="s">
        <v>59</v>
      </c>
      <c r="BL49" s="388" t="s">
        <v>60</v>
      </c>
      <c r="BM49" s="388" t="s">
        <v>154</v>
      </c>
      <c r="BN49" s="578"/>
      <c r="BO49" s="389" t="s">
        <v>58</v>
      </c>
      <c r="BP49" s="36" t="s">
        <v>59</v>
      </c>
      <c r="BQ49" s="389" t="s">
        <v>60</v>
      </c>
      <c r="BR49" s="389" t="s">
        <v>154</v>
      </c>
      <c r="BS49" s="581"/>
      <c r="BT49" s="387" t="s">
        <v>58</v>
      </c>
      <c r="BU49" s="40" t="s">
        <v>59</v>
      </c>
      <c r="BV49" s="387" t="s">
        <v>60</v>
      </c>
      <c r="BW49" s="387" t="s">
        <v>154</v>
      </c>
      <c r="BX49" s="537"/>
      <c r="BY49" s="468"/>
      <c r="BZ49" s="468"/>
    </row>
    <row r="50" spans="1:78" ht="29.1" customHeight="1" outlineLevel="1">
      <c r="A50" s="342" t="s">
        <v>6</v>
      </c>
      <c r="B50" s="8"/>
      <c r="C50" s="8"/>
      <c r="D50" s="8"/>
      <c r="E50" s="8"/>
      <c r="F50" s="8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99" t="s">
        <v>174</v>
      </c>
      <c r="U50" s="99"/>
      <c r="V50" s="99"/>
      <c r="W50" s="99"/>
      <c r="X50" s="99"/>
      <c r="Y50" s="99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13"/>
      <c r="AM50" s="13"/>
      <c r="AN50" s="290" t="s">
        <v>194</v>
      </c>
      <c r="AO50" s="111" t="s">
        <v>194</v>
      </c>
      <c r="AP50" s="111" t="s">
        <v>194</v>
      </c>
      <c r="AQ50" s="111" t="s">
        <v>194</v>
      </c>
      <c r="AR50" s="111" t="s">
        <v>194</v>
      </c>
      <c r="AS50" s="291"/>
      <c r="AT50" s="233" t="s">
        <v>194</v>
      </c>
      <c r="AU50" s="268" t="s">
        <v>194</v>
      </c>
      <c r="AV50" s="268" t="s">
        <v>194</v>
      </c>
      <c r="AW50" s="268" t="s">
        <v>194</v>
      </c>
      <c r="AX50" s="268" t="s">
        <v>194</v>
      </c>
      <c r="AY50" s="292"/>
      <c r="AZ50" s="298"/>
      <c r="BA50" s="298"/>
      <c r="BB50" s="298"/>
      <c r="BC50" s="298"/>
      <c r="BD50" s="293"/>
      <c r="BE50" s="299"/>
      <c r="BF50" s="299"/>
      <c r="BG50" s="299"/>
      <c r="BH50" s="299"/>
      <c r="BI50" s="294"/>
      <c r="BJ50" s="300" t="s">
        <v>415</v>
      </c>
      <c r="BK50" s="300"/>
      <c r="BL50" s="300"/>
      <c r="BM50" s="300" t="s">
        <v>415</v>
      </c>
      <c r="BN50" s="295"/>
      <c r="BO50" s="301" t="s">
        <v>415</v>
      </c>
      <c r="BP50" s="301"/>
      <c r="BQ50" s="301"/>
      <c r="BR50" s="301" t="s">
        <v>415</v>
      </c>
      <c r="BS50" s="296"/>
      <c r="BT50" s="302" t="s">
        <v>415</v>
      </c>
      <c r="BU50" s="302"/>
      <c r="BV50" s="302"/>
      <c r="BW50" s="302" t="s">
        <v>415</v>
      </c>
      <c r="BX50" s="297" t="s">
        <v>194</v>
      </c>
      <c r="BY50" s="66"/>
      <c r="BZ50" s="66"/>
    </row>
    <row r="51" spans="1:78" ht="29.1" customHeight="1" outlineLevel="1">
      <c r="A51" s="6" t="s">
        <v>9</v>
      </c>
      <c r="B51" s="96" t="s">
        <v>226</v>
      </c>
      <c r="C51" s="96" t="s">
        <v>226</v>
      </c>
      <c r="D51" s="96" t="s">
        <v>226</v>
      </c>
      <c r="E51" s="96" t="s">
        <v>226</v>
      </c>
      <c r="F51" s="96" t="s">
        <v>226</v>
      </c>
      <c r="G51" s="109" t="s">
        <v>226</v>
      </c>
      <c r="H51" s="109" t="s">
        <v>226</v>
      </c>
      <c r="I51" s="109" t="s">
        <v>226</v>
      </c>
      <c r="J51" s="109" t="s">
        <v>226</v>
      </c>
      <c r="K51" s="109" t="s">
        <v>226</v>
      </c>
      <c r="L51" s="109" t="s">
        <v>226</v>
      </c>
      <c r="M51" s="109" t="s">
        <v>226</v>
      </c>
      <c r="N51" s="109" t="s">
        <v>226</v>
      </c>
      <c r="O51" s="109" t="s">
        <v>226</v>
      </c>
      <c r="P51" s="109" t="s">
        <v>226</v>
      </c>
      <c r="Q51" s="109" t="s">
        <v>226</v>
      </c>
      <c r="R51" s="109" t="s">
        <v>226</v>
      </c>
      <c r="S51" s="109"/>
      <c r="T51" s="99" t="s">
        <v>175</v>
      </c>
      <c r="U51" s="99"/>
      <c r="V51" s="99" t="s">
        <v>226</v>
      </c>
      <c r="W51" s="99" t="s">
        <v>226</v>
      </c>
      <c r="X51" s="99" t="s">
        <v>226</v>
      </c>
      <c r="Y51" s="99" t="s">
        <v>226</v>
      </c>
      <c r="Z51" s="204" t="s">
        <v>226</v>
      </c>
      <c r="AA51" s="204" t="s">
        <v>226</v>
      </c>
      <c r="AB51" s="204" t="s">
        <v>226</v>
      </c>
      <c r="AC51" s="204" t="s">
        <v>226</v>
      </c>
      <c r="AD51" s="204" t="s">
        <v>226</v>
      </c>
      <c r="AE51" s="204" t="s">
        <v>226</v>
      </c>
      <c r="AF51" s="204" t="s">
        <v>226</v>
      </c>
      <c r="AG51" s="204" t="s">
        <v>226</v>
      </c>
      <c r="AH51" s="204" t="s">
        <v>226</v>
      </c>
      <c r="AI51" s="204" t="s">
        <v>226</v>
      </c>
      <c r="AJ51" s="204" t="s">
        <v>226</v>
      </c>
      <c r="AK51" s="204" t="s">
        <v>226</v>
      </c>
      <c r="AL51" s="13"/>
      <c r="AM51" s="13"/>
      <c r="AN51" s="290" t="s">
        <v>194</v>
      </c>
      <c r="AO51" s="111" t="s">
        <v>194</v>
      </c>
      <c r="AP51" s="111" t="s">
        <v>194</v>
      </c>
      <c r="AQ51" s="111" t="s">
        <v>194</v>
      </c>
      <c r="AR51" s="111" t="s">
        <v>194</v>
      </c>
      <c r="AS51" s="291"/>
      <c r="AT51" s="233" t="s">
        <v>194</v>
      </c>
      <c r="AU51" s="268" t="s">
        <v>194</v>
      </c>
      <c r="AV51" s="268" t="s">
        <v>194</v>
      </c>
      <c r="AW51" s="268" t="s">
        <v>194</v>
      </c>
      <c r="AX51" s="268" t="s">
        <v>194</v>
      </c>
      <c r="AY51" s="292"/>
      <c r="AZ51" s="298"/>
      <c r="BA51" s="298"/>
      <c r="BB51" s="298"/>
      <c r="BC51" s="298"/>
      <c r="BD51" s="293"/>
      <c r="BE51" s="299"/>
      <c r="BF51" s="299"/>
      <c r="BG51" s="299"/>
      <c r="BH51" s="299"/>
      <c r="BI51" s="294"/>
      <c r="BJ51" s="300" t="s">
        <v>416</v>
      </c>
      <c r="BK51" s="300"/>
      <c r="BL51" s="300"/>
      <c r="BM51" s="300" t="s">
        <v>416</v>
      </c>
      <c r="BN51" s="295"/>
      <c r="BO51" s="301" t="s">
        <v>416</v>
      </c>
      <c r="BP51" s="301"/>
      <c r="BQ51" s="301"/>
      <c r="BR51" s="301" t="s">
        <v>416</v>
      </c>
      <c r="BS51" s="296"/>
      <c r="BT51" s="302" t="s">
        <v>416</v>
      </c>
      <c r="BU51" s="302"/>
      <c r="BV51" s="302"/>
      <c r="BW51" s="302" t="s">
        <v>416</v>
      </c>
      <c r="BX51" s="297" t="s">
        <v>194</v>
      </c>
      <c r="BY51" s="66"/>
      <c r="BZ51" s="66"/>
    </row>
    <row r="52" spans="1:78" ht="29.1" customHeight="1" outlineLevel="1">
      <c r="A52" s="6" t="s">
        <v>18</v>
      </c>
      <c r="B52" s="96" t="s">
        <v>226</v>
      </c>
      <c r="C52" s="96" t="s">
        <v>226</v>
      </c>
      <c r="D52" s="96" t="s">
        <v>226</v>
      </c>
      <c r="E52" s="96" t="s">
        <v>226</v>
      </c>
      <c r="F52" s="96" t="s">
        <v>226</v>
      </c>
      <c r="G52" s="109" t="s">
        <v>226</v>
      </c>
      <c r="H52" s="109" t="s">
        <v>226</v>
      </c>
      <c r="I52" s="109" t="s">
        <v>226</v>
      </c>
      <c r="J52" s="109" t="s">
        <v>226</v>
      </c>
      <c r="K52" s="109" t="s">
        <v>226</v>
      </c>
      <c r="L52" s="109" t="s">
        <v>226</v>
      </c>
      <c r="M52" s="109" t="s">
        <v>226</v>
      </c>
      <c r="N52" s="109" t="s">
        <v>226</v>
      </c>
      <c r="O52" s="109" t="s">
        <v>226</v>
      </c>
      <c r="P52" s="109" t="s">
        <v>226</v>
      </c>
      <c r="Q52" s="109" t="s">
        <v>226</v>
      </c>
      <c r="R52" s="109" t="s">
        <v>226</v>
      </c>
      <c r="S52" s="109"/>
      <c r="T52" s="99" t="s">
        <v>203</v>
      </c>
      <c r="U52" s="99"/>
      <c r="V52" s="99" t="s">
        <v>226</v>
      </c>
      <c r="W52" s="99" t="s">
        <v>226</v>
      </c>
      <c r="X52" s="99" t="s">
        <v>226</v>
      </c>
      <c r="Y52" s="99" t="s">
        <v>226</v>
      </c>
      <c r="Z52" s="204" t="s">
        <v>226</v>
      </c>
      <c r="AA52" s="204" t="s">
        <v>226</v>
      </c>
      <c r="AB52" s="204" t="s">
        <v>226</v>
      </c>
      <c r="AC52" s="204" t="s">
        <v>226</v>
      </c>
      <c r="AD52" s="204" t="s">
        <v>226</v>
      </c>
      <c r="AE52" s="204" t="s">
        <v>226</v>
      </c>
      <c r="AF52" s="204" t="s">
        <v>226</v>
      </c>
      <c r="AG52" s="204" t="s">
        <v>226</v>
      </c>
      <c r="AH52" s="204" t="s">
        <v>226</v>
      </c>
      <c r="AI52" s="204" t="s">
        <v>226</v>
      </c>
      <c r="AJ52" s="204" t="s">
        <v>226</v>
      </c>
      <c r="AK52" s="204" t="s">
        <v>226</v>
      </c>
      <c r="AL52" s="13"/>
      <c r="AM52" s="13"/>
      <c r="AN52" s="290" t="s">
        <v>194</v>
      </c>
      <c r="AO52" s="111" t="s">
        <v>194</v>
      </c>
      <c r="AP52" s="111" t="s">
        <v>194</v>
      </c>
      <c r="AQ52" s="111" t="s">
        <v>194</v>
      </c>
      <c r="AR52" s="111" t="s">
        <v>194</v>
      </c>
      <c r="AS52" s="291"/>
      <c r="AT52" s="233" t="s">
        <v>194</v>
      </c>
      <c r="AU52" s="268" t="s">
        <v>194</v>
      </c>
      <c r="AV52" s="268" t="s">
        <v>194</v>
      </c>
      <c r="AW52" s="268" t="s">
        <v>194</v>
      </c>
      <c r="AX52" s="268" t="s">
        <v>194</v>
      </c>
      <c r="AY52" s="292"/>
      <c r="AZ52" s="298"/>
      <c r="BA52" s="298"/>
      <c r="BB52" s="298"/>
      <c r="BC52" s="298"/>
      <c r="BD52" s="293"/>
      <c r="BE52" s="299"/>
      <c r="BF52" s="299"/>
      <c r="BG52" s="299"/>
      <c r="BH52" s="299"/>
      <c r="BI52" s="294"/>
      <c r="BJ52" s="300" t="s">
        <v>417</v>
      </c>
      <c r="BK52" s="300"/>
      <c r="BL52" s="300"/>
      <c r="BM52" s="300" t="s">
        <v>417</v>
      </c>
      <c r="BN52" s="295"/>
      <c r="BO52" s="301" t="s">
        <v>417</v>
      </c>
      <c r="BP52" s="301"/>
      <c r="BQ52" s="301"/>
      <c r="BR52" s="301" t="s">
        <v>417</v>
      </c>
      <c r="BS52" s="296"/>
      <c r="BT52" s="302" t="s">
        <v>417</v>
      </c>
      <c r="BU52" s="302"/>
      <c r="BV52" s="302"/>
      <c r="BW52" s="302" t="s">
        <v>417</v>
      </c>
      <c r="BX52" s="297" t="s">
        <v>194</v>
      </c>
      <c r="BY52" s="66"/>
      <c r="BZ52" s="66"/>
    </row>
    <row r="53" spans="1:78" ht="29.1" customHeight="1" outlineLevel="1">
      <c r="A53" s="6" t="s">
        <v>16</v>
      </c>
      <c r="B53" s="96" t="s">
        <v>226</v>
      </c>
      <c r="C53" s="96" t="s">
        <v>226</v>
      </c>
      <c r="D53" s="96" t="s">
        <v>226</v>
      </c>
      <c r="E53" s="96" t="s">
        <v>226</v>
      </c>
      <c r="F53" s="96" t="s">
        <v>226</v>
      </c>
      <c r="G53" s="109" t="s">
        <v>226</v>
      </c>
      <c r="H53" s="109" t="s">
        <v>226</v>
      </c>
      <c r="I53" s="109" t="s">
        <v>226</v>
      </c>
      <c r="J53" s="109" t="s">
        <v>226</v>
      </c>
      <c r="K53" s="109" t="s">
        <v>226</v>
      </c>
      <c r="L53" s="109" t="s">
        <v>226</v>
      </c>
      <c r="M53" s="109" t="s">
        <v>226</v>
      </c>
      <c r="N53" s="109" t="s">
        <v>226</v>
      </c>
      <c r="O53" s="109" t="s">
        <v>226</v>
      </c>
      <c r="P53" s="109" t="s">
        <v>226</v>
      </c>
      <c r="Q53" s="109" t="s">
        <v>226</v>
      </c>
      <c r="R53" s="109" t="s">
        <v>226</v>
      </c>
      <c r="S53" s="109"/>
      <c r="T53" s="99" t="s">
        <v>226</v>
      </c>
      <c r="U53" s="99"/>
      <c r="V53" s="99" t="s">
        <v>226</v>
      </c>
      <c r="W53" s="99" t="s">
        <v>226</v>
      </c>
      <c r="X53" s="99" t="s">
        <v>226</v>
      </c>
      <c r="Y53" s="99" t="s">
        <v>226</v>
      </c>
      <c r="Z53" s="204" t="s">
        <v>226</v>
      </c>
      <c r="AA53" s="204" t="s">
        <v>226</v>
      </c>
      <c r="AB53" s="204" t="s">
        <v>226</v>
      </c>
      <c r="AC53" s="204" t="s">
        <v>226</v>
      </c>
      <c r="AD53" s="204" t="s">
        <v>226</v>
      </c>
      <c r="AE53" s="204" t="s">
        <v>226</v>
      </c>
      <c r="AF53" s="204" t="s">
        <v>226</v>
      </c>
      <c r="AG53" s="204" t="s">
        <v>226</v>
      </c>
      <c r="AH53" s="204" t="s">
        <v>226</v>
      </c>
      <c r="AI53" s="204" t="s">
        <v>226</v>
      </c>
      <c r="AJ53" s="204" t="s">
        <v>226</v>
      </c>
      <c r="AK53" s="204" t="s">
        <v>226</v>
      </c>
      <c r="AL53" s="13"/>
      <c r="AM53" s="13"/>
      <c r="AN53" s="290" t="s">
        <v>194</v>
      </c>
      <c r="AO53" s="111" t="s">
        <v>194</v>
      </c>
      <c r="AP53" s="111" t="s">
        <v>194</v>
      </c>
      <c r="AQ53" s="111" t="s">
        <v>194</v>
      </c>
      <c r="AR53" s="111" t="s">
        <v>194</v>
      </c>
      <c r="AS53" s="291"/>
      <c r="AT53" s="233" t="s">
        <v>194</v>
      </c>
      <c r="AU53" s="268" t="s">
        <v>194</v>
      </c>
      <c r="AV53" s="268" t="s">
        <v>194</v>
      </c>
      <c r="AW53" s="268" t="s">
        <v>194</v>
      </c>
      <c r="AX53" s="268" t="s">
        <v>194</v>
      </c>
      <c r="AY53" s="292"/>
      <c r="AZ53" s="298"/>
      <c r="BA53" s="298"/>
      <c r="BB53" s="298"/>
      <c r="BC53" s="298"/>
      <c r="BD53" s="293"/>
      <c r="BE53" s="299"/>
      <c r="BF53" s="299"/>
      <c r="BG53" s="299"/>
      <c r="BH53" s="299"/>
      <c r="BI53" s="294"/>
      <c r="BJ53" s="300"/>
      <c r="BK53" s="300"/>
      <c r="BL53" s="300"/>
      <c r="BM53" s="300"/>
      <c r="BN53" s="295"/>
      <c r="BO53" s="301"/>
      <c r="BP53" s="301"/>
      <c r="BQ53" s="301"/>
      <c r="BR53" s="301"/>
      <c r="BS53" s="296"/>
      <c r="BT53" s="302"/>
      <c r="BU53" s="302"/>
      <c r="BV53" s="302"/>
      <c r="BW53" s="302"/>
      <c r="BX53" s="297"/>
      <c r="BY53" s="66"/>
      <c r="BZ53" s="66"/>
    </row>
    <row r="54" spans="1:78" ht="29.1" customHeight="1" outlineLevel="1">
      <c r="A54" s="6" t="s">
        <v>22</v>
      </c>
      <c r="B54" s="96" t="s">
        <v>226</v>
      </c>
      <c r="C54" s="96" t="s">
        <v>226</v>
      </c>
      <c r="D54" s="96" t="s">
        <v>226</v>
      </c>
      <c r="E54" s="96" t="s">
        <v>226</v>
      </c>
      <c r="F54" s="96" t="s">
        <v>226</v>
      </c>
      <c r="G54" s="109" t="s">
        <v>226</v>
      </c>
      <c r="H54" s="109" t="s">
        <v>226</v>
      </c>
      <c r="I54" s="109" t="s">
        <v>226</v>
      </c>
      <c r="J54" s="109" t="s">
        <v>226</v>
      </c>
      <c r="K54" s="109" t="s">
        <v>226</v>
      </c>
      <c r="L54" s="109" t="s">
        <v>226</v>
      </c>
      <c r="M54" s="109" t="s">
        <v>226</v>
      </c>
      <c r="N54" s="109" t="s">
        <v>226</v>
      </c>
      <c r="O54" s="109" t="s">
        <v>226</v>
      </c>
      <c r="P54" s="109" t="s">
        <v>226</v>
      </c>
      <c r="Q54" s="109" t="s">
        <v>226</v>
      </c>
      <c r="R54" s="109" t="s">
        <v>226</v>
      </c>
      <c r="S54" s="109"/>
      <c r="T54" s="99" t="s">
        <v>203</v>
      </c>
      <c r="U54" s="99"/>
      <c r="V54" s="99" t="s">
        <v>226</v>
      </c>
      <c r="W54" s="99" t="s">
        <v>226</v>
      </c>
      <c r="X54" s="99" t="s">
        <v>226</v>
      </c>
      <c r="Y54" s="99" t="s">
        <v>226</v>
      </c>
      <c r="Z54" s="204" t="s">
        <v>226</v>
      </c>
      <c r="AA54" s="204" t="s">
        <v>226</v>
      </c>
      <c r="AB54" s="204" t="s">
        <v>226</v>
      </c>
      <c r="AC54" s="204" t="s">
        <v>226</v>
      </c>
      <c r="AD54" s="204" t="s">
        <v>226</v>
      </c>
      <c r="AE54" s="204" t="s">
        <v>226</v>
      </c>
      <c r="AF54" s="204" t="s">
        <v>226</v>
      </c>
      <c r="AG54" s="204" t="s">
        <v>226</v>
      </c>
      <c r="AH54" s="204" t="s">
        <v>226</v>
      </c>
      <c r="AI54" s="204" t="s">
        <v>226</v>
      </c>
      <c r="AJ54" s="204" t="s">
        <v>226</v>
      </c>
      <c r="AK54" s="204" t="s">
        <v>226</v>
      </c>
      <c r="AL54" s="13"/>
      <c r="AM54" s="13"/>
      <c r="AN54" s="290" t="s">
        <v>194</v>
      </c>
      <c r="AO54" s="111" t="s">
        <v>194</v>
      </c>
      <c r="AP54" s="111" t="s">
        <v>194</v>
      </c>
      <c r="AQ54" s="111" t="s">
        <v>194</v>
      </c>
      <c r="AR54" s="111" t="s">
        <v>194</v>
      </c>
      <c r="AS54" s="291"/>
      <c r="AT54" s="233" t="s">
        <v>194</v>
      </c>
      <c r="AU54" s="268" t="s">
        <v>194</v>
      </c>
      <c r="AV54" s="268" t="s">
        <v>194</v>
      </c>
      <c r="AW54" s="268" t="s">
        <v>194</v>
      </c>
      <c r="AX54" s="268" t="s">
        <v>194</v>
      </c>
      <c r="AY54" s="292"/>
      <c r="AZ54" s="298"/>
      <c r="BA54" s="298"/>
      <c r="BB54" s="298"/>
      <c r="BC54" s="298"/>
      <c r="BD54" s="293"/>
      <c r="BE54" s="299"/>
      <c r="BF54" s="299"/>
      <c r="BG54" s="299"/>
      <c r="BH54" s="299"/>
      <c r="BI54" s="294"/>
      <c r="BJ54" s="300" t="s">
        <v>418</v>
      </c>
      <c r="BK54" s="300"/>
      <c r="BL54" s="300"/>
      <c r="BM54" s="300" t="s">
        <v>418</v>
      </c>
      <c r="BN54" s="295"/>
      <c r="BO54" s="301" t="s">
        <v>418</v>
      </c>
      <c r="BP54" s="301"/>
      <c r="BQ54" s="301"/>
      <c r="BR54" s="301" t="s">
        <v>418</v>
      </c>
      <c r="BS54" s="296"/>
      <c r="BT54" s="302" t="s">
        <v>418</v>
      </c>
      <c r="BU54" s="302"/>
      <c r="BV54" s="302"/>
      <c r="BW54" s="302" t="s">
        <v>418</v>
      </c>
      <c r="BX54" s="297" t="s">
        <v>194</v>
      </c>
      <c r="BY54" s="66"/>
      <c r="BZ54" s="66"/>
    </row>
    <row r="55" spans="1:78" ht="29.1" customHeight="1" outlineLevel="1">
      <c r="A55" s="6" t="s">
        <v>19</v>
      </c>
      <c r="B55" s="96" t="s">
        <v>226</v>
      </c>
      <c r="C55" s="96" t="s">
        <v>226</v>
      </c>
      <c r="D55" s="96" t="s">
        <v>226</v>
      </c>
      <c r="E55" s="96" t="s">
        <v>226</v>
      </c>
      <c r="F55" s="96" t="s">
        <v>226</v>
      </c>
      <c r="G55" s="109" t="s">
        <v>226</v>
      </c>
      <c r="H55" s="109" t="s">
        <v>226</v>
      </c>
      <c r="I55" s="109" t="s">
        <v>226</v>
      </c>
      <c r="J55" s="109" t="s">
        <v>226</v>
      </c>
      <c r="K55" s="109" t="s">
        <v>226</v>
      </c>
      <c r="L55" s="109" t="s">
        <v>226</v>
      </c>
      <c r="M55" s="109" t="s">
        <v>226</v>
      </c>
      <c r="N55" s="109" t="s">
        <v>226</v>
      </c>
      <c r="O55" s="109" t="s">
        <v>226</v>
      </c>
      <c r="P55" s="109" t="s">
        <v>226</v>
      </c>
      <c r="Q55" s="109" t="s">
        <v>226</v>
      </c>
      <c r="R55" s="109" t="s">
        <v>226</v>
      </c>
      <c r="S55" s="109"/>
      <c r="T55" s="99" t="s">
        <v>226</v>
      </c>
      <c r="U55" s="99"/>
      <c r="V55" s="99" t="s">
        <v>226</v>
      </c>
      <c r="W55" s="99" t="s">
        <v>226</v>
      </c>
      <c r="X55" s="99" t="s">
        <v>226</v>
      </c>
      <c r="Y55" s="99" t="s">
        <v>226</v>
      </c>
      <c r="Z55" s="204" t="s">
        <v>226</v>
      </c>
      <c r="AA55" s="204" t="s">
        <v>226</v>
      </c>
      <c r="AB55" s="204" t="s">
        <v>226</v>
      </c>
      <c r="AC55" s="204" t="s">
        <v>226</v>
      </c>
      <c r="AD55" s="204" t="s">
        <v>226</v>
      </c>
      <c r="AE55" s="204" t="s">
        <v>226</v>
      </c>
      <c r="AF55" s="204" t="s">
        <v>226</v>
      </c>
      <c r="AG55" s="204" t="s">
        <v>226</v>
      </c>
      <c r="AH55" s="204" t="s">
        <v>226</v>
      </c>
      <c r="AI55" s="204" t="s">
        <v>226</v>
      </c>
      <c r="AJ55" s="204" t="s">
        <v>226</v>
      </c>
      <c r="AK55" s="204" t="s">
        <v>226</v>
      </c>
      <c r="AL55" s="13"/>
      <c r="AM55" s="13"/>
      <c r="AN55" s="290" t="s">
        <v>194</v>
      </c>
      <c r="AO55" s="111" t="s">
        <v>194</v>
      </c>
      <c r="AP55" s="111" t="s">
        <v>194</v>
      </c>
      <c r="AQ55" s="111" t="s">
        <v>194</v>
      </c>
      <c r="AR55" s="111" t="s">
        <v>194</v>
      </c>
      <c r="AS55" s="291"/>
      <c r="AT55" s="233" t="s">
        <v>194</v>
      </c>
      <c r="AU55" s="268" t="s">
        <v>194</v>
      </c>
      <c r="AV55" s="268" t="s">
        <v>194</v>
      </c>
      <c r="AW55" s="268" t="s">
        <v>194</v>
      </c>
      <c r="AX55" s="268" t="s">
        <v>194</v>
      </c>
      <c r="AY55" s="292"/>
      <c r="AZ55" s="298"/>
      <c r="BA55" s="298"/>
      <c r="BB55" s="298"/>
      <c r="BC55" s="298"/>
      <c r="BD55" s="293"/>
      <c r="BE55" s="299"/>
      <c r="BF55" s="299"/>
      <c r="BG55" s="299"/>
      <c r="BH55" s="299"/>
      <c r="BI55" s="294"/>
      <c r="BJ55" s="300" t="s">
        <v>419</v>
      </c>
      <c r="BK55" s="300"/>
      <c r="BL55" s="300"/>
      <c r="BM55" s="300" t="s">
        <v>419</v>
      </c>
      <c r="BN55" s="295"/>
      <c r="BO55" s="301" t="s">
        <v>419</v>
      </c>
      <c r="BP55" s="301"/>
      <c r="BQ55" s="301"/>
      <c r="BR55" s="301" t="s">
        <v>419</v>
      </c>
      <c r="BS55" s="296"/>
      <c r="BT55" s="302" t="s">
        <v>419</v>
      </c>
      <c r="BU55" s="302"/>
      <c r="BV55" s="302"/>
      <c r="BW55" s="302" t="s">
        <v>419</v>
      </c>
      <c r="BX55" s="297" t="s">
        <v>194</v>
      </c>
      <c r="BY55" s="66"/>
      <c r="BZ55" s="66"/>
    </row>
    <row r="56" spans="1:78" ht="29.1" customHeight="1" outlineLevel="1">
      <c r="A56" s="6" t="s">
        <v>3</v>
      </c>
      <c r="B56" s="96" t="s">
        <v>226</v>
      </c>
      <c r="C56" s="96" t="s">
        <v>226</v>
      </c>
      <c r="D56" s="96" t="s">
        <v>226</v>
      </c>
      <c r="E56" s="96" t="s">
        <v>226</v>
      </c>
      <c r="F56" s="96" t="s">
        <v>226</v>
      </c>
      <c r="G56" s="109" t="s">
        <v>226</v>
      </c>
      <c r="H56" s="109" t="s">
        <v>226</v>
      </c>
      <c r="I56" s="109" t="s">
        <v>226</v>
      </c>
      <c r="J56" s="109" t="s">
        <v>226</v>
      </c>
      <c r="K56" s="109" t="s">
        <v>226</v>
      </c>
      <c r="L56" s="109" t="s">
        <v>226</v>
      </c>
      <c r="M56" s="109" t="s">
        <v>226</v>
      </c>
      <c r="N56" s="109" t="s">
        <v>226</v>
      </c>
      <c r="O56" s="109" t="s">
        <v>226</v>
      </c>
      <c r="P56" s="109" t="s">
        <v>226</v>
      </c>
      <c r="Q56" s="109" t="s">
        <v>226</v>
      </c>
      <c r="R56" s="109" t="s">
        <v>226</v>
      </c>
      <c r="S56" s="109"/>
      <c r="T56" s="99" t="s">
        <v>226</v>
      </c>
      <c r="U56" s="99"/>
      <c r="V56" s="99" t="s">
        <v>226</v>
      </c>
      <c r="W56" s="99" t="s">
        <v>226</v>
      </c>
      <c r="X56" s="99" t="s">
        <v>226</v>
      </c>
      <c r="Y56" s="99" t="s">
        <v>226</v>
      </c>
      <c r="Z56" s="204" t="s">
        <v>226</v>
      </c>
      <c r="AA56" s="204" t="s">
        <v>226</v>
      </c>
      <c r="AB56" s="204" t="s">
        <v>226</v>
      </c>
      <c r="AC56" s="204" t="s">
        <v>226</v>
      </c>
      <c r="AD56" s="204" t="s">
        <v>226</v>
      </c>
      <c r="AE56" s="204" t="s">
        <v>226</v>
      </c>
      <c r="AF56" s="204" t="s">
        <v>226</v>
      </c>
      <c r="AG56" s="204" t="s">
        <v>226</v>
      </c>
      <c r="AH56" s="204" t="s">
        <v>226</v>
      </c>
      <c r="AI56" s="204" t="s">
        <v>226</v>
      </c>
      <c r="AJ56" s="204" t="s">
        <v>226</v>
      </c>
      <c r="AK56" s="204" t="s">
        <v>226</v>
      </c>
      <c r="AL56" s="13"/>
      <c r="AM56" s="13"/>
      <c r="AN56" s="290" t="s">
        <v>194</v>
      </c>
      <c r="AO56" s="111" t="s">
        <v>194</v>
      </c>
      <c r="AP56" s="111" t="s">
        <v>194</v>
      </c>
      <c r="AQ56" s="111" t="s">
        <v>194</v>
      </c>
      <c r="AR56" s="111" t="s">
        <v>194</v>
      </c>
      <c r="AS56" s="291"/>
      <c r="AT56" s="233" t="s">
        <v>194</v>
      </c>
      <c r="AU56" s="268" t="s">
        <v>194</v>
      </c>
      <c r="AV56" s="268" t="s">
        <v>194</v>
      </c>
      <c r="AW56" s="268" t="s">
        <v>194</v>
      </c>
      <c r="AX56" s="268" t="s">
        <v>194</v>
      </c>
      <c r="AY56" s="292"/>
      <c r="AZ56" s="298"/>
      <c r="BA56" s="298"/>
      <c r="BB56" s="298"/>
      <c r="BC56" s="298"/>
      <c r="BD56" s="293"/>
      <c r="BE56" s="299"/>
      <c r="BF56" s="299"/>
      <c r="BG56" s="299"/>
      <c r="BH56" s="299"/>
      <c r="BI56" s="294"/>
      <c r="BJ56" s="300" t="s">
        <v>194</v>
      </c>
      <c r="BK56" s="300"/>
      <c r="BL56" s="300"/>
      <c r="BM56" s="300" t="s">
        <v>194</v>
      </c>
      <c r="BN56" s="295"/>
      <c r="BO56" s="301" t="s">
        <v>194</v>
      </c>
      <c r="BP56" s="301"/>
      <c r="BQ56" s="301"/>
      <c r="BR56" s="301" t="s">
        <v>194</v>
      </c>
      <c r="BS56" s="296"/>
      <c r="BT56" s="302" t="s">
        <v>194</v>
      </c>
      <c r="BU56" s="302"/>
      <c r="BV56" s="302"/>
      <c r="BW56" s="302" t="s">
        <v>194</v>
      </c>
      <c r="BX56" s="297" t="s">
        <v>194</v>
      </c>
      <c r="BY56" s="66"/>
      <c r="BZ56" s="66"/>
    </row>
    <row r="57" spans="1:78" ht="29.1" customHeight="1" outlineLevel="1">
      <c r="A57" s="6" t="s">
        <v>20</v>
      </c>
      <c r="B57" s="96" t="s">
        <v>226</v>
      </c>
      <c r="C57" s="96" t="s">
        <v>226</v>
      </c>
      <c r="D57" s="96" t="s">
        <v>226</v>
      </c>
      <c r="E57" s="96" t="s">
        <v>226</v>
      </c>
      <c r="F57" s="96" t="s">
        <v>226</v>
      </c>
      <c r="G57" s="109" t="s">
        <v>226</v>
      </c>
      <c r="H57" s="109" t="s">
        <v>226</v>
      </c>
      <c r="I57" s="109" t="s">
        <v>226</v>
      </c>
      <c r="J57" s="109" t="s">
        <v>226</v>
      </c>
      <c r="K57" s="109" t="s">
        <v>226</v>
      </c>
      <c r="L57" s="109" t="s">
        <v>226</v>
      </c>
      <c r="M57" s="109" t="s">
        <v>226</v>
      </c>
      <c r="N57" s="109" t="s">
        <v>226</v>
      </c>
      <c r="O57" s="109" t="s">
        <v>226</v>
      </c>
      <c r="P57" s="109" t="s">
        <v>226</v>
      </c>
      <c r="Q57" s="109" t="s">
        <v>226</v>
      </c>
      <c r="R57" s="109" t="s">
        <v>226</v>
      </c>
      <c r="S57" s="109"/>
      <c r="T57" s="99" t="s">
        <v>226</v>
      </c>
      <c r="U57" s="99"/>
      <c r="V57" s="99" t="s">
        <v>226</v>
      </c>
      <c r="W57" s="99" t="s">
        <v>226</v>
      </c>
      <c r="X57" s="99" t="s">
        <v>226</v>
      </c>
      <c r="Y57" s="99" t="s">
        <v>226</v>
      </c>
      <c r="Z57" s="204" t="s">
        <v>226</v>
      </c>
      <c r="AA57" s="204" t="s">
        <v>226</v>
      </c>
      <c r="AB57" s="204" t="s">
        <v>226</v>
      </c>
      <c r="AC57" s="204" t="s">
        <v>226</v>
      </c>
      <c r="AD57" s="204" t="s">
        <v>226</v>
      </c>
      <c r="AE57" s="204" t="s">
        <v>226</v>
      </c>
      <c r="AF57" s="204" t="s">
        <v>226</v>
      </c>
      <c r="AG57" s="204" t="s">
        <v>226</v>
      </c>
      <c r="AH57" s="204" t="s">
        <v>226</v>
      </c>
      <c r="AI57" s="204" t="s">
        <v>226</v>
      </c>
      <c r="AJ57" s="204" t="s">
        <v>226</v>
      </c>
      <c r="AK57" s="204" t="s">
        <v>226</v>
      </c>
      <c r="AL57" s="13"/>
      <c r="AM57" s="13"/>
      <c r="AN57" s="290" t="s">
        <v>194</v>
      </c>
      <c r="AO57" s="111" t="s">
        <v>194</v>
      </c>
      <c r="AP57" s="111" t="s">
        <v>194</v>
      </c>
      <c r="AQ57" s="111" t="s">
        <v>194</v>
      </c>
      <c r="AR57" s="111" t="s">
        <v>194</v>
      </c>
      <c r="AS57" s="291"/>
      <c r="AT57" s="233" t="s">
        <v>194</v>
      </c>
      <c r="AU57" s="268" t="s">
        <v>194</v>
      </c>
      <c r="AV57" s="268" t="s">
        <v>194</v>
      </c>
      <c r="AW57" s="268" t="s">
        <v>194</v>
      </c>
      <c r="AX57" s="268" t="s">
        <v>194</v>
      </c>
      <c r="AY57" s="292"/>
      <c r="AZ57" s="298"/>
      <c r="BA57" s="298"/>
      <c r="BB57" s="298"/>
      <c r="BC57" s="298"/>
      <c r="BD57" s="293"/>
      <c r="BE57" s="299"/>
      <c r="BF57" s="299"/>
      <c r="BG57" s="299"/>
      <c r="BH57" s="299"/>
      <c r="BI57" s="294"/>
      <c r="BJ57" s="300" t="s">
        <v>415</v>
      </c>
      <c r="BK57" s="300"/>
      <c r="BL57" s="300"/>
      <c r="BM57" s="300" t="s">
        <v>415</v>
      </c>
      <c r="BN57" s="295"/>
      <c r="BO57" s="301" t="s">
        <v>415</v>
      </c>
      <c r="BP57" s="301"/>
      <c r="BQ57" s="301"/>
      <c r="BR57" s="301" t="s">
        <v>415</v>
      </c>
      <c r="BS57" s="296"/>
      <c r="BT57" s="302" t="s">
        <v>415</v>
      </c>
      <c r="BU57" s="302"/>
      <c r="BV57" s="302"/>
      <c r="BW57" s="302" t="s">
        <v>415</v>
      </c>
      <c r="BX57" s="297" t="s">
        <v>194</v>
      </c>
      <c r="BY57" s="66"/>
      <c r="BZ57" s="66"/>
    </row>
    <row r="58" spans="1:78" ht="29.1" customHeight="1" outlineLevel="1">
      <c r="A58" s="6" t="s">
        <v>13</v>
      </c>
      <c r="B58" s="96" t="s">
        <v>226</v>
      </c>
      <c r="C58" s="96" t="s">
        <v>226</v>
      </c>
      <c r="D58" s="96" t="s">
        <v>226</v>
      </c>
      <c r="E58" s="96" t="s">
        <v>226</v>
      </c>
      <c r="F58" s="96" t="s">
        <v>226</v>
      </c>
      <c r="G58" s="109" t="s">
        <v>226</v>
      </c>
      <c r="H58" s="109" t="s">
        <v>226</v>
      </c>
      <c r="I58" s="109" t="s">
        <v>226</v>
      </c>
      <c r="J58" s="109" t="s">
        <v>226</v>
      </c>
      <c r="K58" s="109" t="s">
        <v>226</v>
      </c>
      <c r="L58" s="109" t="s">
        <v>226</v>
      </c>
      <c r="M58" s="109" t="s">
        <v>226</v>
      </c>
      <c r="N58" s="109" t="s">
        <v>226</v>
      </c>
      <c r="O58" s="109" t="s">
        <v>226</v>
      </c>
      <c r="P58" s="109" t="s">
        <v>226</v>
      </c>
      <c r="Q58" s="109" t="s">
        <v>226</v>
      </c>
      <c r="R58" s="109" t="s">
        <v>226</v>
      </c>
      <c r="S58" s="109"/>
      <c r="T58" s="99" t="s">
        <v>226</v>
      </c>
      <c r="U58" s="99"/>
      <c r="V58" s="99" t="s">
        <v>226</v>
      </c>
      <c r="W58" s="99" t="s">
        <v>226</v>
      </c>
      <c r="X58" s="99" t="s">
        <v>226</v>
      </c>
      <c r="Y58" s="99" t="s">
        <v>226</v>
      </c>
      <c r="Z58" s="204" t="s">
        <v>226</v>
      </c>
      <c r="AA58" s="204" t="s">
        <v>226</v>
      </c>
      <c r="AB58" s="204" t="s">
        <v>226</v>
      </c>
      <c r="AC58" s="204" t="s">
        <v>226</v>
      </c>
      <c r="AD58" s="204" t="s">
        <v>226</v>
      </c>
      <c r="AE58" s="204" t="s">
        <v>226</v>
      </c>
      <c r="AF58" s="204" t="s">
        <v>226</v>
      </c>
      <c r="AG58" s="204" t="s">
        <v>226</v>
      </c>
      <c r="AH58" s="204" t="s">
        <v>226</v>
      </c>
      <c r="AI58" s="204" t="s">
        <v>226</v>
      </c>
      <c r="AJ58" s="204" t="s">
        <v>226</v>
      </c>
      <c r="AK58" s="204" t="s">
        <v>226</v>
      </c>
      <c r="AL58" s="13"/>
      <c r="AM58" s="13"/>
      <c r="AN58" s="290" t="s">
        <v>194</v>
      </c>
      <c r="AO58" s="111" t="s">
        <v>194</v>
      </c>
      <c r="AP58" s="111" t="s">
        <v>194</v>
      </c>
      <c r="AQ58" s="111" t="s">
        <v>194</v>
      </c>
      <c r="AR58" s="111" t="s">
        <v>194</v>
      </c>
      <c r="AS58" s="291"/>
      <c r="AT58" s="233" t="s">
        <v>194</v>
      </c>
      <c r="AU58" s="268" t="s">
        <v>194</v>
      </c>
      <c r="AV58" s="268" t="s">
        <v>194</v>
      </c>
      <c r="AW58" s="268" t="s">
        <v>194</v>
      </c>
      <c r="AX58" s="268" t="s">
        <v>194</v>
      </c>
      <c r="AY58" s="292"/>
      <c r="AZ58" s="298"/>
      <c r="BA58" s="298"/>
      <c r="BB58" s="298"/>
      <c r="BC58" s="298"/>
      <c r="BD58" s="293"/>
      <c r="BE58" s="299"/>
      <c r="BF58" s="299"/>
      <c r="BG58" s="299"/>
      <c r="BH58" s="299"/>
      <c r="BI58" s="294"/>
      <c r="BJ58" s="300" t="s">
        <v>416</v>
      </c>
      <c r="BK58" s="300"/>
      <c r="BL58" s="300"/>
      <c r="BM58" s="300" t="s">
        <v>416</v>
      </c>
      <c r="BN58" s="295"/>
      <c r="BO58" s="301" t="s">
        <v>416</v>
      </c>
      <c r="BP58" s="301"/>
      <c r="BQ58" s="301"/>
      <c r="BR58" s="301" t="s">
        <v>416</v>
      </c>
      <c r="BS58" s="296"/>
      <c r="BT58" s="302" t="s">
        <v>416</v>
      </c>
      <c r="BU58" s="302"/>
      <c r="BV58" s="302"/>
      <c r="BW58" s="302" t="s">
        <v>416</v>
      </c>
      <c r="BX58" s="297" t="s">
        <v>194</v>
      </c>
      <c r="BY58" s="66"/>
      <c r="BZ58" s="66"/>
    </row>
    <row r="59" spans="1:78" ht="29.1" customHeight="1" outlineLevel="1">
      <c r="A59" s="6" t="s">
        <v>4</v>
      </c>
      <c r="B59" s="96" t="s">
        <v>226</v>
      </c>
      <c r="C59" s="96" t="s">
        <v>226</v>
      </c>
      <c r="D59" s="96" t="s">
        <v>226</v>
      </c>
      <c r="E59" s="96" t="s">
        <v>226</v>
      </c>
      <c r="F59" s="96" t="s">
        <v>226</v>
      </c>
      <c r="G59" s="109" t="s">
        <v>226</v>
      </c>
      <c r="H59" s="109" t="s">
        <v>226</v>
      </c>
      <c r="I59" s="109" t="s">
        <v>226</v>
      </c>
      <c r="J59" s="109" t="s">
        <v>226</v>
      </c>
      <c r="K59" s="109" t="s">
        <v>226</v>
      </c>
      <c r="L59" s="109" t="s">
        <v>226</v>
      </c>
      <c r="M59" s="109" t="s">
        <v>226</v>
      </c>
      <c r="N59" s="109" t="s">
        <v>226</v>
      </c>
      <c r="O59" s="109" t="s">
        <v>226</v>
      </c>
      <c r="P59" s="109" t="s">
        <v>226</v>
      </c>
      <c r="Q59" s="109" t="s">
        <v>226</v>
      </c>
      <c r="R59" s="109" t="s">
        <v>226</v>
      </c>
      <c r="S59" s="109"/>
      <c r="T59" s="99" t="s">
        <v>178</v>
      </c>
      <c r="U59" s="99"/>
      <c r="V59" s="99" t="s">
        <v>226</v>
      </c>
      <c r="W59" s="99" t="s">
        <v>226</v>
      </c>
      <c r="X59" s="99" t="s">
        <v>226</v>
      </c>
      <c r="Y59" s="99" t="s">
        <v>226</v>
      </c>
      <c r="Z59" s="204" t="s">
        <v>226</v>
      </c>
      <c r="AA59" s="204" t="s">
        <v>226</v>
      </c>
      <c r="AB59" s="204" t="s">
        <v>226</v>
      </c>
      <c r="AC59" s="204" t="s">
        <v>226</v>
      </c>
      <c r="AD59" s="204" t="s">
        <v>226</v>
      </c>
      <c r="AE59" s="204" t="s">
        <v>226</v>
      </c>
      <c r="AF59" s="204" t="s">
        <v>226</v>
      </c>
      <c r="AG59" s="204" t="s">
        <v>226</v>
      </c>
      <c r="AH59" s="204" t="s">
        <v>226</v>
      </c>
      <c r="AI59" s="204" t="s">
        <v>226</v>
      </c>
      <c r="AJ59" s="204" t="s">
        <v>226</v>
      </c>
      <c r="AK59" s="204" t="s">
        <v>226</v>
      </c>
      <c r="AL59" s="13"/>
      <c r="AM59" s="13"/>
      <c r="AN59" s="290" t="s">
        <v>194</v>
      </c>
      <c r="AO59" s="111" t="s">
        <v>194</v>
      </c>
      <c r="AP59" s="111" t="s">
        <v>194</v>
      </c>
      <c r="AQ59" s="111" t="s">
        <v>194</v>
      </c>
      <c r="AR59" s="111" t="s">
        <v>194</v>
      </c>
      <c r="AS59" s="291"/>
      <c r="AT59" s="233" t="s">
        <v>194</v>
      </c>
      <c r="AU59" s="268" t="s">
        <v>194</v>
      </c>
      <c r="AV59" s="268" t="s">
        <v>194</v>
      </c>
      <c r="AW59" s="268" t="s">
        <v>194</v>
      </c>
      <c r="AX59" s="268" t="s">
        <v>194</v>
      </c>
      <c r="AY59" s="292"/>
      <c r="AZ59" s="298"/>
      <c r="BA59" s="298"/>
      <c r="BB59" s="298"/>
      <c r="BC59" s="298"/>
      <c r="BD59" s="293"/>
      <c r="BE59" s="299"/>
      <c r="BF59" s="299"/>
      <c r="BG59" s="299"/>
      <c r="BH59" s="299"/>
      <c r="BI59" s="294"/>
      <c r="BJ59" s="300" t="s">
        <v>417</v>
      </c>
      <c r="BK59" s="300"/>
      <c r="BL59" s="300"/>
      <c r="BM59" s="300" t="s">
        <v>417</v>
      </c>
      <c r="BN59" s="295"/>
      <c r="BO59" s="301" t="s">
        <v>417</v>
      </c>
      <c r="BP59" s="301"/>
      <c r="BQ59" s="301"/>
      <c r="BR59" s="301" t="s">
        <v>417</v>
      </c>
      <c r="BS59" s="296"/>
      <c r="BT59" s="302" t="s">
        <v>417</v>
      </c>
      <c r="BU59" s="302"/>
      <c r="BV59" s="302"/>
      <c r="BW59" s="302" t="s">
        <v>417</v>
      </c>
      <c r="BX59" s="297" t="s">
        <v>194</v>
      </c>
      <c r="BY59" s="66"/>
      <c r="BZ59" s="66"/>
    </row>
    <row r="60" spans="1:78" ht="29.1" customHeight="1" outlineLevel="1">
      <c r="A60" s="7" t="s">
        <v>0</v>
      </c>
      <c r="B60" s="96"/>
      <c r="C60" s="96"/>
      <c r="D60" s="96"/>
      <c r="E60" s="96"/>
      <c r="F60" s="96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99"/>
      <c r="U60" s="99"/>
      <c r="V60" s="99"/>
      <c r="W60" s="99"/>
      <c r="X60" s="99"/>
      <c r="Y60" s="99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13"/>
      <c r="AM60" s="13"/>
      <c r="AN60" s="290" t="s">
        <v>194</v>
      </c>
      <c r="AO60" s="111" t="s">
        <v>194</v>
      </c>
      <c r="AP60" s="111" t="s">
        <v>194</v>
      </c>
      <c r="AQ60" s="111" t="s">
        <v>194</v>
      </c>
      <c r="AR60" s="111" t="s">
        <v>194</v>
      </c>
      <c r="AS60" s="291"/>
      <c r="AT60" s="233" t="s">
        <v>194</v>
      </c>
      <c r="AU60" s="268" t="s">
        <v>194</v>
      </c>
      <c r="AV60" s="268" t="s">
        <v>194</v>
      </c>
      <c r="AW60" s="268" t="s">
        <v>194</v>
      </c>
      <c r="AX60" s="268" t="s">
        <v>194</v>
      </c>
      <c r="AY60" s="292"/>
      <c r="AZ60" s="298"/>
      <c r="BA60" s="298"/>
      <c r="BB60" s="298"/>
      <c r="BC60" s="298"/>
      <c r="BD60" s="293"/>
      <c r="BE60" s="299"/>
      <c r="BF60" s="299"/>
      <c r="BG60" s="299"/>
      <c r="BH60" s="299"/>
      <c r="BI60" s="294"/>
      <c r="BJ60" s="300" t="s">
        <v>417</v>
      </c>
      <c r="BK60" s="300"/>
      <c r="BL60" s="300"/>
      <c r="BM60" s="300" t="s">
        <v>417</v>
      </c>
      <c r="BN60" s="295"/>
      <c r="BO60" s="301" t="s">
        <v>417</v>
      </c>
      <c r="BP60" s="301"/>
      <c r="BQ60" s="301"/>
      <c r="BR60" s="301" t="s">
        <v>417</v>
      </c>
      <c r="BS60" s="296"/>
      <c r="BT60" s="302" t="s">
        <v>417</v>
      </c>
      <c r="BU60" s="302"/>
      <c r="BV60" s="302"/>
      <c r="BW60" s="302" t="s">
        <v>417</v>
      </c>
      <c r="BX60" s="297" t="s">
        <v>194</v>
      </c>
      <c r="BY60" s="66"/>
      <c r="BZ60" s="66"/>
    </row>
    <row r="61" spans="1:78" ht="29.1" customHeight="1" outlineLevel="1">
      <c r="A61" s="6" t="s">
        <v>15</v>
      </c>
      <c r="B61" s="96" t="s">
        <v>226</v>
      </c>
      <c r="C61" s="96" t="s">
        <v>226</v>
      </c>
      <c r="D61" s="96" t="s">
        <v>226</v>
      </c>
      <c r="E61" s="96" t="s">
        <v>226</v>
      </c>
      <c r="F61" s="96" t="s">
        <v>226</v>
      </c>
      <c r="G61" s="109" t="s">
        <v>226</v>
      </c>
      <c r="H61" s="109" t="s">
        <v>226</v>
      </c>
      <c r="I61" s="109" t="s">
        <v>226</v>
      </c>
      <c r="J61" s="109" t="s">
        <v>226</v>
      </c>
      <c r="K61" s="109" t="s">
        <v>226</v>
      </c>
      <c r="L61" s="109" t="s">
        <v>226</v>
      </c>
      <c r="M61" s="109" t="s">
        <v>226</v>
      </c>
      <c r="N61" s="109" t="s">
        <v>226</v>
      </c>
      <c r="O61" s="109" t="s">
        <v>226</v>
      </c>
      <c r="P61" s="109" t="s">
        <v>226</v>
      </c>
      <c r="Q61" s="109" t="s">
        <v>226</v>
      </c>
      <c r="R61" s="109" t="s">
        <v>226</v>
      </c>
      <c r="S61" s="109"/>
      <c r="T61" s="99" t="s">
        <v>226</v>
      </c>
      <c r="U61" s="99"/>
      <c r="V61" s="99" t="s">
        <v>226</v>
      </c>
      <c r="W61" s="99" t="s">
        <v>226</v>
      </c>
      <c r="X61" s="99" t="s">
        <v>226</v>
      </c>
      <c r="Y61" s="99" t="s">
        <v>226</v>
      </c>
      <c r="Z61" s="204" t="s">
        <v>226</v>
      </c>
      <c r="AA61" s="204" t="s">
        <v>226</v>
      </c>
      <c r="AB61" s="204" t="s">
        <v>226</v>
      </c>
      <c r="AC61" s="204" t="s">
        <v>226</v>
      </c>
      <c r="AD61" s="204" t="s">
        <v>226</v>
      </c>
      <c r="AE61" s="204" t="s">
        <v>226</v>
      </c>
      <c r="AF61" s="204" t="s">
        <v>226</v>
      </c>
      <c r="AG61" s="204" t="s">
        <v>226</v>
      </c>
      <c r="AH61" s="204" t="s">
        <v>226</v>
      </c>
      <c r="AI61" s="204" t="s">
        <v>226</v>
      </c>
      <c r="AJ61" s="204" t="s">
        <v>226</v>
      </c>
      <c r="AK61" s="204" t="s">
        <v>226</v>
      </c>
      <c r="AL61" s="13"/>
      <c r="AM61" s="13"/>
      <c r="AN61" s="290" t="s">
        <v>194</v>
      </c>
      <c r="AO61" s="111" t="s">
        <v>194</v>
      </c>
      <c r="AP61" s="111" t="s">
        <v>194</v>
      </c>
      <c r="AQ61" s="111" t="s">
        <v>194</v>
      </c>
      <c r="AR61" s="111" t="s">
        <v>194</v>
      </c>
      <c r="AS61" s="291"/>
      <c r="AT61" s="233" t="s">
        <v>194</v>
      </c>
      <c r="AU61" s="268" t="s">
        <v>194</v>
      </c>
      <c r="AV61" s="268" t="s">
        <v>194</v>
      </c>
      <c r="AW61" s="268" t="s">
        <v>194</v>
      </c>
      <c r="AX61" s="268" t="s">
        <v>194</v>
      </c>
      <c r="AY61" s="292"/>
      <c r="AZ61" s="298"/>
      <c r="BA61" s="298"/>
      <c r="BB61" s="298"/>
      <c r="BC61" s="298"/>
      <c r="BD61" s="293"/>
      <c r="BE61" s="299"/>
      <c r="BF61" s="299"/>
      <c r="BG61" s="299"/>
      <c r="BH61" s="299"/>
      <c r="BI61" s="294"/>
      <c r="BJ61" s="300" t="s">
        <v>417</v>
      </c>
      <c r="BK61" s="300"/>
      <c r="BL61" s="300"/>
      <c r="BM61" s="300" t="s">
        <v>417</v>
      </c>
      <c r="BN61" s="295"/>
      <c r="BO61" s="301" t="s">
        <v>417</v>
      </c>
      <c r="BP61" s="301"/>
      <c r="BQ61" s="301"/>
      <c r="BR61" s="301" t="s">
        <v>417</v>
      </c>
      <c r="BS61" s="296"/>
      <c r="BT61" s="302" t="s">
        <v>417</v>
      </c>
      <c r="BU61" s="302"/>
      <c r="BV61" s="302"/>
      <c r="BW61" s="302" t="s">
        <v>417</v>
      </c>
      <c r="BX61" s="297" t="s">
        <v>194</v>
      </c>
      <c r="BY61" s="66"/>
      <c r="BZ61" s="66"/>
    </row>
    <row r="62" spans="1:78" ht="29.1" customHeight="1" outlineLevel="1">
      <c r="A62" s="6" t="s">
        <v>21</v>
      </c>
      <c r="B62" s="96" t="s">
        <v>226</v>
      </c>
      <c r="C62" s="96" t="s">
        <v>226</v>
      </c>
      <c r="D62" s="96" t="s">
        <v>226</v>
      </c>
      <c r="E62" s="96" t="s">
        <v>226</v>
      </c>
      <c r="F62" s="96" t="s">
        <v>226</v>
      </c>
      <c r="G62" s="109" t="s">
        <v>226</v>
      </c>
      <c r="H62" s="109" t="s">
        <v>226</v>
      </c>
      <c r="I62" s="109" t="s">
        <v>226</v>
      </c>
      <c r="J62" s="109" t="s">
        <v>226</v>
      </c>
      <c r="K62" s="109" t="s">
        <v>226</v>
      </c>
      <c r="L62" s="109" t="s">
        <v>226</v>
      </c>
      <c r="M62" s="109" t="s">
        <v>226</v>
      </c>
      <c r="N62" s="109" t="s">
        <v>226</v>
      </c>
      <c r="O62" s="109" t="s">
        <v>226</v>
      </c>
      <c r="P62" s="109" t="s">
        <v>226</v>
      </c>
      <c r="Q62" s="109" t="s">
        <v>226</v>
      </c>
      <c r="R62" s="109" t="s">
        <v>226</v>
      </c>
      <c r="S62" s="109"/>
      <c r="T62" s="99" t="s">
        <v>179</v>
      </c>
      <c r="U62" s="99"/>
      <c r="V62" s="99" t="s">
        <v>226</v>
      </c>
      <c r="W62" s="99" t="s">
        <v>226</v>
      </c>
      <c r="X62" s="99" t="s">
        <v>226</v>
      </c>
      <c r="Y62" s="99" t="s">
        <v>226</v>
      </c>
      <c r="Z62" s="204" t="s">
        <v>226</v>
      </c>
      <c r="AA62" s="204" t="s">
        <v>226</v>
      </c>
      <c r="AB62" s="204" t="s">
        <v>226</v>
      </c>
      <c r="AC62" s="204" t="s">
        <v>226</v>
      </c>
      <c r="AD62" s="204" t="s">
        <v>226</v>
      </c>
      <c r="AE62" s="204" t="s">
        <v>226</v>
      </c>
      <c r="AF62" s="204" t="s">
        <v>226</v>
      </c>
      <c r="AG62" s="204" t="s">
        <v>226</v>
      </c>
      <c r="AH62" s="204" t="s">
        <v>226</v>
      </c>
      <c r="AI62" s="204" t="s">
        <v>226</v>
      </c>
      <c r="AJ62" s="204" t="s">
        <v>226</v>
      </c>
      <c r="AK62" s="204" t="s">
        <v>226</v>
      </c>
      <c r="AL62" s="13"/>
      <c r="AM62" s="13"/>
      <c r="AN62" s="290" t="s">
        <v>194</v>
      </c>
      <c r="AO62" s="111" t="s">
        <v>194</v>
      </c>
      <c r="AP62" s="111" t="s">
        <v>194</v>
      </c>
      <c r="AQ62" s="111" t="s">
        <v>194</v>
      </c>
      <c r="AR62" s="111" t="s">
        <v>194</v>
      </c>
      <c r="AS62" s="291"/>
      <c r="AT62" s="233" t="s">
        <v>194</v>
      </c>
      <c r="AU62" s="268" t="s">
        <v>194</v>
      </c>
      <c r="AV62" s="268" t="s">
        <v>194</v>
      </c>
      <c r="AW62" s="268" t="s">
        <v>194</v>
      </c>
      <c r="AX62" s="268" t="s">
        <v>194</v>
      </c>
      <c r="AY62" s="292"/>
      <c r="AZ62" s="298"/>
      <c r="BA62" s="298"/>
      <c r="BB62" s="298"/>
      <c r="BC62" s="298"/>
      <c r="BD62" s="293"/>
      <c r="BE62" s="299"/>
      <c r="BF62" s="299"/>
      <c r="BG62" s="299"/>
      <c r="BH62" s="299"/>
      <c r="BI62" s="294"/>
      <c r="BJ62" s="300" t="s">
        <v>417</v>
      </c>
      <c r="BK62" s="300"/>
      <c r="BL62" s="300"/>
      <c r="BM62" s="300" t="s">
        <v>417</v>
      </c>
      <c r="BN62" s="295"/>
      <c r="BO62" s="301" t="s">
        <v>417</v>
      </c>
      <c r="BP62" s="301"/>
      <c r="BQ62" s="301"/>
      <c r="BR62" s="301" t="s">
        <v>417</v>
      </c>
      <c r="BS62" s="296"/>
      <c r="BT62" s="302" t="s">
        <v>417</v>
      </c>
      <c r="BU62" s="302"/>
      <c r="BV62" s="302"/>
      <c r="BW62" s="302" t="s">
        <v>417</v>
      </c>
      <c r="BX62" s="297" t="s">
        <v>194</v>
      </c>
      <c r="BY62" s="66"/>
      <c r="BZ62" s="66"/>
    </row>
    <row r="63" spans="1:78" ht="29.1" customHeight="1" outlineLevel="1">
      <c r="A63" s="6" t="s">
        <v>10</v>
      </c>
      <c r="B63" s="96" t="s">
        <v>226</v>
      </c>
      <c r="C63" s="96" t="s">
        <v>226</v>
      </c>
      <c r="D63" s="96" t="s">
        <v>226</v>
      </c>
      <c r="E63" s="96" t="s">
        <v>226</v>
      </c>
      <c r="F63" s="96" t="s">
        <v>226</v>
      </c>
      <c r="G63" s="109" t="s">
        <v>226</v>
      </c>
      <c r="H63" s="109" t="s">
        <v>226</v>
      </c>
      <c r="I63" s="109" t="s">
        <v>226</v>
      </c>
      <c r="J63" s="109" t="s">
        <v>226</v>
      </c>
      <c r="K63" s="109" t="s">
        <v>226</v>
      </c>
      <c r="L63" s="109" t="s">
        <v>226</v>
      </c>
      <c r="M63" s="109" t="s">
        <v>226</v>
      </c>
      <c r="N63" s="109" t="s">
        <v>226</v>
      </c>
      <c r="O63" s="109" t="s">
        <v>226</v>
      </c>
      <c r="P63" s="109" t="s">
        <v>226</v>
      </c>
      <c r="Q63" s="109" t="s">
        <v>226</v>
      </c>
      <c r="R63" s="109" t="s">
        <v>226</v>
      </c>
      <c r="S63" s="109"/>
      <c r="T63" s="99" t="s">
        <v>226</v>
      </c>
      <c r="U63" s="99"/>
      <c r="V63" s="99" t="s">
        <v>226</v>
      </c>
      <c r="W63" s="99" t="s">
        <v>226</v>
      </c>
      <c r="X63" s="99" t="s">
        <v>226</v>
      </c>
      <c r="Y63" s="99" t="s">
        <v>226</v>
      </c>
      <c r="Z63" s="204" t="s">
        <v>226</v>
      </c>
      <c r="AA63" s="204" t="s">
        <v>226</v>
      </c>
      <c r="AB63" s="204" t="s">
        <v>226</v>
      </c>
      <c r="AC63" s="204" t="s">
        <v>226</v>
      </c>
      <c r="AD63" s="204" t="s">
        <v>226</v>
      </c>
      <c r="AE63" s="204" t="s">
        <v>226</v>
      </c>
      <c r="AF63" s="204" t="s">
        <v>226</v>
      </c>
      <c r="AG63" s="204" t="s">
        <v>226</v>
      </c>
      <c r="AH63" s="204" t="s">
        <v>226</v>
      </c>
      <c r="AI63" s="204" t="s">
        <v>226</v>
      </c>
      <c r="AJ63" s="204" t="s">
        <v>226</v>
      </c>
      <c r="AK63" s="204" t="s">
        <v>226</v>
      </c>
      <c r="AL63" s="13"/>
      <c r="AM63" s="13"/>
      <c r="AN63" s="290" t="s">
        <v>194</v>
      </c>
      <c r="AO63" s="111" t="s">
        <v>194</v>
      </c>
      <c r="AP63" s="111" t="s">
        <v>194</v>
      </c>
      <c r="AQ63" s="111" t="s">
        <v>194</v>
      </c>
      <c r="AR63" s="111" t="s">
        <v>194</v>
      </c>
      <c r="AS63" s="291"/>
      <c r="AT63" s="233" t="s">
        <v>194</v>
      </c>
      <c r="AU63" s="268" t="s">
        <v>194</v>
      </c>
      <c r="AV63" s="268" t="s">
        <v>194</v>
      </c>
      <c r="AW63" s="268" t="s">
        <v>194</v>
      </c>
      <c r="AX63" s="268" t="s">
        <v>194</v>
      </c>
      <c r="AY63" s="292"/>
      <c r="AZ63" s="298"/>
      <c r="BA63" s="298"/>
      <c r="BB63" s="298"/>
      <c r="BC63" s="298"/>
      <c r="BD63" s="293"/>
      <c r="BE63" s="299"/>
      <c r="BF63" s="299"/>
      <c r="BG63" s="299"/>
      <c r="BH63" s="299"/>
      <c r="BI63" s="294"/>
      <c r="BJ63" s="300" t="s">
        <v>417</v>
      </c>
      <c r="BK63" s="300"/>
      <c r="BL63" s="300"/>
      <c r="BM63" s="300" t="s">
        <v>417</v>
      </c>
      <c r="BN63" s="295"/>
      <c r="BO63" s="301" t="s">
        <v>417</v>
      </c>
      <c r="BP63" s="301"/>
      <c r="BQ63" s="301"/>
      <c r="BR63" s="301" t="s">
        <v>417</v>
      </c>
      <c r="BS63" s="296"/>
      <c r="BT63" s="302" t="s">
        <v>417</v>
      </c>
      <c r="BU63" s="302"/>
      <c r="BV63" s="302"/>
      <c r="BW63" s="302" t="s">
        <v>417</v>
      </c>
      <c r="BX63" s="297" t="s">
        <v>194</v>
      </c>
      <c r="BY63" s="66"/>
      <c r="BZ63" s="66"/>
    </row>
    <row r="64" spans="1:78" ht="29.1" customHeight="1" outlineLevel="1">
      <c r="A64" s="6" t="s">
        <v>2</v>
      </c>
      <c r="B64" s="96" t="s">
        <v>226</v>
      </c>
      <c r="C64" s="96" t="s">
        <v>226</v>
      </c>
      <c r="D64" s="96" t="s">
        <v>226</v>
      </c>
      <c r="E64" s="96" t="s">
        <v>226</v>
      </c>
      <c r="F64" s="96" t="s">
        <v>226</v>
      </c>
      <c r="G64" s="109" t="s">
        <v>226</v>
      </c>
      <c r="H64" s="109" t="s">
        <v>226</v>
      </c>
      <c r="I64" s="109" t="s">
        <v>226</v>
      </c>
      <c r="J64" s="109" t="s">
        <v>226</v>
      </c>
      <c r="K64" s="109" t="s">
        <v>226</v>
      </c>
      <c r="L64" s="109" t="s">
        <v>226</v>
      </c>
      <c r="M64" s="109" t="s">
        <v>226</v>
      </c>
      <c r="N64" s="109" t="s">
        <v>226</v>
      </c>
      <c r="O64" s="109" t="s">
        <v>226</v>
      </c>
      <c r="P64" s="109" t="s">
        <v>226</v>
      </c>
      <c r="Q64" s="109" t="s">
        <v>226</v>
      </c>
      <c r="R64" s="109" t="s">
        <v>226</v>
      </c>
      <c r="S64" s="109"/>
      <c r="T64" s="99" t="s">
        <v>226</v>
      </c>
      <c r="U64" s="99"/>
      <c r="V64" s="99" t="s">
        <v>226</v>
      </c>
      <c r="W64" s="99" t="s">
        <v>226</v>
      </c>
      <c r="X64" s="99" t="s">
        <v>226</v>
      </c>
      <c r="Y64" s="99" t="s">
        <v>226</v>
      </c>
      <c r="Z64" s="204" t="s">
        <v>226</v>
      </c>
      <c r="AA64" s="204" t="s">
        <v>226</v>
      </c>
      <c r="AB64" s="204" t="s">
        <v>226</v>
      </c>
      <c r="AC64" s="204" t="s">
        <v>226</v>
      </c>
      <c r="AD64" s="204" t="s">
        <v>226</v>
      </c>
      <c r="AE64" s="204" t="s">
        <v>226</v>
      </c>
      <c r="AF64" s="204" t="s">
        <v>226</v>
      </c>
      <c r="AG64" s="204" t="s">
        <v>226</v>
      </c>
      <c r="AH64" s="204" t="s">
        <v>226</v>
      </c>
      <c r="AI64" s="204" t="s">
        <v>226</v>
      </c>
      <c r="AJ64" s="204" t="s">
        <v>226</v>
      </c>
      <c r="AK64" s="204" t="s">
        <v>226</v>
      </c>
      <c r="AL64" s="13"/>
      <c r="AM64" s="13"/>
      <c r="AN64" s="290" t="s">
        <v>194</v>
      </c>
      <c r="AO64" s="111" t="s">
        <v>194</v>
      </c>
      <c r="AP64" s="111" t="s">
        <v>194</v>
      </c>
      <c r="AQ64" s="111" t="s">
        <v>194</v>
      </c>
      <c r="AR64" s="111" t="s">
        <v>194</v>
      </c>
      <c r="AS64" s="291"/>
      <c r="AT64" s="233" t="s">
        <v>194</v>
      </c>
      <c r="AU64" s="268" t="s">
        <v>194</v>
      </c>
      <c r="AV64" s="268" t="s">
        <v>194</v>
      </c>
      <c r="AW64" s="268" t="s">
        <v>194</v>
      </c>
      <c r="AX64" s="268" t="s">
        <v>194</v>
      </c>
      <c r="AY64" s="292"/>
      <c r="AZ64" s="298"/>
      <c r="BA64" s="298"/>
      <c r="BB64" s="298"/>
      <c r="BC64" s="298"/>
      <c r="BD64" s="293"/>
      <c r="BE64" s="299"/>
      <c r="BF64" s="299"/>
      <c r="BG64" s="299"/>
      <c r="BH64" s="299"/>
      <c r="BI64" s="294"/>
      <c r="BJ64" s="300" t="s">
        <v>417</v>
      </c>
      <c r="BK64" s="300"/>
      <c r="BL64" s="300"/>
      <c r="BM64" s="300" t="s">
        <v>417</v>
      </c>
      <c r="BN64" s="295"/>
      <c r="BO64" s="301" t="s">
        <v>417</v>
      </c>
      <c r="BP64" s="301"/>
      <c r="BQ64" s="301"/>
      <c r="BR64" s="301" t="s">
        <v>417</v>
      </c>
      <c r="BS64" s="296"/>
      <c r="BT64" s="302" t="s">
        <v>417</v>
      </c>
      <c r="BU64" s="302"/>
      <c r="BV64" s="302"/>
      <c r="BW64" s="302" t="s">
        <v>417</v>
      </c>
      <c r="BX64" s="297" t="s">
        <v>194</v>
      </c>
      <c r="BY64" s="66"/>
      <c r="BZ64" s="66"/>
    </row>
    <row r="65" spans="1:78" ht="29.1" customHeight="1" outlineLevel="1">
      <c r="A65" s="6" t="s">
        <v>23</v>
      </c>
      <c r="B65" s="96" t="s">
        <v>226</v>
      </c>
      <c r="C65" s="96" t="s">
        <v>226</v>
      </c>
      <c r="D65" s="96" t="s">
        <v>226</v>
      </c>
      <c r="E65" s="96" t="s">
        <v>226</v>
      </c>
      <c r="F65" s="96" t="s">
        <v>226</v>
      </c>
      <c r="G65" s="109" t="s">
        <v>226</v>
      </c>
      <c r="H65" s="109" t="s">
        <v>226</v>
      </c>
      <c r="I65" s="109" t="s">
        <v>226</v>
      </c>
      <c r="J65" s="109" t="s">
        <v>226</v>
      </c>
      <c r="K65" s="109" t="s">
        <v>226</v>
      </c>
      <c r="L65" s="109" t="s">
        <v>226</v>
      </c>
      <c r="M65" s="109" t="s">
        <v>226</v>
      </c>
      <c r="N65" s="109" t="s">
        <v>226</v>
      </c>
      <c r="O65" s="109" t="s">
        <v>226</v>
      </c>
      <c r="P65" s="109" t="s">
        <v>226</v>
      </c>
      <c r="Q65" s="109" t="s">
        <v>226</v>
      </c>
      <c r="R65" s="109" t="s">
        <v>226</v>
      </c>
      <c r="S65" s="109"/>
      <c r="T65" s="99" t="s">
        <v>226</v>
      </c>
      <c r="U65" s="99"/>
      <c r="V65" s="99" t="s">
        <v>226</v>
      </c>
      <c r="W65" s="99" t="s">
        <v>226</v>
      </c>
      <c r="X65" s="99" t="s">
        <v>226</v>
      </c>
      <c r="Y65" s="99" t="s">
        <v>226</v>
      </c>
      <c r="Z65" s="204" t="s">
        <v>226</v>
      </c>
      <c r="AA65" s="204" t="s">
        <v>226</v>
      </c>
      <c r="AB65" s="204" t="s">
        <v>226</v>
      </c>
      <c r="AC65" s="204" t="s">
        <v>226</v>
      </c>
      <c r="AD65" s="204" t="s">
        <v>226</v>
      </c>
      <c r="AE65" s="204" t="s">
        <v>226</v>
      </c>
      <c r="AF65" s="204" t="s">
        <v>226</v>
      </c>
      <c r="AG65" s="204" t="s">
        <v>226</v>
      </c>
      <c r="AH65" s="204" t="s">
        <v>226</v>
      </c>
      <c r="AI65" s="204" t="s">
        <v>226</v>
      </c>
      <c r="AJ65" s="204" t="s">
        <v>226</v>
      </c>
      <c r="AK65" s="204" t="s">
        <v>226</v>
      </c>
      <c r="AL65" s="13"/>
      <c r="AM65" s="13"/>
      <c r="AN65" s="290" t="s">
        <v>194</v>
      </c>
      <c r="AO65" s="111" t="s">
        <v>194</v>
      </c>
      <c r="AP65" s="111" t="s">
        <v>194</v>
      </c>
      <c r="AQ65" s="111" t="s">
        <v>194</v>
      </c>
      <c r="AR65" s="111" t="s">
        <v>194</v>
      </c>
      <c r="AS65" s="291"/>
      <c r="AT65" s="233" t="s">
        <v>194</v>
      </c>
      <c r="AU65" s="268" t="s">
        <v>194</v>
      </c>
      <c r="AV65" s="268" t="s">
        <v>194</v>
      </c>
      <c r="AW65" s="268" t="s">
        <v>194</v>
      </c>
      <c r="AX65" s="268" t="s">
        <v>194</v>
      </c>
      <c r="AY65" s="292"/>
      <c r="AZ65" s="298"/>
      <c r="BA65" s="298"/>
      <c r="BB65" s="298"/>
      <c r="BC65" s="298"/>
      <c r="BD65" s="293"/>
      <c r="BE65" s="299"/>
      <c r="BF65" s="299"/>
      <c r="BG65" s="299"/>
      <c r="BH65" s="299"/>
      <c r="BI65" s="294"/>
      <c r="BJ65" s="300" t="s">
        <v>417</v>
      </c>
      <c r="BK65" s="300"/>
      <c r="BL65" s="300"/>
      <c r="BM65" s="300" t="s">
        <v>417</v>
      </c>
      <c r="BN65" s="295"/>
      <c r="BO65" s="301" t="s">
        <v>417</v>
      </c>
      <c r="BP65" s="301"/>
      <c r="BQ65" s="301"/>
      <c r="BR65" s="301" t="s">
        <v>417</v>
      </c>
      <c r="BS65" s="296"/>
      <c r="BT65" s="302" t="s">
        <v>417</v>
      </c>
      <c r="BU65" s="302"/>
      <c r="BV65" s="302"/>
      <c r="BW65" s="302" t="s">
        <v>417</v>
      </c>
      <c r="BX65" s="297" t="s">
        <v>194</v>
      </c>
      <c r="BY65" s="66"/>
      <c r="BZ65" s="66"/>
    </row>
    <row r="66" spans="1:78" ht="29.1" customHeight="1" outlineLevel="1">
      <c r="A66" s="6" t="s">
        <v>17</v>
      </c>
      <c r="B66" s="96"/>
      <c r="C66" s="96"/>
      <c r="D66" s="96"/>
      <c r="E66" s="96"/>
      <c r="F66" s="96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99"/>
      <c r="U66" s="99"/>
      <c r="V66" s="99"/>
      <c r="W66" s="99"/>
      <c r="X66" s="99"/>
      <c r="Y66" s="99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13"/>
      <c r="AM66" s="13"/>
      <c r="AN66" s="290" t="s">
        <v>194</v>
      </c>
      <c r="AO66" s="111" t="s">
        <v>194</v>
      </c>
      <c r="AP66" s="111" t="s">
        <v>194</v>
      </c>
      <c r="AQ66" s="111" t="s">
        <v>194</v>
      </c>
      <c r="AR66" s="111" t="s">
        <v>194</v>
      </c>
      <c r="AS66" s="291"/>
      <c r="AT66" s="233" t="s">
        <v>194</v>
      </c>
      <c r="AU66" s="268" t="s">
        <v>194</v>
      </c>
      <c r="AV66" s="268" t="s">
        <v>194</v>
      </c>
      <c r="AW66" s="268" t="s">
        <v>194</v>
      </c>
      <c r="AX66" s="268" t="s">
        <v>194</v>
      </c>
      <c r="AY66" s="292"/>
      <c r="AZ66" s="298"/>
      <c r="BA66" s="298"/>
      <c r="BB66" s="298"/>
      <c r="BC66" s="298"/>
      <c r="BD66" s="293"/>
      <c r="BE66" s="299"/>
      <c r="BF66" s="299"/>
      <c r="BG66" s="299"/>
      <c r="BH66" s="299"/>
      <c r="BI66" s="294"/>
      <c r="BJ66" s="300" t="s">
        <v>417</v>
      </c>
      <c r="BK66" s="300"/>
      <c r="BL66" s="300"/>
      <c r="BM66" s="300" t="s">
        <v>417</v>
      </c>
      <c r="BN66" s="295"/>
      <c r="BO66" s="301" t="s">
        <v>417</v>
      </c>
      <c r="BP66" s="301"/>
      <c r="BQ66" s="301"/>
      <c r="BR66" s="301" t="s">
        <v>417</v>
      </c>
      <c r="BS66" s="296"/>
      <c r="BT66" s="302" t="s">
        <v>417</v>
      </c>
      <c r="BU66" s="302"/>
      <c r="BV66" s="302"/>
      <c r="BW66" s="302" t="s">
        <v>417</v>
      </c>
      <c r="BX66" s="297" t="s">
        <v>194</v>
      </c>
      <c r="BY66" s="66"/>
      <c r="BZ66" s="66"/>
    </row>
    <row r="67" spans="1:78" ht="29.1" customHeight="1" outlineLevel="1">
      <c r="A67" s="6" t="s">
        <v>24</v>
      </c>
      <c r="B67" s="96" t="s">
        <v>226</v>
      </c>
      <c r="C67" s="96" t="s">
        <v>226</v>
      </c>
      <c r="D67" s="96" t="s">
        <v>226</v>
      </c>
      <c r="E67" s="96" t="s">
        <v>226</v>
      </c>
      <c r="F67" s="96" t="s">
        <v>226</v>
      </c>
      <c r="G67" s="109" t="s">
        <v>226</v>
      </c>
      <c r="H67" s="109" t="s">
        <v>226</v>
      </c>
      <c r="I67" s="109" t="s">
        <v>226</v>
      </c>
      <c r="J67" s="109" t="s">
        <v>226</v>
      </c>
      <c r="K67" s="109" t="s">
        <v>226</v>
      </c>
      <c r="L67" s="109" t="s">
        <v>226</v>
      </c>
      <c r="M67" s="109" t="s">
        <v>226</v>
      </c>
      <c r="N67" s="109" t="s">
        <v>226</v>
      </c>
      <c r="O67" s="109" t="s">
        <v>226</v>
      </c>
      <c r="P67" s="109" t="s">
        <v>226</v>
      </c>
      <c r="Q67" s="109" t="s">
        <v>226</v>
      </c>
      <c r="R67" s="109" t="s">
        <v>226</v>
      </c>
      <c r="S67" s="109"/>
      <c r="T67" s="99" t="s">
        <v>226</v>
      </c>
      <c r="U67" s="99"/>
      <c r="V67" s="99" t="s">
        <v>226</v>
      </c>
      <c r="W67" s="99" t="s">
        <v>226</v>
      </c>
      <c r="X67" s="99" t="s">
        <v>226</v>
      </c>
      <c r="Y67" s="99" t="s">
        <v>226</v>
      </c>
      <c r="Z67" s="204" t="s">
        <v>226</v>
      </c>
      <c r="AA67" s="204" t="s">
        <v>226</v>
      </c>
      <c r="AB67" s="204" t="s">
        <v>226</v>
      </c>
      <c r="AC67" s="204" t="s">
        <v>226</v>
      </c>
      <c r="AD67" s="204" t="s">
        <v>226</v>
      </c>
      <c r="AE67" s="204" t="s">
        <v>226</v>
      </c>
      <c r="AF67" s="204" t="s">
        <v>226</v>
      </c>
      <c r="AG67" s="204" t="s">
        <v>226</v>
      </c>
      <c r="AH67" s="204" t="s">
        <v>226</v>
      </c>
      <c r="AI67" s="204" t="s">
        <v>226</v>
      </c>
      <c r="AJ67" s="204" t="s">
        <v>226</v>
      </c>
      <c r="AK67" s="204" t="s">
        <v>226</v>
      </c>
      <c r="AL67" s="13"/>
      <c r="AM67" s="13"/>
      <c r="AN67" s="290" t="s">
        <v>194</v>
      </c>
      <c r="AO67" s="111" t="s">
        <v>194</v>
      </c>
      <c r="AP67" s="111" t="s">
        <v>194</v>
      </c>
      <c r="AQ67" s="111" t="s">
        <v>194</v>
      </c>
      <c r="AR67" s="111" t="s">
        <v>194</v>
      </c>
      <c r="AS67" s="291"/>
      <c r="AT67" s="233" t="s">
        <v>194</v>
      </c>
      <c r="AU67" s="268" t="s">
        <v>194</v>
      </c>
      <c r="AV67" s="268" t="s">
        <v>194</v>
      </c>
      <c r="AW67" s="268" t="s">
        <v>194</v>
      </c>
      <c r="AX67" s="268" t="s">
        <v>194</v>
      </c>
      <c r="AY67" s="292"/>
      <c r="AZ67" s="298"/>
      <c r="BA67" s="298"/>
      <c r="BB67" s="298"/>
      <c r="BC67" s="298"/>
      <c r="BD67" s="293"/>
      <c r="BE67" s="299"/>
      <c r="BF67" s="299"/>
      <c r="BG67" s="299"/>
      <c r="BH67" s="299"/>
      <c r="BI67" s="294"/>
      <c r="BJ67" s="300" t="s">
        <v>417</v>
      </c>
      <c r="BK67" s="300"/>
      <c r="BL67" s="300"/>
      <c r="BM67" s="300" t="s">
        <v>417</v>
      </c>
      <c r="BN67" s="295"/>
      <c r="BO67" s="301" t="s">
        <v>417</v>
      </c>
      <c r="BP67" s="301"/>
      <c r="BQ67" s="301"/>
      <c r="BR67" s="301" t="s">
        <v>417</v>
      </c>
      <c r="BS67" s="296"/>
      <c r="BT67" s="302" t="s">
        <v>417</v>
      </c>
      <c r="BU67" s="302"/>
      <c r="BV67" s="302"/>
      <c r="BW67" s="302" t="s">
        <v>417</v>
      </c>
      <c r="BX67" s="297" t="s">
        <v>194</v>
      </c>
      <c r="BY67" s="66"/>
      <c r="BZ67" s="66"/>
    </row>
    <row r="68" spans="1:78" ht="29.1" customHeight="1" outlineLevel="1">
      <c r="A68" s="6" t="s">
        <v>27</v>
      </c>
      <c r="B68" s="96" t="s">
        <v>226</v>
      </c>
      <c r="C68" s="96" t="s">
        <v>226</v>
      </c>
      <c r="D68" s="96" t="s">
        <v>226</v>
      </c>
      <c r="E68" s="96" t="s">
        <v>226</v>
      </c>
      <c r="F68" s="96" t="s">
        <v>226</v>
      </c>
      <c r="G68" s="109" t="s">
        <v>226</v>
      </c>
      <c r="H68" s="109" t="s">
        <v>226</v>
      </c>
      <c r="I68" s="109" t="s">
        <v>226</v>
      </c>
      <c r="J68" s="109" t="s">
        <v>226</v>
      </c>
      <c r="K68" s="109" t="s">
        <v>226</v>
      </c>
      <c r="L68" s="109" t="s">
        <v>226</v>
      </c>
      <c r="M68" s="109" t="s">
        <v>226</v>
      </c>
      <c r="N68" s="109" t="s">
        <v>226</v>
      </c>
      <c r="O68" s="109" t="s">
        <v>226</v>
      </c>
      <c r="P68" s="109" t="s">
        <v>226</v>
      </c>
      <c r="Q68" s="109" t="s">
        <v>226</v>
      </c>
      <c r="R68" s="109" t="s">
        <v>226</v>
      </c>
      <c r="S68" s="109"/>
      <c r="T68" s="99" t="s">
        <v>226</v>
      </c>
      <c r="U68" s="99"/>
      <c r="V68" s="99" t="s">
        <v>226</v>
      </c>
      <c r="W68" s="99" t="s">
        <v>226</v>
      </c>
      <c r="X68" s="99" t="s">
        <v>226</v>
      </c>
      <c r="Y68" s="99" t="s">
        <v>226</v>
      </c>
      <c r="Z68" s="204" t="s">
        <v>226</v>
      </c>
      <c r="AA68" s="204" t="s">
        <v>226</v>
      </c>
      <c r="AB68" s="204" t="s">
        <v>226</v>
      </c>
      <c r="AC68" s="204" t="s">
        <v>226</v>
      </c>
      <c r="AD68" s="204" t="s">
        <v>226</v>
      </c>
      <c r="AE68" s="204" t="s">
        <v>226</v>
      </c>
      <c r="AF68" s="204" t="s">
        <v>226</v>
      </c>
      <c r="AG68" s="204" t="s">
        <v>226</v>
      </c>
      <c r="AH68" s="204" t="s">
        <v>226</v>
      </c>
      <c r="AI68" s="204" t="s">
        <v>226</v>
      </c>
      <c r="AJ68" s="204" t="s">
        <v>226</v>
      </c>
      <c r="AK68" s="204" t="s">
        <v>226</v>
      </c>
      <c r="AL68" s="13"/>
      <c r="AM68" s="13"/>
      <c r="AN68" s="290" t="s">
        <v>194</v>
      </c>
      <c r="AO68" s="111" t="s">
        <v>194</v>
      </c>
      <c r="AP68" s="111" t="s">
        <v>194</v>
      </c>
      <c r="AQ68" s="111" t="s">
        <v>194</v>
      </c>
      <c r="AR68" s="111" t="s">
        <v>194</v>
      </c>
      <c r="AS68" s="291"/>
      <c r="AT68" s="233" t="s">
        <v>194</v>
      </c>
      <c r="AU68" s="268" t="s">
        <v>194</v>
      </c>
      <c r="AV68" s="268" t="s">
        <v>194</v>
      </c>
      <c r="AW68" s="268" t="s">
        <v>194</v>
      </c>
      <c r="AX68" s="268" t="s">
        <v>194</v>
      </c>
      <c r="AY68" s="292"/>
      <c r="AZ68" s="298"/>
      <c r="BA68" s="298"/>
      <c r="BB68" s="298"/>
      <c r="BC68" s="298"/>
      <c r="BD68" s="293"/>
      <c r="BE68" s="299"/>
      <c r="BF68" s="299"/>
      <c r="BG68" s="299"/>
      <c r="BH68" s="299"/>
      <c r="BI68" s="294"/>
      <c r="BJ68" s="300" t="s">
        <v>417</v>
      </c>
      <c r="BK68" s="300"/>
      <c r="BL68" s="300"/>
      <c r="BM68" s="300" t="s">
        <v>417</v>
      </c>
      <c r="BN68" s="295"/>
      <c r="BO68" s="301" t="s">
        <v>417</v>
      </c>
      <c r="BP68" s="301"/>
      <c r="BQ68" s="301"/>
      <c r="BR68" s="301" t="s">
        <v>417</v>
      </c>
      <c r="BS68" s="296"/>
      <c r="BT68" s="302" t="s">
        <v>417</v>
      </c>
      <c r="BU68" s="302"/>
      <c r="BV68" s="302"/>
      <c r="BW68" s="302" t="s">
        <v>417</v>
      </c>
      <c r="BX68" s="297" t="s">
        <v>194</v>
      </c>
      <c r="BY68" s="66"/>
      <c r="BZ68" s="66"/>
    </row>
    <row r="69" spans="1:78" ht="29.1" customHeight="1" outlineLevel="1">
      <c r="A69" s="6" t="s">
        <v>8</v>
      </c>
      <c r="B69" s="96" t="s">
        <v>226</v>
      </c>
      <c r="C69" s="96" t="s">
        <v>226</v>
      </c>
      <c r="D69" s="96" t="s">
        <v>226</v>
      </c>
      <c r="E69" s="96" t="s">
        <v>226</v>
      </c>
      <c r="F69" s="96" t="s">
        <v>226</v>
      </c>
      <c r="G69" s="109" t="s">
        <v>226</v>
      </c>
      <c r="H69" s="109" t="s">
        <v>226</v>
      </c>
      <c r="I69" s="109" t="s">
        <v>226</v>
      </c>
      <c r="J69" s="109" t="s">
        <v>226</v>
      </c>
      <c r="K69" s="109" t="s">
        <v>226</v>
      </c>
      <c r="L69" s="109" t="s">
        <v>226</v>
      </c>
      <c r="M69" s="109" t="s">
        <v>226</v>
      </c>
      <c r="N69" s="109" t="s">
        <v>226</v>
      </c>
      <c r="O69" s="109" t="s">
        <v>226</v>
      </c>
      <c r="P69" s="109" t="s">
        <v>226</v>
      </c>
      <c r="Q69" s="109" t="s">
        <v>226</v>
      </c>
      <c r="R69" s="109" t="s">
        <v>226</v>
      </c>
      <c r="S69" s="109"/>
      <c r="T69" s="99" t="s">
        <v>226</v>
      </c>
      <c r="U69" s="99"/>
      <c r="V69" s="99" t="s">
        <v>226</v>
      </c>
      <c r="W69" s="99" t="s">
        <v>226</v>
      </c>
      <c r="X69" s="99" t="s">
        <v>226</v>
      </c>
      <c r="Y69" s="99" t="s">
        <v>226</v>
      </c>
      <c r="Z69" s="204" t="s">
        <v>226</v>
      </c>
      <c r="AA69" s="204" t="s">
        <v>226</v>
      </c>
      <c r="AB69" s="204" t="s">
        <v>226</v>
      </c>
      <c r="AC69" s="204" t="s">
        <v>226</v>
      </c>
      <c r="AD69" s="204" t="s">
        <v>226</v>
      </c>
      <c r="AE69" s="204" t="s">
        <v>226</v>
      </c>
      <c r="AF69" s="204" t="s">
        <v>226</v>
      </c>
      <c r="AG69" s="204" t="s">
        <v>226</v>
      </c>
      <c r="AH69" s="204" t="s">
        <v>226</v>
      </c>
      <c r="AI69" s="204" t="s">
        <v>226</v>
      </c>
      <c r="AJ69" s="204" t="s">
        <v>226</v>
      </c>
      <c r="AK69" s="204" t="s">
        <v>226</v>
      </c>
      <c r="AL69" s="13"/>
      <c r="AM69" s="13"/>
      <c r="AN69" s="290" t="s">
        <v>194</v>
      </c>
      <c r="AO69" s="111" t="s">
        <v>194</v>
      </c>
      <c r="AP69" s="111" t="s">
        <v>194</v>
      </c>
      <c r="AQ69" s="111" t="s">
        <v>194</v>
      </c>
      <c r="AR69" s="111" t="s">
        <v>194</v>
      </c>
      <c r="AS69" s="291"/>
      <c r="AT69" s="233" t="s">
        <v>194</v>
      </c>
      <c r="AU69" s="268" t="s">
        <v>194</v>
      </c>
      <c r="AV69" s="268" t="s">
        <v>194</v>
      </c>
      <c r="AW69" s="268" t="s">
        <v>194</v>
      </c>
      <c r="AX69" s="268" t="s">
        <v>194</v>
      </c>
      <c r="AY69" s="292"/>
      <c r="AZ69" s="298"/>
      <c r="BA69" s="298"/>
      <c r="BB69" s="298"/>
      <c r="BC69" s="298"/>
      <c r="BD69" s="293"/>
      <c r="BE69" s="299"/>
      <c r="BF69" s="299"/>
      <c r="BG69" s="299"/>
      <c r="BH69" s="299"/>
      <c r="BI69" s="294"/>
      <c r="BJ69" s="300" t="s">
        <v>417</v>
      </c>
      <c r="BK69" s="300"/>
      <c r="BL69" s="300"/>
      <c r="BM69" s="300" t="s">
        <v>417</v>
      </c>
      <c r="BN69" s="295"/>
      <c r="BO69" s="301" t="s">
        <v>417</v>
      </c>
      <c r="BP69" s="301"/>
      <c r="BQ69" s="301"/>
      <c r="BR69" s="301" t="s">
        <v>417</v>
      </c>
      <c r="BS69" s="296"/>
      <c r="BT69" s="302" t="s">
        <v>417</v>
      </c>
      <c r="BU69" s="302"/>
      <c r="BV69" s="302"/>
      <c r="BW69" s="302" t="s">
        <v>417</v>
      </c>
      <c r="BX69" s="297" t="s">
        <v>194</v>
      </c>
      <c r="BY69" s="66"/>
      <c r="BZ69" s="66"/>
    </row>
    <row r="70" spans="1:78" ht="29.1" customHeight="1" outlineLevel="1">
      <c r="A70" s="6" t="s">
        <v>11</v>
      </c>
      <c r="B70" s="96" t="s">
        <v>226</v>
      </c>
      <c r="C70" s="96" t="s">
        <v>226</v>
      </c>
      <c r="D70" s="96" t="s">
        <v>226</v>
      </c>
      <c r="E70" s="96" t="s">
        <v>226</v>
      </c>
      <c r="F70" s="96" t="s">
        <v>226</v>
      </c>
      <c r="G70" s="109" t="s">
        <v>226</v>
      </c>
      <c r="H70" s="109" t="s">
        <v>226</v>
      </c>
      <c r="I70" s="109" t="s">
        <v>226</v>
      </c>
      <c r="J70" s="109" t="s">
        <v>226</v>
      </c>
      <c r="K70" s="109" t="s">
        <v>226</v>
      </c>
      <c r="L70" s="109" t="s">
        <v>226</v>
      </c>
      <c r="M70" s="109" t="s">
        <v>226</v>
      </c>
      <c r="N70" s="109" t="s">
        <v>226</v>
      </c>
      <c r="O70" s="109" t="s">
        <v>226</v>
      </c>
      <c r="P70" s="109" t="s">
        <v>226</v>
      </c>
      <c r="Q70" s="109" t="s">
        <v>226</v>
      </c>
      <c r="R70" s="109" t="s">
        <v>226</v>
      </c>
      <c r="S70" s="109"/>
      <c r="T70" s="99" t="s">
        <v>180</v>
      </c>
      <c r="U70" s="99"/>
      <c r="V70" s="99" t="s">
        <v>226</v>
      </c>
      <c r="W70" s="99" t="s">
        <v>226</v>
      </c>
      <c r="X70" s="99" t="s">
        <v>226</v>
      </c>
      <c r="Y70" s="99" t="s">
        <v>226</v>
      </c>
      <c r="Z70" s="204" t="s">
        <v>226</v>
      </c>
      <c r="AA70" s="204" t="s">
        <v>226</v>
      </c>
      <c r="AB70" s="204" t="s">
        <v>226</v>
      </c>
      <c r="AC70" s="204" t="s">
        <v>226</v>
      </c>
      <c r="AD70" s="204" t="s">
        <v>226</v>
      </c>
      <c r="AE70" s="204" t="s">
        <v>226</v>
      </c>
      <c r="AF70" s="204" t="s">
        <v>226</v>
      </c>
      <c r="AG70" s="204" t="s">
        <v>226</v>
      </c>
      <c r="AH70" s="204" t="s">
        <v>226</v>
      </c>
      <c r="AI70" s="204" t="s">
        <v>226</v>
      </c>
      <c r="AJ70" s="204" t="s">
        <v>226</v>
      </c>
      <c r="AK70" s="204" t="s">
        <v>226</v>
      </c>
      <c r="AL70" s="13"/>
      <c r="AM70" s="13"/>
      <c r="AN70" s="290" t="s">
        <v>194</v>
      </c>
      <c r="AO70" s="111" t="s">
        <v>194</v>
      </c>
      <c r="AP70" s="111" t="s">
        <v>194</v>
      </c>
      <c r="AQ70" s="111" t="s">
        <v>194</v>
      </c>
      <c r="AR70" s="111" t="s">
        <v>194</v>
      </c>
      <c r="AS70" s="291"/>
      <c r="AT70" s="233" t="s">
        <v>194</v>
      </c>
      <c r="AU70" s="268" t="s">
        <v>194</v>
      </c>
      <c r="AV70" s="268" t="s">
        <v>194</v>
      </c>
      <c r="AW70" s="268" t="s">
        <v>194</v>
      </c>
      <c r="AX70" s="268" t="s">
        <v>194</v>
      </c>
      <c r="AY70" s="292"/>
      <c r="AZ70" s="298"/>
      <c r="BA70" s="298"/>
      <c r="BB70" s="298"/>
      <c r="BC70" s="298"/>
      <c r="BD70" s="293"/>
      <c r="BE70" s="299"/>
      <c r="BF70" s="299"/>
      <c r="BG70" s="299"/>
      <c r="BH70" s="299"/>
      <c r="BI70" s="294"/>
      <c r="BJ70" s="300" t="s">
        <v>417</v>
      </c>
      <c r="BK70" s="300"/>
      <c r="BL70" s="300"/>
      <c r="BM70" s="300" t="s">
        <v>417</v>
      </c>
      <c r="BN70" s="295"/>
      <c r="BO70" s="301" t="s">
        <v>417</v>
      </c>
      <c r="BP70" s="301"/>
      <c r="BQ70" s="301"/>
      <c r="BR70" s="301" t="s">
        <v>417</v>
      </c>
      <c r="BS70" s="296"/>
      <c r="BT70" s="302" t="s">
        <v>417</v>
      </c>
      <c r="BU70" s="302"/>
      <c r="BV70" s="302"/>
      <c r="BW70" s="302" t="s">
        <v>417</v>
      </c>
      <c r="BX70" s="297" t="s">
        <v>194</v>
      </c>
      <c r="BY70" s="66"/>
      <c r="BZ70" s="66"/>
    </row>
    <row r="71" spans="1:78" ht="29.1" customHeight="1" outlineLevel="1">
      <c r="A71" s="6" t="s">
        <v>14</v>
      </c>
      <c r="B71" s="96" t="s">
        <v>226</v>
      </c>
      <c r="C71" s="96" t="s">
        <v>226</v>
      </c>
      <c r="D71" s="96" t="s">
        <v>226</v>
      </c>
      <c r="E71" s="96" t="s">
        <v>226</v>
      </c>
      <c r="F71" s="96" t="s">
        <v>226</v>
      </c>
      <c r="G71" s="109" t="s">
        <v>226</v>
      </c>
      <c r="H71" s="109" t="s">
        <v>226</v>
      </c>
      <c r="I71" s="109" t="s">
        <v>226</v>
      </c>
      <c r="J71" s="109" t="s">
        <v>226</v>
      </c>
      <c r="K71" s="109" t="s">
        <v>226</v>
      </c>
      <c r="L71" s="109" t="s">
        <v>226</v>
      </c>
      <c r="M71" s="109" t="s">
        <v>226</v>
      </c>
      <c r="N71" s="109" t="s">
        <v>226</v>
      </c>
      <c r="O71" s="109" t="s">
        <v>226</v>
      </c>
      <c r="P71" s="109" t="s">
        <v>226</v>
      </c>
      <c r="Q71" s="109" t="s">
        <v>226</v>
      </c>
      <c r="R71" s="109" t="s">
        <v>226</v>
      </c>
      <c r="S71" s="109"/>
      <c r="T71" s="99" t="s">
        <v>226</v>
      </c>
      <c r="U71" s="99"/>
      <c r="V71" s="99" t="s">
        <v>226</v>
      </c>
      <c r="W71" s="99" t="s">
        <v>226</v>
      </c>
      <c r="X71" s="99" t="s">
        <v>226</v>
      </c>
      <c r="Y71" s="99" t="s">
        <v>226</v>
      </c>
      <c r="Z71" s="204" t="s">
        <v>226</v>
      </c>
      <c r="AA71" s="204" t="s">
        <v>226</v>
      </c>
      <c r="AB71" s="204" t="s">
        <v>226</v>
      </c>
      <c r="AC71" s="204" t="s">
        <v>226</v>
      </c>
      <c r="AD71" s="204" t="s">
        <v>226</v>
      </c>
      <c r="AE71" s="204" t="s">
        <v>226</v>
      </c>
      <c r="AF71" s="204" t="s">
        <v>226</v>
      </c>
      <c r="AG71" s="204" t="s">
        <v>226</v>
      </c>
      <c r="AH71" s="204" t="s">
        <v>226</v>
      </c>
      <c r="AI71" s="204" t="s">
        <v>226</v>
      </c>
      <c r="AJ71" s="204" t="s">
        <v>226</v>
      </c>
      <c r="AK71" s="204" t="s">
        <v>226</v>
      </c>
      <c r="AL71" s="13"/>
      <c r="AM71" s="13"/>
      <c r="AN71" s="290" t="s">
        <v>194</v>
      </c>
      <c r="AO71" s="111" t="s">
        <v>194</v>
      </c>
      <c r="AP71" s="111" t="s">
        <v>194</v>
      </c>
      <c r="AQ71" s="111" t="s">
        <v>194</v>
      </c>
      <c r="AR71" s="111" t="s">
        <v>194</v>
      </c>
      <c r="AS71" s="291"/>
      <c r="AT71" s="233" t="s">
        <v>194</v>
      </c>
      <c r="AU71" s="268" t="s">
        <v>194</v>
      </c>
      <c r="AV71" s="268" t="s">
        <v>194</v>
      </c>
      <c r="AW71" s="268" t="s">
        <v>194</v>
      </c>
      <c r="AX71" s="268" t="s">
        <v>194</v>
      </c>
      <c r="AY71" s="292"/>
      <c r="AZ71" s="298"/>
      <c r="BA71" s="298"/>
      <c r="BB71" s="298"/>
      <c r="BC71" s="298"/>
      <c r="BD71" s="293"/>
      <c r="BE71" s="299"/>
      <c r="BF71" s="299"/>
      <c r="BG71" s="299"/>
      <c r="BH71" s="299"/>
      <c r="BI71" s="294"/>
      <c r="BJ71" s="300" t="s">
        <v>417</v>
      </c>
      <c r="BK71" s="300"/>
      <c r="BL71" s="300"/>
      <c r="BM71" s="300" t="s">
        <v>417</v>
      </c>
      <c r="BN71" s="295"/>
      <c r="BO71" s="301" t="s">
        <v>417</v>
      </c>
      <c r="BP71" s="301"/>
      <c r="BQ71" s="301"/>
      <c r="BR71" s="301" t="s">
        <v>417</v>
      </c>
      <c r="BS71" s="296"/>
      <c r="BT71" s="302" t="s">
        <v>417</v>
      </c>
      <c r="BU71" s="302"/>
      <c r="BV71" s="302"/>
      <c r="BW71" s="302" t="s">
        <v>417</v>
      </c>
      <c r="BX71" s="297" t="s">
        <v>194</v>
      </c>
      <c r="BY71" s="66"/>
      <c r="BZ71" s="66"/>
    </row>
    <row r="72" spans="1:78" ht="29.1" customHeight="1" outlineLevel="1">
      <c r="A72" s="6" t="s">
        <v>12</v>
      </c>
      <c r="B72" s="96" t="s">
        <v>226</v>
      </c>
      <c r="C72" s="96" t="s">
        <v>226</v>
      </c>
      <c r="D72" s="96" t="s">
        <v>226</v>
      </c>
      <c r="E72" s="96" t="s">
        <v>226</v>
      </c>
      <c r="F72" s="96" t="s">
        <v>226</v>
      </c>
      <c r="G72" s="109" t="s">
        <v>226</v>
      </c>
      <c r="H72" s="109" t="s">
        <v>226</v>
      </c>
      <c r="I72" s="109" t="s">
        <v>226</v>
      </c>
      <c r="J72" s="109" t="s">
        <v>226</v>
      </c>
      <c r="K72" s="109" t="s">
        <v>226</v>
      </c>
      <c r="L72" s="109" t="s">
        <v>226</v>
      </c>
      <c r="M72" s="109" t="s">
        <v>226</v>
      </c>
      <c r="N72" s="109" t="s">
        <v>226</v>
      </c>
      <c r="O72" s="109" t="s">
        <v>226</v>
      </c>
      <c r="P72" s="109" t="s">
        <v>226</v>
      </c>
      <c r="Q72" s="109" t="s">
        <v>226</v>
      </c>
      <c r="R72" s="109" t="s">
        <v>226</v>
      </c>
      <c r="S72" s="109"/>
      <c r="T72" s="99" t="s">
        <v>226</v>
      </c>
      <c r="U72" s="99"/>
      <c r="V72" s="99" t="s">
        <v>226</v>
      </c>
      <c r="W72" s="99" t="s">
        <v>226</v>
      </c>
      <c r="X72" s="99" t="s">
        <v>226</v>
      </c>
      <c r="Y72" s="99" t="s">
        <v>226</v>
      </c>
      <c r="Z72" s="204" t="s">
        <v>226</v>
      </c>
      <c r="AA72" s="204" t="s">
        <v>226</v>
      </c>
      <c r="AB72" s="204" t="s">
        <v>226</v>
      </c>
      <c r="AC72" s="204" t="s">
        <v>226</v>
      </c>
      <c r="AD72" s="204" t="s">
        <v>226</v>
      </c>
      <c r="AE72" s="204" t="s">
        <v>226</v>
      </c>
      <c r="AF72" s="204" t="s">
        <v>226</v>
      </c>
      <c r="AG72" s="204" t="s">
        <v>226</v>
      </c>
      <c r="AH72" s="204" t="s">
        <v>226</v>
      </c>
      <c r="AI72" s="204" t="s">
        <v>226</v>
      </c>
      <c r="AJ72" s="204" t="s">
        <v>226</v>
      </c>
      <c r="AK72" s="204" t="s">
        <v>226</v>
      </c>
      <c r="AL72" s="13"/>
      <c r="AM72" s="13"/>
      <c r="AN72" s="290" t="s">
        <v>194</v>
      </c>
      <c r="AO72" s="111" t="s">
        <v>194</v>
      </c>
      <c r="AP72" s="111" t="s">
        <v>194</v>
      </c>
      <c r="AQ72" s="111" t="s">
        <v>194</v>
      </c>
      <c r="AR72" s="111" t="s">
        <v>194</v>
      </c>
      <c r="AS72" s="291"/>
      <c r="AT72" s="233" t="s">
        <v>194</v>
      </c>
      <c r="AU72" s="268" t="s">
        <v>194</v>
      </c>
      <c r="AV72" s="268" t="s">
        <v>194</v>
      </c>
      <c r="AW72" s="268" t="s">
        <v>194</v>
      </c>
      <c r="AX72" s="268" t="s">
        <v>194</v>
      </c>
      <c r="AY72" s="292"/>
      <c r="AZ72" s="298"/>
      <c r="BA72" s="298"/>
      <c r="BB72" s="298"/>
      <c r="BC72" s="298"/>
      <c r="BD72" s="293"/>
      <c r="BE72" s="299"/>
      <c r="BF72" s="299"/>
      <c r="BG72" s="299"/>
      <c r="BH72" s="299"/>
      <c r="BI72" s="294"/>
      <c r="BJ72" s="300" t="s">
        <v>417</v>
      </c>
      <c r="BK72" s="300"/>
      <c r="BL72" s="300"/>
      <c r="BM72" s="300" t="s">
        <v>417</v>
      </c>
      <c r="BN72" s="295"/>
      <c r="BO72" s="301" t="s">
        <v>417</v>
      </c>
      <c r="BP72" s="301"/>
      <c r="BQ72" s="301"/>
      <c r="BR72" s="301" t="s">
        <v>417</v>
      </c>
      <c r="BS72" s="296"/>
      <c r="BT72" s="302" t="s">
        <v>417</v>
      </c>
      <c r="BU72" s="302"/>
      <c r="BV72" s="302"/>
      <c r="BW72" s="302" t="s">
        <v>417</v>
      </c>
      <c r="BX72" s="297" t="s">
        <v>194</v>
      </c>
      <c r="BY72" s="66"/>
      <c r="BZ72" s="66"/>
    </row>
    <row r="73" spans="1:78" ht="29.1" customHeight="1" outlineLevel="1">
      <c r="A73" s="6" t="s">
        <v>25</v>
      </c>
      <c r="B73" s="96" t="s">
        <v>226</v>
      </c>
      <c r="C73" s="96" t="s">
        <v>226</v>
      </c>
      <c r="D73" s="96" t="s">
        <v>226</v>
      </c>
      <c r="E73" s="96" t="s">
        <v>226</v>
      </c>
      <c r="F73" s="96" t="s">
        <v>226</v>
      </c>
      <c r="G73" s="109" t="s">
        <v>226</v>
      </c>
      <c r="H73" s="109" t="s">
        <v>226</v>
      </c>
      <c r="I73" s="109" t="s">
        <v>226</v>
      </c>
      <c r="J73" s="109" t="s">
        <v>226</v>
      </c>
      <c r="K73" s="109" t="s">
        <v>226</v>
      </c>
      <c r="L73" s="109" t="s">
        <v>226</v>
      </c>
      <c r="M73" s="109" t="s">
        <v>226</v>
      </c>
      <c r="N73" s="109" t="s">
        <v>226</v>
      </c>
      <c r="O73" s="109" t="s">
        <v>226</v>
      </c>
      <c r="P73" s="109" t="s">
        <v>226</v>
      </c>
      <c r="Q73" s="109" t="s">
        <v>226</v>
      </c>
      <c r="R73" s="109" t="s">
        <v>226</v>
      </c>
      <c r="S73" s="109"/>
      <c r="T73" s="99" t="s">
        <v>226</v>
      </c>
      <c r="U73" s="99"/>
      <c r="V73" s="99" t="s">
        <v>226</v>
      </c>
      <c r="W73" s="99" t="s">
        <v>226</v>
      </c>
      <c r="X73" s="99" t="s">
        <v>226</v>
      </c>
      <c r="Y73" s="99" t="s">
        <v>226</v>
      </c>
      <c r="Z73" s="204" t="s">
        <v>226</v>
      </c>
      <c r="AA73" s="204" t="s">
        <v>226</v>
      </c>
      <c r="AB73" s="204" t="s">
        <v>226</v>
      </c>
      <c r="AC73" s="204" t="s">
        <v>226</v>
      </c>
      <c r="AD73" s="204" t="s">
        <v>226</v>
      </c>
      <c r="AE73" s="204" t="s">
        <v>226</v>
      </c>
      <c r="AF73" s="204" t="s">
        <v>226</v>
      </c>
      <c r="AG73" s="204" t="s">
        <v>226</v>
      </c>
      <c r="AH73" s="204" t="s">
        <v>226</v>
      </c>
      <c r="AI73" s="204" t="s">
        <v>226</v>
      </c>
      <c r="AJ73" s="204" t="s">
        <v>226</v>
      </c>
      <c r="AK73" s="204" t="s">
        <v>226</v>
      </c>
      <c r="AL73" s="13"/>
      <c r="AM73" s="13"/>
      <c r="AN73" s="290" t="s">
        <v>194</v>
      </c>
      <c r="AO73" s="111" t="s">
        <v>194</v>
      </c>
      <c r="AP73" s="111" t="s">
        <v>194</v>
      </c>
      <c r="AQ73" s="111" t="s">
        <v>194</v>
      </c>
      <c r="AR73" s="111" t="s">
        <v>194</v>
      </c>
      <c r="AS73" s="291"/>
      <c r="AT73" s="233" t="s">
        <v>194</v>
      </c>
      <c r="AU73" s="268" t="s">
        <v>194</v>
      </c>
      <c r="AV73" s="268" t="s">
        <v>194</v>
      </c>
      <c r="AW73" s="268" t="s">
        <v>194</v>
      </c>
      <c r="AX73" s="268" t="s">
        <v>194</v>
      </c>
      <c r="AY73" s="292"/>
      <c r="AZ73" s="298"/>
      <c r="BA73" s="298"/>
      <c r="BB73" s="298"/>
      <c r="BC73" s="298"/>
      <c r="BD73" s="293"/>
      <c r="BE73" s="299"/>
      <c r="BF73" s="299"/>
      <c r="BG73" s="299"/>
      <c r="BH73" s="299"/>
      <c r="BI73" s="294"/>
      <c r="BJ73" s="300" t="s">
        <v>417</v>
      </c>
      <c r="BK73" s="300"/>
      <c r="BL73" s="300"/>
      <c r="BM73" s="300" t="s">
        <v>417</v>
      </c>
      <c r="BN73" s="295"/>
      <c r="BO73" s="301" t="s">
        <v>417</v>
      </c>
      <c r="BP73" s="301"/>
      <c r="BQ73" s="301"/>
      <c r="BR73" s="301" t="s">
        <v>417</v>
      </c>
      <c r="BS73" s="296"/>
      <c r="BT73" s="302" t="s">
        <v>417</v>
      </c>
      <c r="BU73" s="302"/>
      <c r="BV73" s="302"/>
      <c r="BW73" s="302" t="s">
        <v>417</v>
      </c>
      <c r="BX73" s="297" t="s">
        <v>194</v>
      </c>
      <c r="BY73" s="66"/>
      <c r="BZ73" s="66"/>
    </row>
    <row r="74" spans="1:78" ht="29.1" customHeight="1" outlineLevel="1">
      <c r="A74" s="6" t="s">
        <v>26</v>
      </c>
      <c r="B74" s="96" t="s">
        <v>226</v>
      </c>
      <c r="C74" s="96" t="s">
        <v>226</v>
      </c>
      <c r="D74" s="96" t="s">
        <v>226</v>
      </c>
      <c r="E74" s="96" t="s">
        <v>226</v>
      </c>
      <c r="F74" s="96" t="s">
        <v>226</v>
      </c>
      <c r="G74" s="109" t="s">
        <v>226</v>
      </c>
      <c r="H74" s="109" t="s">
        <v>226</v>
      </c>
      <c r="I74" s="109" t="s">
        <v>226</v>
      </c>
      <c r="J74" s="109" t="s">
        <v>226</v>
      </c>
      <c r="K74" s="109" t="s">
        <v>226</v>
      </c>
      <c r="L74" s="109" t="s">
        <v>226</v>
      </c>
      <c r="M74" s="109" t="s">
        <v>226</v>
      </c>
      <c r="N74" s="109" t="s">
        <v>226</v>
      </c>
      <c r="O74" s="109" t="s">
        <v>226</v>
      </c>
      <c r="P74" s="109" t="s">
        <v>226</v>
      </c>
      <c r="Q74" s="109" t="s">
        <v>226</v>
      </c>
      <c r="R74" s="109" t="s">
        <v>226</v>
      </c>
      <c r="S74" s="109"/>
      <c r="T74" s="99" t="s">
        <v>255</v>
      </c>
      <c r="U74" s="99"/>
      <c r="V74" s="99" t="s">
        <v>226</v>
      </c>
      <c r="W74" s="99" t="s">
        <v>226</v>
      </c>
      <c r="X74" s="99" t="s">
        <v>226</v>
      </c>
      <c r="Y74" s="99" t="s">
        <v>226</v>
      </c>
      <c r="Z74" s="204" t="s">
        <v>226</v>
      </c>
      <c r="AA74" s="204" t="s">
        <v>226</v>
      </c>
      <c r="AB74" s="204" t="s">
        <v>226</v>
      </c>
      <c r="AC74" s="204" t="s">
        <v>226</v>
      </c>
      <c r="AD74" s="204" t="s">
        <v>226</v>
      </c>
      <c r="AE74" s="204" t="s">
        <v>226</v>
      </c>
      <c r="AF74" s="204" t="s">
        <v>226</v>
      </c>
      <c r="AG74" s="204" t="s">
        <v>226</v>
      </c>
      <c r="AH74" s="204" t="s">
        <v>226</v>
      </c>
      <c r="AI74" s="204" t="s">
        <v>226</v>
      </c>
      <c r="AJ74" s="204" t="s">
        <v>226</v>
      </c>
      <c r="AK74" s="204" t="s">
        <v>226</v>
      </c>
      <c r="AL74" s="13"/>
      <c r="AM74" s="13"/>
      <c r="AN74" s="290" t="s">
        <v>194</v>
      </c>
      <c r="AO74" s="111" t="s">
        <v>194</v>
      </c>
      <c r="AP74" s="111" t="s">
        <v>194</v>
      </c>
      <c r="AQ74" s="111" t="s">
        <v>194</v>
      </c>
      <c r="AR74" s="111" t="s">
        <v>194</v>
      </c>
      <c r="AS74" s="291"/>
      <c r="AT74" s="233" t="s">
        <v>194</v>
      </c>
      <c r="AU74" s="268" t="s">
        <v>194</v>
      </c>
      <c r="AV74" s="268" t="s">
        <v>194</v>
      </c>
      <c r="AW74" s="268" t="s">
        <v>194</v>
      </c>
      <c r="AX74" s="268" t="s">
        <v>194</v>
      </c>
      <c r="AY74" s="292"/>
      <c r="AZ74" s="298"/>
      <c r="BA74" s="298"/>
      <c r="BB74" s="298"/>
      <c r="BC74" s="298"/>
      <c r="BD74" s="293"/>
      <c r="BE74" s="299"/>
      <c r="BF74" s="299"/>
      <c r="BG74" s="299"/>
      <c r="BH74" s="299"/>
      <c r="BI74" s="294"/>
      <c r="BJ74" s="300" t="s">
        <v>417</v>
      </c>
      <c r="BK74" s="300"/>
      <c r="BL74" s="300"/>
      <c r="BM74" s="300" t="s">
        <v>417</v>
      </c>
      <c r="BN74" s="295"/>
      <c r="BO74" s="301" t="s">
        <v>417</v>
      </c>
      <c r="BP74" s="301"/>
      <c r="BQ74" s="301"/>
      <c r="BR74" s="301" t="s">
        <v>417</v>
      </c>
      <c r="BS74" s="296"/>
      <c r="BT74" s="302" t="s">
        <v>417</v>
      </c>
      <c r="BU74" s="302"/>
      <c r="BV74" s="302"/>
      <c r="BW74" s="302" t="s">
        <v>417</v>
      </c>
      <c r="BX74" s="297" t="s">
        <v>194</v>
      </c>
      <c r="BY74" s="66"/>
      <c r="BZ74" s="66"/>
    </row>
    <row r="75" spans="1:78" ht="29.1" customHeight="1" outlineLevel="1">
      <c r="A75" s="6" t="s">
        <v>5</v>
      </c>
      <c r="B75" s="96" t="s">
        <v>226</v>
      </c>
      <c r="C75" s="96" t="s">
        <v>226</v>
      </c>
      <c r="D75" s="96" t="s">
        <v>226</v>
      </c>
      <c r="E75" s="96" t="s">
        <v>226</v>
      </c>
      <c r="F75" s="96" t="s">
        <v>226</v>
      </c>
      <c r="G75" s="109" t="s">
        <v>226</v>
      </c>
      <c r="H75" s="109" t="s">
        <v>226</v>
      </c>
      <c r="I75" s="109" t="s">
        <v>226</v>
      </c>
      <c r="J75" s="109" t="s">
        <v>226</v>
      </c>
      <c r="K75" s="109" t="s">
        <v>226</v>
      </c>
      <c r="L75" s="109" t="s">
        <v>226</v>
      </c>
      <c r="M75" s="109" t="s">
        <v>226</v>
      </c>
      <c r="N75" s="109" t="s">
        <v>226</v>
      </c>
      <c r="O75" s="109" t="s">
        <v>226</v>
      </c>
      <c r="P75" s="109" t="s">
        <v>226</v>
      </c>
      <c r="Q75" s="109" t="s">
        <v>226</v>
      </c>
      <c r="R75" s="109" t="s">
        <v>226</v>
      </c>
      <c r="S75" s="109"/>
      <c r="T75" s="99" t="s">
        <v>189</v>
      </c>
      <c r="U75" s="99"/>
      <c r="V75" s="99" t="s">
        <v>226</v>
      </c>
      <c r="W75" s="99" t="s">
        <v>226</v>
      </c>
      <c r="X75" s="99" t="s">
        <v>226</v>
      </c>
      <c r="Y75" s="99" t="s">
        <v>226</v>
      </c>
      <c r="Z75" s="204" t="s">
        <v>226</v>
      </c>
      <c r="AA75" s="204" t="s">
        <v>226</v>
      </c>
      <c r="AB75" s="204" t="s">
        <v>226</v>
      </c>
      <c r="AC75" s="204" t="s">
        <v>226</v>
      </c>
      <c r="AD75" s="204" t="s">
        <v>226</v>
      </c>
      <c r="AE75" s="204" t="s">
        <v>226</v>
      </c>
      <c r="AF75" s="204" t="s">
        <v>226</v>
      </c>
      <c r="AG75" s="204" t="s">
        <v>226</v>
      </c>
      <c r="AH75" s="204" t="s">
        <v>226</v>
      </c>
      <c r="AI75" s="204" t="s">
        <v>226</v>
      </c>
      <c r="AJ75" s="204" t="s">
        <v>226</v>
      </c>
      <c r="AK75" s="204" t="s">
        <v>226</v>
      </c>
      <c r="AL75" s="13"/>
      <c r="AM75" s="13"/>
      <c r="AN75" s="290" t="s">
        <v>194</v>
      </c>
      <c r="AO75" s="111" t="s">
        <v>194</v>
      </c>
      <c r="AP75" s="111" t="s">
        <v>194</v>
      </c>
      <c r="AQ75" s="111" t="s">
        <v>194</v>
      </c>
      <c r="AR75" s="111" t="s">
        <v>194</v>
      </c>
      <c r="AS75" s="291"/>
      <c r="AT75" s="233" t="s">
        <v>194</v>
      </c>
      <c r="AU75" s="268" t="s">
        <v>194</v>
      </c>
      <c r="AV75" s="268" t="s">
        <v>194</v>
      </c>
      <c r="AW75" s="268" t="s">
        <v>194</v>
      </c>
      <c r="AX75" s="268" t="s">
        <v>194</v>
      </c>
      <c r="AY75" s="292"/>
      <c r="AZ75" s="298"/>
      <c r="BA75" s="298"/>
      <c r="BB75" s="298"/>
      <c r="BC75" s="298"/>
      <c r="BD75" s="293"/>
      <c r="BE75" s="299"/>
      <c r="BF75" s="299"/>
      <c r="BG75" s="299"/>
      <c r="BH75" s="299"/>
      <c r="BI75" s="294"/>
      <c r="BJ75" s="300" t="s">
        <v>417</v>
      </c>
      <c r="BK75" s="300"/>
      <c r="BL75" s="300"/>
      <c r="BM75" s="300" t="s">
        <v>417</v>
      </c>
      <c r="BN75" s="295"/>
      <c r="BO75" s="301" t="s">
        <v>417</v>
      </c>
      <c r="BP75" s="301"/>
      <c r="BQ75" s="301"/>
      <c r="BR75" s="301" t="s">
        <v>417</v>
      </c>
      <c r="BS75" s="296"/>
      <c r="BT75" s="302" t="s">
        <v>417</v>
      </c>
      <c r="BU75" s="302"/>
      <c r="BV75" s="302"/>
      <c r="BW75" s="302" t="s">
        <v>417</v>
      </c>
      <c r="BX75" s="297" t="s">
        <v>194</v>
      </c>
      <c r="BY75" s="66"/>
      <c r="BZ75" s="66"/>
    </row>
    <row r="76" spans="1:78" ht="29.1" customHeight="1" outlineLevel="1">
      <c r="A76" s="6" t="s">
        <v>7</v>
      </c>
      <c r="B76" s="96" t="s">
        <v>226</v>
      </c>
      <c r="C76" s="96" t="s">
        <v>226</v>
      </c>
      <c r="D76" s="96" t="s">
        <v>226</v>
      </c>
      <c r="E76" s="96" t="s">
        <v>226</v>
      </c>
      <c r="F76" s="96" t="s">
        <v>226</v>
      </c>
      <c r="G76" s="109" t="s">
        <v>226</v>
      </c>
      <c r="H76" s="109" t="s">
        <v>226</v>
      </c>
      <c r="I76" s="109" t="s">
        <v>226</v>
      </c>
      <c r="J76" s="109" t="s">
        <v>226</v>
      </c>
      <c r="K76" s="109" t="s">
        <v>226</v>
      </c>
      <c r="L76" s="109" t="s">
        <v>226</v>
      </c>
      <c r="M76" s="109" t="s">
        <v>226</v>
      </c>
      <c r="N76" s="109" t="s">
        <v>226</v>
      </c>
      <c r="O76" s="109" t="s">
        <v>226</v>
      </c>
      <c r="P76" s="109" t="s">
        <v>226</v>
      </c>
      <c r="Q76" s="109" t="s">
        <v>226</v>
      </c>
      <c r="R76" s="109" t="s">
        <v>226</v>
      </c>
      <c r="S76" s="109"/>
      <c r="T76" s="99" t="s">
        <v>226</v>
      </c>
      <c r="U76" s="99"/>
      <c r="V76" s="99" t="s">
        <v>226</v>
      </c>
      <c r="W76" s="99" t="s">
        <v>226</v>
      </c>
      <c r="X76" s="99" t="s">
        <v>226</v>
      </c>
      <c r="Y76" s="99" t="s">
        <v>226</v>
      </c>
      <c r="Z76" s="204" t="s">
        <v>226</v>
      </c>
      <c r="AA76" s="204" t="s">
        <v>226</v>
      </c>
      <c r="AB76" s="204" t="s">
        <v>226</v>
      </c>
      <c r="AC76" s="204" t="s">
        <v>226</v>
      </c>
      <c r="AD76" s="204" t="s">
        <v>226</v>
      </c>
      <c r="AE76" s="204" t="s">
        <v>226</v>
      </c>
      <c r="AF76" s="204" t="s">
        <v>226</v>
      </c>
      <c r="AG76" s="204" t="s">
        <v>226</v>
      </c>
      <c r="AH76" s="204" t="s">
        <v>226</v>
      </c>
      <c r="AI76" s="204" t="s">
        <v>226</v>
      </c>
      <c r="AJ76" s="204" t="s">
        <v>226</v>
      </c>
      <c r="AK76" s="204" t="s">
        <v>226</v>
      </c>
      <c r="AL76" s="13"/>
      <c r="AM76" s="13"/>
      <c r="AN76" s="290" t="s">
        <v>194</v>
      </c>
      <c r="AO76" s="111" t="s">
        <v>194</v>
      </c>
      <c r="AP76" s="111" t="s">
        <v>194</v>
      </c>
      <c r="AQ76" s="111" t="s">
        <v>194</v>
      </c>
      <c r="AR76" s="111" t="s">
        <v>194</v>
      </c>
      <c r="AS76" s="291"/>
      <c r="AT76" s="233" t="s">
        <v>194</v>
      </c>
      <c r="AU76" s="268" t="s">
        <v>194</v>
      </c>
      <c r="AV76" s="268" t="s">
        <v>194</v>
      </c>
      <c r="AW76" s="268" t="s">
        <v>194</v>
      </c>
      <c r="AX76" s="268" t="s">
        <v>194</v>
      </c>
      <c r="AY76" s="292"/>
      <c r="AZ76" s="298"/>
      <c r="BA76" s="298"/>
      <c r="BB76" s="298"/>
      <c r="BC76" s="298"/>
      <c r="BD76" s="293"/>
      <c r="BE76" s="299"/>
      <c r="BF76" s="299"/>
      <c r="BG76" s="299"/>
      <c r="BH76" s="299"/>
      <c r="BI76" s="294"/>
      <c r="BJ76" s="300" t="s">
        <v>417</v>
      </c>
      <c r="BK76" s="300"/>
      <c r="BL76" s="300"/>
      <c r="BM76" s="300" t="s">
        <v>417</v>
      </c>
      <c r="BN76" s="295"/>
      <c r="BO76" s="301" t="s">
        <v>417</v>
      </c>
      <c r="BP76" s="301"/>
      <c r="BQ76" s="301"/>
      <c r="BR76" s="301" t="s">
        <v>417</v>
      </c>
      <c r="BS76" s="296"/>
      <c r="BT76" s="302" t="s">
        <v>417</v>
      </c>
      <c r="BU76" s="302"/>
      <c r="BV76" s="302"/>
      <c r="BW76" s="302" t="s">
        <v>417</v>
      </c>
      <c r="BX76" s="297" t="s">
        <v>194</v>
      </c>
      <c r="BY76" s="66"/>
      <c r="BZ76" s="66"/>
    </row>
    <row r="77" spans="1:78" ht="29.1" customHeight="1" outlineLevel="1">
      <c r="A77" s="6" t="s">
        <v>1</v>
      </c>
      <c r="B77" s="96" t="s">
        <v>226</v>
      </c>
      <c r="C77" s="96" t="s">
        <v>226</v>
      </c>
      <c r="D77" s="96" t="s">
        <v>226</v>
      </c>
      <c r="E77" s="96" t="s">
        <v>226</v>
      </c>
      <c r="F77" s="96" t="s">
        <v>226</v>
      </c>
      <c r="G77" s="109" t="s">
        <v>226</v>
      </c>
      <c r="H77" s="109" t="s">
        <v>226</v>
      </c>
      <c r="I77" s="109" t="s">
        <v>226</v>
      </c>
      <c r="J77" s="109" t="s">
        <v>226</v>
      </c>
      <c r="K77" s="109" t="s">
        <v>226</v>
      </c>
      <c r="L77" s="109" t="s">
        <v>226</v>
      </c>
      <c r="M77" s="109" t="s">
        <v>226</v>
      </c>
      <c r="N77" s="109" t="s">
        <v>226</v>
      </c>
      <c r="O77" s="109" t="s">
        <v>226</v>
      </c>
      <c r="P77" s="109" t="s">
        <v>226</v>
      </c>
      <c r="Q77" s="109" t="s">
        <v>226</v>
      </c>
      <c r="R77" s="109" t="s">
        <v>226</v>
      </c>
      <c r="S77" s="109"/>
      <c r="T77" s="99" t="s">
        <v>413</v>
      </c>
      <c r="U77" s="99"/>
      <c r="V77" s="99" t="s">
        <v>226</v>
      </c>
      <c r="W77" s="99" t="s">
        <v>226</v>
      </c>
      <c r="X77" s="99" t="s">
        <v>226</v>
      </c>
      <c r="Y77" s="99" t="s">
        <v>226</v>
      </c>
      <c r="Z77" s="204" t="s">
        <v>226</v>
      </c>
      <c r="AA77" s="204" t="s">
        <v>226</v>
      </c>
      <c r="AB77" s="204" t="s">
        <v>226</v>
      </c>
      <c r="AC77" s="204" t="s">
        <v>226</v>
      </c>
      <c r="AD77" s="204" t="s">
        <v>226</v>
      </c>
      <c r="AE77" s="204" t="s">
        <v>226</v>
      </c>
      <c r="AF77" s="204" t="s">
        <v>226</v>
      </c>
      <c r="AG77" s="204" t="s">
        <v>226</v>
      </c>
      <c r="AH77" s="204" t="s">
        <v>226</v>
      </c>
      <c r="AI77" s="204" t="s">
        <v>226</v>
      </c>
      <c r="AJ77" s="204" t="s">
        <v>226</v>
      </c>
      <c r="AK77" s="204" t="s">
        <v>226</v>
      </c>
      <c r="AL77" s="13"/>
      <c r="AM77" s="13"/>
      <c r="AN77" s="290" t="s">
        <v>194</v>
      </c>
      <c r="AO77" s="111" t="s">
        <v>194</v>
      </c>
      <c r="AP77" s="111" t="s">
        <v>194</v>
      </c>
      <c r="AQ77" s="111" t="s">
        <v>194</v>
      </c>
      <c r="AR77" s="111" t="s">
        <v>194</v>
      </c>
      <c r="AS77" s="291"/>
      <c r="AT77" s="233" t="s">
        <v>194</v>
      </c>
      <c r="AU77" s="268" t="s">
        <v>194</v>
      </c>
      <c r="AV77" s="268" t="s">
        <v>194</v>
      </c>
      <c r="AW77" s="268" t="s">
        <v>194</v>
      </c>
      <c r="AX77" s="268" t="s">
        <v>194</v>
      </c>
      <c r="AY77" s="292"/>
      <c r="AZ77" s="298"/>
      <c r="BA77" s="298"/>
      <c r="BB77" s="298"/>
      <c r="BC77" s="298"/>
      <c r="BD77" s="293"/>
      <c r="BE77" s="299"/>
      <c r="BF77" s="299"/>
      <c r="BG77" s="299"/>
      <c r="BH77" s="299"/>
      <c r="BI77" s="294"/>
      <c r="BJ77" s="300" t="s">
        <v>417</v>
      </c>
      <c r="BK77" s="300"/>
      <c r="BL77" s="300"/>
      <c r="BM77" s="300" t="s">
        <v>417</v>
      </c>
      <c r="BN77" s="295"/>
      <c r="BO77" s="301" t="s">
        <v>417</v>
      </c>
      <c r="BP77" s="301"/>
      <c r="BQ77" s="301"/>
      <c r="BR77" s="301" t="s">
        <v>417</v>
      </c>
      <c r="BS77" s="296"/>
      <c r="BT77" s="302" t="s">
        <v>417</v>
      </c>
      <c r="BU77" s="302"/>
      <c r="BV77" s="302"/>
      <c r="BW77" s="302" t="s">
        <v>417</v>
      </c>
      <c r="BX77" s="297" t="s">
        <v>194</v>
      </c>
      <c r="BY77" s="66"/>
      <c r="BZ77" s="66"/>
    </row>
    <row r="78" spans="1:78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1"/>
      <c r="AM78" s="1"/>
      <c r="AN78" s="278"/>
      <c r="AO78" s="278"/>
      <c r="AP78" s="278"/>
      <c r="AQ78" s="278"/>
      <c r="AR78" s="278"/>
      <c r="AS78" s="278"/>
      <c r="AT78" s="278"/>
      <c r="AU78" s="278"/>
      <c r="AV78" s="278"/>
      <c r="AW78" s="278"/>
      <c r="AX78" s="278"/>
      <c r="AY78" s="278"/>
      <c r="AZ78" s="278"/>
      <c r="BA78" s="278"/>
      <c r="BB78" s="278"/>
      <c r="BC78" s="278"/>
      <c r="BD78" s="278"/>
      <c r="BE78" s="278"/>
      <c r="BF78" s="278"/>
      <c r="BG78" s="278"/>
      <c r="BH78" s="278"/>
      <c r="BI78" s="278"/>
      <c r="BJ78" s="278"/>
      <c r="BK78" s="278"/>
      <c r="BL78" s="278"/>
      <c r="BM78" s="278"/>
      <c r="BN78" s="278"/>
      <c r="BO78" s="278"/>
      <c r="BP78" s="278"/>
      <c r="BQ78" s="278"/>
      <c r="BR78" s="278"/>
      <c r="BS78" s="278"/>
      <c r="BT78" s="278"/>
      <c r="BU78" s="278"/>
      <c r="BV78" s="278"/>
      <c r="BW78" s="278"/>
      <c r="BX78" s="278"/>
      <c r="BY78" s="1"/>
      <c r="BZ78" s="1"/>
    </row>
    <row r="79" spans="1:78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99"/>
      <c r="U79" s="99"/>
      <c r="V79" s="99"/>
      <c r="W79" s="99"/>
      <c r="X79" s="99"/>
      <c r="Y79" s="99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13"/>
      <c r="AM79" s="13"/>
      <c r="AN79" s="290" t="s">
        <v>194</v>
      </c>
      <c r="AO79" s="111" t="s">
        <v>194</v>
      </c>
      <c r="AP79" s="111" t="s">
        <v>194</v>
      </c>
      <c r="AQ79" s="111" t="s">
        <v>194</v>
      </c>
      <c r="AR79" s="111" t="s">
        <v>194</v>
      </c>
      <c r="AS79" s="291"/>
      <c r="AT79" s="233" t="s">
        <v>194</v>
      </c>
      <c r="AU79" s="268" t="s">
        <v>194</v>
      </c>
      <c r="AV79" s="268" t="s">
        <v>194</v>
      </c>
      <c r="AW79" s="268" t="s">
        <v>194</v>
      </c>
      <c r="AX79" s="268" t="s">
        <v>194</v>
      </c>
      <c r="AY79" s="292"/>
      <c r="AZ79" s="298"/>
      <c r="BA79" s="298"/>
      <c r="BB79" s="298"/>
      <c r="BC79" s="298"/>
      <c r="BD79" s="293"/>
      <c r="BE79" s="299"/>
      <c r="BF79" s="299"/>
      <c r="BG79" s="299"/>
      <c r="BH79" s="299"/>
      <c r="BI79" s="294"/>
      <c r="BJ79" s="300"/>
      <c r="BK79" s="300"/>
      <c r="BL79" s="300"/>
      <c r="BM79" s="300"/>
      <c r="BN79" s="295"/>
      <c r="BO79" s="301"/>
      <c r="BP79" s="301"/>
      <c r="BQ79" s="301"/>
      <c r="BR79" s="301"/>
      <c r="BS79" s="296"/>
      <c r="BT79" s="302"/>
      <c r="BU79" s="302"/>
      <c r="BV79" s="302"/>
      <c r="BW79" s="302"/>
      <c r="BX79" s="297" t="s">
        <v>194</v>
      </c>
      <c r="BY79" s="66"/>
      <c r="BZ79" s="66"/>
    </row>
    <row r="80" spans="1:78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99" t="s">
        <v>182</v>
      </c>
      <c r="U80" s="99"/>
      <c r="V80" s="99"/>
      <c r="W80" s="99"/>
      <c r="X80" s="99"/>
      <c r="Y80" s="99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13"/>
      <c r="AM80" s="13"/>
      <c r="AN80" s="290" t="s">
        <v>194</v>
      </c>
      <c r="AO80" s="111" t="s">
        <v>194</v>
      </c>
      <c r="AP80" s="111" t="s">
        <v>194</v>
      </c>
      <c r="AQ80" s="111" t="s">
        <v>194</v>
      </c>
      <c r="AR80" s="111" t="s">
        <v>194</v>
      </c>
      <c r="AS80" s="291"/>
      <c r="AT80" s="233" t="s">
        <v>194</v>
      </c>
      <c r="AU80" s="268" t="s">
        <v>194</v>
      </c>
      <c r="AV80" s="268" t="s">
        <v>194</v>
      </c>
      <c r="AW80" s="268" t="s">
        <v>194</v>
      </c>
      <c r="AX80" s="268" t="s">
        <v>194</v>
      </c>
      <c r="AY80" s="292"/>
      <c r="AZ80" s="298"/>
      <c r="BA80" s="298"/>
      <c r="BB80" s="298"/>
      <c r="BC80" s="298"/>
      <c r="BD80" s="293"/>
      <c r="BE80" s="299"/>
      <c r="BF80" s="299"/>
      <c r="BG80" s="299"/>
      <c r="BH80" s="299"/>
      <c r="BI80" s="294"/>
      <c r="BJ80" s="294"/>
      <c r="BK80" s="294"/>
      <c r="BL80" s="294"/>
      <c r="BM80" s="294"/>
      <c r="BN80" s="295"/>
      <c r="BO80" s="301"/>
      <c r="BP80" s="301"/>
      <c r="BQ80" s="301"/>
      <c r="BR80" s="301"/>
      <c r="BS80" s="296"/>
      <c r="BT80" s="302"/>
      <c r="BU80" s="302"/>
      <c r="BV80" s="302"/>
      <c r="BW80" s="302"/>
      <c r="BX80" s="297" t="s">
        <v>194</v>
      </c>
      <c r="BY80" s="66"/>
      <c r="BZ80" s="66"/>
    </row>
    <row r="81" spans="1:78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99"/>
      <c r="U81" s="99"/>
      <c r="V81" s="99"/>
      <c r="W81" s="99"/>
      <c r="X81" s="99"/>
      <c r="Y81" s="99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13"/>
      <c r="AM81" s="13"/>
      <c r="AN81" s="290" t="s">
        <v>194</v>
      </c>
      <c r="AO81" s="111" t="s">
        <v>194</v>
      </c>
      <c r="AP81" s="111" t="s">
        <v>194</v>
      </c>
      <c r="AQ81" s="111" t="s">
        <v>194</v>
      </c>
      <c r="AR81" s="111" t="s">
        <v>194</v>
      </c>
      <c r="AS81" s="291"/>
      <c r="AT81" s="233" t="s">
        <v>194</v>
      </c>
      <c r="AU81" s="268" t="s">
        <v>194</v>
      </c>
      <c r="AV81" s="268" t="s">
        <v>194</v>
      </c>
      <c r="AW81" s="268" t="s">
        <v>194</v>
      </c>
      <c r="AX81" s="268" t="s">
        <v>194</v>
      </c>
      <c r="AY81" s="292"/>
      <c r="AZ81" s="298"/>
      <c r="BA81" s="298"/>
      <c r="BB81" s="298"/>
      <c r="BC81" s="298"/>
      <c r="BD81" s="293"/>
      <c r="BE81" s="299"/>
      <c r="BF81" s="299"/>
      <c r="BG81" s="299"/>
      <c r="BH81" s="299"/>
      <c r="BI81" s="294"/>
      <c r="BJ81" s="300"/>
      <c r="BK81" s="300"/>
      <c r="BL81" s="300"/>
      <c r="BM81" s="300"/>
      <c r="BN81" s="295"/>
      <c r="BO81" s="301"/>
      <c r="BP81" s="301"/>
      <c r="BQ81" s="301"/>
      <c r="BR81" s="301"/>
      <c r="BS81" s="296"/>
      <c r="BT81" s="302"/>
      <c r="BU81" s="302"/>
      <c r="BV81" s="302"/>
      <c r="BW81" s="302"/>
      <c r="BX81" s="297" t="s">
        <v>194</v>
      </c>
      <c r="BY81" s="66"/>
      <c r="BZ81" s="66"/>
    </row>
  </sheetData>
  <mergeCells count="68">
    <mergeCell ref="O48:R48"/>
    <mergeCell ref="V48:Y48"/>
    <mergeCell ref="AD4:AG4"/>
    <mergeCell ref="AH4:AK4"/>
    <mergeCell ref="AL3:AL5"/>
    <mergeCell ref="CB3:CB5"/>
    <mergeCell ref="U3:U5"/>
    <mergeCell ref="BY3:BY5"/>
    <mergeCell ref="AH48:AK48"/>
    <mergeCell ref="Z48:AC48"/>
    <mergeCell ref="AD48:AG48"/>
    <mergeCell ref="BY47:BY49"/>
    <mergeCell ref="BZ47:BZ49"/>
    <mergeCell ref="A45:BZ45"/>
    <mergeCell ref="B47:B49"/>
    <mergeCell ref="C47:R47"/>
    <mergeCell ref="T47:T49"/>
    <mergeCell ref="V47:AK47"/>
    <mergeCell ref="C48:F48"/>
    <mergeCell ref="G48:J48"/>
    <mergeCell ref="K48:N48"/>
    <mergeCell ref="B2:T2"/>
    <mergeCell ref="BY2:BZ2"/>
    <mergeCell ref="B3:B5"/>
    <mergeCell ref="C3:R3"/>
    <mergeCell ref="T3:T5"/>
    <mergeCell ref="V3:AK3"/>
    <mergeCell ref="C4:F4"/>
    <mergeCell ref="G4:J4"/>
    <mergeCell ref="K4:N4"/>
    <mergeCell ref="O4:R4"/>
    <mergeCell ref="V4:Y4"/>
    <mergeCell ref="Z4:AC4"/>
    <mergeCell ref="BZ3:BZ5"/>
    <mergeCell ref="S3:S5"/>
    <mergeCell ref="AN3:AN5"/>
    <mergeCell ref="AO3:AR4"/>
    <mergeCell ref="AS3:AS5"/>
    <mergeCell ref="AT3:AT5"/>
    <mergeCell ref="AU3:AX4"/>
    <mergeCell ref="AY3:AY5"/>
    <mergeCell ref="AZ3:BC4"/>
    <mergeCell ref="BD3:BD5"/>
    <mergeCell ref="BE3:BH4"/>
    <mergeCell ref="BI3:BI5"/>
    <mergeCell ref="BJ3:BM4"/>
    <mergeCell ref="BN3:BN5"/>
    <mergeCell ref="BD47:BD49"/>
    <mergeCell ref="BE47:BH48"/>
    <mergeCell ref="BI47:BI49"/>
    <mergeCell ref="BJ47:BM48"/>
    <mergeCell ref="BN47:BN49"/>
    <mergeCell ref="AM3:AM5"/>
    <mergeCell ref="BO47:BR48"/>
    <mergeCell ref="BS47:BS49"/>
    <mergeCell ref="BT47:BW48"/>
    <mergeCell ref="BX47:BX49"/>
    <mergeCell ref="BO3:BR4"/>
    <mergeCell ref="BS3:BS5"/>
    <mergeCell ref="BT3:BW4"/>
    <mergeCell ref="BX3:BX5"/>
    <mergeCell ref="AN47:AN49"/>
    <mergeCell ref="AO47:AR48"/>
    <mergeCell ref="AS47:AS49"/>
    <mergeCell ref="AT47:AT49"/>
    <mergeCell ref="AU47:AX48"/>
    <mergeCell ref="AY47:AY49"/>
    <mergeCell ref="AZ47:BC48"/>
  </mergeCells>
  <conditionalFormatting sqref="CD5:CE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{28ED01DE-9954-4AED-B6B4-716D167C3763}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D01DE-9954-4AED-B6B4-716D167C37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CD5:CE6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6">
    <tabColor theme="6" tint="-0.499984740745262"/>
  </sheetPr>
  <dimension ref="A1:CJ81"/>
  <sheetViews>
    <sheetView zoomScale="55" zoomScaleNormal="55" zoomScalePageLayoutView="85" workbookViewId="0">
      <selection activeCell="CL36" sqref="CL36"/>
    </sheetView>
  </sheetViews>
  <sheetFormatPr baseColWidth="10" defaultColWidth="10.875" defaultRowHeight="17.25" outlineLevelRow="1" outlineLevelCol="3"/>
  <cols>
    <col min="1" max="1" width="22.125" style="1" bestFit="1" customWidth="1"/>
    <col min="2" max="3" width="17.375" style="1" customWidth="1"/>
    <col min="4" max="7" width="17.375" style="1" hidden="1" customWidth="1" outlineLevel="1"/>
    <col min="8" max="10" width="14.875" style="3" hidden="1" customWidth="1" outlineLevel="3"/>
    <col min="11" max="20" width="14.875" style="1" hidden="1" customWidth="1" outlineLevel="3"/>
    <col min="21" max="21" width="14.875" style="1" customWidth="1" collapsed="1"/>
    <col min="22" max="26" width="14.875" style="1" hidden="1" customWidth="1" outlineLevel="1"/>
    <col min="27" max="39" width="12.875" style="1" hidden="1" customWidth="1" outlineLevel="1"/>
    <col min="40" max="40" width="12.875" style="1" customWidth="1" collapsed="1"/>
    <col min="41" max="41" width="12.875" style="1" customWidth="1"/>
    <col min="42" max="45" width="12.375" style="1" hidden="1" customWidth="1" outlineLevel="1"/>
    <col min="46" max="46" width="13.25" style="1" customWidth="1" collapsed="1"/>
    <col min="47" max="47" width="13.875" style="1" customWidth="1"/>
    <col min="48" max="51" width="12.625" style="1" hidden="1" customWidth="1" outlineLevel="1"/>
    <col min="52" max="52" width="14" style="1" customWidth="1" collapsed="1"/>
    <col min="53" max="56" width="12.375" style="1" hidden="1" customWidth="1" outlineLevel="1"/>
    <col min="57" max="57" width="16.625" style="1" customWidth="1" collapsed="1"/>
    <col min="58" max="61" width="12.875" style="1" hidden="1" customWidth="1" outlineLevel="1"/>
    <col min="62" max="62" width="16" style="1" customWidth="1" collapsed="1"/>
    <col min="63" max="66" width="12.125" style="1" hidden="1" customWidth="1" outlineLevel="1"/>
    <col min="67" max="67" width="15.875" style="1" customWidth="1" collapsed="1"/>
    <col min="68" max="71" width="14.875" style="1" hidden="1" customWidth="1" outlineLevel="1"/>
    <col min="72" max="72" width="16.5" style="1" customWidth="1" collapsed="1"/>
    <col min="73" max="76" width="12.875" style="1" hidden="1" customWidth="1" outlineLevel="1"/>
    <col min="77" max="77" width="18" style="1" customWidth="1" collapsed="1"/>
    <col min="78" max="81" width="14.5" style="1" hidden="1" customWidth="1" outlineLevel="1"/>
    <col min="82" max="82" width="10.875" style="1" collapsed="1"/>
    <col min="83" max="84" width="10.875" style="1"/>
    <col min="85" max="85" width="21.75" style="1" customWidth="1"/>
    <col min="86" max="87" width="10.875" style="1"/>
    <col min="88" max="88" width="29.625" style="1" bestFit="1" customWidth="1"/>
    <col min="89" max="16384" width="10.875" style="1"/>
  </cols>
  <sheetData>
    <row r="1" spans="1:88" ht="24.95" customHeight="1">
      <c r="A1" s="155" t="s">
        <v>343</v>
      </c>
      <c r="D1" s="69"/>
      <c r="E1" s="70"/>
      <c r="F1" s="69"/>
      <c r="G1" s="69"/>
      <c r="H1" s="1"/>
      <c r="I1" s="1"/>
      <c r="J1" s="68"/>
      <c r="K1" s="69"/>
      <c r="L1" s="69"/>
      <c r="M1" s="69"/>
      <c r="N1" s="69"/>
      <c r="O1" s="69"/>
    </row>
    <row r="2" spans="1:88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65"/>
      <c r="W2" s="65"/>
      <c r="X2" s="65"/>
      <c r="Y2" s="65"/>
      <c r="Z2" s="65"/>
      <c r="AO2" s="465" t="s">
        <v>50</v>
      </c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  <c r="BM2" s="465"/>
      <c r="BN2" s="465"/>
      <c r="BO2" s="465"/>
      <c r="BP2" s="465"/>
      <c r="BQ2" s="465"/>
      <c r="BR2" s="465"/>
      <c r="BS2" s="465"/>
      <c r="BT2" s="465"/>
      <c r="BU2" s="465"/>
      <c r="BV2" s="465"/>
      <c r="BW2" s="465"/>
      <c r="BX2" s="465"/>
      <c r="BY2" s="465"/>
      <c r="BZ2" s="465"/>
      <c r="CA2" s="465"/>
      <c r="CB2" s="465"/>
      <c r="CC2" s="465"/>
      <c r="CD2" s="465"/>
      <c r="CE2" s="465"/>
    </row>
    <row r="3" spans="1:88" ht="30" customHeight="1">
      <c r="A3" s="4"/>
      <c r="B3" s="443" t="s">
        <v>54</v>
      </c>
      <c r="C3" s="585" t="s">
        <v>167</v>
      </c>
      <c r="D3" s="446" t="s">
        <v>55</v>
      </c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69" t="s">
        <v>157</v>
      </c>
      <c r="U3" s="448" t="s">
        <v>30</v>
      </c>
      <c r="V3" s="448" t="s">
        <v>163</v>
      </c>
      <c r="W3" s="451" t="s">
        <v>30</v>
      </c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52"/>
      <c r="AM3" s="448" t="s">
        <v>162</v>
      </c>
      <c r="AN3" s="460" t="s">
        <v>435</v>
      </c>
      <c r="AO3" s="473" t="s">
        <v>65</v>
      </c>
      <c r="AP3" s="476" t="s">
        <v>31</v>
      </c>
      <c r="AQ3" s="476"/>
      <c r="AR3" s="476"/>
      <c r="AS3" s="476"/>
      <c r="AT3" s="477" t="s">
        <v>66</v>
      </c>
      <c r="AU3" s="480" t="s">
        <v>64</v>
      </c>
      <c r="AV3" s="482" t="s">
        <v>64</v>
      </c>
      <c r="AW3" s="482"/>
      <c r="AX3" s="482"/>
      <c r="AY3" s="482"/>
      <c r="AZ3" s="483" t="s">
        <v>67</v>
      </c>
      <c r="BA3" s="484" t="s">
        <v>32</v>
      </c>
      <c r="BB3" s="484"/>
      <c r="BC3" s="484"/>
      <c r="BD3" s="484"/>
      <c r="BE3" s="485" t="s">
        <v>68</v>
      </c>
      <c r="BF3" s="486" t="s">
        <v>57</v>
      </c>
      <c r="BG3" s="486"/>
      <c r="BH3" s="486"/>
      <c r="BI3" s="486"/>
      <c r="BJ3" s="487" t="s">
        <v>446</v>
      </c>
      <c r="BK3" s="488" t="s">
        <v>447</v>
      </c>
      <c r="BL3" s="489"/>
      <c r="BM3" s="489"/>
      <c r="BN3" s="490"/>
      <c r="BO3" s="494" t="s">
        <v>448</v>
      </c>
      <c r="BP3" s="495" t="s">
        <v>449</v>
      </c>
      <c r="BQ3" s="496"/>
      <c r="BR3" s="496"/>
      <c r="BS3" s="497"/>
      <c r="BT3" s="538" t="s">
        <v>450</v>
      </c>
      <c r="BU3" s="529" t="s">
        <v>451</v>
      </c>
      <c r="BV3" s="530"/>
      <c r="BW3" s="530"/>
      <c r="BX3" s="531"/>
      <c r="BY3" s="481" t="s">
        <v>36</v>
      </c>
      <c r="BZ3" s="544" t="s">
        <v>36</v>
      </c>
      <c r="CA3" s="544"/>
      <c r="CB3" s="544"/>
      <c r="CC3" s="544"/>
      <c r="CD3" s="466" t="s">
        <v>72</v>
      </c>
      <c r="CE3" s="466" t="s">
        <v>73</v>
      </c>
      <c r="CG3" s="539" t="s">
        <v>80</v>
      </c>
      <c r="CI3" s="375" t="s">
        <v>159</v>
      </c>
      <c r="CJ3" s="376" t="s">
        <v>351</v>
      </c>
    </row>
    <row r="4" spans="1:88" ht="26.1" customHeight="1">
      <c r="A4" s="4"/>
      <c r="B4" s="444"/>
      <c r="C4" s="586"/>
      <c r="D4" s="454" t="s">
        <v>43</v>
      </c>
      <c r="E4" s="454"/>
      <c r="F4" s="454"/>
      <c r="G4" s="454"/>
      <c r="H4" s="454" t="s">
        <v>39</v>
      </c>
      <c r="I4" s="454"/>
      <c r="J4" s="454"/>
      <c r="K4" s="454"/>
      <c r="L4" s="455" t="s">
        <v>38</v>
      </c>
      <c r="M4" s="455"/>
      <c r="N4" s="455"/>
      <c r="O4" s="455"/>
      <c r="P4" s="455" t="s">
        <v>40</v>
      </c>
      <c r="Q4" s="455"/>
      <c r="R4" s="455"/>
      <c r="S4" s="446"/>
      <c r="T4" s="470"/>
      <c r="U4" s="449"/>
      <c r="V4" s="449"/>
      <c r="W4" s="442" t="s">
        <v>43</v>
      </c>
      <c r="X4" s="442"/>
      <c r="Y4" s="442"/>
      <c r="Z4" s="442"/>
      <c r="AA4" s="442" t="s">
        <v>39</v>
      </c>
      <c r="AB4" s="442"/>
      <c r="AC4" s="442"/>
      <c r="AD4" s="442"/>
      <c r="AE4" s="442" t="s">
        <v>38</v>
      </c>
      <c r="AF4" s="442"/>
      <c r="AG4" s="442"/>
      <c r="AH4" s="442"/>
      <c r="AI4" s="442" t="s">
        <v>40</v>
      </c>
      <c r="AJ4" s="442"/>
      <c r="AK4" s="442"/>
      <c r="AL4" s="451"/>
      <c r="AM4" s="449"/>
      <c r="AN4" s="461"/>
      <c r="AO4" s="474"/>
      <c r="AP4" s="476"/>
      <c r="AQ4" s="476"/>
      <c r="AR4" s="476"/>
      <c r="AS4" s="476"/>
      <c r="AT4" s="478"/>
      <c r="AU4" s="480"/>
      <c r="AV4" s="482"/>
      <c r="AW4" s="482"/>
      <c r="AX4" s="482"/>
      <c r="AY4" s="482"/>
      <c r="AZ4" s="483"/>
      <c r="BA4" s="484"/>
      <c r="BB4" s="484"/>
      <c r="BC4" s="484"/>
      <c r="BD4" s="484"/>
      <c r="BE4" s="485"/>
      <c r="BF4" s="486"/>
      <c r="BG4" s="486"/>
      <c r="BH4" s="486"/>
      <c r="BI4" s="486"/>
      <c r="BJ4" s="487"/>
      <c r="BK4" s="491"/>
      <c r="BL4" s="492"/>
      <c r="BM4" s="492"/>
      <c r="BN4" s="493"/>
      <c r="BO4" s="494"/>
      <c r="BP4" s="498"/>
      <c r="BQ4" s="499"/>
      <c r="BR4" s="499"/>
      <c r="BS4" s="500"/>
      <c r="BT4" s="538"/>
      <c r="BU4" s="532"/>
      <c r="BV4" s="533"/>
      <c r="BW4" s="533"/>
      <c r="BX4" s="534"/>
      <c r="BY4" s="481"/>
      <c r="BZ4" s="544"/>
      <c r="CA4" s="544"/>
      <c r="CB4" s="544"/>
      <c r="CC4" s="544"/>
      <c r="CD4" s="467"/>
      <c r="CE4" s="467"/>
      <c r="CG4" s="539"/>
      <c r="CI4" s="377" t="s">
        <v>46</v>
      </c>
      <c r="CJ4" s="378" t="s">
        <v>158</v>
      </c>
    </row>
    <row r="5" spans="1:88" ht="26.1" customHeight="1">
      <c r="A5" s="4"/>
      <c r="B5" s="445"/>
      <c r="C5" s="587"/>
      <c r="D5" s="139" t="s">
        <v>58</v>
      </c>
      <c r="E5" s="5" t="s">
        <v>59</v>
      </c>
      <c r="F5" s="139" t="s">
        <v>60</v>
      </c>
      <c r="G5" s="139" t="s">
        <v>154</v>
      </c>
      <c r="H5" s="139" t="s">
        <v>58</v>
      </c>
      <c r="I5" s="5" t="s">
        <v>59</v>
      </c>
      <c r="J5" s="139" t="s">
        <v>60</v>
      </c>
      <c r="K5" s="139" t="s">
        <v>154</v>
      </c>
      <c r="L5" s="139" t="s">
        <v>58</v>
      </c>
      <c r="M5" s="5" t="s">
        <v>59</v>
      </c>
      <c r="N5" s="139" t="s">
        <v>60</v>
      </c>
      <c r="O5" s="139" t="s">
        <v>154</v>
      </c>
      <c r="P5" s="139" t="s">
        <v>58</v>
      </c>
      <c r="Q5" s="5" t="s">
        <v>59</v>
      </c>
      <c r="R5" s="139" t="s">
        <v>60</v>
      </c>
      <c r="S5" s="199" t="s">
        <v>154</v>
      </c>
      <c r="T5" s="471"/>
      <c r="U5" s="450"/>
      <c r="V5" s="450"/>
      <c r="W5" s="140" t="s">
        <v>58</v>
      </c>
      <c r="X5" s="11" t="s">
        <v>59</v>
      </c>
      <c r="Y5" s="140" t="s">
        <v>60</v>
      </c>
      <c r="Z5" s="140" t="s">
        <v>154</v>
      </c>
      <c r="AA5" s="140" t="s">
        <v>58</v>
      </c>
      <c r="AB5" s="11" t="s">
        <v>59</v>
      </c>
      <c r="AC5" s="140" t="s">
        <v>60</v>
      </c>
      <c r="AD5" s="140" t="s">
        <v>154</v>
      </c>
      <c r="AE5" s="140" t="s">
        <v>58</v>
      </c>
      <c r="AF5" s="11" t="s">
        <v>59</v>
      </c>
      <c r="AG5" s="140" t="s">
        <v>60</v>
      </c>
      <c r="AH5" s="140" t="s">
        <v>154</v>
      </c>
      <c r="AI5" s="140" t="s">
        <v>58</v>
      </c>
      <c r="AJ5" s="11" t="s">
        <v>59</v>
      </c>
      <c r="AK5" s="140" t="s">
        <v>60</v>
      </c>
      <c r="AL5" s="200" t="s">
        <v>154</v>
      </c>
      <c r="AM5" s="450"/>
      <c r="AN5" s="462"/>
      <c r="AO5" s="475"/>
      <c r="AP5" s="73" t="s">
        <v>58</v>
      </c>
      <c r="AQ5" s="14" t="s">
        <v>59</v>
      </c>
      <c r="AR5" s="73" t="s">
        <v>60</v>
      </c>
      <c r="AS5" s="73" t="s">
        <v>154</v>
      </c>
      <c r="AT5" s="479"/>
      <c r="AU5" s="480"/>
      <c r="AV5" s="18" t="s">
        <v>58</v>
      </c>
      <c r="AW5" s="19" t="s">
        <v>59</v>
      </c>
      <c r="AX5" s="18" t="s">
        <v>60</v>
      </c>
      <c r="AY5" s="18" t="s">
        <v>154</v>
      </c>
      <c r="AZ5" s="483"/>
      <c r="BA5" s="24" t="s">
        <v>58</v>
      </c>
      <c r="BB5" s="23" t="s">
        <v>59</v>
      </c>
      <c r="BC5" s="24" t="s">
        <v>60</v>
      </c>
      <c r="BD5" s="24" t="s">
        <v>154</v>
      </c>
      <c r="BE5" s="485"/>
      <c r="BF5" s="27" t="s">
        <v>58</v>
      </c>
      <c r="BG5" s="28" t="s">
        <v>59</v>
      </c>
      <c r="BH5" s="27" t="s">
        <v>60</v>
      </c>
      <c r="BI5" s="27" t="s">
        <v>154</v>
      </c>
      <c r="BJ5" s="487"/>
      <c r="BK5" s="425" t="s">
        <v>58</v>
      </c>
      <c r="BL5" s="32" t="s">
        <v>59</v>
      </c>
      <c r="BM5" s="425" t="s">
        <v>60</v>
      </c>
      <c r="BN5" s="425" t="s">
        <v>154</v>
      </c>
      <c r="BO5" s="494"/>
      <c r="BP5" s="426" t="s">
        <v>58</v>
      </c>
      <c r="BQ5" s="36" t="s">
        <v>59</v>
      </c>
      <c r="BR5" s="426" t="s">
        <v>60</v>
      </c>
      <c r="BS5" s="426" t="s">
        <v>154</v>
      </c>
      <c r="BT5" s="538"/>
      <c r="BU5" s="427" t="s">
        <v>58</v>
      </c>
      <c r="BV5" s="40" t="s">
        <v>59</v>
      </c>
      <c r="BW5" s="427" t="s">
        <v>60</v>
      </c>
      <c r="BX5" s="427" t="s">
        <v>154</v>
      </c>
      <c r="BY5" s="481"/>
      <c r="BZ5" s="43" t="s">
        <v>58</v>
      </c>
      <c r="CA5" s="44" t="s">
        <v>59</v>
      </c>
      <c r="CB5" s="43" t="s">
        <v>60</v>
      </c>
      <c r="CC5" s="43" t="s">
        <v>154</v>
      </c>
      <c r="CD5" s="468"/>
      <c r="CE5" s="468"/>
      <c r="CG5" s="539"/>
      <c r="CI5" s="377" t="s">
        <v>160</v>
      </c>
      <c r="CJ5" s="378" t="s">
        <v>352</v>
      </c>
    </row>
    <row r="6" spans="1:88" ht="29.1" customHeight="1">
      <c r="A6" s="342" t="s">
        <v>6</v>
      </c>
      <c r="B6" s="94">
        <v>0.50179211469534046</v>
      </c>
      <c r="C6" s="108" t="s">
        <v>168</v>
      </c>
      <c r="D6" s="171">
        <v>491.04731656198015</v>
      </c>
      <c r="E6" s="171">
        <v>4.2175843140292768</v>
      </c>
      <c r="F6" s="171">
        <v>6.5272138193310258</v>
      </c>
      <c r="G6" s="171">
        <v>0</v>
      </c>
      <c r="H6" s="170">
        <v>167.28369320904801</v>
      </c>
      <c r="I6" s="170">
        <v>1.436792457010228</v>
      </c>
      <c r="J6" s="170">
        <v>2.2236073739444011</v>
      </c>
      <c r="K6" s="170">
        <v>0</v>
      </c>
      <c r="L6" s="170">
        <v>152.28040494911465</v>
      </c>
      <c r="M6" s="170">
        <v>1.3079298584586529</v>
      </c>
      <c r="N6" s="170">
        <v>2.0241771619002971</v>
      </c>
      <c r="O6" s="170">
        <v>0</v>
      </c>
      <c r="P6" s="170">
        <v>171.48321840381757</v>
      </c>
      <c r="Q6" s="170">
        <v>1.4728619985603959</v>
      </c>
      <c r="R6" s="170">
        <v>2.2794292834863272</v>
      </c>
      <c r="S6" s="170">
        <v>0</v>
      </c>
      <c r="T6" s="180" t="s">
        <v>46</v>
      </c>
      <c r="U6" s="98">
        <v>10000</v>
      </c>
      <c r="V6" s="58" t="s">
        <v>160</v>
      </c>
      <c r="W6" s="183">
        <v>9944.7249791533068</v>
      </c>
      <c r="X6" s="183">
        <v>31.742266362177066</v>
      </c>
      <c r="Y6" s="183">
        <v>23.532754484517156</v>
      </c>
      <c r="Z6" s="183">
        <v>0</v>
      </c>
      <c r="AA6" s="185">
        <v>3387.8411842437167</v>
      </c>
      <c r="AB6" s="185">
        <v>10.813547633387966</v>
      </c>
      <c r="AC6" s="185">
        <v>8.016836562948475</v>
      </c>
      <c r="AD6" s="185">
        <v>0</v>
      </c>
      <c r="AE6" s="185">
        <v>3083.9935294542943</v>
      </c>
      <c r="AF6" s="185">
        <v>9.8437055098434048</v>
      </c>
      <c r="AG6" s="185">
        <v>7.2978249989439572</v>
      </c>
      <c r="AH6" s="185">
        <v>0</v>
      </c>
      <c r="AI6" s="185">
        <v>3472.8902654552962</v>
      </c>
      <c r="AJ6" s="185">
        <v>11.085013218945694</v>
      </c>
      <c r="AK6" s="185">
        <v>8.2180929226247237</v>
      </c>
      <c r="AL6" s="185">
        <v>0</v>
      </c>
      <c r="AM6" s="134" t="s">
        <v>46</v>
      </c>
      <c r="AN6" s="423">
        <v>2012</v>
      </c>
      <c r="AO6" s="101">
        <v>25</v>
      </c>
      <c r="AP6" s="16">
        <v>25</v>
      </c>
      <c r="AQ6" s="16">
        <v>25</v>
      </c>
      <c r="AR6" s="16">
        <v>25</v>
      </c>
      <c r="AS6" s="16">
        <v>25</v>
      </c>
      <c r="AT6" s="17"/>
      <c r="AU6" s="154">
        <v>0.9</v>
      </c>
      <c r="AV6" s="252" t="s">
        <v>100</v>
      </c>
      <c r="AW6" s="252" t="s">
        <v>100</v>
      </c>
      <c r="AX6" s="252" t="s">
        <v>100</v>
      </c>
      <c r="AY6" s="252" t="s">
        <v>100</v>
      </c>
      <c r="AZ6" s="25"/>
      <c r="BA6" s="26"/>
      <c r="BB6" s="26"/>
      <c r="BC6" s="26"/>
      <c r="BD6" s="26"/>
      <c r="BE6" s="29"/>
      <c r="BF6" s="30"/>
      <c r="BG6" s="30"/>
      <c r="BH6" s="30"/>
      <c r="BI6" s="30"/>
      <c r="BJ6" s="33"/>
      <c r="BK6" s="81">
        <v>1326.5</v>
      </c>
      <c r="BL6" s="81">
        <v>785.21250000000009</v>
      </c>
      <c r="BM6" s="81">
        <v>216.44093137254902</v>
      </c>
      <c r="BN6" s="81">
        <v>162.6</v>
      </c>
      <c r="BO6" s="90"/>
      <c r="BP6" s="90">
        <v>1326.5</v>
      </c>
      <c r="BQ6" s="90">
        <v>785.21250000000009</v>
      </c>
      <c r="BR6" s="90">
        <v>216.44093137254902</v>
      </c>
      <c r="BS6" s="90">
        <v>162.6</v>
      </c>
      <c r="BT6" s="91"/>
      <c r="BU6" s="91">
        <v>1326.5</v>
      </c>
      <c r="BV6" s="91">
        <v>785.21250000000009</v>
      </c>
      <c r="BW6" s="91">
        <v>216.44093137254902</v>
      </c>
      <c r="BX6" s="91">
        <v>162.6</v>
      </c>
      <c r="BY6" s="45"/>
      <c r="BZ6" s="86"/>
      <c r="CA6" s="86"/>
      <c r="CB6" s="86"/>
      <c r="CC6" s="86"/>
      <c r="CD6" s="102">
        <v>2000</v>
      </c>
      <c r="CE6" s="102">
        <v>1000</v>
      </c>
      <c r="CG6" s="79" t="s">
        <v>86</v>
      </c>
      <c r="CI6" s="379" t="s">
        <v>161</v>
      </c>
      <c r="CJ6" s="380" t="s">
        <v>353</v>
      </c>
    </row>
    <row r="7" spans="1:88" ht="29.1" customHeight="1">
      <c r="A7" s="6" t="s">
        <v>9</v>
      </c>
      <c r="B7" s="94">
        <v>0.14575857519788921</v>
      </c>
      <c r="C7" s="108" t="s">
        <v>168</v>
      </c>
      <c r="D7" s="171">
        <v>145.7585751978892</v>
      </c>
      <c r="E7" s="171">
        <v>0</v>
      </c>
      <c r="F7" s="171">
        <v>0</v>
      </c>
      <c r="G7" s="171">
        <v>0</v>
      </c>
      <c r="H7" s="170">
        <v>6.6555313960870324</v>
      </c>
      <c r="I7" s="170">
        <v>0</v>
      </c>
      <c r="J7" s="170">
        <v>0</v>
      </c>
      <c r="K7" s="170">
        <v>0</v>
      </c>
      <c r="L7" s="170">
        <v>38.048612905175112</v>
      </c>
      <c r="M7" s="170">
        <v>0</v>
      </c>
      <c r="N7" s="170">
        <v>0</v>
      </c>
      <c r="O7" s="170">
        <v>0</v>
      </c>
      <c r="P7" s="170">
        <v>101.05443088825517</v>
      </c>
      <c r="Q7" s="170">
        <v>0</v>
      </c>
      <c r="R7" s="170">
        <v>0</v>
      </c>
      <c r="S7" s="170">
        <v>0</v>
      </c>
      <c r="T7" s="180" t="s">
        <v>46</v>
      </c>
      <c r="U7" s="182">
        <v>11885.768985563194</v>
      </c>
      <c r="V7" s="182" t="s">
        <v>46</v>
      </c>
      <c r="W7" s="183">
        <v>11885.768985563194</v>
      </c>
      <c r="X7" s="183">
        <v>0</v>
      </c>
      <c r="Y7" s="183">
        <v>0</v>
      </c>
      <c r="Z7" s="183">
        <v>0</v>
      </c>
      <c r="AA7" s="185">
        <v>542.72010101085652</v>
      </c>
      <c r="AB7" s="185">
        <v>0</v>
      </c>
      <c r="AC7" s="185">
        <v>0</v>
      </c>
      <c r="AD7" s="185">
        <v>0</v>
      </c>
      <c r="AE7" s="185">
        <v>3102.6443735747625</v>
      </c>
      <c r="AF7" s="185">
        <v>0</v>
      </c>
      <c r="AG7" s="185">
        <v>0</v>
      </c>
      <c r="AH7" s="185">
        <v>0</v>
      </c>
      <c r="AI7" s="185">
        <v>8240.4045109775761</v>
      </c>
      <c r="AJ7" s="185">
        <v>0</v>
      </c>
      <c r="AK7" s="185">
        <v>0</v>
      </c>
      <c r="AL7" s="185">
        <v>0</v>
      </c>
      <c r="AM7" s="134" t="s">
        <v>46</v>
      </c>
      <c r="AN7" s="423">
        <v>2012</v>
      </c>
      <c r="AO7" s="101">
        <v>25</v>
      </c>
      <c r="AP7" s="16">
        <v>25</v>
      </c>
      <c r="AQ7" s="16">
        <v>25</v>
      </c>
      <c r="AR7" s="16">
        <v>25</v>
      </c>
      <c r="AS7" s="16">
        <v>25</v>
      </c>
      <c r="AT7" s="17"/>
      <c r="AU7" s="154">
        <v>0.9</v>
      </c>
      <c r="AV7" s="252" t="s">
        <v>100</v>
      </c>
      <c r="AW7" s="252" t="s">
        <v>100</v>
      </c>
      <c r="AX7" s="252" t="s">
        <v>100</v>
      </c>
      <c r="AY7" s="252" t="s">
        <v>100</v>
      </c>
      <c r="AZ7" s="25"/>
      <c r="BA7" s="26"/>
      <c r="BB7" s="26"/>
      <c r="BC7" s="26"/>
      <c r="BD7" s="26"/>
      <c r="BE7" s="29"/>
      <c r="BF7" s="30"/>
      <c r="BG7" s="30"/>
      <c r="BH7" s="30"/>
      <c r="BI7" s="30"/>
      <c r="BJ7" s="33"/>
      <c r="BK7" s="81">
        <v>1079.575</v>
      </c>
      <c r="BL7" s="81">
        <v>639.03749999999991</v>
      </c>
      <c r="BM7" s="81">
        <v>176.15367647058824</v>
      </c>
      <c r="BN7" s="81">
        <v>132.33600000000001</v>
      </c>
      <c r="BO7" s="90"/>
      <c r="BP7" s="90">
        <v>1079.575</v>
      </c>
      <c r="BQ7" s="90">
        <v>639.03749999999991</v>
      </c>
      <c r="BR7" s="90">
        <v>176.15367647058824</v>
      </c>
      <c r="BS7" s="90">
        <v>132.33600000000001</v>
      </c>
      <c r="BT7" s="91"/>
      <c r="BU7" s="91">
        <v>1079.575</v>
      </c>
      <c r="BV7" s="91">
        <v>639.03749999999991</v>
      </c>
      <c r="BW7" s="91">
        <v>176.15367647058824</v>
      </c>
      <c r="BX7" s="91">
        <v>132.33600000000001</v>
      </c>
      <c r="BY7" s="45"/>
      <c r="BZ7" s="86"/>
      <c r="CA7" s="86"/>
      <c r="CB7" s="86"/>
      <c r="CC7" s="86"/>
      <c r="CD7" s="66" t="s">
        <v>100</v>
      </c>
      <c r="CE7" s="66" t="s">
        <v>100</v>
      </c>
      <c r="CG7" s="79" t="s">
        <v>81</v>
      </c>
    </row>
    <row r="8" spans="1:88" ht="29.1" customHeight="1">
      <c r="A8" s="6" t="s">
        <v>18</v>
      </c>
      <c r="B8" s="94">
        <v>0.3451483870967742</v>
      </c>
      <c r="C8" s="108" t="s">
        <v>168</v>
      </c>
      <c r="D8" s="171">
        <v>335.52049393636543</v>
      </c>
      <c r="E8" s="171">
        <v>0.54737013089015896</v>
      </c>
      <c r="F8" s="171">
        <v>9.0805230295185897</v>
      </c>
      <c r="G8" s="171">
        <v>0</v>
      </c>
      <c r="H8" s="170">
        <v>108.88468970590027</v>
      </c>
      <c r="I8" s="170">
        <v>0.17763513088877581</v>
      </c>
      <c r="J8" s="170">
        <v>2.946854067948335</v>
      </c>
      <c r="K8" s="170">
        <v>0</v>
      </c>
      <c r="L8" s="170">
        <v>107.77507088104636</v>
      </c>
      <c r="M8" s="170">
        <v>0.1758248921332449</v>
      </c>
      <c r="N8" s="170">
        <v>2.9168233560390222</v>
      </c>
      <c r="O8" s="170">
        <v>0</v>
      </c>
      <c r="P8" s="170">
        <v>118.86073334935871</v>
      </c>
      <c r="Q8" s="170">
        <v>0.19391010786804025</v>
      </c>
      <c r="R8" s="170">
        <v>3.2168456055296062</v>
      </c>
      <c r="S8" s="170">
        <v>0</v>
      </c>
      <c r="T8" s="180" t="s">
        <v>46</v>
      </c>
      <c r="U8" s="182">
        <v>33686.722520791685</v>
      </c>
      <c r="V8" s="182" t="s">
        <v>46</v>
      </c>
      <c r="W8" s="183">
        <v>33552.023514630666</v>
      </c>
      <c r="X8" s="183">
        <v>13.508507449547031</v>
      </c>
      <c r="Y8" s="183">
        <v>121.19049871147311</v>
      </c>
      <c r="Z8" s="183">
        <v>0</v>
      </c>
      <c r="AA8" s="185">
        <v>10888.460572215199</v>
      </c>
      <c r="AB8" s="185">
        <v>4.3838444107470771</v>
      </c>
      <c r="AC8" s="185">
        <v>39.329310983927925</v>
      </c>
      <c r="AD8" s="185">
        <v>0</v>
      </c>
      <c r="AE8" s="185">
        <v>10777.498775315713</v>
      </c>
      <c r="AF8" s="185">
        <v>4.3391696608209447</v>
      </c>
      <c r="AG8" s="185">
        <v>38.928515023043303</v>
      </c>
      <c r="AH8" s="185">
        <v>0</v>
      </c>
      <c r="AI8" s="185">
        <v>11886.064167099752</v>
      </c>
      <c r="AJ8" s="185">
        <v>4.7854933779790088</v>
      </c>
      <c r="AK8" s="185">
        <v>42.932672704501883</v>
      </c>
      <c r="AL8" s="185">
        <v>0</v>
      </c>
      <c r="AM8" s="134" t="s">
        <v>46</v>
      </c>
      <c r="AN8" s="423">
        <v>2012</v>
      </c>
      <c r="AO8" s="101">
        <v>25</v>
      </c>
      <c r="AP8" s="16">
        <v>25</v>
      </c>
      <c r="AQ8" s="16">
        <v>25</v>
      </c>
      <c r="AR8" s="16">
        <v>25</v>
      </c>
      <c r="AS8" s="16">
        <v>25</v>
      </c>
      <c r="AT8" s="17"/>
      <c r="AU8" s="154">
        <v>0.9</v>
      </c>
      <c r="AV8" s="252" t="s">
        <v>100</v>
      </c>
      <c r="AW8" s="252" t="s">
        <v>100</v>
      </c>
      <c r="AX8" s="252" t="s">
        <v>100</v>
      </c>
      <c r="AY8" s="252" t="s">
        <v>100</v>
      </c>
      <c r="AZ8" s="25"/>
      <c r="BA8" s="26"/>
      <c r="BB8" s="26"/>
      <c r="BC8" s="26"/>
      <c r="BD8" s="26"/>
      <c r="BE8" s="29"/>
      <c r="BF8" s="30"/>
      <c r="BG8" s="30"/>
      <c r="BH8" s="30"/>
      <c r="BI8" s="30"/>
      <c r="BJ8" s="33"/>
      <c r="BK8" s="81">
        <v>493.85</v>
      </c>
      <c r="BL8" s="81">
        <v>292.3125</v>
      </c>
      <c r="BM8" s="81">
        <v>80.574509803921572</v>
      </c>
      <c r="BN8" s="81">
        <v>60.531428571428577</v>
      </c>
      <c r="BO8" s="90"/>
      <c r="BP8" s="90">
        <v>493.85</v>
      </c>
      <c r="BQ8" s="90">
        <v>292.3125</v>
      </c>
      <c r="BR8" s="90">
        <v>80.574509803921572</v>
      </c>
      <c r="BS8" s="90">
        <v>60.531428571428577</v>
      </c>
      <c r="BT8" s="91"/>
      <c r="BU8" s="91">
        <v>493.85</v>
      </c>
      <c r="BV8" s="91">
        <v>292.3125</v>
      </c>
      <c r="BW8" s="91">
        <v>80.574509803921572</v>
      </c>
      <c r="BX8" s="91">
        <v>60.531428571428577</v>
      </c>
      <c r="BY8" s="45"/>
      <c r="BZ8" s="86"/>
      <c r="CA8" s="86"/>
      <c r="CB8" s="86"/>
      <c r="CC8" s="86"/>
      <c r="CD8" s="66" t="s">
        <v>100</v>
      </c>
      <c r="CE8" s="66" t="s">
        <v>100</v>
      </c>
      <c r="CG8" s="79" t="s">
        <v>81</v>
      </c>
    </row>
    <row r="9" spans="1:88" ht="29.1" customHeight="1">
      <c r="A9" s="6" t="s">
        <v>16</v>
      </c>
      <c r="B9" s="94">
        <v>2.9196652719665272E-2</v>
      </c>
      <c r="C9" s="108" t="s">
        <v>168</v>
      </c>
      <c r="D9" s="171">
        <v>26.672371324691809</v>
      </c>
      <c r="E9" s="171">
        <v>1.8096840240452892</v>
      </c>
      <c r="F9" s="171">
        <v>0.71459737092817688</v>
      </c>
      <c r="G9" s="171">
        <v>0</v>
      </c>
      <c r="H9" s="170">
        <v>6.4080404500018311</v>
      </c>
      <c r="I9" s="170">
        <v>0.43477680655521145</v>
      </c>
      <c r="J9" s="170">
        <v>0.17168210515026755</v>
      </c>
      <c r="K9" s="170">
        <v>0</v>
      </c>
      <c r="L9" s="170">
        <v>9.0666196470036535</v>
      </c>
      <c r="M9" s="170">
        <v>0.61515777984420505</v>
      </c>
      <c r="N9" s="170">
        <v>0.24290988169307173</v>
      </c>
      <c r="O9" s="170">
        <v>0</v>
      </c>
      <c r="P9" s="170">
        <v>11.19771122752252</v>
      </c>
      <c r="Q9" s="170">
        <v>0.75974943763475877</v>
      </c>
      <c r="R9" s="170">
        <v>0.30000538408044897</v>
      </c>
      <c r="S9" s="170">
        <v>0</v>
      </c>
      <c r="T9" s="180" t="s">
        <v>46</v>
      </c>
      <c r="U9" s="182">
        <v>1680.8901779775917</v>
      </c>
      <c r="V9" s="182" t="s">
        <v>46</v>
      </c>
      <c r="W9" s="183">
        <v>1620.8295651754986</v>
      </c>
      <c r="X9" s="183">
        <v>49.14414577542297</v>
      </c>
      <c r="Y9" s="183">
        <v>10.916467026670151</v>
      </c>
      <c r="Z9" s="183">
        <v>0</v>
      </c>
      <c r="AA9" s="185">
        <v>389.40449987857505</v>
      </c>
      <c r="AB9" s="185">
        <v>11.806886990962727</v>
      </c>
      <c r="AC9" s="185">
        <v>2.6226825289315161</v>
      </c>
      <c r="AD9" s="185">
        <v>0</v>
      </c>
      <c r="AE9" s="185">
        <v>550.96133003182149</v>
      </c>
      <c r="AF9" s="185">
        <v>16.705349224533052</v>
      </c>
      <c r="AG9" s="185">
        <v>3.7107857121371506</v>
      </c>
      <c r="AH9" s="185">
        <v>0</v>
      </c>
      <c r="AI9" s="185">
        <v>680.46373526510206</v>
      </c>
      <c r="AJ9" s="185">
        <v>20.631909559927191</v>
      </c>
      <c r="AK9" s="185">
        <v>4.5829987856014851</v>
      </c>
      <c r="AL9" s="185">
        <v>0</v>
      </c>
      <c r="AM9" s="134" t="s">
        <v>46</v>
      </c>
      <c r="AN9" s="423">
        <v>2012</v>
      </c>
      <c r="AO9" s="101">
        <v>25</v>
      </c>
      <c r="AP9" s="16">
        <v>25</v>
      </c>
      <c r="AQ9" s="16">
        <v>25</v>
      </c>
      <c r="AR9" s="16">
        <v>25</v>
      </c>
      <c r="AS9" s="16">
        <v>25</v>
      </c>
      <c r="AT9" s="17"/>
      <c r="AU9" s="154">
        <v>0.9</v>
      </c>
      <c r="AV9" s="252" t="s">
        <v>100</v>
      </c>
      <c r="AW9" s="252" t="s">
        <v>100</v>
      </c>
      <c r="AX9" s="252" t="s">
        <v>100</v>
      </c>
      <c r="AY9" s="252" t="s">
        <v>100</v>
      </c>
      <c r="AZ9" s="25"/>
      <c r="BA9" s="26"/>
      <c r="BB9" s="26"/>
      <c r="BC9" s="26"/>
      <c r="BD9" s="26"/>
      <c r="BE9" s="29"/>
      <c r="BF9" s="30"/>
      <c r="BG9" s="30"/>
      <c r="BH9" s="30"/>
      <c r="BI9" s="30"/>
      <c r="BJ9" s="33"/>
      <c r="BK9" s="81"/>
      <c r="BL9" s="81"/>
      <c r="BM9" s="81"/>
      <c r="BN9" s="81"/>
      <c r="BO9" s="90"/>
      <c r="BP9" s="90"/>
      <c r="BQ9" s="90"/>
      <c r="BR9" s="90"/>
      <c r="BS9" s="90"/>
      <c r="BT9" s="91"/>
      <c r="BU9" s="91"/>
      <c r="BV9" s="91"/>
      <c r="BW9" s="91"/>
      <c r="BX9" s="91"/>
      <c r="BY9" s="45"/>
      <c r="BZ9" s="86"/>
      <c r="CA9" s="86"/>
      <c r="CB9" s="86"/>
      <c r="CC9" s="86"/>
      <c r="CD9" s="66" t="s">
        <v>100</v>
      </c>
      <c r="CE9" s="66" t="s">
        <v>100</v>
      </c>
      <c r="CG9" s="79"/>
    </row>
    <row r="10" spans="1:88" ht="29.1" customHeight="1">
      <c r="A10" s="6" t="s">
        <v>22</v>
      </c>
      <c r="B10" s="94">
        <v>3.7177071129707111E-3</v>
      </c>
      <c r="C10" s="108" t="s">
        <v>168</v>
      </c>
      <c r="D10" s="171">
        <v>2.3793325523012552</v>
      </c>
      <c r="E10" s="171">
        <v>1.0781350627615063</v>
      </c>
      <c r="F10" s="171">
        <v>0.26023949790794981</v>
      </c>
      <c r="G10" s="171">
        <v>0</v>
      </c>
      <c r="H10" s="170">
        <v>0.77215219739633989</v>
      </c>
      <c r="I10" s="170">
        <v>0.34988146444521656</v>
      </c>
      <c r="J10" s="170">
        <v>8.4454146590224682E-2</v>
      </c>
      <c r="K10" s="170">
        <v>0</v>
      </c>
      <c r="L10" s="170">
        <v>0.76428337197930918</v>
      </c>
      <c r="M10" s="170">
        <v>0.34631590292812447</v>
      </c>
      <c r="N10" s="170">
        <v>8.3593493810236938E-2</v>
      </c>
      <c r="O10" s="170">
        <v>0</v>
      </c>
      <c r="P10" s="170">
        <v>0.84289698292518</v>
      </c>
      <c r="Q10" s="170">
        <v>0.38193769538797223</v>
      </c>
      <c r="R10" s="170">
        <v>9.2191857507441577E-2</v>
      </c>
      <c r="S10" s="170">
        <v>0</v>
      </c>
      <c r="T10" s="180" t="s">
        <v>46</v>
      </c>
      <c r="U10" s="182">
        <v>226.4464918303</v>
      </c>
      <c r="V10" s="182" t="s">
        <v>46</v>
      </c>
      <c r="W10" s="183">
        <v>189.85586664316492</v>
      </c>
      <c r="X10" s="183">
        <v>31.608460956002595</v>
      </c>
      <c r="Y10" s="183">
        <v>4.9821642311324918</v>
      </c>
      <c r="Z10" s="183">
        <v>0</v>
      </c>
      <c r="AA10" s="185">
        <v>61.61291933544365</v>
      </c>
      <c r="AB10" s="185">
        <v>10.257726503969588</v>
      </c>
      <c r="AC10" s="185">
        <v>1.6168353831574902</v>
      </c>
      <c r="AD10" s="185">
        <v>0</v>
      </c>
      <c r="AE10" s="185">
        <v>60.985036247991466</v>
      </c>
      <c r="AF10" s="185">
        <v>10.15319237286492</v>
      </c>
      <c r="AG10" s="185">
        <v>1.6003585857061011</v>
      </c>
      <c r="AH10" s="185">
        <v>0</v>
      </c>
      <c r="AI10" s="185">
        <v>67.257911059729778</v>
      </c>
      <c r="AJ10" s="185">
        <v>11.197542079168088</v>
      </c>
      <c r="AK10" s="185">
        <v>1.7649702622689007</v>
      </c>
      <c r="AL10" s="185">
        <v>0</v>
      </c>
      <c r="AM10" s="134" t="s">
        <v>46</v>
      </c>
      <c r="AN10" s="423">
        <v>2012</v>
      </c>
      <c r="AO10" s="101">
        <v>25</v>
      </c>
      <c r="AP10" s="16">
        <v>25</v>
      </c>
      <c r="AQ10" s="16">
        <v>25</v>
      </c>
      <c r="AR10" s="16">
        <v>25</v>
      </c>
      <c r="AS10" s="16">
        <v>25</v>
      </c>
      <c r="AT10" s="17"/>
      <c r="AU10" s="154">
        <v>0.9</v>
      </c>
      <c r="AV10" s="252" t="s">
        <v>100</v>
      </c>
      <c r="AW10" s="252" t="s">
        <v>100</v>
      </c>
      <c r="AX10" s="252" t="s">
        <v>100</v>
      </c>
      <c r="AY10" s="252" t="s">
        <v>100</v>
      </c>
      <c r="AZ10" s="25"/>
      <c r="BA10" s="26"/>
      <c r="BB10" s="26"/>
      <c r="BC10" s="26"/>
      <c r="BD10" s="26"/>
      <c r="BE10" s="29"/>
      <c r="BF10" s="30"/>
      <c r="BG10" s="30"/>
      <c r="BH10" s="30"/>
      <c r="BI10" s="30"/>
      <c r="BJ10" s="33"/>
      <c r="BK10" s="81">
        <v>814.27499999999998</v>
      </c>
      <c r="BL10" s="81">
        <v>482.02500000000003</v>
      </c>
      <c r="BM10" s="81">
        <v>132.85980392156864</v>
      </c>
      <c r="BN10" s="81">
        <v>99.816000000000003</v>
      </c>
      <c r="BO10" s="90"/>
      <c r="BP10" s="90">
        <v>814.27499999999998</v>
      </c>
      <c r="BQ10" s="90">
        <v>482.02500000000003</v>
      </c>
      <c r="BR10" s="90">
        <v>132.85980392156864</v>
      </c>
      <c r="BS10" s="90">
        <v>99.816000000000003</v>
      </c>
      <c r="BT10" s="91"/>
      <c r="BU10" s="91">
        <v>814.27499999999998</v>
      </c>
      <c r="BV10" s="91">
        <v>482.02500000000003</v>
      </c>
      <c r="BW10" s="91">
        <v>132.85980392156864</v>
      </c>
      <c r="BX10" s="91">
        <v>99.816000000000003</v>
      </c>
      <c r="BY10" s="45"/>
      <c r="BZ10" s="86"/>
      <c r="CA10" s="86"/>
      <c r="CB10" s="86"/>
      <c r="CC10" s="86"/>
      <c r="CD10" s="66" t="s">
        <v>100</v>
      </c>
      <c r="CE10" s="66" t="s">
        <v>100</v>
      </c>
      <c r="CG10" s="79" t="s">
        <v>81</v>
      </c>
    </row>
    <row r="11" spans="1:88" ht="29.1" customHeight="1">
      <c r="A11" s="6" t="s">
        <v>19</v>
      </c>
      <c r="B11" s="94">
        <v>8.0876330876330893E-2</v>
      </c>
      <c r="C11" s="108" t="s">
        <v>168</v>
      </c>
      <c r="D11" s="171">
        <v>78.330825153290277</v>
      </c>
      <c r="E11" s="171">
        <v>2.1541542073816249</v>
      </c>
      <c r="F11" s="171">
        <v>0.39135151565900134</v>
      </c>
      <c r="G11" s="171">
        <v>0</v>
      </c>
      <c r="H11" s="170">
        <v>17.437576129984254</v>
      </c>
      <c r="I11" s="170">
        <v>0.47954592478035618</v>
      </c>
      <c r="J11" s="170">
        <v>8.7120515257356632E-2</v>
      </c>
      <c r="K11" s="170">
        <v>0</v>
      </c>
      <c r="L11" s="170">
        <v>23.163644947102817</v>
      </c>
      <c r="M11" s="170">
        <v>0.63701694860799873</v>
      </c>
      <c r="N11" s="170">
        <v>0.1157287382137947</v>
      </c>
      <c r="O11" s="170">
        <v>0</v>
      </c>
      <c r="P11" s="170">
        <v>37.729604074444239</v>
      </c>
      <c r="Q11" s="170">
        <v>1.037591333944897</v>
      </c>
      <c r="R11" s="170">
        <v>0.18850226217906196</v>
      </c>
      <c r="S11" s="170">
        <v>0</v>
      </c>
      <c r="T11" s="180" t="s">
        <v>46</v>
      </c>
      <c r="U11" s="182">
        <v>6424.7240566091641</v>
      </c>
      <c r="V11" s="182" t="s">
        <v>46</v>
      </c>
      <c r="W11" s="183">
        <v>6366.1658286905231</v>
      </c>
      <c r="X11" s="183">
        <v>51.040320013255858</v>
      </c>
      <c r="Y11" s="183">
        <v>7.5179079053851687</v>
      </c>
      <c r="Z11" s="183">
        <v>0</v>
      </c>
      <c r="AA11" s="185">
        <v>1417.2007135012943</v>
      </c>
      <c r="AB11" s="185">
        <v>11.362314442726239</v>
      </c>
      <c r="AC11" s="185">
        <v>1.6735951802468856</v>
      </c>
      <c r="AD11" s="185">
        <v>0</v>
      </c>
      <c r="AE11" s="185">
        <v>1882.5743842848187</v>
      </c>
      <c r="AF11" s="185">
        <v>15.093417546495132</v>
      </c>
      <c r="AG11" s="185">
        <v>2.2231624539698229</v>
      </c>
      <c r="AH11" s="185">
        <v>0</v>
      </c>
      <c r="AI11" s="185">
        <v>3066.3907309044098</v>
      </c>
      <c r="AJ11" s="185">
        <v>24.584588024034488</v>
      </c>
      <c r="AK11" s="185">
        <v>3.6211502711684598</v>
      </c>
      <c r="AL11" s="185">
        <v>0</v>
      </c>
      <c r="AM11" s="134" t="s">
        <v>46</v>
      </c>
      <c r="AN11" s="423">
        <v>2012</v>
      </c>
      <c r="AO11" s="101">
        <v>25</v>
      </c>
      <c r="AP11" s="16">
        <v>25</v>
      </c>
      <c r="AQ11" s="16">
        <v>25</v>
      </c>
      <c r="AR11" s="16">
        <v>25</v>
      </c>
      <c r="AS11" s="16">
        <v>25</v>
      </c>
      <c r="AT11" s="17"/>
      <c r="AU11" s="154">
        <v>0.9</v>
      </c>
      <c r="AV11" s="252" t="s">
        <v>100</v>
      </c>
      <c r="AW11" s="252" t="s">
        <v>100</v>
      </c>
      <c r="AX11" s="252" t="s">
        <v>100</v>
      </c>
      <c r="AY11" s="252" t="s">
        <v>100</v>
      </c>
      <c r="AZ11" s="25"/>
      <c r="BA11" s="26"/>
      <c r="BB11" s="26"/>
      <c r="BC11" s="26"/>
      <c r="BD11" s="26"/>
      <c r="BE11" s="29"/>
      <c r="BF11" s="30"/>
      <c r="BG11" s="30"/>
      <c r="BH11" s="30"/>
      <c r="BI11" s="30"/>
      <c r="BJ11" s="33"/>
      <c r="BK11" s="81">
        <v>719.6875</v>
      </c>
      <c r="BL11" s="81">
        <v>426.03749999999997</v>
      </c>
      <c r="BM11" s="81">
        <v>117.43578431372549</v>
      </c>
      <c r="BN11" s="81">
        <v>88.22399999999999</v>
      </c>
      <c r="BO11" s="90"/>
      <c r="BP11" s="90">
        <v>719.6875</v>
      </c>
      <c r="BQ11" s="90">
        <v>426.03749999999997</v>
      </c>
      <c r="BR11" s="90">
        <v>117.43578431372549</v>
      </c>
      <c r="BS11" s="90">
        <v>88.22399999999999</v>
      </c>
      <c r="BT11" s="91"/>
      <c r="BU11" s="91">
        <v>719.6875</v>
      </c>
      <c r="BV11" s="91">
        <v>426.03749999999997</v>
      </c>
      <c r="BW11" s="91">
        <v>117.43578431372549</v>
      </c>
      <c r="BX11" s="91">
        <v>88.22399999999999</v>
      </c>
      <c r="BY11" s="45"/>
      <c r="BZ11" s="86"/>
      <c r="CA11" s="86"/>
      <c r="CB11" s="86"/>
      <c r="CC11" s="86"/>
      <c r="CD11" s="66" t="s">
        <v>100</v>
      </c>
      <c r="CE11" s="66" t="s">
        <v>100</v>
      </c>
      <c r="CG11" s="79" t="s">
        <v>118</v>
      </c>
    </row>
    <row r="12" spans="1:88" ht="29.1" customHeight="1">
      <c r="A12" s="6" t="s">
        <v>3</v>
      </c>
      <c r="B12" s="94">
        <v>0.16568204196016101</v>
      </c>
      <c r="C12" s="108" t="s">
        <v>168</v>
      </c>
      <c r="D12" s="171">
        <v>155.74111944255134</v>
      </c>
      <c r="E12" s="171">
        <v>6.6272816784064403</v>
      </c>
      <c r="F12" s="171">
        <v>3.3136408392032202</v>
      </c>
      <c r="G12" s="171">
        <v>0</v>
      </c>
      <c r="H12" s="170">
        <v>50.541841024375586</v>
      </c>
      <c r="I12" s="170">
        <v>2.1507166393351316</v>
      </c>
      <c r="J12" s="170">
        <v>1.0753583196675658</v>
      </c>
      <c r="K12" s="170">
        <v>0</v>
      </c>
      <c r="L12" s="170">
        <v>50.026780749189975</v>
      </c>
      <c r="M12" s="170">
        <v>2.1287991808165949</v>
      </c>
      <c r="N12" s="170">
        <v>1.0643995904082975</v>
      </c>
      <c r="O12" s="170">
        <v>0</v>
      </c>
      <c r="P12" s="170">
        <v>55.172497668957888</v>
      </c>
      <c r="Q12" s="170">
        <v>2.3477658582535272</v>
      </c>
      <c r="R12" s="170">
        <v>1.1738829291267636</v>
      </c>
      <c r="S12" s="170">
        <v>0</v>
      </c>
      <c r="T12" s="180" t="s">
        <v>46</v>
      </c>
      <c r="U12" s="182">
        <v>15285.265019201337</v>
      </c>
      <c r="V12" s="182" t="s">
        <v>46</v>
      </c>
      <c r="W12" s="190">
        <v>15063.737644483919</v>
      </c>
      <c r="X12" s="190">
        <v>178.58585859437915</v>
      </c>
      <c r="Y12" s="190">
        <v>42.941516123038582</v>
      </c>
      <c r="Z12" s="190">
        <v>0</v>
      </c>
      <c r="AA12" s="185">
        <v>4888.5550327718629</v>
      </c>
      <c r="AB12" s="185">
        <v>57.955523284961345</v>
      </c>
      <c r="AC12" s="185">
        <v>13.935582901963523</v>
      </c>
      <c r="AD12" s="185">
        <v>0</v>
      </c>
      <c r="AE12" s="185">
        <v>4838.7368930007942</v>
      </c>
      <c r="AF12" s="185">
        <v>57.364911879308707</v>
      </c>
      <c r="AG12" s="185">
        <v>13.793568582364527</v>
      </c>
      <c r="AH12" s="185">
        <v>0</v>
      </c>
      <c r="AI12" s="185">
        <v>5336.4457187085645</v>
      </c>
      <c r="AJ12" s="185">
        <v>63.265423430077114</v>
      </c>
      <c r="AK12" s="185">
        <v>15.212364638702843</v>
      </c>
      <c r="AL12" s="185">
        <v>0</v>
      </c>
      <c r="AM12" s="134" t="s">
        <v>46</v>
      </c>
      <c r="AN12" s="423">
        <v>2012</v>
      </c>
      <c r="AO12" s="101">
        <v>25</v>
      </c>
      <c r="AP12" s="16">
        <v>25</v>
      </c>
      <c r="AQ12" s="16">
        <v>25</v>
      </c>
      <c r="AR12" s="16">
        <v>25</v>
      </c>
      <c r="AS12" s="16">
        <v>25</v>
      </c>
      <c r="AT12" s="17"/>
      <c r="AU12" s="154">
        <v>0.9</v>
      </c>
      <c r="AV12" s="252" t="s">
        <v>100</v>
      </c>
      <c r="AW12" s="252" t="s">
        <v>100</v>
      </c>
      <c r="AX12" s="252" t="s">
        <v>100</v>
      </c>
      <c r="AY12" s="252" t="s">
        <v>100</v>
      </c>
      <c r="AZ12" s="25"/>
      <c r="BA12" s="26"/>
      <c r="BB12" s="26"/>
      <c r="BC12" s="26"/>
      <c r="BD12" s="26"/>
      <c r="BE12" s="29"/>
      <c r="BF12" s="30"/>
      <c r="BG12" s="30"/>
      <c r="BH12" s="30"/>
      <c r="BI12" s="30"/>
      <c r="BJ12" s="33"/>
      <c r="BK12" s="81">
        <v>550</v>
      </c>
      <c r="BL12" s="81">
        <v>360</v>
      </c>
      <c r="BM12" s="81">
        <v>170</v>
      </c>
      <c r="BN12" s="81">
        <v>170</v>
      </c>
      <c r="BO12" s="90"/>
      <c r="BP12" s="90">
        <v>550</v>
      </c>
      <c r="BQ12" s="90">
        <v>360</v>
      </c>
      <c r="BR12" s="90">
        <v>170</v>
      </c>
      <c r="BS12" s="90">
        <v>170</v>
      </c>
      <c r="BT12" s="91"/>
      <c r="BU12" s="91">
        <v>550</v>
      </c>
      <c r="BV12" s="91">
        <v>360</v>
      </c>
      <c r="BW12" s="91">
        <v>170</v>
      </c>
      <c r="BX12" s="91">
        <v>170</v>
      </c>
      <c r="BY12" s="45"/>
      <c r="BZ12" s="92">
        <v>0.04</v>
      </c>
      <c r="CA12" s="92">
        <v>0.04</v>
      </c>
      <c r="CB12" s="92">
        <v>0.04</v>
      </c>
      <c r="CC12" s="92">
        <v>0.04</v>
      </c>
      <c r="CD12" s="66" t="s">
        <v>100</v>
      </c>
      <c r="CE12" s="66" t="s">
        <v>100</v>
      </c>
      <c r="CG12" s="79" t="s">
        <v>90</v>
      </c>
    </row>
    <row r="13" spans="1:88" ht="29.1" customHeight="1">
      <c r="A13" s="6" t="s">
        <v>20</v>
      </c>
      <c r="B13" s="94">
        <v>8.0023205023205035E-2</v>
      </c>
      <c r="C13" s="108" t="s">
        <v>168</v>
      </c>
      <c r="D13" s="171">
        <v>57.432880583187277</v>
      </c>
      <c r="E13" s="171">
        <v>6.1872379858184257</v>
      </c>
      <c r="F13" s="171">
        <v>16.403086454199332</v>
      </c>
      <c r="G13" s="171">
        <v>0</v>
      </c>
      <c r="H13" s="170">
        <v>13.901969889829974</v>
      </c>
      <c r="I13" s="170">
        <v>1.4976577059455332</v>
      </c>
      <c r="J13" s="170">
        <v>3.9704645086757386</v>
      </c>
      <c r="K13" s="170">
        <v>0</v>
      </c>
      <c r="L13" s="170">
        <v>15.2580968747582</v>
      </c>
      <c r="M13" s="170">
        <v>1.643753118704572</v>
      </c>
      <c r="N13" s="170">
        <v>4.3577804146650019</v>
      </c>
      <c r="O13" s="170">
        <v>0</v>
      </c>
      <c r="P13" s="170">
        <v>28.272813817768142</v>
      </c>
      <c r="Q13" s="170">
        <v>3.0458271610788015</v>
      </c>
      <c r="R13" s="170">
        <v>8.0748415306212653</v>
      </c>
      <c r="S13" s="170">
        <v>0</v>
      </c>
      <c r="T13" s="180" t="s">
        <v>46</v>
      </c>
      <c r="U13" s="182">
        <v>4792.9024181243467</v>
      </c>
      <c r="V13" s="182" t="s">
        <v>46</v>
      </c>
      <c r="W13" s="183">
        <v>4371.5478068856773</v>
      </c>
      <c r="X13" s="183">
        <v>182.85932701549621</v>
      </c>
      <c r="Y13" s="183">
        <v>238.49528422317354</v>
      </c>
      <c r="Z13" s="183">
        <v>0</v>
      </c>
      <c r="AA13" s="185">
        <v>1058.159113160463</v>
      </c>
      <c r="AB13" s="185">
        <v>44.262186267999049</v>
      </c>
      <c r="AC13" s="185">
        <v>57.729200181464627</v>
      </c>
      <c r="AD13" s="185">
        <v>0</v>
      </c>
      <c r="AE13" s="185">
        <v>1161.3817599563247</v>
      </c>
      <c r="AF13" s="185">
        <v>48.57993013348279</v>
      </c>
      <c r="AG13" s="185">
        <v>63.360641394819531</v>
      </c>
      <c r="AH13" s="185">
        <v>0</v>
      </c>
      <c r="AI13" s="185">
        <v>2152.0069337688892</v>
      </c>
      <c r="AJ13" s="185">
        <v>90.01721061401436</v>
      </c>
      <c r="AK13" s="185">
        <v>117.40544264688938</v>
      </c>
      <c r="AL13" s="185">
        <v>0</v>
      </c>
      <c r="AM13" s="134" t="s">
        <v>46</v>
      </c>
      <c r="AN13" s="423">
        <v>2012</v>
      </c>
      <c r="AO13" s="101">
        <v>25</v>
      </c>
      <c r="AP13" s="16">
        <v>25</v>
      </c>
      <c r="AQ13" s="16">
        <v>25</v>
      </c>
      <c r="AR13" s="16">
        <v>25</v>
      </c>
      <c r="AS13" s="16">
        <v>25</v>
      </c>
      <c r="AT13" s="17"/>
      <c r="AU13" s="154">
        <v>0.9</v>
      </c>
      <c r="AV13" s="252" t="s">
        <v>100</v>
      </c>
      <c r="AW13" s="252" t="s">
        <v>100</v>
      </c>
      <c r="AX13" s="252" t="s">
        <v>100</v>
      </c>
      <c r="AY13" s="252" t="s">
        <v>100</v>
      </c>
      <c r="AZ13" s="25"/>
      <c r="BA13" s="26"/>
      <c r="BB13" s="26"/>
      <c r="BC13" s="26"/>
      <c r="BD13" s="26"/>
      <c r="BE13" s="29"/>
      <c r="BF13" s="30"/>
      <c r="BG13" s="30"/>
      <c r="BH13" s="30"/>
      <c r="BI13" s="30"/>
      <c r="BJ13" s="33"/>
      <c r="BK13" s="81">
        <v>777.52499999999998</v>
      </c>
      <c r="BL13" s="81">
        <v>460.23749999999995</v>
      </c>
      <c r="BM13" s="81">
        <v>126.86078431372547</v>
      </c>
      <c r="BN13" s="81">
        <v>95.307428571428574</v>
      </c>
      <c r="BO13" s="90"/>
      <c r="BP13" s="90">
        <v>777.52499999999998</v>
      </c>
      <c r="BQ13" s="90">
        <v>460.23749999999995</v>
      </c>
      <c r="BR13" s="90">
        <v>126.86078431372547</v>
      </c>
      <c r="BS13" s="90">
        <v>95.307428571428574</v>
      </c>
      <c r="BT13" s="91"/>
      <c r="BU13" s="91">
        <v>777.52499999999998</v>
      </c>
      <c r="BV13" s="91">
        <v>460.23749999999995</v>
      </c>
      <c r="BW13" s="91">
        <v>126.86078431372547</v>
      </c>
      <c r="BX13" s="91">
        <v>95.307428571428574</v>
      </c>
      <c r="BY13" s="45"/>
      <c r="BZ13" s="86"/>
      <c r="CA13" s="86"/>
      <c r="CB13" s="86"/>
      <c r="CC13" s="86"/>
      <c r="CD13" s="66" t="s">
        <v>100</v>
      </c>
      <c r="CE13" s="66" t="s">
        <v>100</v>
      </c>
      <c r="CG13" s="79" t="s">
        <v>81</v>
      </c>
    </row>
    <row r="14" spans="1:88" ht="29.1" customHeight="1">
      <c r="A14" s="6" t="s">
        <v>13</v>
      </c>
      <c r="B14" s="94">
        <v>0.64265697190032567</v>
      </c>
      <c r="C14" s="108" t="s">
        <v>168</v>
      </c>
      <c r="D14" s="171">
        <v>584.81784442929631</v>
      </c>
      <c r="E14" s="171">
        <v>54.625842611527681</v>
      </c>
      <c r="F14" s="171">
        <v>3.2132848595016283</v>
      </c>
      <c r="G14" s="171">
        <v>0</v>
      </c>
      <c r="H14" s="170">
        <v>189.78783912148882</v>
      </c>
      <c r="I14" s="170">
        <v>17.727435522336869</v>
      </c>
      <c r="J14" s="170">
        <v>1.0427903248433452</v>
      </c>
      <c r="K14" s="170">
        <v>0</v>
      </c>
      <c r="L14" s="170">
        <v>187.85375491197908</v>
      </c>
      <c r="M14" s="170">
        <v>17.546779304965078</v>
      </c>
      <c r="N14" s="170">
        <v>1.0321634885273576</v>
      </c>
      <c r="O14" s="170">
        <v>0</v>
      </c>
      <c r="P14" s="170">
        <v>207.17625039572368</v>
      </c>
      <c r="Q14" s="170">
        <v>19.35162778421595</v>
      </c>
      <c r="R14" s="170">
        <v>1.13833104613035</v>
      </c>
      <c r="S14" s="170">
        <v>0</v>
      </c>
      <c r="T14" s="180" t="s">
        <v>46</v>
      </c>
      <c r="U14" s="98">
        <v>2000</v>
      </c>
      <c r="V14" s="58" t="s">
        <v>160</v>
      </c>
      <c r="W14" s="183">
        <v>1903.3393755641735</v>
      </c>
      <c r="X14" s="183">
        <v>73.186376334944399</v>
      </c>
      <c r="Y14" s="183">
        <v>23.474248100882111</v>
      </c>
      <c r="Z14" s="183">
        <v>0</v>
      </c>
      <c r="AA14" s="185">
        <v>617.68065158080287</v>
      </c>
      <c r="AB14" s="185">
        <v>23.750787275131501</v>
      </c>
      <c r="AC14" s="185">
        <v>7.6179734673037114</v>
      </c>
      <c r="AD14" s="185">
        <v>0</v>
      </c>
      <c r="AE14" s="185">
        <v>611.38601015239499</v>
      </c>
      <c r="AF14" s="185">
        <v>23.50874846566462</v>
      </c>
      <c r="AG14" s="185">
        <v>7.540340452144374</v>
      </c>
      <c r="AH14" s="185">
        <v>0</v>
      </c>
      <c r="AI14" s="185">
        <v>674.27271383063476</v>
      </c>
      <c r="AJ14" s="185">
        <v>25.926840594135172</v>
      </c>
      <c r="AK14" s="185">
        <v>8.3159341814298227</v>
      </c>
      <c r="AL14" s="185">
        <v>0</v>
      </c>
      <c r="AM14" s="134" t="s">
        <v>46</v>
      </c>
      <c r="AN14" s="423">
        <v>2012</v>
      </c>
      <c r="AO14" s="101">
        <v>25</v>
      </c>
      <c r="AP14" s="16">
        <v>25</v>
      </c>
      <c r="AQ14" s="16">
        <v>25</v>
      </c>
      <c r="AR14" s="16">
        <v>25</v>
      </c>
      <c r="AS14" s="16">
        <v>25</v>
      </c>
      <c r="AT14" s="17"/>
      <c r="AU14" s="154">
        <v>0.9</v>
      </c>
      <c r="AV14" s="252" t="s">
        <v>100</v>
      </c>
      <c r="AW14" s="252" t="s">
        <v>100</v>
      </c>
      <c r="AX14" s="252" t="s">
        <v>100</v>
      </c>
      <c r="AY14" s="252" t="s">
        <v>100</v>
      </c>
      <c r="AZ14" s="25"/>
      <c r="BA14" s="26"/>
      <c r="BB14" s="26"/>
      <c r="BC14" s="26"/>
      <c r="BD14" s="26"/>
      <c r="BE14" s="29"/>
      <c r="BF14" s="30"/>
      <c r="BG14" s="30"/>
      <c r="BH14" s="30"/>
      <c r="BI14" s="30"/>
      <c r="BJ14" s="33"/>
      <c r="BK14" s="81">
        <v>1189.9124999999999</v>
      </c>
      <c r="BL14" s="81">
        <v>704.36249999999995</v>
      </c>
      <c r="BM14" s="81">
        <v>194.15073529411765</v>
      </c>
      <c r="BN14" s="81">
        <v>145.85828571428573</v>
      </c>
      <c r="BO14" s="90"/>
      <c r="BP14" s="90">
        <v>1189.9124999999999</v>
      </c>
      <c r="BQ14" s="90">
        <v>704.36249999999995</v>
      </c>
      <c r="BR14" s="90">
        <v>194.15073529411765</v>
      </c>
      <c r="BS14" s="90">
        <v>145.85828571428573</v>
      </c>
      <c r="BT14" s="91"/>
      <c r="BU14" s="91">
        <v>1189.9124999999999</v>
      </c>
      <c r="BV14" s="91">
        <v>704.36249999999995</v>
      </c>
      <c r="BW14" s="91">
        <v>194.15073529411765</v>
      </c>
      <c r="BX14" s="91">
        <v>145.85828571428573</v>
      </c>
      <c r="BY14" s="45"/>
      <c r="BZ14" s="86"/>
      <c r="CA14" s="86"/>
      <c r="CB14" s="86"/>
      <c r="CC14" s="86"/>
      <c r="CD14" s="102">
        <v>150</v>
      </c>
      <c r="CE14" s="102">
        <v>175</v>
      </c>
      <c r="CG14" s="79" t="s">
        <v>166</v>
      </c>
    </row>
    <row r="15" spans="1:88" ht="29.1" customHeight="1">
      <c r="A15" s="6" t="s">
        <v>4</v>
      </c>
      <c r="B15" s="94">
        <v>1.2432204632072705</v>
      </c>
      <c r="C15" s="108" t="s">
        <v>168</v>
      </c>
      <c r="D15" s="171">
        <v>1215.8696130167107</v>
      </c>
      <c r="E15" s="171">
        <v>10.443051890941073</v>
      </c>
      <c r="F15" s="171">
        <v>16.161866021694518</v>
      </c>
      <c r="G15" s="171">
        <v>0</v>
      </c>
      <c r="H15" s="170">
        <v>414.20684415997636</v>
      </c>
      <c r="I15" s="170">
        <v>3.5576047964660544</v>
      </c>
      <c r="J15" s="170">
        <v>5.5058169469117511</v>
      </c>
      <c r="K15" s="170">
        <v>0</v>
      </c>
      <c r="L15" s="170">
        <v>377.05758852748954</v>
      </c>
      <c r="M15" s="170">
        <v>3.2385314352054317</v>
      </c>
      <c r="N15" s="170">
        <v>5.012012935436978</v>
      </c>
      <c r="O15" s="170">
        <v>0</v>
      </c>
      <c r="P15" s="170">
        <v>424.60518033086692</v>
      </c>
      <c r="Q15" s="170">
        <v>3.6469156592835192</v>
      </c>
      <c r="R15" s="170">
        <v>5.6440361393673513</v>
      </c>
      <c r="S15" s="170">
        <v>0</v>
      </c>
      <c r="T15" s="180" t="s">
        <v>46</v>
      </c>
      <c r="U15" s="182">
        <v>95643.185312985312</v>
      </c>
      <c r="V15" s="182" t="s">
        <v>46</v>
      </c>
      <c r="W15" s="183">
        <v>95117.107699904765</v>
      </c>
      <c r="X15" s="183">
        <v>264.7641950835087</v>
      </c>
      <c r="Y15" s="183">
        <v>261.31341799703074</v>
      </c>
      <c r="Z15" s="183">
        <v>0</v>
      </c>
      <c r="AA15" s="185">
        <v>32403.274647351598</v>
      </c>
      <c r="AB15" s="185">
        <v>90.196465573190466</v>
      </c>
      <c r="AC15" s="185">
        <v>89.020899154237583</v>
      </c>
      <c r="AD15" s="185">
        <v>0</v>
      </c>
      <c r="AE15" s="185">
        <v>29497.099749045901</v>
      </c>
      <c r="AF15" s="185">
        <v>82.106952799637355</v>
      </c>
      <c r="AG15" s="185">
        <v>81.036820218937962</v>
      </c>
      <c r="AH15" s="185">
        <v>0</v>
      </c>
      <c r="AI15" s="185">
        <v>33216.733303507273</v>
      </c>
      <c r="AJ15" s="185">
        <v>92.460776710680875</v>
      </c>
      <c r="AK15" s="185">
        <v>91.25569862385521</v>
      </c>
      <c r="AL15" s="185">
        <v>0</v>
      </c>
      <c r="AM15" s="134" t="s">
        <v>46</v>
      </c>
      <c r="AN15" s="423">
        <v>2012</v>
      </c>
      <c r="AO15" s="101">
        <v>25</v>
      </c>
      <c r="AP15" s="16">
        <v>25</v>
      </c>
      <c r="AQ15" s="16">
        <v>25</v>
      </c>
      <c r="AR15" s="16">
        <v>25</v>
      </c>
      <c r="AS15" s="16">
        <v>25</v>
      </c>
      <c r="AT15" s="17"/>
      <c r="AU15" s="154">
        <v>0.9</v>
      </c>
      <c r="AV15" s="252" t="s">
        <v>100</v>
      </c>
      <c r="AW15" s="252" t="s">
        <v>100</v>
      </c>
      <c r="AX15" s="252" t="s">
        <v>100</v>
      </c>
      <c r="AY15" s="252" t="s">
        <v>100</v>
      </c>
      <c r="AZ15" s="25"/>
      <c r="BA15" s="26"/>
      <c r="BB15" s="26"/>
      <c r="BC15" s="26"/>
      <c r="BD15" s="26"/>
      <c r="BE15" s="29"/>
      <c r="BF15" s="30"/>
      <c r="BG15" s="30"/>
      <c r="BH15" s="30"/>
      <c r="BI15" s="30"/>
      <c r="BJ15" s="33"/>
      <c r="BK15" s="81">
        <v>1300.25</v>
      </c>
      <c r="BL15" s="81">
        <v>769.65000000000009</v>
      </c>
      <c r="BM15" s="81">
        <v>212.15490196078429</v>
      </c>
      <c r="BN15" s="81">
        <v>159.38057142857144</v>
      </c>
      <c r="BO15" s="90"/>
      <c r="BP15" s="90">
        <v>1300.25</v>
      </c>
      <c r="BQ15" s="90">
        <v>769.65000000000009</v>
      </c>
      <c r="BR15" s="90">
        <v>212.15490196078429</v>
      </c>
      <c r="BS15" s="90">
        <v>159.38057142857144</v>
      </c>
      <c r="BT15" s="91"/>
      <c r="BU15" s="91">
        <v>1300.25</v>
      </c>
      <c r="BV15" s="91">
        <v>769.65000000000009</v>
      </c>
      <c r="BW15" s="91">
        <v>212.15490196078429</v>
      </c>
      <c r="BX15" s="91">
        <v>159.38057142857144</v>
      </c>
      <c r="BY15" s="45"/>
      <c r="BZ15" s="86"/>
      <c r="CA15" s="86"/>
      <c r="CB15" s="86"/>
      <c r="CC15" s="86"/>
      <c r="CD15" s="66" t="s">
        <v>100</v>
      </c>
      <c r="CE15" s="66" t="s">
        <v>100</v>
      </c>
      <c r="CG15" s="79" t="s">
        <v>81</v>
      </c>
    </row>
    <row r="16" spans="1:88" ht="29.1" customHeight="1">
      <c r="A16" s="7" t="s">
        <v>0</v>
      </c>
      <c r="B16" s="94">
        <v>0.90880893300248144</v>
      </c>
      <c r="C16" s="108" t="s">
        <v>168</v>
      </c>
      <c r="D16" s="171">
        <v>889.34874572386127</v>
      </c>
      <c r="E16" s="171">
        <v>7.6385781841313225</v>
      </c>
      <c r="F16" s="171">
        <v>11.821609094488954</v>
      </c>
      <c r="G16" s="171">
        <v>0</v>
      </c>
      <c r="H16" s="170">
        <v>302.97190864852996</v>
      </c>
      <c r="I16" s="170">
        <v>2.602212712318662</v>
      </c>
      <c r="J16" s="170">
        <v>4.0272339595407871</v>
      </c>
      <c r="K16" s="170">
        <v>0</v>
      </c>
      <c r="L16" s="170">
        <v>275.79905758984575</v>
      </c>
      <c r="M16" s="170">
        <v>2.368826261507877</v>
      </c>
      <c r="N16" s="170">
        <v>3.6660406428098109</v>
      </c>
      <c r="O16" s="170">
        <v>0</v>
      </c>
      <c r="P16" s="170">
        <v>310.57777948548556</v>
      </c>
      <c r="Q16" s="170">
        <v>2.6675392103047835</v>
      </c>
      <c r="R16" s="170">
        <v>4.1283344921383556</v>
      </c>
      <c r="S16" s="170">
        <v>0</v>
      </c>
      <c r="T16" s="180" t="s">
        <v>46</v>
      </c>
      <c r="U16" s="98">
        <v>7820</v>
      </c>
      <c r="V16" s="58" t="s">
        <v>160</v>
      </c>
      <c r="W16" s="183">
        <v>7776.9867218367181</v>
      </c>
      <c r="X16" s="183">
        <v>21.647710694469474</v>
      </c>
      <c r="Y16" s="183">
        <v>21.36556746881309</v>
      </c>
      <c r="Z16" s="183">
        <v>0</v>
      </c>
      <c r="AA16" s="185">
        <v>2649.3639553416951</v>
      </c>
      <c r="AB16" s="185">
        <v>7.3746640544664821</v>
      </c>
      <c r="AC16" s="185">
        <v>7.2785471239593242</v>
      </c>
      <c r="AD16" s="185">
        <v>0</v>
      </c>
      <c r="AE16" s="185">
        <v>2411.7486183955198</v>
      </c>
      <c r="AF16" s="185">
        <v>6.7132474602557028</v>
      </c>
      <c r="AG16" s="185">
        <v>6.6257510353542939</v>
      </c>
      <c r="AH16" s="185">
        <v>0</v>
      </c>
      <c r="AI16" s="185">
        <v>2715.8741480995036</v>
      </c>
      <c r="AJ16" s="185">
        <v>7.5597991797472899</v>
      </c>
      <c r="AK16" s="185">
        <v>7.4612693094994711</v>
      </c>
      <c r="AL16" s="185">
        <v>0</v>
      </c>
      <c r="AM16" s="134" t="s">
        <v>46</v>
      </c>
      <c r="AN16" s="423">
        <v>2012</v>
      </c>
      <c r="AO16" s="101">
        <v>25</v>
      </c>
      <c r="AP16" s="16">
        <v>25</v>
      </c>
      <c r="AQ16" s="16">
        <v>25</v>
      </c>
      <c r="AR16" s="16">
        <v>25</v>
      </c>
      <c r="AS16" s="16">
        <v>25</v>
      </c>
      <c r="AT16" s="17"/>
      <c r="AU16" s="154">
        <v>0.9</v>
      </c>
      <c r="AV16" s="252" t="s">
        <v>100</v>
      </c>
      <c r="AW16" s="252" t="s">
        <v>100</v>
      </c>
      <c r="AX16" s="252" t="s">
        <v>100</v>
      </c>
      <c r="AY16" s="252" t="s">
        <v>100</v>
      </c>
      <c r="AZ16" s="25"/>
      <c r="BA16" s="26"/>
      <c r="BB16" s="26"/>
      <c r="BC16" s="26"/>
      <c r="BD16" s="26"/>
      <c r="BE16" s="29"/>
      <c r="BF16" s="30"/>
      <c r="BG16" s="30"/>
      <c r="BH16" s="30"/>
      <c r="BI16" s="30"/>
      <c r="BJ16" s="33"/>
      <c r="BK16" s="81">
        <v>1313.375</v>
      </c>
      <c r="BL16" s="81">
        <v>777.44999999999993</v>
      </c>
      <c r="BM16" s="81">
        <v>214.29436274509806</v>
      </c>
      <c r="BN16" s="81">
        <v>160.99200000000002</v>
      </c>
      <c r="BO16" s="90"/>
      <c r="BP16" s="90">
        <v>1313.375</v>
      </c>
      <c r="BQ16" s="90">
        <v>777.44999999999993</v>
      </c>
      <c r="BR16" s="90">
        <v>214.29436274509806</v>
      </c>
      <c r="BS16" s="90">
        <v>160.99200000000002</v>
      </c>
      <c r="BT16" s="91"/>
      <c r="BU16" s="91">
        <v>1313.375</v>
      </c>
      <c r="BV16" s="91">
        <v>777.44999999999993</v>
      </c>
      <c r="BW16" s="91">
        <v>214.29436274509806</v>
      </c>
      <c r="BX16" s="91">
        <v>160.99200000000002</v>
      </c>
      <c r="BY16" s="45"/>
      <c r="BZ16" s="92">
        <v>3.3378378378378379E-3</v>
      </c>
      <c r="CA16" s="92">
        <v>6.1634506242905784E-3</v>
      </c>
      <c r="CB16" s="92">
        <v>1.3050570962479609E-2</v>
      </c>
      <c r="CC16" s="92">
        <v>4.1040339702760081E-2</v>
      </c>
      <c r="CD16" s="102">
        <v>830</v>
      </c>
      <c r="CE16" s="102">
        <v>890</v>
      </c>
      <c r="CG16" s="79" t="s">
        <v>81</v>
      </c>
    </row>
    <row r="17" spans="1:85" ht="29.1" customHeight="1">
      <c r="A17" s="6" t="s">
        <v>15</v>
      </c>
      <c r="B17" s="94">
        <v>0.10134821013482102</v>
      </c>
      <c r="C17" s="108" t="s">
        <v>168</v>
      </c>
      <c r="D17" s="171">
        <v>69.930264993026498</v>
      </c>
      <c r="E17" s="171">
        <v>31.417945141794515</v>
      </c>
      <c r="F17" s="171">
        <v>0</v>
      </c>
      <c r="G17" s="171">
        <v>0</v>
      </c>
      <c r="H17" s="170">
        <v>20.794067328054687</v>
      </c>
      <c r="I17" s="170">
        <v>9.3422621328941364</v>
      </c>
      <c r="J17" s="170">
        <v>0</v>
      </c>
      <c r="K17" s="170">
        <v>0</v>
      </c>
      <c r="L17" s="170">
        <v>24.20715508637133</v>
      </c>
      <c r="M17" s="170">
        <v>10.875678372137845</v>
      </c>
      <c r="N17" s="170">
        <v>0</v>
      </c>
      <c r="O17" s="170">
        <v>0</v>
      </c>
      <c r="P17" s="170">
        <v>24.929042578477954</v>
      </c>
      <c r="Q17" s="170">
        <v>11.200004636707487</v>
      </c>
      <c r="R17" s="170">
        <v>0</v>
      </c>
      <c r="S17" s="170">
        <v>0</v>
      </c>
      <c r="T17" s="180" t="s">
        <v>46</v>
      </c>
      <c r="U17" s="182">
        <v>6001.3148457318666</v>
      </c>
      <c r="V17" s="182" t="s">
        <v>46</v>
      </c>
      <c r="W17" s="183">
        <v>5134.6160308165936</v>
      </c>
      <c r="X17" s="183">
        <v>866.69881491527281</v>
      </c>
      <c r="Y17" s="183">
        <v>0</v>
      </c>
      <c r="Z17" s="183">
        <v>0</v>
      </c>
      <c r="AA17" s="185">
        <v>1526.8003268590987</v>
      </c>
      <c r="AB17" s="185">
        <v>257.71664832561635</v>
      </c>
      <c r="AC17" s="185">
        <v>0</v>
      </c>
      <c r="AD17" s="185">
        <v>0</v>
      </c>
      <c r="AE17" s="185">
        <v>1777.4056280146831</v>
      </c>
      <c r="AF17" s="185">
        <v>300.01763368059858</v>
      </c>
      <c r="AG17" s="185">
        <v>0</v>
      </c>
      <c r="AH17" s="185">
        <v>0</v>
      </c>
      <c r="AI17" s="185">
        <v>1830.4100759428122</v>
      </c>
      <c r="AJ17" s="185">
        <v>308.96453290905788</v>
      </c>
      <c r="AK17" s="185">
        <v>0</v>
      </c>
      <c r="AL17" s="185">
        <v>0</v>
      </c>
      <c r="AM17" s="134" t="s">
        <v>46</v>
      </c>
      <c r="AN17" s="423">
        <v>2012</v>
      </c>
      <c r="AO17" s="101">
        <v>25</v>
      </c>
      <c r="AP17" s="16">
        <v>25</v>
      </c>
      <c r="AQ17" s="16">
        <v>25</v>
      </c>
      <c r="AR17" s="16">
        <v>25</v>
      </c>
      <c r="AS17" s="16">
        <v>25</v>
      </c>
      <c r="AT17" s="17"/>
      <c r="AU17" s="154">
        <v>0.9</v>
      </c>
      <c r="AV17" s="252" t="s">
        <v>100</v>
      </c>
      <c r="AW17" s="252" t="s">
        <v>100</v>
      </c>
      <c r="AX17" s="252" t="s">
        <v>100</v>
      </c>
      <c r="AY17" s="252" t="s">
        <v>100</v>
      </c>
      <c r="AZ17" s="25"/>
      <c r="BA17" s="26"/>
      <c r="BB17" s="26"/>
      <c r="BC17" s="26"/>
      <c r="BD17" s="26"/>
      <c r="BE17" s="29"/>
      <c r="BF17" s="30"/>
      <c r="BG17" s="30"/>
      <c r="BH17" s="30"/>
      <c r="BI17" s="30"/>
      <c r="BJ17" s="33"/>
      <c r="BK17" s="81">
        <v>793.27499999999998</v>
      </c>
      <c r="BL17" s="81">
        <v>469.57500000000005</v>
      </c>
      <c r="BM17" s="81">
        <v>129.43382352941177</v>
      </c>
      <c r="BN17" s="81">
        <v>97.23771428571429</v>
      </c>
      <c r="BO17" s="90"/>
      <c r="BP17" s="90">
        <v>793.27499999999998</v>
      </c>
      <c r="BQ17" s="90">
        <v>469.57500000000005</v>
      </c>
      <c r="BR17" s="90">
        <v>129.43382352941177</v>
      </c>
      <c r="BS17" s="90">
        <v>97.23771428571429</v>
      </c>
      <c r="BT17" s="91"/>
      <c r="BU17" s="91">
        <v>793.27499999999998</v>
      </c>
      <c r="BV17" s="91">
        <v>469.57500000000005</v>
      </c>
      <c r="BW17" s="91">
        <v>129.43382352941177</v>
      </c>
      <c r="BX17" s="91">
        <v>97.23771428571429</v>
      </c>
      <c r="BY17" s="45"/>
      <c r="BZ17" s="86"/>
      <c r="CA17" s="86"/>
      <c r="CB17" s="86"/>
      <c r="CC17" s="86"/>
      <c r="CD17" s="66" t="s">
        <v>100</v>
      </c>
      <c r="CE17" s="66" t="s">
        <v>100</v>
      </c>
      <c r="CG17" s="79" t="s">
        <v>81</v>
      </c>
    </row>
    <row r="18" spans="1:85" ht="29.1" customHeight="1">
      <c r="A18" s="6" t="s">
        <v>21</v>
      </c>
      <c r="B18" s="94">
        <v>0.92204301075268824</v>
      </c>
      <c r="C18" s="108" t="s">
        <v>168</v>
      </c>
      <c r="D18" s="171">
        <v>751.25533629037329</v>
      </c>
      <c r="E18" s="171">
        <v>169.04189215071833</v>
      </c>
      <c r="F18" s="171">
        <v>1.7457823115965969</v>
      </c>
      <c r="G18" s="171">
        <v>0</v>
      </c>
      <c r="H18" s="170">
        <v>214.39578255245385</v>
      </c>
      <c r="I18" s="170">
        <v>48.241745517255993</v>
      </c>
      <c r="J18" s="170">
        <v>0.49821724622840513</v>
      </c>
      <c r="K18" s="170">
        <v>0</v>
      </c>
      <c r="L18" s="170">
        <v>218.2166071829142</v>
      </c>
      <c r="M18" s="170">
        <v>49.101479077750064</v>
      </c>
      <c r="N18" s="170">
        <v>0.50709615561293975</v>
      </c>
      <c r="O18" s="170">
        <v>0</v>
      </c>
      <c r="P18" s="170">
        <v>318.64294655286977</v>
      </c>
      <c r="Q18" s="170">
        <v>71.698667555231765</v>
      </c>
      <c r="R18" s="170">
        <v>0.74046890975028967</v>
      </c>
      <c r="S18" s="170">
        <v>0</v>
      </c>
      <c r="T18" s="180" t="s">
        <v>46</v>
      </c>
      <c r="U18" s="98">
        <v>60</v>
      </c>
      <c r="V18" s="58" t="s">
        <v>160</v>
      </c>
      <c r="W18" s="183">
        <v>53.993616419538604</v>
      </c>
      <c r="X18" s="183">
        <v>5.9742232637065165</v>
      </c>
      <c r="Y18" s="183">
        <v>3.2160316754878591E-2</v>
      </c>
      <c r="Z18" s="183">
        <v>0</v>
      </c>
      <c r="AA18" s="185">
        <v>15.408880424417609</v>
      </c>
      <c r="AB18" s="185">
        <v>1.7049439915996327</v>
      </c>
      <c r="AC18" s="185">
        <v>9.1780197021215388E-3</v>
      </c>
      <c r="AD18" s="185">
        <v>0</v>
      </c>
      <c r="AE18" s="185">
        <v>15.683487644543447</v>
      </c>
      <c r="AF18" s="185">
        <v>1.7353284139007827</v>
      </c>
      <c r="AG18" s="185">
        <v>9.3415845041863229E-3</v>
      </c>
      <c r="AH18" s="185">
        <v>0</v>
      </c>
      <c r="AI18" s="185">
        <v>22.901248350424073</v>
      </c>
      <c r="AJ18" s="185">
        <v>2.5339508581891192</v>
      </c>
      <c r="AK18" s="185">
        <v>1.3640712548479313E-2</v>
      </c>
      <c r="AL18" s="185">
        <v>0</v>
      </c>
      <c r="AM18" s="134" t="s">
        <v>46</v>
      </c>
      <c r="AN18" s="423">
        <v>2012</v>
      </c>
      <c r="AO18" s="101">
        <v>25</v>
      </c>
      <c r="AP18" s="16">
        <v>25</v>
      </c>
      <c r="AQ18" s="16">
        <v>25</v>
      </c>
      <c r="AR18" s="16">
        <v>25</v>
      </c>
      <c r="AS18" s="16">
        <v>25</v>
      </c>
      <c r="AT18" s="17"/>
      <c r="AU18" s="154">
        <v>0.9</v>
      </c>
      <c r="AV18" s="252" t="s">
        <v>100</v>
      </c>
      <c r="AW18" s="252" t="s">
        <v>100</v>
      </c>
      <c r="AX18" s="252" t="s">
        <v>100</v>
      </c>
      <c r="AY18" s="252" t="s">
        <v>100</v>
      </c>
      <c r="AZ18" s="25"/>
      <c r="BA18" s="26"/>
      <c r="BB18" s="26"/>
      <c r="BC18" s="26"/>
      <c r="BD18" s="26"/>
      <c r="BE18" s="29"/>
      <c r="BF18" s="30"/>
      <c r="BG18" s="30"/>
      <c r="BH18" s="30"/>
      <c r="BI18" s="30"/>
      <c r="BJ18" s="33"/>
      <c r="BK18" s="81">
        <v>676.375</v>
      </c>
      <c r="BL18" s="81">
        <v>400.38750000000005</v>
      </c>
      <c r="BM18" s="81">
        <v>110.36348039215687</v>
      </c>
      <c r="BN18" s="81">
        <v>82.909714285714273</v>
      </c>
      <c r="BO18" s="90"/>
      <c r="BP18" s="90">
        <v>676.375</v>
      </c>
      <c r="BQ18" s="90">
        <v>400.38750000000005</v>
      </c>
      <c r="BR18" s="90">
        <v>110.36348039215687</v>
      </c>
      <c r="BS18" s="90">
        <v>82.909714285714273</v>
      </c>
      <c r="BT18" s="91"/>
      <c r="BU18" s="91">
        <v>676.375</v>
      </c>
      <c r="BV18" s="91">
        <v>400.38750000000005</v>
      </c>
      <c r="BW18" s="91">
        <v>110.36348039215687</v>
      </c>
      <c r="BX18" s="91">
        <v>82.909714285714273</v>
      </c>
      <c r="BY18" s="45"/>
      <c r="BZ18" s="86"/>
      <c r="CA18" s="86"/>
      <c r="CB18" s="86"/>
      <c r="CC18" s="86"/>
      <c r="CD18" s="102">
        <v>25</v>
      </c>
      <c r="CE18" s="102">
        <v>18</v>
      </c>
      <c r="CG18" s="79" t="s">
        <v>81</v>
      </c>
    </row>
    <row r="19" spans="1:85" ht="29.1" customHeight="1">
      <c r="A19" s="6" t="s">
        <v>10</v>
      </c>
      <c r="B19" s="94">
        <v>0.14658457930225738</v>
      </c>
      <c r="C19" s="108" t="s">
        <v>168</v>
      </c>
      <c r="D19" s="171">
        <v>121.66520082087361</v>
      </c>
      <c r="E19" s="171">
        <v>24.919378481383756</v>
      </c>
      <c r="F19" s="171">
        <v>0</v>
      </c>
      <c r="G19" s="171">
        <v>0</v>
      </c>
      <c r="H19" s="170">
        <v>23.600131462420986</v>
      </c>
      <c r="I19" s="170">
        <v>4.8337618657970705</v>
      </c>
      <c r="J19" s="170">
        <v>0</v>
      </c>
      <c r="K19" s="170">
        <v>0</v>
      </c>
      <c r="L19" s="170">
        <v>36.211365654079515</v>
      </c>
      <c r="M19" s="170">
        <v>7.416785736377733</v>
      </c>
      <c r="N19" s="170">
        <v>0</v>
      </c>
      <c r="O19" s="170">
        <v>0</v>
      </c>
      <c r="P19" s="170">
        <v>61.853703711016145</v>
      </c>
      <c r="Q19" s="170">
        <v>12.668830880569574</v>
      </c>
      <c r="R19" s="170">
        <v>0</v>
      </c>
      <c r="S19" s="170">
        <v>0</v>
      </c>
      <c r="T19" s="180" t="s">
        <v>46</v>
      </c>
      <c r="U19" s="182">
        <v>11820.858452725128</v>
      </c>
      <c r="V19" s="182" t="s">
        <v>46</v>
      </c>
      <c r="W19" s="183">
        <v>11181.82062881465</v>
      </c>
      <c r="X19" s="183">
        <v>639.0378239104781</v>
      </c>
      <c r="Y19" s="183">
        <v>0</v>
      </c>
      <c r="Z19" s="183">
        <v>0</v>
      </c>
      <c r="AA19" s="185">
        <v>2169.0050650009111</v>
      </c>
      <c r="AB19" s="185">
        <v>123.95801388703917</v>
      </c>
      <c r="AC19" s="185">
        <v>0</v>
      </c>
      <c r="AD19" s="185">
        <v>0</v>
      </c>
      <c r="AE19" s="185">
        <v>3328.0592372700839</v>
      </c>
      <c r="AF19" s="185">
        <v>190.19762554138651</v>
      </c>
      <c r="AG19" s="185">
        <v>0</v>
      </c>
      <c r="AH19" s="185">
        <v>0</v>
      </c>
      <c r="AI19" s="185">
        <v>5684.7563265436556</v>
      </c>
      <c r="AJ19" s="185">
        <v>324.88218448205242</v>
      </c>
      <c r="AK19" s="185">
        <v>0</v>
      </c>
      <c r="AL19" s="185">
        <v>0</v>
      </c>
      <c r="AM19" s="134" t="s">
        <v>46</v>
      </c>
      <c r="AN19" s="423">
        <v>2012</v>
      </c>
      <c r="AO19" s="101">
        <v>25</v>
      </c>
      <c r="AP19" s="16">
        <v>25</v>
      </c>
      <c r="AQ19" s="16">
        <v>25</v>
      </c>
      <c r="AR19" s="16">
        <v>25</v>
      </c>
      <c r="AS19" s="16">
        <v>25</v>
      </c>
      <c r="AT19" s="17"/>
      <c r="AU19" s="154">
        <v>0.9</v>
      </c>
      <c r="AV19" s="252" t="s">
        <v>100</v>
      </c>
      <c r="AW19" s="252" t="s">
        <v>100</v>
      </c>
      <c r="AX19" s="252" t="s">
        <v>100</v>
      </c>
      <c r="AY19" s="252" t="s">
        <v>100</v>
      </c>
      <c r="AZ19" s="25"/>
      <c r="BA19" s="26"/>
      <c r="BB19" s="26"/>
      <c r="BC19" s="26"/>
      <c r="BD19" s="26"/>
      <c r="BE19" s="29"/>
      <c r="BF19" s="30"/>
      <c r="BG19" s="30"/>
      <c r="BH19" s="30"/>
      <c r="BI19" s="30"/>
      <c r="BJ19" s="33"/>
      <c r="BK19" s="81">
        <v>1122.8875</v>
      </c>
      <c r="BL19" s="81">
        <v>664.6875</v>
      </c>
      <c r="BM19" s="81">
        <v>183.22598039215686</v>
      </c>
      <c r="BN19" s="81">
        <v>137.64685714285713</v>
      </c>
      <c r="BO19" s="90"/>
      <c r="BP19" s="90">
        <v>1122.8875</v>
      </c>
      <c r="BQ19" s="90">
        <v>664.6875</v>
      </c>
      <c r="BR19" s="90">
        <v>183.22598039215686</v>
      </c>
      <c r="BS19" s="90">
        <v>137.64685714285713</v>
      </c>
      <c r="BT19" s="91"/>
      <c r="BU19" s="91">
        <v>1122.8875</v>
      </c>
      <c r="BV19" s="91">
        <v>664.6875</v>
      </c>
      <c r="BW19" s="91">
        <v>183.22598039215686</v>
      </c>
      <c r="BX19" s="91">
        <v>137.64685714285713</v>
      </c>
      <c r="BY19" s="45"/>
      <c r="BZ19" s="86"/>
      <c r="CA19" s="86"/>
      <c r="CB19" s="86"/>
      <c r="CC19" s="86"/>
      <c r="CD19" s="66" t="s">
        <v>100</v>
      </c>
      <c r="CE19" s="66" t="s">
        <v>100</v>
      </c>
      <c r="CG19" s="79" t="s">
        <v>81</v>
      </c>
    </row>
    <row r="20" spans="1:85" ht="29.1" customHeight="1">
      <c r="A20" s="6" t="s">
        <v>2</v>
      </c>
      <c r="B20" s="94">
        <v>0.20641562064156208</v>
      </c>
      <c r="C20" s="108" t="s">
        <v>168</v>
      </c>
      <c r="D20" s="171">
        <v>119.72105997210599</v>
      </c>
      <c r="E20" s="171">
        <v>86.694560669456067</v>
      </c>
      <c r="F20" s="171">
        <v>0</v>
      </c>
      <c r="G20" s="171">
        <v>0</v>
      </c>
      <c r="H20" s="170">
        <v>38.852441808805267</v>
      </c>
      <c r="I20" s="170">
        <v>28.134526827065887</v>
      </c>
      <c r="J20" s="170">
        <v>0</v>
      </c>
      <c r="K20" s="170">
        <v>0</v>
      </c>
      <c r="L20" s="170">
        <v>38.456505511984872</v>
      </c>
      <c r="M20" s="170">
        <v>27.847814336264911</v>
      </c>
      <c r="N20" s="170">
        <v>0</v>
      </c>
      <c r="O20" s="170">
        <v>0</v>
      </c>
      <c r="P20" s="170">
        <v>42.412112651294407</v>
      </c>
      <c r="Q20" s="170">
        <v>30.712219506109747</v>
      </c>
      <c r="R20" s="170">
        <v>0</v>
      </c>
      <c r="S20" s="170">
        <v>0</v>
      </c>
      <c r="T20" s="180" t="s">
        <v>46</v>
      </c>
      <c r="U20" s="98">
        <v>217</v>
      </c>
      <c r="V20" s="58" t="s">
        <v>160</v>
      </c>
      <c r="W20" s="183">
        <v>116.82805527094858</v>
      </c>
      <c r="X20" s="183">
        <v>100.17194472905142</v>
      </c>
      <c r="Y20" s="183">
        <v>0</v>
      </c>
      <c r="Z20" s="183">
        <v>0</v>
      </c>
      <c r="AA20" s="185">
        <v>37.913590308244764</v>
      </c>
      <c r="AB20" s="185">
        <v>32.508270928839181</v>
      </c>
      <c r="AC20" s="185">
        <v>0</v>
      </c>
      <c r="AD20" s="185">
        <v>0</v>
      </c>
      <c r="AE20" s="185">
        <v>37.527221631092281</v>
      </c>
      <c r="AF20" s="185">
        <v>32.176986618037333</v>
      </c>
      <c r="AG20" s="185">
        <v>0</v>
      </c>
      <c r="AH20" s="185">
        <v>0</v>
      </c>
      <c r="AI20" s="185">
        <v>41.387243331611529</v>
      </c>
      <c r="AJ20" s="185">
        <v>35.486687182174904</v>
      </c>
      <c r="AK20" s="185">
        <v>0</v>
      </c>
      <c r="AL20" s="185">
        <v>0</v>
      </c>
      <c r="AM20" s="134" t="s">
        <v>46</v>
      </c>
      <c r="AN20" s="423">
        <v>2012</v>
      </c>
      <c r="AO20" s="101">
        <v>25</v>
      </c>
      <c r="AP20" s="16">
        <v>25</v>
      </c>
      <c r="AQ20" s="16">
        <v>25</v>
      </c>
      <c r="AR20" s="16">
        <v>25</v>
      </c>
      <c r="AS20" s="16">
        <v>25</v>
      </c>
      <c r="AT20" s="17"/>
      <c r="AU20" s="154">
        <v>0.9</v>
      </c>
      <c r="AV20" s="252" t="s">
        <v>100</v>
      </c>
      <c r="AW20" s="252" t="s">
        <v>100</v>
      </c>
      <c r="AX20" s="252" t="s">
        <v>100</v>
      </c>
      <c r="AY20" s="252" t="s">
        <v>100</v>
      </c>
      <c r="AZ20" s="25"/>
      <c r="BA20" s="26"/>
      <c r="BB20" s="26"/>
      <c r="BC20" s="26"/>
      <c r="BD20" s="26"/>
      <c r="BE20" s="29"/>
      <c r="BF20" s="30"/>
      <c r="BG20" s="30"/>
      <c r="BH20" s="30"/>
      <c r="BI20" s="30"/>
      <c r="BJ20" s="33"/>
      <c r="BK20" s="81">
        <v>864.15</v>
      </c>
      <c r="BL20" s="81">
        <v>511.53749999999997</v>
      </c>
      <c r="BM20" s="81">
        <v>141.00539215686274</v>
      </c>
      <c r="BN20" s="81">
        <v>105.93257142857144</v>
      </c>
      <c r="BO20" s="90"/>
      <c r="BP20" s="90">
        <v>864.15</v>
      </c>
      <c r="BQ20" s="90">
        <v>511.53749999999997</v>
      </c>
      <c r="BR20" s="90">
        <v>141.00539215686274</v>
      </c>
      <c r="BS20" s="90">
        <v>105.93257142857144</v>
      </c>
      <c r="BT20" s="91"/>
      <c r="BU20" s="91">
        <v>864.15</v>
      </c>
      <c r="BV20" s="91">
        <v>511.53749999999997</v>
      </c>
      <c r="BW20" s="91">
        <v>141.00539215686274</v>
      </c>
      <c r="BX20" s="91">
        <v>105.93257142857144</v>
      </c>
      <c r="BY20" s="45"/>
      <c r="BZ20" s="86"/>
      <c r="CA20" s="86"/>
      <c r="CB20" s="86"/>
      <c r="CC20" s="86"/>
      <c r="CD20" s="102">
        <v>112</v>
      </c>
      <c r="CE20" s="102">
        <v>122</v>
      </c>
      <c r="CG20" s="79" t="s">
        <v>81</v>
      </c>
    </row>
    <row r="21" spans="1:85" ht="29.1" customHeight="1">
      <c r="A21" s="6" t="s">
        <v>23</v>
      </c>
      <c r="B21" s="94">
        <v>0.68620071684587813</v>
      </c>
      <c r="C21" s="108" t="s">
        <v>168</v>
      </c>
      <c r="D21" s="171">
        <v>370.54838709677421</v>
      </c>
      <c r="E21" s="171">
        <v>0</v>
      </c>
      <c r="F21" s="171">
        <v>274.48028673835125</v>
      </c>
      <c r="G21" s="171">
        <v>41.172043010752688</v>
      </c>
      <c r="H21" s="170">
        <v>120.25210644124252</v>
      </c>
      <c r="I21" s="170">
        <v>0</v>
      </c>
      <c r="J21" s="170">
        <v>89.075634400920379</v>
      </c>
      <c r="K21" s="170">
        <v>13.361345160138058</v>
      </c>
      <c r="L21" s="170">
        <v>119.02664488741023</v>
      </c>
      <c r="M21" s="170">
        <v>0</v>
      </c>
      <c r="N21" s="170">
        <v>88.167885101785345</v>
      </c>
      <c r="O21" s="170">
        <v>13.225182765267801</v>
      </c>
      <c r="P21" s="170">
        <v>131.26963576805511</v>
      </c>
      <c r="Q21" s="170">
        <v>0</v>
      </c>
      <c r="R21" s="170">
        <v>97.236767235596375</v>
      </c>
      <c r="S21" s="170">
        <v>14.585515085339456</v>
      </c>
      <c r="T21" s="180" t="s">
        <v>46</v>
      </c>
      <c r="U21" s="98">
        <v>150</v>
      </c>
      <c r="V21" s="58" t="s">
        <v>160</v>
      </c>
      <c r="W21" s="183">
        <v>72.748155050391887</v>
      </c>
      <c r="X21" s="183">
        <v>0</v>
      </c>
      <c r="Y21" s="183">
        <v>70.134963169080976</v>
      </c>
      <c r="Z21" s="183">
        <v>7.116881780527148</v>
      </c>
      <c r="AA21" s="185">
        <v>16.194792912663548</v>
      </c>
      <c r="AB21" s="185">
        <v>0</v>
      </c>
      <c r="AC21" s="185">
        <v>15.613058553495687</v>
      </c>
      <c r="AD21" s="185">
        <v>1.5843209568642458</v>
      </c>
      <c r="AE21" s="185">
        <v>21.512762451872621</v>
      </c>
      <c r="AF21" s="185">
        <v>0</v>
      </c>
      <c r="AG21" s="185">
        <v>20.740000913867114</v>
      </c>
      <c r="AH21" s="185">
        <v>2.1045727831377632</v>
      </c>
      <c r="AI21" s="185">
        <v>35.040599685855717</v>
      </c>
      <c r="AJ21" s="185">
        <v>0</v>
      </c>
      <c r="AK21" s="185">
        <v>33.781903701718164</v>
      </c>
      <c r="AL21" s="185">
        <v>3.4279880405251388</v>
      </c>
      <c r="AM21" s="134" t="s">
        <v>46</v>
      </c>
      <c r="AN21" s="423">
        <v>2012</v>
      </c>
      <c r="AO21" s="101">
        <v>25</v>
      </c>
      <c r="AP21" s="16">
        <v>25</v>
      </c>
      <c r="AQ21" s="16">
        <v>25</v>
      </c>
      <c r="AR21" s="16">
        <v>25</v>
      </c>
      <c r="AS21" s="16">
        <v>25</v>
      </c>
      <c r="AT21" s="17"/>
      <c r="AU21" s="154">
        <v>0.9</v>
      </c>
      <c r="AV21" s="252" t="s">
        <v>100</v>
      </c>
      <c r="AW21" s="252" t="s">
        <v>100</v>
      </c>
      <c r="AX21" s="252" t="s">
        <v>100</v>
      </c>
      <c r="AY21" s="252" t="s">
        <v>100</v>
      </c>
      <c r="AZ21" s="25"/>
      <c r="BA21" s="26"/>
      <c r="BB21" s="26"/>
      <c r="BC21" s="26"/>
      <c r="BD21" s="26"/>
      <c r="BE21" s="29"/>
      <c r="BF21" s="30"/>
      <c r="BG21" s="30"/>
      <c r="BH21" s="30"/>
      <c r="BI21" s="30"/>
      <c r="BJ21" s="33"/>
      <c r="BK21" s="81">
        <v>907.55</v>
      </c>
      <c r="BL21" s="81">
        <v>537.22499999999991</v>
      </c>
      <c r="BM21" s="81">
        <v>148.07769607843136</v>
      </c>
      <c r="BN21" s="81">
        <v>111.24685714285715</v>
      </c>
      <c r="BO21" s="90"/>
      <c r="BP21" s="90">
        <v>907.55</v>
      </c>
      <c r="BQ21" s="90">
        <v>537.22499999999991</v>
      </c>
      <c r="BR21" s="90">
        <v>148.07769607843136</v>
      </c>
      <c r="BS21" s="90">
        <v>111.24685714285715</v>
      </c>
      <c r="BT21" s="91"/>
      <c r="BU21" s="91">
        <v>907.55</v>
      </c>
      <c r="BV21" s="91">
        <v>537.22499999999991</v>
      </c>
      <c r="BW21" s="91">
        <v>148.07769607843136</v>
      </c>
      <c r="BX21" s="91">
        <v>111.24685714285715</v>
      </c>
      <c r="BY21" s="45"/>
      <c r="BZ21" s="86"/>
      <c r="CA21" s="86"/>
      <c r="CB21" s="86"/>
      <c r="CC21" s="86"/>
      <c r="CD21" s="102">
        <v>50</v>
      </c>
      <c r="CE21" s="102">
        <v>50</v>
      </c>
      <c r="CG21" s="79" t="s">
        <v>81</v>
      </c>
    </row>
    <row r="22" spans="1:85" ht="29.1" customHeight="1">
      <c r="A22" s="6" t="s">
        <v>17</v>
      </c>
      <c r="B22" s="94">
        <v>0.24587813620071683</v>
      </c>
      <c r="C22" s="108" t="s">
        <v>168</v>
      </c>
      <c r="D22" s="171">
        <v>176.46743379420374</v>
      </c>
      <c r="E22" s="171">
        <v>19.010817471534224</v>
      </c>
      <c r="F22" s="171">
        <v>50.399884934978864</v>
      </c>
      <c r="G22" s="171">
        <v>0</v>
      </c>
      <c r="H22" s="170">
        <v>39.284206508696883</v>
      </c>
      <c r="I22" s="170">
        <v>4.2320832994139881</v>
      </c>
      <c r="J22" s="170">
        <v>11.219744318995717</v>
      </c>
      <c r="K22" s="170">
        <v>0</v>
      </c>
      <c r="L22" s="170">
        <v>52.184168534261865</v>
      </c>
      <c r="M22" s="170">
        <v>5.621794806998647</v>
      </c>
      <c r="N22" s="170">
        <v>14.904030919504031</v>
      </c>
      <c r="O22" s="170">
        <v>0</v>
      </c>
      <c r="P22" s="170">
        <v>84.999058751244988</v>
      </c>
      <c r="Q22" s="170">
        <v>9.1569393651215893</v>
      </c>
      <c r="R22" s="170">
        <v>24.276109696479114</v>
      </c>
      <c r="S22" s="187">
        <v>0</v>
      </c>
      <c r="T22" s="180" t="s">
        <v>46</v>
      </c>
      <c r="U22" s="182">
        <v>14726.602280371579</v>
      </c>
      <c r="V22" s="182" t="s">
        <v>46</v>
      </c>
      <c r="W22" s="183">
        <v>13431.954228442162</v>
      </c>
      <c r="X22" s="183">
        <v>561.85090938435087</v>
      </c>
      <c r="Y22" s="183">
        <v>732.7971425450653</v>
      </c>
      <c r="Z22" s="183">
        <v>0</v>
      </c>
      <c r="AA22" s="185">
        <v>2990.1475438286666</v>
      </c>
      <c r="AB22" s="185">
        <v>125.07614961463193</v>
      </c>
      <c r="AC22" s="185">
        <v>163.13125689975823</v>
      </c>
      <c r="AD22" s="185">
        <v>0</v>
      </c>
      <c r="AE22" s="185">
        <v>3972.038058982303</v>
      </c>
      <c r="AF22" s="185">
        <v>166.14806435409443</v>
      </c>
      <c r="AG22" s="185">
        <v>216.69952787205577</v>
      </c>
      <c r="AH22" s="185">
        <v>0</v>
      </c>
      <c r="AI22" s="185">
        <v>6469.7686256311918</v>
      </c>
      <c r="AJ22" s="185">
        <v>270.62669541562451</v>
      </c>
      <c r="AK22" s="185">
        <v>352.96635777325133</v>
      </c>
      <c r="AL22" s="185">
        <v>0</v>
      </c>
      <c r="AM22" s="134" t="s">
        <v>46</v>
      </c>
      <c r="AN22" s="423">
        <v>2012</v>
      </c>
      <c r="AO22" s="101">
        <v>25</v>
      </c>
      <c r="AP22" s="16">
        <v>25</v>
      </c>
      <c r="AQ22" s="16">
        <v>25</v>
      </c>
      <c r="AR22" s="16">
        <v>25</v>
      </c>
      <c r="AS22" s="16">
        <v>25</v>
      </c>
      <c r="AT22" s="17"/>
      <c r="AU22" s="154">
        <v>0.9</v>
      </c>
      <c r="AV22" s="252" t="s">
        <v>100</v>
      </c>
      <c r="AW22" s="252" t="s">
        <v>100</v>
      </c>
      <c r="AX22" s="252" t="s">
        <v>100</v>
      </c>
      <c r="AY22" s="252" t="s">
        <v>100</v>
      </c>
      <c r="AZ22" s="25"/>
      <c r="BA22" s="26"/>
      <c r="BB22" s="26"/>
      <c r="BC22" s="26"/>
      <c r="BD22" s="26"/>
      <c r="BE22" s="29"/>
      <c r="BF22" s="30"/>
      <c r="BG22" s="30"/>
      <c r="BH22" s="30"/>
      <c r="BI22" s="30"/>
      <c r="BJ22" s="33"/>
      <c r="BK22" s="81">
        <v>807.71249999999998</v>
      </c>
      <c r="BL22" s="81">
        <v>478.125</v>
      </c>
      <c r="BM22" s="81">
        <v>131.79362745098041</v>
      </c>
      <c r="BN22" s="81">
        <v>99.010285714285715</v>
      </c>
      <c r="BO22" s="90"/>
      <c r="BP22" s="90">
        <v>807.71249999999998</v>
      </c>
      <c r="BQ22" s="90">
        <v>478.125</v>
      </c>
      <c r="BR22" s="90">
        <v>131.79362745098041</v>
      </c>
      <c r="BS22" s="90">
        <v>99.010285714285715</v>
      </c>
      <c r="BT22" s="91"/>
      <c r="BU22" s="91">
        <v>807.71249999999998</v>
      </c>
      <c r="BV22" s="91">
        <v>478.125</v>
      </c>
      <c r="BW22" s="91">
        <v>131.79362745098041</v>
      </c>
      <c r="BX22" s="91">
        <v>99.010285714285715</v>
      </c>
      <c r="BY22" s="45"/>
      <c r="BZ22" s="86"/>
      <c r="CA22" s="86"/>
      <c r="CB22" s="86"/>
      <c r="CC22" s="86"/>
      <c r="CD22" s="66" t="s">
        <v>100</v>
      </c>
      <c r="CE22" s="66" t="s">
        <v>100</v>
      </c>
      <c r="CG22" s="79" t="s">
        <v>81</v>
      </c>
    </row>
    <row r="23" spans="1:85" ht="29.1" customHeight="1">
      <c r="A23" s="6" t="s">
        <v>24</v>
      </c>
      <c r="B23" s="94">
        <v>1.2062310449407223E-3</v>
      </c>
      <c r="C23" s="108" t="s">
        <v>168</v>
      </c>
      <c r="D23" s="171">
        <v>1.1700441135925006</v>
      </c>
      <c r="E23" s="171">
        <v>2.4124620898814446E-2</v>
      </c>
      <c r="F23" s="171">
        <v>1.2062310449407223E-2</v>
      </c>
      <c r="G23" s="171">
        <v>0</v>
      </c>
      <c r="H23" s="170">
        <v>4.3408353750458484E-2</v>
      </c>
      <c r="I23" s="170">
        <v>8.9501760310223689E-4</v>
      </c>
      <c r="J23" s="170">
        <v>4.4750880155111845E-4</v>
      </c>
      <c r="K23" s="170">
        <v>0</v>
      </c>
      <c r="L23" s="170">
        <v>0.28615860079913419</v>
      </c>
      <c r="M23" s="170">
        <v>5.9001773360646227E-3</v>
      </c>
      <c r="N23" s="170">
        <v>2.9500886680323113E-3</v>
      </c>
      <c r="O23" s="170">
        <v>0</v>
      </c>
      <c r="P23" s="170">
        <v>0.84047715846326687</v>
      </c>
      <c r="Q23" s="170">
        <v>1.7329425947696226E-2</v>
      </c>
      <c r="R23" s="170">
        <v>8.664712973848113E-3</v>
      </c>
      <c r="S23" s="170">
        <v>0</v>
      </c>
      <c r="T23" s="180" t="s">
        <v>46</v>
      </c>
      <c r="U23" s="182">
        <v>100.66420131292956</v>
      </c>
      <c r="V23" s="182" t="s">
        <v>46</v>
      </c>
      <c r="W23" s="183">
        <v>99.699815299602747</v>
      </c>
      <c r="X23" s="183">
        <v>0.72331174489679584</v>
      </c>
      <c r="Y23" s="183">
        <v>0.2410742684300205</v>
      </c>
      <c r="Z23" s="183">
        <v>0</v>
      </c>
      <c r="AA23" s="185">
        <v>3.6988390465351313</v>
      </c>
      <c r="AB23" s="185">
        <v>2.6834690884852491E-2</v>
      </c>
      <c r="AC23" s="185">
        <v>8.943797082314197E-3</v>
      </c>
      <c r="AD23" s="185">
        <v>0</v>
      </c>
      <c r="AE23" s="185">
        <v>24.383661546402628</v>
      </c>
      <c r="AF23" s="185">
        <v>0.1769009172895796</v>
      </c>
      <c r="AG23" s="185">
        <v>5.8959721753543283E-2</v>
      </c>
      <c r="AH23" s="185">
        <v>0</v>
      </c>
      <c r="AI23" s="185">
        <v>71.617314706664985</v>
      </c>
      <c r="AJ23" s="185">
        <v>0.5195761367223638</v>
      </c>
      <c r="AK23" s="185">
        <v>0.17317074959416304</v>
      </c>
      <c r="AL23" s="185">
        <v>0</v>
      </c>
      <c r="AM23" s="134" t="s">
        <v>46</v>
      </c>
      <c r="AN23" s="423">
        <v>2012</v>
      </c>
      <c r="AO23" s="101">
        <v>25</v>
      </c>
      <c r="AP23" s="16">
        <v>25</v>
      </c>
      <c r="AQ23" s="16">
        <v>25</v>
      </c>
      <c r="AR23" s="16">
        <v>25</v>
      </c>
      <c r="AS23" s="16">
        <v>25</v>
      </c>
      <c r="AT23" s="17"/>
      <c r="AU23" s="154">
        <v>0.9</v>
      </c>
      <c r="AV23" s="252" t="s">
        <v>100</v>
      </c>
      <c r="AW23" s="252" t="s">
        <v>100</v>
      </c>
      <c r="AX23" s="252" t="s">
        <v>100</v>
      </c>
      <c r="AY23" s="252" t="s">
        <v>100</v>
      </c>
      <c r="AZ23" s="25"/>
      <c r="BA23" s="26"/>
      <c r="BB23" s="26"/>
      <c r="BC23" s="26"/>
      <c r="BD23" s="26"/>
      <c r="BE23" s="29"/>
      <c r="BF23" s="30"/>
      <c r="BG23" s="30"/>
      <c r="BH23" s="30"/>
      <c r="BI23" s="30"/>
      <c r="BJ23" s="33"/>
      <c r="BK23" s="81">
        <v>1118.95</v>
      </c>
      <c r="BL23" s="81">
        <v>662.36249999999995</v>
      </c>
      <c r="BM23" s="81">
        <v>182.57916666666665</v>
      </c>
      <c r="BN23" s="81">
        <v>137.16342857142857</v>
      </c>
      <c r="BO23" s="90"/>
      <c r="BP23" s="90">
        <v>1118.95</v>
      </c>
      <c r="BQ23" s="90">
        <v>662.36249999999995</v>
      </c>
      <c r="BR23" s="90">
        <v>182.57916666666665</v>
      </c>
      <c r="BS23" s="90">
        <v>137.16342857142857</v>
      </c>
      <c r="BT23" s="91"/>
      <c r="BU23" s="91">
        <v>1118.95</v>
      </c>
      <c r="BV23" s="91">
        <v>662.36249999999995</v>
      </c>
      <c r="BW23" s="91">
        <v>182.57916666666665</v>
      </c>
      <c r="BX23" s="91">
        <v>137.16342857142857</v>
      </c>
      <c r="BY23" s="45"/>
      <c r="BZ23" s="86"/>
      <c r="CA23" s="86"/>
      <c r="CB23" s="86"/>
      <c r="CC23" s="86"/>
      <c r="CD23" s="66" t="s">
        <v>100</v>
      </c>
      <c r="CE23" s="66" t="s">
        <v>100</v>
      </c>
      <c r="CG23" s="79" t="s">
        <v>81</v>
      </c>
    </row>
    <row r="24" spans="1:85" ht="29.1" customHeight="1">
      <c r="A24" s="6" t="s">
        <v>27</v>
      </c>
      <c r="B24" s="94">
        <v>0</v>
      </c>
      <c r="C24" s="108" t="s">
        <v>168</v>
      </c>
      <c r="D24" s="158">
        <v>0</v>
      </c>
      <c r="E24" s="158">
        <v>0</v>
      </c>
      <c r="F24" s="158">
        <v>0</v>
      </c>
      <c r="G24" s="158">
        <v>0</v>
      </c>
      <c r="H24" s="169">
        <v>0</v>
      </c>
      <c r="I24" s="169">
        <v>0</v>
      </c>
      <c r="J24" s="169">
        <v>0</v>
      </c>
      <c r="K24" s="169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0">
        <v>0</v>
      </c>
      <c r="T24" s="180"/>
      <c r="U24" s="98">
        <v>0</v>
      </c>
      <c r="V24" s="58"/>
      <c r="W24" s="129">
        <v>0</v>
      </c>
      <c r="X24" s="129">
        <v>0</v>
      </c>
      <c r="Y24" s="129">
        <v>0</v>
      </c>
      <c r="Z24" s="129">
        <v>0</v>
      </c>
      <c r="AA24" s="134">
        <v>0</v>
      </c>
      <c r="AB24" s="134">
        <v>0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34">
        <v>0</v>
      </c>
      <c r="AI24" s="134">
        <v>0</v>
      </c>
      <c r="AJ24" s="134">
        <v>0</v>
      </c>
      <c r="AK24" s="134">
        <v>0</v>
      </c>
      <c r="AL24" s="134">
        <v>0</v>
      </c>
      <c r="AM24" s="134"/>
      <c r="AN24" s="423">
        <v>2012</v>
      </c>
      <c r="AO24" s="101">
        <v>25</v>
      </c>
      <c r="AP24" s="16">
        <v>25</v>
      </c>
      <c r="AQ24" s="16">
        <v>25</v>
      </c>
      <c r="AR24" s="16">
        <v>25</v>
      </c>
      <c r="AS24" s="16">
        <v>25</v>
      </c>
      <c r="AT24" s="17"/>
      <c r="AU24" s="154">
        <v>0.9</v>
      </c>
      <c r="AV24" s="252" t="s">
        <v>100</v>
      </c>
      <c r="AW24" s="252" t="s">
        <v>100</v>
      </c>
      <c r="AX24" s="252" t="s">
        <v>100</v>
      </c>
      <c r="AY24" s="252" t="s">
        <v>100</v>
      </c>
      <c r="AZ24" s="25"/>
      <c r="BA24" s="26"/>
      <c r="BB24" s="26"/>
      <c r="BC24" s="26"/>
      <c r="BD24" s="26"/>
      <c r="BE24" s="29"/>
      <c r="BF24" s="30"/>
      <c r="BG24" s="30"/>
      <c r="BH24" s="30"/>
      <c r="BI24" s="30"/>
      <c r="BJ24" s="33"/>
      <c r="BK24" s="81">
        <v>703.9375</v>
      </c>
      <c r="BL24" s="81">
        <v>416.70000000000005</v>
      </c>
      <c r="BM24" s="81">
        <v>114.86274509803921</v>
      </c>
      <c r="BN24" s="81">
        <v>86.290285714285716</v>
      </c>
      <c r="BO24" s="90"/>
      <c r="BP24" s="90">
        <v>703.9375</v>
      </c>
      <c r="BQ24" s="90">
        <v>416.70000000000005</v>
      </c>
      <c r="BR24" s="90">
        <v>114.86274509803921</v>
      </c>
      <c r="BS24" s="90">
        <v>86.290285714285716</v>
      </c>
      <c r="BT24" s="91"/>
      <c r="BU24" s="91">
        <v>703.9375</v>
      </c>
      <c r="BV24" s="91">
        <v>416.70000000000005</v>
      </c>
      <c r="BW24" s="91">
        <v>114.86274509803921</v>
      </c>
      <c r="BX24" s="91">
        <v>86.290285714285716</v>
      </c>
      <c r="BY24" s="45"/>
      <c r="BZ24" s="86"/>
      <c r="CA24" s="86"/>
      <c r="CB24" s="86"/>
      <c r="CC24" s="86"/>
      <c r="CD24" s="66" t="s">
        <v>100</v>
      </c>
      <c r="CE24" s="66" t="s">
        <v>100</v>
      </c>
      <c r="CG24" s="79" t="s">
        <v>81</v>
      </c>
    </row>
    <row r="25" spans="1:85" ht="29.1" customHeight="1">
      <c r="A25" s="6" t="s">
        <v>8</v>
      </c>
      <c r="B25" s="94">
        <v>9.6498483595257797E-2</v>
      </c>
      <c r="C25" s="108" t="s">
        <v>168</v>
      </c>
      <c r="D25" s="171">
        <v>58.864074993107252</v>
      </c>
      <c r="E25" s="171">
        <v>34.739454094292803</v>
      </c>
      <c r="F25" s="171">
        <v>2.8949545078577339</v>
      </c>
      <c r="G25" s="171">
        <v>0</v>
      </c>
      <c r="H25" s="170">
        <v>17.121333969511827</v>
      </c>
      <c r="I25" s="170">
        <v>10.104393818072554</v>
      </c>
      <c r="J25" s="170">
        <v>0.84203281817271292</v>
      </c>
      <c r="K25" s="170">
        <v>0</v>
      </c>
      <c r="L25" s="170">
        <v>20.299735152037108</v>
      </c>
      <c r="M25" s="170">
        <v>11.980171565136652</v>
      </c>
      <c r="N25" s="170">
        <v>0.99834763042805452</v>
      </c>
      <c r="O25" s="170">
        <v>0</v>
      </c>
      <c r="P25" s="170">
        <v>21.443005872921454</v>
      </c>
      <c r="Q25" s="170">
        <v>12.65488871188807</v>
      </c>
      <c r="R25" s="170">
        <v>1.0545740593240061</v>
      </c>
      <c r="S25" s="170">
        <v>0</v>
      </c>
      <c r="T25" s="180" t="s">
        <v>46</v>
      </c>
      <c r="U25" s="182">
        <v>5005.6449824651099</v>
      </c>
      <c r="V25" s="182" t="s">
        <v>46</v>
      </c>
      <c r="W25" s="183">
        <v>3691.6983785355524</v>
      </c>
      <c r="X25" s="183">
        <v>1258.7872318658649</v>
      </c>
      <c r="Y25" s="183">
        <v>55.159372063692487</v>
      </c>
      <c r="Z25" s="183">
        <v>0</v>
      </c>
      <c r="AA25" s="185">
        <v>1073.7754880128507</v>
      </c>
      <c r="AB25" s="185">
        <v>366.1336153733389</v>
      </c>
      <c r="AC25" s="185">
        <v>16.043775948908664</v>
      </c>
      <c r="AD25" s="185">
        <v>0</v>
      </c>
      <c r="AE25" s="185">
        <v>1273.1109654320799</v>
      </c>
      <c r="AF25" s="185">
        <v>434.10259011193841</v>
      </c>
      <c r="AG25" s="185">
        <v>19.022139465383887</v>
      </c>
      <c r="AH25" s="185">
        <v>0</v>
      </c>
      <c r="AI25" s="185">
        <v>1344.8119250906218</v>
      </c>
      <c r="AJ25" s="185">
        <v>458.55102638058764</v>
      </c>
      <c r="AK25" s="185">
        <v>20.09345664939994</v>
      </c>
      <c r="AL25" s="185">
        <v>0</v>
      </c>
      <c r="AM25" s="134" t="s">
        <v>46</v>
      </c>
      <c r="AN25" s="423">
        <v>2012</v>
      </c>
      <c r="AO25" s="101">
        <v>25</v>
      </c>
      <c r="AP25" s="16">
        <v>25</v>
      </c>
      <c r="AQ25" s="16">
        <v>25</v>
      </c>
      <c r="AR25" s="16">
        <v>25</v>
      </c>
      <c r="AS25" s="16">
        <v>25</v>
      </c>
      <c r="AT25" s="17"/>
      <c r="AU25" s="154">
        <v>0.9</v>
      </c>
      <c r="AV25" s="252" t="s">
        <v>100</v>
      </c>
      <c r="AW25" s="252" t="s">
        <v>100</v>
      </c>
      <c r="AX25" s="252" t="s">
        <v>100</v>
      </c>
      <c r="AY25" s="252" t="s">
        <v>100</v>
      </c>
      <c r="AZ25" s="25"/>
      <c r="BA25" s="26"/>
      <c r="BB25" s="26"/>
      <c r="BC25" s="26"/>
      <c r="BD25" s="26"/>
      <c r="BE25" s="29"/>
      <c r="BF25" s="30"/>
      <c r="BG25" s="30"/>
      <c r="BH25" s="30"/>
      <c r="BI25" s="30"/>
      <c r="BJ25" s="33"/>
      <c r="BK25" s="81">
        <v>1406.5625</v>
      </c>
      <c r="BL25" s="81">
        <v>832.65000000000009</v>
      </c>
      <c r="BM25" s="81">
        <v>229.51225490196077</v>
      </c>
      <c r="BN25" s="81">
        <v>172.42285714285714</v>
      </c>
      <c r="BO25" s="90"/>
      <c r="BP25" s="90">
        <v>1406.5625</v>
      </c>
      <c r="BQ25" s="90">
        <v>832.65000000000009</v>
      </c>
      <c r="BR25" s="90">
        <v>229.51225490196077</v>
      </c>
      <c r="BS25" s="90">
        <v>172.42285714285714</v>
      </c>
      <c r="BT25" s="91"/>
      <c r="BU25" s="91">
        <v>1406.5625</v>
      </c>
      <c r="BV25" s="91">
        <v>832.65000000000009</v>
      </c>
      <c r="BW25" s="91">
        <v>229.51225490196077</v>
      </c>
      <c r="BX25" s="91">
        <v>172.42285714285714</v>
      </c>
      <c r="BY25" s="45"/>
      <c r="BZ25" s="86"/>
      <c r="CA25" s="86"/>
      <c r="CB25" s="86"/>
      <c r="CC25" s="86"/>
      <c r="CD25" s="66" t="s">
        <v>100</v>
      </c>
      <c r="CE25" s="66" t="s">
        <v>100</v>
      </c>
      <c r="CG25" s="79" t="s">
        <v>81</v>
      </c>
    </row>
    <row r="26" spans="1:85" ht="29.1" customHeight="1">
      <c r="A26" s="6" t="s">
        <v>11</v>
      </c>
      <c r="B26" s="94">
        <v>1.1658817908817909</v>
      </c>
      <c r="C26" s="108" t="s">
        <v>168</v>
      </c>
      <c r="D26" s="171">
        <v>1112.9079065369813</v>
      </c>
      <c r="E26" s="171">
        <v>20.106229300557533</v>
      </c>
      <c r="F26" s="171">
        <v>32.867655044252281</v>
      </c>
      <c r="G26" s="171">
        <v>0</v>
      </c>
      <c r="H26" s="170">
        <v>361.16611135385642</v>
      </c>
      <c r="I26" s="170">
        <v>6.5249681557815684</v>
      </c>
      <c r="J26" s="170">
        <v>10.666366095457427</v>
      </c>
      <c r="K26" s="170">
        <v>0</v>
      </c>
      <c r="L26" s="170">
        <v>357.48555059604945</v>
      </c>
      <c r="M26" s="170">
        <v>6.4584737063159592</v>
      </c>
      <c r="N26" s="170">
        <v>10.557667612279753</v>
      </c>
      <c r="O26" s="170">
        <v>0</v>
      </c>
      <c r="P26" s="170">
        <v>394.25624458687605</v>
      </c>
      <c r="Q26" s="170">
        <v>7.1227874384564052</v>
      </c>
      <c r="R26" s="170">
        <v>11.643621336509215</v>
      </c>
      <c r="S26" s="170">
        <v>0</v>
      </c>
      <c r="T26" s="180" t="s">
        <v>46</v>
      </c>
      <c r="U26" s="182">
        <v>71471.806378956651</v>
      </c>
      <c r="V26" s="182" t="s">
        <v>46</v>
      </c>
      <c r="W26" s="183">
        <v>70582.969720641835</v>
      </c>
      <c r="X26" s="183">
        <v>415.0487350201189</v>
      </c>
      <c r="Y26" s="183">
        <v>473.78792329470093</v>
      </c>
      <c r="Z26" s="183">
        <v>0</v>
      </c>
      <c r="AA26" s="185">
        <v>22905.917508609848</v>
      </c>
      <c r="AB26" s="185">
        <v>134.69356877517987</v>
      </c>
      <c r="AC26" s="185">
        <v>153.75588659016407</v>
      </c>
      <c r="AD26" s="185">
        <v>0</v>
      </c>
      <c r="AE26" s="185">
        <v>22672.488572578935</v>
      </c>
      <c r="AF26" s="185">
        <v>133.32093760083035</v>
      </c>
      <c r="AG26" s="185">
        <v>152.18899572007598</v>
      </c>
      <c r="AH26" s="185">
        <v>0</v>
      </c>
      <c r="AI26" s="185">
        <v>25004.563639453056</v>
      </c>
      <c r="AJ26" s="185">
        <v>147.03422864410865</v>
      </c>
      <c r="AK26" s="185">
        <v>167.84304098446094</v>
      </c>
      <c r="AL26" s="185">
        <v>0</v>
      </c>
      <c r="AM26" s="134" t="s">
        <v>46</v>
      </c>
      <c r="AN26" s="423">
        <v>2012</v>
      </c>
      <c r="AO26" s="101">
        <v>25</v>
      </c>
      <c r="AP26" s="16">
        <v>25</v>
      </c>
      <c r="AQ26" s="16">
        <v>25</v>
      </c>
      <c r="AR26" s="16">
        <v>25</v>
      </c>
      <c r="AS26" s="16">
        <v>25</v>
      </c>
      <c r="AT26" s="17"/>
      <c r="AU26" s="154">
        <v>0.9</v>
      </c>
      <c r="AV26" s="252" t="s">
        <v>100</v>
      </c>
      <c r="AW26" s="252" t="s">
        <v>100</v>
      </c>
      <c r="AX26" s="252" t="s">
        <v>100</v>
      </c>
      <c r="AY26" s="252" t="s">
        <v>100</v>
      </c>
      <c r="AZ26" s="25"/>
      <c r="BA26" s="26"/>
      <c r="BB26" s="26"/>
      <c r="BC26" s="26"/>
      <c r="BD26" s="26"/>
      <c r="BE26" s="29"/>
      <c r="BF26" s="30"/>
      <c r="BG26" s="30"/>
      <c r="BH26" s="30"/>
      <c r="BI26" s="30"/>
      <c r="BJ26" s="33"/>
      <c r="BK26" s="81">
        <v>778.83749999999998</v>
      </c>
      <c r="BL26" s="81">
        <v>461.02500000000003</v>
      </c>
      <c r="BM26" s="81">
        <v>127.07401960784313</v>
      </c>
      <c r="BN26" s="81">
        <v>95.468571428571437</v>
      </c>
      <c r="BO26" s="90"/>
      <c r="BP26" s="90">
        <v>778.83749999999998</v>
      </c>
      <c r="BQ26" s="90">
        <v>461.02500000000003</v>
      </c>
      <c r="BR26" s="90">
        <v>127.07401960784313</v>
      </c>
      <c r="BS26" s="90">
        <v>95.468571428571437</v>
      </c>
      <c r="BT26" s="91"/>
      <c r="BU26" s="91">
        <v>778.83749999999998</v>
      </c>
      <c r="BV26" s="91">
        <v>461.02500000000003</v>
      </c>
      <c r="BW26" s="91">
        <v>127.07401960784313</v>
      </c>
      <c r="BX26" s="91">
        <v>95.468571428571437</v>
      </c>
      <c r="BY26" s="45"/>
      <c r="BZ26" s="86"/>
      <c r="CA26" s="86"/>
      <c r="CB26" s="86"/>
      <c r="CC26" s="86"/>
      <c r="CD26" s="66" t="s">
        <v>100</v>
      </c>
      <c r="CE26" s="66" t="s">
        <v>100</v>
      </c>
      <c r="CG26" s="79" t="s">
        <v>81</v>
      </c>
    </row>
    <row r="27" spans="1:85" ht="29.1" customHeight="1">
      <c r="A27" s="6" t="s">
        <v>14</v>
      </c>
      <c r="B27" s="94">
        <v>0.13644816364481638</v>
      </c>
      <c r="C27" s="108" t="s">
        <v>168</v>
      </c>
      <c r="D27" s="171">
        <v>136.44816364481639</v>
      </c>
      <c r="E27" s="171">
        <v>0</v>
      </c>
      <c r="F27" s="171">
        <v>0</v>
      </c>
      <c r="G27" s="171">
        <v>0</v>
      </c>
      <c r="H27" s="170">
        <v>44.280800213126547</v>
      </c>
      <c r="I27" s="170">
        <v>0</v>
      </c>
      <c r="J27" s="170">
        <v>0</v>
      </c>
      <c r="K27" s="170">
        <v>0</v>
      </c>
      <c r="L27" s="170">
        <v>43.829544764552516</v>
      </c>
      <c r="M27" s="170">
        <v>0</v>
      </c>
      <c r="N27" s="170">
        <v>0</v>
      </c>
      <c r="O27" s="170">
        <v>0</v>
      </c>
      <c r="P27" s="170">
        <v>48.337818667112892</v>
      </c>
      <c r="Q27" s="170">
        <v>0</v>
      </c>
      <c r="R27" s="170">
        <v>0</v>
      </c>
      <c r="S27" s="170">
        <v>0</v>
      </c>
      <c r="T27" s="180" t="s">
        <v>46</v>
      </c>
      <c r="U27" s="182">
        <v>13146.316718204942</v>
      </c>
      <c r="V27" s="182" t="s">
        <v>46</v>
      </c>
      <c r="W27" s="183">
        <v>13146.316718204942</v>
      </c>
      <c r="X27" s="183">
        <v>0</v>
      </c>
      <c r="Y27" s="183">
        <v>0</v>
      </c>
      <c r="Z27" s="183">
        <v>0</v>
      </c>
      <c r="AA27" s="185">
        <v>4266.3045700838029</v>
      </c>
      <c r="AB27" s="185">
        <v>0</v>
      </c>
      <c r="AC27" s="185">
        <v>0</v>
      </c>
      <c r="AD27" s="185">
        <v>0</v>
      </c>
      <c r="AE27" s="185">
        <v>4222.8276416348917</v>
      </c>
      <c r="AF27" s="185">
        <v>0</v>
      </c>
      <c r="AG27" s="185">
        <v>0</v>
      </c>
      <c r="AH27" s="185">
        <v>0</v>
      </c>
      <c r="AI27" s="185">
        <v>4657.1845064862482</v>
      </c>
      <c r="AJ27" s="185">
        <v>0</v>
      </c>
      <c r="AK27" s="185">
        <v>0</v>
      </c>
      <c r="AL27" s="185">
        <v>0</v>
      </c>
      <c r="AM27" s="134" t="s">
        <v>46</v>
      </c>
      <c r="AN27" s="423">
        <v>2012</v>
      </c>
      <c r="AO27" s="101">
        <v>25</v>
      </c>
      <c r="AP27" s="16">
        <v>25</v>
      </c>
      <c r="AQ27" s="16">
        <v>25</v>
      </c>
      <c r="AR27" s="16">
        <v>25</v>
      </c>
      <c r="AS27" s="16">
        <v>25</v>
      </c>
      <c r="AT27" s="17"/>
      <c r="AU27" s="154">
        <v>0.9</v>
      </c>
      <c r="AV27" s="252" t="s">
        <v>100</v>
      </c>
      <c r="AW27" s="252" t="s">
        <v>100</v>
      </c>
      <c r="AX27" s="252" t="s">
        <v>100</v>
      </c>
      <c r="AY27" s="252" t="s">
        <v>100</v>
      </c>
      <c r="AZ27" s="25"/>
      <c r="BA27" s="26"/>
      <c r="BB27" s="26"/>
      <c r="BC27" s="26"/>
      <c r="BD27" s="26"/>
      <c r="BE27" s="29"/>
      <c r="BF27" s="30"/>
      <c r="BG27" s="30"/>
      <c r="BH27" s="30"/>
      <c r="BI27" s="30"/>
      <c r="BJ27" s="33"/>
      <c r="BK27" s="81">
        <v>647.5</v>
      </c>
      <c r="BL27" s="81">
        <v>383.28750000000002</v>
      </c>
      <c r="BM27" s="81">
        <v>105.65098039215687</v>
      </c>
      <c r="BN27" s="81">
        <v>79.367999999999995</v>
      </c>
      <c r="BO27" s="90"/>
      <c r="BP27" s="90">
        <v>647.5</v>
      </c>
      <c r="BQ27" s="90">
        <v>383.28750000000002</v>
      </c>
      <c r="BR27" s="90">
        <v>105.65098039215687</v>
      </c>
      <c r="BS27" s="90">
        <v>79.367999999999995</v>
      </c>
      <c r="BT27" s="91"/>
      <c r="BU27" s="91">
        <v>647.5</v>
      </c>
      <c r="BV27" s="91">
        <v>383.28750000000002</v>
      </c>
      <c r="BW27" s="91">
        <v>105.65098039215687</v>
      </c>
      <c r="BX27" s="91">
        <v>79.367999999999995</v>
      </c>
      <c r="BY27" s="45"/>
      <c r="BZ27" s="86"/>
      <c r="CA27" s="86"/>
      <c r="CB27" s="86"/>
      <c r="CC27" s="86"/>
      <c r="CD27" s="66" t="s">
        <v>100</v>
      </c>
      <c r="CE27" s="66" t="s">
        <v>100</v>
      </c>
      <c r="CG27" s="79" t="s">
        <v>81</v>
      </c>
    </row>
    <row r="28" spans="1:85" ht="29.1" customHeight="1">
      <c r="A28" s="6" t="s">
        <v>12</v>
      </c>
      <c r="B28" s="94">
        <v>0</v>
      </c>
      <c r="C28" s="108" t="s">
        <v>168</v>
      </c>
      <c r="D28" s="158">
        <v>0</v>
      </c>
      <c r="E28" s="158">
        <v>0</v>
      </c>
      <c r="F28" s="158">
        <v>0</v>
      </c>
      <c r="G28" s="158">
        <v>0</v>
      </c>
      <c r="H28" s="169">
        <v>0</v>
      </c>
      <c r="I28" s="169">
        <v>0</v>
      </c>
      <c r="J28" s="169">
        <v>0</v>
      </c>
      <c r="K28" s="169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0">
        <v>0</v>
      </c>
      <c r="T28" s="180"/>
      <c r="U28" s="58">
        <v>0</v>
      </c>
      <c r="V28" s="58"/>
      <c r="W28" s="129">
        <v>0</v>
      </c>
      <c r="X28" s="129">
        <v>0</v>
      </c>
      <c r="Y28" s="129">
        <v>0</v>
      </c>
      <c r="Z28" s="129">
        <v>0</v>
      </c>
      <c r="AA28" s="134">
        <v>0</v>
      </c>
      <c r="AB28" s="134">
        <v>0</v>
      </c>
      <c r="AC28" s="134">
        <v>0</v>
      </c>
      <c r="AD28" s="134">
        <v>0</v>
      </c>
      <c r="AE28" s="134">
        <v>0</v>
      </c>
      <c r="AF28" s="134">
        <v>0</v>
      </c>
      <c r="AG28" s="134">
        <v>0</v>
      </c>
      <c r="AH28" s="134">
        <v>0</v>
      </c>
      <c r="AI28" s="134">
        <v>0</v>
      </c>
      <c r="AJ28" s="134">
        <v>0</v>
      </c>
      <c r="AK28" s="134">
        <v>0</v>
      </c>
      <c r="AL28" s="134">
        <v>0</v>
      </c>
      <c r="AM28" s="134" t="s">
        <v>46</v>
      </c>
      <c r="AN28" s="423">
        <v>2012</v>
      </c>
      <c r="AO28" s="101">
        <v>25</v>
      </c>
      <c r="AP28" s="16">
        <v>25</v>
      </c>
      <c r="AQ28" s="16">
        <v>25</v>
      </c>
      <c r="AR28" s="16">
        <v>25</v>
      </c>
      <c r="AS28" s="16">
        <v>25</v>
      </c>
      <c r="AT28" s="17"/>
      <c r="AU28" s="154">
        <v>0.9</v>
      </c>
      <c r="AV28" s="252" t="s">
        <v>100</v>
      </c>
      <c r="AW28" s="252" t="s">
        <v>100</v>
      </c>
      <c r="AX28" s="252" t="s">
        <v>100</v>
      </c>
      <c r="AY28" s="252" t="s">
        <v>100</v>
      </c>
      <c r="AZ28" s="25"/>
      <c r="BA28" s="26"/>
      <c r="BB28" s="26"/>
      <c r="BC28" s="26"/>
      <c r="BD28" s="26"/>
      <c r="BE28" s="29"/>
      <c r="BF28" s="30"/>
      <c r="BG28" s="30"/>
      <c r="BH28" s="30"/>
      <c r="BI28" s="30"/>
      <c r="BJ28" s="33"/>
      <c r="BK28" s="81">
        <v>500.41250000000002</v>
      </c>
      <c r="BL28" s="81">
        <v>296.21249999999998</v>
      </c>
      <c r="BM28" s="81">
        <v>81.647794117647067</v>
      </c>
      <c r="BN28" s="81">
        <v>61.337142857142858</v>
      </c>
      <c r="BO28" s="90"/>
      <c r="BP28" s="90">
        <v>500.41250000000002</v>
      </c>
      <c r="BQ28" s="90">
        <v>296.21249999999998</v>
      </c>
      <c r="BR28" s="90">
        <v>81.647794117647067</v>
      </c>
      <c r="BS28" s="90">
        <v>61.337142857142858</v>
      </c>
      <c r="BT28" s="91"/>
      <c r="BU28" s="91">
        <v>500.41250000000002</v>
      </c>
      <c r="BV28" s="91">
        <v>296.21249999999998</v>
      </c>
      <c r="BW28" s="91">
        <v>81.647794117647067</v>
      </c>
      <c r="BX28" s="91">
        <v>61.337142857142858</v>
      </c>
      <c r="BY28" s="45"/>
      <c r="BZ28" s="86"/>
      <c r="CA28" s="86"/>
      <c r="CB28" s="86"/>
      <c r="CC28" s="86"/>
      <c r="CD28" s="66" t="s">
        <v>100</v>
      </c>
      <c r="CE28" s="66" t="s">
        <v>100</v>
      </c>
      <c r="CG28" s="79" t="s">
        <v>81</v>
      </c>
    </row>
    <row r="29" spans="1:85" ht="29.1" customHeight="1">
      <c r="A29" s="6" t="s">
        <v>25</v>
      </c>
      <c r="B29" s="94">
        <v>1.9963144963144962E-2</v>
      </c>
      <c r="C29" s="108" t="s">
        <v>168</v>
      </c>
      <c r="D29" s="171">
        <v>18.166461916461916</v>
      </c>
      <c r="E29" s="171">
        <v>0.59889434889434889</v>
      </c>
      <c r="F29" s="171">
        <v>1.1977886977886978</v>
      </c>
      <c r="G29" s="171">
        <v>0</v>
      </c>
      <c r="H29" s="170">
        <v>3.2721998739424811</v>
      </c>
      <c r="I29" s="170">
        <v>0.1078747211189829</v>
      </c>
      <c r="J29" s="170">
        <v>0.2157494422379658</v>
      </c>
      <c r="K29" s="170">
        <v>0</v>
      </c>
      <c r="L29" s="170">
        <v>5.4398031667483489</v>
      </c>
      <c r="M29" s="170">
        <v>0.17933417033236315</v>
      </c>
      <c r="N29" s="170">
        <v>0.3586683406647263</v>
      </c>
      <c r="O29" s="170">
        <v>0</v>
      </c>
      <c r="P29" s="170">
        <v>9.4544588759339394</v>
      </c>
      <c r="Q29" s="170">
        <v>0.31168545744837162</v>
      </c>
      <c r="R29" s="170">
        <v>0.62337091489674323</v>
      </c>
      <c r="S29" s="170">
        <v>0</v>
      </c>
      <c r="T29" s="180" t="s">
        <v>46</v>
      </c>
      <c r="U29" s="98">
        <v>150</v>
      </c>
      <c r="V29" s="58" t="s">
        <v>160</v>
      </c>
      <c r="W29" s="183">
        <v>147.71227991239505</v>
      </c>
      <c r="X29" s="183">
        <v>1.110611183527092</v>
      </c>
      <c r="Y29" s="183">
        <v>1.1771089040778651</v>
      </c>
      <c r="Z29" s="183">
        <v>0</v>
      </c>
      <c r="AA29" s="185">
        <v>26.606397323361204</v>
      </c>
      <c r="AB29" s="185">
        <v>0.20004675601930541</v>
      </c>
      <c r="AC29" s="185">
        <v>0.2120245331893621</v>
      </c>
      <c r="AD29" s="185">
        <v>0</v>
      </c>
      <c r="AE29" s="185">
        <v>44.231272535624214</v>
      </c>
      <c r="AF29" s="185">
        <v>0.33256372434866754</v>
      </c>
      <c r="AG29" s="185">
        <v>0.35247594019438755</v>
      </c>
      <c r="AH29" s="185">
        <v>0</v>
      </c>
      <c r="AI29" s="185">
        <v>76.874610054733807</v>
      </c>
      <c r="AJ29" s="185">
        <v>0.57800070316907515</v>
      </c>
      <c r="AK29" s="185">
        <v>0.61260843070466764</v>
      </c>
      <c r="AL29" s="185">
        <v>0</v>
      </c>
      <c r="AM29" s="134" t="s">
        <v>46</v>
      </c>
      <c r="AN29" s="423">
        <v>2012</v>
      </c>
      <c r="AO29" s="101">
        <v>25</v>
      </c>
      <c r="AP29" s="16">
        <v>25</v>
      </c>
      <c r="AQ29" s="16">
        <v>25</v>
      </c>
      <c r="AR29" s="16">
        <v>25</v>
      </c>
      <c r="AS29" s="16">
        <v>25</v>
      </c>
      <c r="AT29" s="17"/>
      <c r="AU29" s="154">
        <v>0.9</v>
      </c>
      <c r="AV29" s="252" t="s">
        <v>100</v>
      </c>
      <c r="AW29" s="252" t="s">
        <v>100</v>
      </c>
      <c r="AX29" s="252" t="s">
        <v>100</v>
      </c>
      <c r="AY29" s="252" t="s">
        <v>100</v>
      </c>
      <c r="AZ29" s="25"/>
      <c r="BA29" s="26"/>
      <c r="BB29" s="26"/>
      <c r="BC29" s="26"/>
      <c r="BD29" s="26"/>
      <c r="BE29" s="29"/>
      <c r="BF29" s="30"/>
      <c r="BG29" s="30"/>
      <c r="BH29" s="30"/>
      <c r="BI29" s="30"/>
      <c r="BJ29" s="33"/>
      <c r="BK29" s="81">
        <v>760.46249999999998</v>
      </c>
      <c r="BL29" s="81">
        <v>450.15000000000003</v>
      </c>
      <c r="BM29" s="81">
        <v>124.07450980392157</v>
      </c>
      <c r="BN29" s="81">
        <v>93.212571428571437</v>
      </c>
      <c r="BO29" s="90"/>
      <c r="BP29" s="90">
        <v>760.46249999999998</v>
      </c>
      <c r="BQ29" s="90">
        <v>450.15000000000003</v>
      </c>
      <c r="BR29" s="90">
        <v>124.07450980392157</v>
      </c>
      <c r="BS29" s="90">
        <v>93.212571428571437</v>
      </c>
      <c r="BT29" s="91"/>
      <c r="BU29" s="91">
        <v>760.46249999999998</v>
      </c>
      <c r="BV29" s="91">
        <v>450.15000000000003</v>
      </c>
      <c r="BW29" s="91">
        <v>124.07450980392157</v>
      </c>
      <c r="BX29" s="91">
        <v>93.212571428571437</v>
      </c>
      <c r="BY29" s="45"/>
      <c r="BZ29" s="86"/>
      <c r="CA29" s="86"/>
      <c r="CB29" s="86"/>
      <c r="CC29" s="86"/>
      <c r="CD29" s="102">
        <v>20</v>
      </c>
      <c r="CE29" s="102">
        <v>10</v>
      </c>
      <c r="CG29" s="79" t="s">
        <v>81</v>
      </c>
    </row>
    <row r="30" spans="1:85" ht="29.1" customHeight="1">
      <c r="A30" s="6" t="s">
        <v>26</v>
      </c>
      <c r="B30" s="94">
        <v>0</v>
      </c>
      <c r="C30" s="108" t="s">
        <v>168</v>
      </c>
      <c r="D30" s="158">
        <v>0</v>
      </c>
      <c r="E30" s="158">
        <v>0</v>
      </c>
      <c r="F30" s="158">
        <v>0</v>
      </c>
      <c r="G30" s="158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0">
        <v>0</v>
      </c>
      <c r="T30" s="180"/>
      <c r="U30" s="58">
        <v>0</v>
      </c>
      <c r="V30" s="58"/>
      <c r="W30" s="129">
        <v>0</v>
      </c>
      <c r="X30" s="129">
        <v>0</v>
      </c>
      <c r="Y30" s="129">
        <v>0</v>
      </c>
      <c r="Z30" s="129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34">
        <v>0</v>
      </c>
      <c r="AG30" s="134">
        <v>0</v>
      </c>
      <c r="AH30" s="134">
        <v>0</v>
      </c>
      <c r="AI30" s="134">
        <v>0</v>
      </c>
      <c r="AJ30" s="134">
        <v>0</v>
      </c>
      <c r="AK30" s="134">
        <v>0</v>
      </c>
      <c r="AL30" s="134">
        <v>0</v>
      </c>
      <c r="AM30" s="134" t="s">
        <v>46</v>
      </c>
      <c r="AN30" s="423">
        <v>2012</v>
      </c>
      <c r="AO30" s="101">
        <v>25</v>
      </c>
      <c r="AP30" s="16">
        <v>25</v>
      </c>
      <c r="AQ30" s="16">
        <v>25</v>
      </c>
      <c r="AR30" s="16">
        <v>25</v>
      </c>
      <c r="AS30" s="16">
        <v>25</v>
      </c>
      <c r="AT30" s="17"/>
      <c r="AU30" s="154">
        <v>0.9</v>
      </c>
      <c r="AV30" s="252" t="s">
        <v>100</v>
      </c>
      <c r="AW30" s="252" t="s">
        <v>100</v>
      </c>
      <c r="AX30" s="252" t="s">
        <v>100</v>
      </c>
      <c r="AY30" s="252" t="s">
        <v>100</v>
      </c>
      <c r="AZ30" s="25"/>
      <c r="BA30" s="26"/>
      <c r="BB30" s="26"/>
      <c r="BC30" s="26"/>
      <c r="BD30" s="26"/>
      <c r="BE30" s="29"/>
      <c r="BF30" s="30"/>
      <c r="BG30" s="30"/>
      <c r="BH30" s="30"/>
      <c r="BI30" s="30"/>
      <c r="BJ30" s="33"/>
      <c r="BK30" s="81">
        <v>830.02499999999998</v>
      </c>
      <c r="BL30" s="81">
        <v>491.32500000000005</v>
      </c>
      <c r="BM30" s="81">
        <v>135.43284313725491</v>
      </c>
      <c r="BN30" s="81">
        <v>101.7462857142857</v>
      </c>
      <c r="BO30" s="90"/>
      <c r="BP30" s="90">
        <v>830.02499999999998</v>
      </c>
      <c r="BQ30" s="90">
        <v>491.32500000000005</v>
      </c>
      <c r="BR30" s="90">
        <v>135.43284313725491</v>
      </c>
      <c r="BS30" s="90">
        <v>101.7462857142857</v>
      </c>
      <c r="BT30" s="91"/>
      <c r="BU30" s="91">
        <v>830.02499999999998</v>
      </c>
      <c r="BV30" s="91">
        <v>491.32500000000005</v>
      </c>
      <c r="BW30" s="91">
        <v>135.43284313725491</v>
      </c>
      <c r="BX30" s="91">
        <v>101.7462857142857</v>
      </c>
      <c r="BY30" s="45"/>
      <c r="BZ30" s="86"/>
      <c r="CA30" s="86"/>
      <c r="CB30" s="86"/>
      <c r="CC30" s="86"/>
      <c r="CD30" s="66" t="s">
        <v>100</v>
      </c>
      <c r="CE30" s="66" t="s">
        <v>100</v>
      </c>
      <c r="CG30" s="79" t="s">
        <v>81</v>
      </c>
    </row>
    <row r="31" spans="1:85" ht="29.1" customHeight="1">
      <c r="A31" s="6" t="s">
        <v>5</v>
      </c>
      <c r="B31" s="94">
        <v>0.52733802403987107</v>
      </c>
      <c r="C31" s="108" t="s">
        <v>168</v>
      </c>
      <c r="D31" s="171">
        <v>514.28477694254991</v>
      </c>
      <c r="E31" s="171">
        <v>11.57642032362917</v>
      </c>
      <c r="F31" s="171">
        <v>1.4768267736919505</v>
      </c>
      <c r="G31" s="171">
        <v>0</v>
      </c>
      <c r="H31" s="170">
        <v>188.3138357835328</v>
      </c>
      <c r="I31" s="170">
        <v>4.2388968398895077</v>
      </c>
      <c r="J31" s="170">
        <v>0.54076443054587531</v>
      </c>
      <c r="K31" s="170">
        <v>0</v>
      </c>
      <c r="L31" s="170">
        <v>198.43188894693299</v>
      </c>
      <c r="M31" s="170">
        <v>4.4666516588687806</v>
      </c>
      <c r="N31" s="170">
        <v>0.56981956202027462</v>
      </c>
      <c r="O31" s="170">
        <v>0</v>
      </c>
      <c r="P31" s="170">
        <v>127.53905221540975</v>
      </c>
      <c r="Q31" s="170">
        <v>2.8708718249457408</v>
      </c>
      <c r="R31" s="170">
        <v>0.36624278113535036</v>
      </c>
      <c r="S31" s="170">
        <v>0</v>
      </c>
      <c r="T31" s="180" t="s">
        <v>46</v>
      </c>
      <c r="U31" s="98">
        <v>4670</v>
      </c>
      <c r="V31" s="58" t="s">
        <v>160</v>
      </c>
      <c r="W31" s="129">
        <v>4457.0424399923349</v>
      </c>
      <c r="X31" s="129">
        <v>195.28700722490376</v>
      </c>
      <c r="Y31" s="129">
        <v>17.670552782760591</v>
      </c>
      <c r="Z31" s="129">
        <v>0</v>
      </c>
      <c r="AA31" s="134">
        <v>1632.0194486696084</v>
      </c>
      <c r="AB31" s="134">
        <v>71.507551959517215</v>
      </c>
      <c r="AC31" s="134">
        <v>6.4703637442271589</v>
      </c>
      <c r="AD31" s="134">
        <v>0</v>
      </c>
      <c r="AE31" s="134">
        <v>1719.7074269673037</v>
      </c>
      <c r="AF31" s="134">
        <v>75.349634031185502</v>
      </c>
      <c r="AG31" s="134">
        <v>6.8180146965761006</v>
      </c>
      <c r="AH31" s="134">
        <v>0</v>
      </c>
      <c r="AI31" s="134">
        <v>1105.3155643842442</v>
      </c>
      <c r="AJ31" s="134">
        <v>48.429821235463869</v>
      </c>
      <c r="AK31" s="134">
        <v>4.3821743420715977</v>
      </c>
      <c r="AL31" s="134">
        <v>0</v>
      </c>
      <c r="AM31" s="134" t="s">
        <v>46</v>
      </c>
      <c r="AN31" s="423">
        <v>2012</v>
      </c>
      <c r="AO31" s="101">
        <v>25</v>
      </c>
      <c r="AP31" s="16">
        <v>25</v>
      </c>
      <c r="AQ31" s="16">
        <v>25</v>
      </c>
      <c r="AR31" s="16">
        <v>25</v>
      </c>
      <c r="AS31" s="16">
        <v>25</v>
      </c>
      <c r="AT31" s="17"/>
      <c r="AU31" s="154">
        <v>0.9</v>
      </c>
      <c r="AV31" s="252" t="s">
        <v>100</v>
      </c>
      <c r="AW31" s="252" t="s">
        <v>100</v>
      </c>
      <c r="AX31" s="252" t="s">
        <v>100</v>
      </c>
      <c r="AY31" s="252" t="s">
        <v>100</v>
      </c>
      <c r="AZ31" s="25"/>
      <c r="BA31" s="26"/>
      <c r="BB31" s="26"/>
      <c r="BC31" s="26"/>
      <c r="BD31" s="26"/>
      <c r="BE31" s="29"/>
      <c r="BF31" s="30"/>
      <c r="BG31" s="30"/>
      <c r="BH31" s="30"/>
      <c r="BI31" s="30"/>
      <c r="BJ31" s="33"/>
      <c r="BK31" s="81">
        <v>895.73749999999995</v>
      </c>
      <c r="BL31" s="81">
        <v>530.21250000000009</v>
      </c>
      <c r="BM31" s="81">
        <v>146.1514705882353</v>
      </c>
      <c r="BN31" s="81">
        <v>109.79657142857144</v>
      </c>
      <c r="BO31" s="90"/>
      <c r="BP31" s="90">
        <v>895.73749999999995</v>
      </c>
      <c r="BQ31" s="90">
        <v>530.21250000000009</v>
      </c>
      <c r="BR31" s="90">
        <v>146.1514705882353</v>
      </c>
      <c r="BS31" s="90">
        <v>109.79657142857144</v>
      </c>
      <c r="BT31" s="91"/>
      <c r="BU31" s="91">
        <v>895.73749999999995</v>
      </c>
      <c r="BV31" s="91">
        <v>530.21250000000009</v>
      </c>
      <c r="BW31" s="91">
        <v>146.1514705882353</v>
      </c>
      <c r="BX31" s="91">
        <v>109.79657142857144</v>
      </c>
      <c r="BY31" s="45"/>
      <c r="BZ31" s="86"/>
      <c r="CA31" s="86"/>
      <c r="CB31" s="86"/>
      <c r="CC31" s="86"/>
      <c r="CD31" s="102">
        <v>1176</v>
      </c>
      <c r="CE31" s="102">
        <v>1069</v>
      </c>
      <c r="CG31" s="79" t="s">
        <v>81</v>
      </c>
    </row>
    <row r="32" spans="1:85" ht="29.1" customHeight="1">
      <c r="A32" s="6" t="s">
        <v>7</v>
      </c>
      <c r="B32" s="94">
        <v>0.41240627130197682</v>
      </c>
      <c r="C32" s="108" t="s">
        <v>168</v>
      </c>
      <c r="D32" s="171">
        <v>395.91002044989773</v>
      </c>
      <c r="E32" s="171">
        <v>4.124062713019768</v>
      </c>
      <c r="F32" s="171">
        <v>12.372188139059304</v>
      </c>
      <c r="G32" s="171">
        <v>0</v>
      </c>
      <c r="H32" s="170">
        <v>128.48258305294365</v>
      </c>
      <c r="I32" s="170">
        <v>1.3383602401348296</v>
      </c>
      <c r="J32" s="170">
        <v>4.0150807204044892</v>
      </c>
      <c r="K32" s="170">
        <v>0</v>
      </c>
      <c r="L32" s="170">
        <v>127.17324660530828</v>
      </c>
      <c r="M32" s="170">
        <v>1.3247213188052944</v>
      </c>
      <c r="N32" s="170">
        <v>3.9741639564158837</v>
      </c>
      <c r="O32" s="170">
        <v>0</v>
      </c>
      <c r="P32" s="170">
        <v>140.2541907915749</v>
      </c>
      <c r="Q32" s="170">
        <v>1.4609811540789053</v>
      </c>
      <c r="R32" s="170">
        <v>4.3829434622367156</v>
      </c>
      <c r="S32" s="170">
        <v>0</v>
      </c>
      <c r="T32" s="180" t="s">
        <v>46</v>
      </c>
      <c r="U32" s="189">
        <v>31770.912300811313</v>
      </c>
      <c r="V32" s="58" t="s">
        <v>46</v>
      </c>
      <c r="W32" s="183">
        <v>31504.667150858182</v>
      </c>
      <c r="X32" s="183">
        <v>109.64379006468704</v>
      </c>
      <c r="Y32" s="183">
        <v>156.60135988844343</v>
      </c>
      <c r="Z32" s="183">
        <v>0</v>
      </c>
      <c r="AA32" s="185">
        <v>10224.042849853695</v>
      </c>
      <c r="AB32" s="185">
        <v>35.582118753195182</v>
      </c>
      <c r="AC32" s="185">
        <v>50.821010302316161</v>
      </c>
      <c r="AD32" s="185">
        <v>0</v>
      </c>
      <c r="AE32" s="185">
        <v>10119.851981119502</v>
      </c>
      <c r="AF32" s="185">
        <v>35.219509566326245</v>
      </c>
      <c r="AG32" s="185">
        <v>50.303105077239422</v>
      </c>
      <c r="AH32" s="185">
        <v>0</v>
      </c>
      <c r="AI32" s="185">
        <v>11160.772319884985</v>
      </c>
      <c r="AJ32" s="185">
        <v>38.842161745165619</v>
      </c>
      <c r="AK32" s="185">
        <v>55.477244508887843</v>
      </c>
      <c r="AL32" s="185">
        <v>0</v>
      </c>
      <c r="AM32" s="134" t="s">
        <v>46</v>
      </c>
      <c r="AN32" s="423">
        <v>2012</v>
      </c>
      <c r="AO32" s="101">
        <v>25</v>
      </c>
      <c r="AP32" s="16">
        <v>25</v>
      </c>
      <c r="AQ32" s="16">
        <v>25</v>
      </c>
      <c r="AR32" s="16">
        <v>25</v>
      </c>
      <c r="AS32" s="16">
        <v>25</v>
      </c>
      <c r="AT32" s="17"/>
      <c r="AU32" s="154">
        <v>0.9</v>
      </c>
      <c r="AV32" s="252" t="s">
        <v>100</v>
      </c>
      <c r="AW32" s="252" t="s">
        <v>100</v>
      </c>
      <c r="AX32" s="252" t="s">
        <v>100</v>
      </c>
      <c r="AY32" s="252" t="s">
        <v>100</v>
      </c>
      <c r="AZ32" s="25"/>
      <c r="BA32" s="26"/>
      <c r="BB32" s="26"/>
      <c r="BC32" s="26"/>
      <c r="BD32" s="26"/>
      <c r="BE32" s="29"/>
      <c r="BF32" s="30"/>
      <c r="BG32" s="30"/>
      <c r="BH32" s="30"/>
      <c r="BI32" s="30"/>
      <c r="BJ32" s="33"/>
      <c r="BK32" s="81">
        <v>1582.6125</v>
      </c>
      <c r="BL32" s="81">
        <v>936.82499999999993</v>
      </c>
      <c r="BM32" s="81">
        <v>258.22794117647061</v>
      </c>
      <c r="BN32" s="81">
        <v>193.99542857142859</v>
      </c>
      <c r="BO32" s="90"/>
      <c r="BP32" s="90">
        <v>1582.6125</v>
      </c>
      <c r="BQ32" s="90">
        <v>936.82499999999993</v>
      </c>
      <c r="BR32" s="90">
        <v>258.22794117647061</v>
      </c>
      <c r="BS32" s="90">
        <v>193.99542857142859</v>
      </c>
      <c r="BT32" s="91"/>
      <c r="BU32" s="91">
        <v>1582.6125</v>
      </c>
      <c r="BV32" s="91">
        <v>936.82499999999993</v>
      </c>
      <c r="BW32" s="91">
        <v>258.22794117647061</v>
      </c>
      <c r="BX32" s="91">
        <v>193.99542857142859</v>
      </c>
      <c r="BY32" s="45"/>
      <c r="BZ32" s="86"/>
      <c r="CA32" s="86"/>
      <c r="CB32" s="86"/>
      <c r="CC32" s="86"/>
      <c r="CD32" s="66" t="s">
        <v>100</v>
      </c>
      <c r="CE32" s="66" t="s">
        <v>100</v>
      </c>
      <c r="CG32" s="79" t="s">
        <v>81</v>
      </c>
    </row>
    <row r="33" spans="1:85" ht="29.1" customHeight="1">
      <c r="A33" s="345" t="s">
        <v>1</v>
      </c>
      <c r="B33" s="94">
        <v>0</v>
      </c>
      <c r="C33" s="108" t="s">
        <v>168</v>
      </c>
      <c r="D33" s="158">
        <v>0</v>
      </c>
      <c r="E33" s="158">
        <v>0</v>
      </c>
      <c r="F33" s="158">
        <v>0</v>
      </c>
      <c r="G33" s="158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0</v>
      </c>
      <c r="M33" s="169">
        <v>0</v>
      </c>
      <c r="N33" s="169">
        <v>0</v>
      </c>
      <c r="O33" s="169">
        <v>0</v>
      </c>
      <c r="P33" s="169">
        <v>0</v>
      </c>
      <c r="Q33" s="169">
        <v>0</v>
      </c>
      <c r="R33" s="169">
        <v>0</v>
      </c>
      <c r="S33" s="10">
        <v>0</v>
      </c>
      <c r="T33" s="180"/>
      <c r="U33" s="98">
        <v>683</v>
      </c>
      <c r="V33" s="58" t="s">
        <v>160</v>
      </c>
      <c r="W33" s="183">
        <v>598.23080807828933</v>
      </c>
      <c r="X33" s="183">
        <v>54.872202776350939</v>
      </c>
      <c r="Y33" s="183">
        <v>29.896989145359669</v>
      </c>
      <c r="Z33" s="183">
        <v>0</v>
      </c>
      <c r="AA33" s="185">
        <v>195.11562827187461</v>
      </c>
      <c r="AB33" s="185">
        <v>17.896812024378868</v>
      </c>
      <c r="AC33" s="185">
        <v>9.7510354561526782</v>
      </c>
      <c r="AD33" s="185">
        <v>0</v>
      </c>
      <c r="AE33" s="185">
        <v>218.83851184416821</v>
      </c>
      <c r="AF33" s="185">
        <v>20.072772974969538</v>
      </c>
      <c r="AG33" s="185">
        <v>10.936602603615059</v>
      </c>
      <c r="AH33" s="185">
        <v>0</v>
      </c>
      <c r="AI33" s="185">
        <v>184.27666796777305</v>
      </c>
      <c r="AJ33" s="185">
        <v>16.902617777509448</v>
      </c>
      <c r="AK33" s="185">
        <v>9.2093510858681231</v>
      </c>
      <c r="AL33" s="185">
        <v>0</v>
      </c>
      <c r="AM33" s="134" t="s">
        <v>46</v>
      </c>
      <c r="AN33" s="423">
        <v>2012</v>
      </c>
      <c r="AO33" s="101">
        <v>25</v>
      </c>
      <c r="AP33" s="16">
        <v>25</v>
      </c>
      <c r="AQ33" s="16">
        <v>25</v>
      </c>
      <c r="AR33" s="16">
        <v>25</v>
      </c>
      <c r="AS33" s="16">
        <v>25</v>
      </c>
      <c r="AT33" s="17"/>
      <c r="AU33" s="154">
        <v>0.9</v>
      </c>
      <c r="AV33" s="252" t="s">
        <v>100</v>
      </c>
      <c r="AW33" s="252" t="s">
        <v>100</v>
      </c>
      <c r="AX33" s="252" t="s">
        <v>100</v>
      </c>
      <c r="AY33" s="252" t="s">
        <v>100</v>
      </c>
      <c r="AZ33" s="25"/>
      <c r="BA33" s="26"/>
      <c r="BB33" s="26"/>
      <c r="BC33" s="26"/>
      <c r="BD33" s="26"/>
      <c r="BE33" s="29"/>
      <c r="BF33" s="30"/>
      <c r="BG33" s="30"/>
      <c r="BH33" s="30"/>
      <c r="BI33" s="30"/>
      <c r="BJ33" s="33"/>
      <c r="BK33" s="81">
        <v>1271.2874999999999</v>
      </c>
      <c r="BL33" s="81">
        <v>752.55</v>
      </c>
      <c r="BM33" s="81">
        <v>207.43529411764706</v>
      </c>
      <c r="BN33" s="81">
        <v>155.83885714285714</v>
      </c>
      <c r="BO33" s="90"/>
      <c r="BP33" s="90">
        <v>1271.2874999999999</v>
      </c>
      <c r="BQ33" s="90">
        <v>752.55</v>
      </c>
      <c r="BR33" s="90">
        <v>207.43529411764706</v>
      </c>
      <c r="BS33" s="90">
        <v>155.83885714285714</v>
      </c>
      <c r="BT33" s="91"/>
      <c r="BU33" s="91">
        <v>1271.2874999999999</v>
      </c>
      <c r="BV33" s="91">
        <v>752.55</v>
      </c>
      <c r="BW33" s="91">
        <v>207.43529411764706</v>
      </c>
      <c r="BX33" s="91">
        <v>155.83885714285714</v>
      </c>
      <c r="BY33" s="45"/>
      <c r="BZ33" s="86"/>
      <c r="CA33" s="86"/>
      <c r="CB33" s="86"/>
      <c r="CC33" s="86"/>
      <c r="CD33" s="66" t="s">
        <v>100</v>
      </c>
      <c r="CE33" s="102">
        <v>1818</v>
      </c>
      <c r="CG33" s="79" t="s">
        <v>81</v>
      </c>
    </row>
    <row r="34" spans="1:85" ht="29.1" customHeight="1">
      <c r="A34" s="343" t="s">
        <v>44</v>
      </c>
      <c r="B34" s="116">
        <v>8.8150937661421374</v>
      </c>
      <c r="C34" s="108"/>
      <c r="D34" s="8">
        <v>7830.2582494868893</v>
      </c>
      <c r="E34" s="8">
        <v>497.58269940611211</v>
      </c>
      <c r="F34" s="8">
        <v>445.33484196045839</v>
      </c>
      <c r="G34" s="8">
        <v>41.172043010752688</v>
      </c>
      <c r="H34" s="171">
        <v>2478.7110946349567</v>
      </c>
      <c r="I34" s="171">
        <v>147.51402759510967</v>
      </c>
      <c r="J34" s="171">
        <v>138.2094192502943</v>
      </c>
      <c r="K34" s="171">
        <v>13.361345160138058</v>
      </c>
      <c r="L34" s="171">
        <v>2478.3422900441337</v>
      </c>
      <c r="M34" s="171">
        <v>155.28773960949613</v>
      </c>
      <c r="N34" s="171">
        <v>140.55625907088293</v>
      </c>
      <c r="O34" s="171">
        <v>13.225182765267801</v>
      </c>
      <c r="P34" s="171">
        <v>2873.204864806376</v>
      </c>
      <c r="Q34" s="171">
        <v>194.78093220303802</v>
      </c>
      <c r="R34" s="171">
        <v>166.56916363906868</v>
      </c>
      <c r="S34" s="8">
        <v>14.585515085339456</v>
      </c>
      <c r="T34" s="8"/>
      <c r="U34" s="58">
        <v>349420.02514366247</v>
      </c>
      <c r="V34" s="58"/>
      <c r="W34" s="129">
        <v>342012.38601486903</v>
      </c>
      <c r="X34" s="129">
        <v>5107.2937743624125</v>
      </c>
      <c r="Y34" s="129">
        <v>2293.2284726504831</v>
      </c>
      <c r="Z34" s="129">
        <v>7.116881780527148</v>
      </c>
      <c r="AA34" s="129">
        <v>105387.22431959708</v>
      </c>
      <c r="AB34" s="129">
        <v>1439.1685215177829</v>
      </c>
      <c r="AC34" s="129">
        <v>644.65799731313746</v>
      </c>
      <c r="AD34" s="129">
        <v>1.5843209568642458</v>
      </c>
      <c r="AE34" s="129">
        <v>107426.67688911382</v>
      </c>
      <c r="AF34" s="129">
        <v>1663.2591725878124</v>
      </c>
      <c r="AG34" s="129">
        <v>703.24693205268636</v>
      </c>
      <c r="AH34" s="129">
        <v>2.1045727831377632</v>
      </c>
      <c r="AI34" s="129">
        <v>129198.48480619059</v>
      </c>
      <c r="AJ34" s="129">
        <v>2004.8660802585348</v>
      </c>
      <c r="AK34" s="129">
        <v>945.32354328504732</v>
      </c>
      <c r="AL34" s="129">
        <v>3.4279880405251388</v>
      </c>
      <c r="AM34" s="129"/>
      <c r="AN34" s="129"/>
      <c r="AO34" s="15"/>
      <c r="AP34" s="16"/>
      <c r="AQ34" s="16"/>
      <c r="AR34" s="16"/>
      <c r="AS34" s="16"/>
      <c r="AT34" s="17"/>
      <c r="AU34" s="20"/>
      <c r="AV34" s="21"/>
      <c r="AW34" s="21"/>
      <c r="AX34" s="21"/>
      <c r="AY34" s="21"/>
      <c r="AZ34" s="25"/>
      <c r="BA34" s="26"/>
      <c r="BB34" s="26"/>
      <c r="BC34" s="26"/>
      <c r="BD34" s="26"/>
      <c r="BE34" s="29"/>
      <c r="BF34" s="30"/>
      <c r="BG34" s="30"/>
      <c r="BH34" s="30"/>
      <c r="BI34" s="30"/>
      <c r="BJ34" s="33"/>
      <c r="BK34" s="81"/>
      <c r="BL34" s="81"/>
      <c r="BM34" s="81"/>
      <c r="BN34" s="81"/>
      <c r="BO34" s="37"/>
      <c r="BP34" s="38"/>
      <c r="BQ34" s="38"/>
      <c r="BR34" s="38"/>
      <c r="BS34" s="38"/>
      <c r="BT34" s="41"/>
      <c r="BU34" s="42"/>
      <c r="BV34" s="42"/>
      <c r="BW34" s="42"/>
      <c r="BX34" s="42"/>
      <c r="BY34" s="45"/>
      <c r="BZ34" s="86"/>
      <c r="CA34" s="86"/>
      <c r="CB34" s="86"/>
      <c r="CC34" s="86"/>
      <c r="CD34" s="66"/>
      <c r="CE34" s="66"/>
      <c r="CG34" s="79"/>
    </row>
    <row r="35" spans="1:85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82"/>
      <c r="BL35" s="82"/>
      <c r="BM35" s="82"/>
      <c r="BN35" s="8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7"/>
      <c r="CA35" s="87"/>
      <c r="CB35" s="87"/>
      <c r="CC35" s="87"/>
      <c r="CD35" s="1"/>
      <c r="CE35" s="1"/>
    </row>
    <row r="36" spans="1:85" ht="30" customHeight="1">
      <c r="A36" s="47" t="s">
        <v>29</v>
      </c>
      <c r="B36" s="94">
        <v>0.17249103942652333</v>
      </c>
      <c r="C36" s="108" t="s">
        <v>168</v>
      </c>
      <c r="D36" s="171">
        <v>100.439545524228</v>
      </c>
      <c r="E36" s="171">
        <v>57.595696622366425</v>
      </c>
      <c r="F36" s="171">
        <v>14.455797279928927</v>
      </c>
      <c r="G36" s="171">
        <v>0</v>
      </c>
      <c r="H36" s="170">
        <v>39.224373950434305</v>
      </c>
      <c r="I36" s="170">
        <v>22.492685828676056</v>
      </c>
      <c r="J36" s="170">
        <v>5.6453819588702432</v>
      </c>
      <c r="K36" s="170">
        <v>0</v>
      </c>
      <c r="L36" s="170">
        <v>35.11993106473178</v>
      </c>
      <c r="M36" s="170">
        <v>20.139048663006793</v>
      </c>
      <c r="N36" s="170">
        <v>5.0546485580659768</v>
      </c>
      <c r="O36" s="170">
        <v>0</v>
      </c>
      <c r="P36" s="170">
        <v>26.09524050906192</v>
      </c>
      <c r="Q36" s="170">
        <v>14.96396213068358</v>
      </c>
      <c r="R36" s="170">
        <v>3.7557667629927076</v>
      </c>
      <c r="S36" s="170">
        <v>0</v>
      </c>
      <c r="T36" s="10" t="s">
        <v>46</v>
      </c>
      <c r="U36" s="189">
        <v>8935.0722566245222</v>
      </c>
      <c r="V36" s="98" t="s">
        <v>46</v>
      </c>
      <c r="W36" s="188">
        <v>6740.2104806670222</v>
      </c>
      <c r="X36" s="188">
        <v>2021.1786317006199</v>
      </c>
      <c r="Y36" s="188">
        <v>173.68314425688004</v>
      </c>
      <c r="Z36" s="188">
        <v>0</v>
      </c>
      <c r="AA36" s="185">
        <v>2632.2354906966998</v>
      </c>
      <c r="AB36" s="185">
        <v>789.32522102390897</v>
      </c>
      <c r="AC36" s="185">
        <v>67.8279910931671</v>
      </c>
      <c r="AD36" s="185">
        <v>0</v>
      </c>
      <c r="AE36" s="185">
        <v>2356.798073978819</v>
      </c>
      <c r="AF36" s="185">
        <v>706.7301414432626</v>
      </c>
      <c r="AG36" s="185">
        <v>60.73046250429433</v>
      </c>
      <c r="AH36" s="185">
        <v>0</v>
      </c>
      <c r="AI36" s="185">
        <v>1751.1769159915032</v>
      </c>
      <c r="AJ36" s="185">
        <v>525.12326923344824</v>
      </c>
      <c r="AK36" s="185">
        <v>45.124690659418611</v>
      </c>
      <c r="AL36" s="185">
        <v>0</v>
      </c>
      <c r="AM36" s="134" t="s">
        <v>46</v>
      </c>
      <c r="AN36" s="423">
        <v>2012</v>
      </c>
      <c r="AO36" s="216" t="s">
        <v>100</v>
      </c>
      <c r="AP36" s="242" t="s">
        <v>100</v>
      </c>
      <c r="AQ36" s="242" t="s">
        <v>100</v>
      </c>
      <c r="AR36" s="242" t="s">
        <v>100</v>
      </c>
      <c r="AS36" s="242" t="s">
        <v>100</v>
      </c>
      <c r="AT36" s="17"/>
      <c r="AU36" s="20"/>
      <c r="AV36" s="21"/>
      <c r="AW36" s="21"/>
      <c r="AX36" s="21"/>
      <c r="AY36" s="21"/>
      <c r="AZ36" s="25"/>
      <c r="BA36" s="26"/>
      <c r="BB36" s="26"/>
      <c r="BC36" s="26"/>
      <c r="BD36" s="26"/>
      <c r="BE36" s="29"/>
      <c r="BF36" s="30"/>
      <c r="BG36" s="30"/>
      <c r="BH36" s="30"/>
      <c r="BI36" s="30"/>
      <c r="BJ36" s="33"/>
      <c r="BK36" s="81"/>
      <c r="BL36" s="81"/>
      <c r="BM36" s="81"/>
      <c r="BN36" s="81"/>
      <c r="BO36" s="37"/>
      <c r="BP36" s="38"/>
      <c r="BQ36" s="38"/>
      <c r="BR36" s="38"/>
      <c r="BS36" s="38"/>
      <c r="BT36" s="41"/>
      <c r="BU36" s="42"/>
      <c r="BV36" s="42"/>
      <c r="BW36" s="42"/>
      <c r="BX36" s="42"/>
      <c r="BY36" s="45"/>
      <c r="BZ36" s="86"/>
      <c r="CA36" s="86"/>
      <c r="CB36" s="86"/>
      <c r="CC36" s="86"/>
      <c r="CD36" s="66" t="s">
        <v>100</v>
      </c>
      <c r="CE36" s="66" t="s">
        <v>100</v>
      </c>
      <c r="CG36" s="79"/>
    </row>
    <row r="37" spans="1:85" ht="30" customHeight="1">
      <c r="A37" s="47" t="s">
        <v>28</v>
      </c>
      <c r="B37" s="95"/>
      <c r="C37" s="95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98">
        <v>600</v>
      </c>
      <c r="V37" s="98" t="s">
        <v>160</v>
      </c>
      <c r="W37" s="12"/>
      <c r="X37" s="12"/>
      <c r="Y37" s="12"/>
      <c r="Z37" s="12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16" t="s">
        <v>100</v>
      </c>
      <c r="AP37" s="242" t="s">
        <v>100</v>
      </c>
      <c r="AQ37" s="242" t="s">
        <v>100</v>
      </c>
      <c r="AR37" s="242" t="s">
        <v>100</v>
      </c>
      <c r="AS37" s="242" t="s">
        <v>100</v>
      </c>
      <c r="AT37" s="17"/>
      <c r="AU37" s="20"/>
      <c r="AV37" s="21"/>
      <c r="AW37" s="21"/>
      <c r="AX37" s="21"/>
      <c r="AY37" s="21"/>
      <c r="AZ37" s="25"/>
      <c r="BA37" s="26"/>
      <c r="BB37" s="26"/>
      <c r="BC37" s="26"/>
      <c r="BD37" s="26"/>
      <c r="BE37" s="29"/>
      <c r="BF37" s="30"/>
      <c r="BG37" s="30"/>
      <c r="BH37" s="30"/>
      <c r="BI37" s="30"/>
      <c r="BJ37" s="33"/>
      <c r="BK37" s="83"/>
      <c r="BL37" s="83"/>
      <c r="BM37" s="83"/>
      <c r="BN37" s="83"/>
      <c r="BO37" s="37"/>
      <c r="BP37" s="38"/>
      <c r="BQ37" s="38"/>
      <c r="BR37" s="38"/>
      <c r="BS37" s="38"/>
      <c r="BT37" s="41"/>
      <c r="BU37" s="42"/>
      <c r="BV37" s="42"/>
      <c r="BW37" s="42"/>
      <c r="BX37" s="42"/>
      <c r="BY37" s="45"/>
      <c r="BZ37" s="86"/>
      <c r="CA37" s="86"/>
      <c r="CB37" s="86"/>
      <c r="CC37" s="86"/>
      <c r="CD37" s="102">
        <v>80</v>
      </c>
      <c r="CE37" s="102">
        <v>90</v>
      </c>
      <c r="CG37" s="79"/>
    </row>
    <row r="38" spans="1:85" ht="30" customHeight="1">
      <c r="A38" s="47" t="s">
        <v>42</v>
      </c>
      <c r="B38" s="95"/>
      <c r="C38" s="95"/>
      <c r="D38" s="8"/>
      <c r="E38" s="8"/>
      <c r="F38" s="8"/>
      <c r="G38" s="8"/>
      <c r="H38" s="9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8"/>
      <c r="V38" s="98"/>
      <c r="W38" s="12"/>
      <c r="X38" s="12"/>
      <c r="Y38" s="12"/>
      <c r="Z38" s="12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216" t="s">
        <v>100</v>
      </c>
      <c r="AP38" s="242" t="s">
        <v>100</v>
      </c>
      <c r="AQ38" s="242" t="s">
        <v>100</v>
      </c>
      <c r="AR38" s="242" t="s">
        <v>100</v>
      </c>
      <c r="AS38" s="242" t="s">
        <v>100</v>
      </c>
      <c r="AT38" s="17"/>
      <c r="AU38" s="20"/>
      <c r="AV38" s="21"/>
      <c r="AW38" s="21"/>
      <c r="AX38" s="21"/>
      <c r="AY38" s="21"/>
      <c r="AZ38" s="25"/>
      <c r="BA38" s="26"/>
      <c r="BB38" s="26"/>
      <c r="BC38" s="26"/>
      <c r="BD38" s="26"/>
      <c r="BE38" s="29"/>
      <c r="BF38" s="30"/>
      <c r="BG38" s="30"/>
      <c r="BH38" s="30"/>
      <c r="BI38" s="30"/>
      <c r="BJ38" s="33"/>
      <c r="BK38" s="81"/>
      <c r="BL38" s="81"/>
      <c r="BM38" s="81"/>
      <c r="BN38" s="81"/>
      <c r="BO38" s="37"/>
      <c r="BP38" s="38"/>
      <c r="BQ38" s="38"/>
      <c r="BR38" s="38"/>
      <c r="BS38" s="38"/>
      <c r="BT38" s="41"/>
      <c r="BU38" s="42"/>
      <c r="BV38" s="42"/>
      <c r="BW38" s="42"/>
      <c r="BX38" s="42"/>
      <c r="BY38" s="45"/>
      <c r="BZ38" s="86"/>
      <c r="CA38" s="86"/>
      <c r="CB38" s="86"/>
      <c r="CC38" s="86"/>
      <c r="CD38" s="66" t="s">
        <v>100</v>
      </c>
      <c r="CE38" s="66" t="s">
        <v>100</v>
      </c>
      <c r="CG38" s="79"/>
    </row>
    <row r="39" spans="1:85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82"/>
      <c r="BL39" s="82"/>
      <c r="BM39" s="82"/>
      <c r="BN39" s="8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76"/>
      <c r="CA39" s="76"/>
      <c r="CB39" s="76"/>
      <c r="CC39" s="76"/>
      <c r="CD39" s="1"/>
      <c r="CE39" s="1"/>
    </row>
    <row r="40" spans="1:85" ht="36" customHeight="1">
      <c r="A40" s="344" t="s">
        <v>43</v>
      </c>
      <c r="B40" s="118">
        <v>8.9875848055686607</v>
      </c>
      <c r="C40" s="118"/>
      <c r="D40" s="49">
        <v>7930.6977950111177</v>
      </c>
      <c r="E40" s="49">
        <v>555.17839602847857</v>
      </c>
      <c r="F40" s="49">
        <v>459.79063924038729</v>
      </c>
      <c r="G40" s="49">
        <v>41.172043010752688</v>
      </c>
      <c r="H40" s="49">
        <v>2517.9354685853909</v>
      </c>
      <c r="I40" s="49">
        <v>170.00671342378573</v>
      </c>
      <c r="J40" s="49">
        <v>143.85480120916455</v>
      </c>
      <c r="K40" s="49">
        <v>13.361345160138058</v>
      </c>
      <c r="L40" s="49">
        <v>2513.4622211088654</v>
      </c>
      <c r="M40" s="49">
        <v>175.42678827250293</v>
      </c>
      <c r="N40" s="49">
        <v>145.61090762894889</v>
      </c>
      <c r="O40" s="49">
        <v>13.225182765267801</v>
      </c>
      <c r="P40" s="49">
        <v>2899.300105315438</v>
      </c>
      <c r="Q40" s="49">
        <v>209.74489433372159</v>
      </c>
      <c r="R40" s="49">
        <v>170.3249304020614</v>
      </c>
      <c r="S40" s="49">
        <v>14.585515085339456</v>
      </c>
      <c r="T40" s="49"/>
      <c r="U40" s="58">
        <v>358955.09740028699</v>
      </c>
      <c r="V40" s="58"/>
      <c r="W40" s="58">
        <v>348752.59649553604</v>
      </c>
      <c r="X40" s="58">
        <v>7128.4724060630324</v>
      </c>
      <c r="Y40" s="58">
        <v>2466.9116169073632</v>
      </c>
      <c r="Z40" s="58">
        <v>7.116881780527148</v>
      </c>
      <c r="AA40" s="58">
        <v>108019.45981029377</v>
      </c>
      <c r="AB40" s="58">
        <v>2228.493742541692</v>
      </c>
      <c r="AC40" s="58">
        <v>712.48598840630461</v>
      </c>
      <c r="AD40" s="58">
        <v>1.5843209568642458</v>
      </c>
      <c r="AE40" s="58">
        <v>109783.47496309264</v>
      </c>
      <c r="AF40" s="58">
        <v>2369.9893140310751</v>
      </c>
      <c r="AG40" s="58">
        <v>763.9773945569807</v>
      </c>
      <c r="AH40" s="58">
        <v>2.1045727831377632</v>
      </c>
      <c r="AI40" s="58">
        <v>130949.66172218209</v>
      </c>
      <c r="AJ40" s="58">
        <v>2529.9893494919829</v>
      </c>
      <c r="AK40" s="58">
        <v>990.44823394446598</v>
      </c>
      <c r="AL40" s="58">
        <v>3.4279880405251388</v>
      </c>
      <c r="AM40" s="58"/>
      <c r="AN40" s="58"/>
      <c r="AO40" s="59"/>
      <c r="AP40" s="50"/>
      <c r="AQ40" s="50"/>
      <c r="AR40" s="50"/>
      <c r="AS40" s="50"/>
      <c r="AT40" s="60"/>
      <c r="AU40" s="61"/>
      <c r="AV40" s="51"/>
      <c r="AW40" s="51"/>
      <c r="AX40" s="51"/>
      <c r="AY40" s="51"/>
      <c r="AZ40" s="62"/>
      <c r="BA40" s="52"/>
      <c r="BB40" s="52"/>
      <c r="BC40" s="52"/>
      <c r="BD40" s="52"/>
      <c r="BE40" s="63"/>
      <c r="BF40" s="53"/>
      <c r="BG40" s="53"/>
      <c r="BH40" s="53"/>
      <c r="BI40" s="53"/>
      <c r="BJ40" s="33"/>
      <c r="BK40" s="84"/>
      <c r="BL40" s="84"/>
      <c r="BM40" s="84"/>
      <c r="BN40" s="84"/>
      <c r="BO40" s="55"/>
      <c r="BP40" s="55"/>
      <c r="BQ40" s="55"/>
      <c r="BR40" s="55"/>
      <c r="BS40" s="55"/>
      <c r="BT40" s="56"/>
      <c r="BU40" s="56"/>
      <c r="BV40" s="56"/>
      <c r="BW40" s="56"/>
      <c r="BX40" s="56"/>
      <c r="BY40" s="57"/>
      <c r="BZ40" s="86"/>
      <c r="CA40" s="86"/>
      <c r="CB40" s="86"/>
      <c r="CC40" s="86"/>
      <c r="CD40" s="67"/>
      <c r="CE40" s="67"/>
      <c r="CG40" s="79"/>
    </row>
    <row r="42" spans="1:85">
      <c r="E42" s="77"/>
    </row>
    <row r="44" spans="1:85" ht="18" thickBot="1"/>
    <row r="45" spans="1:85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8"/>
    </row>
    <row r="46" spans="1:85" outlineLevel="1"/>
    <row r="47" spans="1:85" ht="30" customHeight="1" outlineLevel="1">
      <c r="A47" s="4"/>
      <c r="B47" s="443" t="s">
        <v>54</v>
      </c>
      <c r="C47" s="162"/>
      <c r="D47" s="446" t="s">
        <v>55</v>
      </c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207"/>
      <c r="U47" s="448" t="s">
        <v>30</v>
      </c>
      <c r="V47" s="168"/>
      <c r="W47" s="451" t="s">
        <v>30</v>
      </c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52"/>
      <c r="AM47" s="448" t="s">
        <v>162</v>
      </c>
      <c r="AN47" s="460" t="s">
        <v>435</v>
      </c>
      <c r="AO47" s="569" t="s">
        <v>75</v>
      </c>
      <c r="AP47" s="572" t="s">
        <v>45</v>
      </c>
      <c r="AQ47" s="573"/>
      <c r="AR47" s="573"/>
      <c r="AS47" s="573"/>
      <c r="AT47" s="477" t="s">
        <v>66</v>
      </c>
      <c r="AU47" s="526" t="s">
        <v>64</v>
      </c>
      <c r="AV47" s="516" t="s">
        <v>64</v>
      </c>
      <c r="AW47" s="517"/>
      <c r="AX47" s="517"/>
      <c r="AY47" s="517"/>
      <c r="AZ47" s="520" t="s">
        <v>67</v>
      </c>
      <c r="BA47" s="501" t="s">
        <v>32</v>
      </c>
      <c r="BB47" s="502"/>
      <c r="BC47" s="502"/>
      <c r="BD47" s="502"/>
      <c r="BE47" s="509" t="s">
        <v>68</v>
      </c>
      <c r="BF47" s="505" t="s">
        <v>57</v>
      </c>
      <c r="BG47" s="506"/>
      <c r="BH47" s="506"/>
      <c r="BI47" s="506"/>
      <c r="BJ47" s="487" t="s">
        <v>446</v>
      </c>
      <c r="BK47" s="488" t="s">
        <v>447</v>
      </c>
      <c r="BL47" s="489"/>
      <c r="BM47" s="489"/>
      <c r="BN47" s="490"/>
      <c r="BO47" s="494" t="s">
        <v>448</v>
      </c>
      <c r="BP47" s="495" t="s">
        <v>449</v>
      </c>
      <c r="BQ47" s="496"/>
      <c r="BR47" s="496"/>
      <c r="BS47" s="497"/>
      <c r="BT47" s="538" t="s">
        <v>450</v>
      </c>
      <c r="BU47" s="529" t="s">
        <v>451</v>
      </c>
      <c r="BV47" s="530"/>
      <c r="BW47" s="530"/>
      <c r="BX47" s="531"/>
      <c r="BY47" s="535" t="s">
        <v>36</v>
      </c>
      <c r="BZ47" s="540" t="s">
        <v>36</v>
      </c>
      <c r="CA47" s="541"/>
      <c r="CB47" s="541"/>
      <c r="CC47" s="541"/>
      <c r="CD47" s="466" t="s">
        <v>72</v>
      </c>
      <c r="CE47" s="466" t="s">
        <v>73</v>
      </c>
    </row>
    <row r="48" spans="1:85" ht="26.1" customHeight="1" outlineLevel="1">
      <c r="A48" s="4"/>
      <c r="B48" s="444"/>
      <c r="C48" s="163"/>
      <c r="D48" s="463" t="s">
        <v>43</v>
      </c>
      <c r="E48" s="464"/>
      <c r="F48" s="464"/>
      <c r="G48" s="464"/>
      <c r="H48" s="463" t="s">
        <v>39</v>
      </c>
      <c r="I48" s="464"/>
      <c r="J48" s="464"/>
      <c r="K48" s="464"/>
      <c r="L48" s="446" t="s">
        <v>38</v>
      </c>
      <c r="M48" s="447"/>
      <c r="N48" s="447"/>
      <c r="O48" s="447"/>
      <c r="P48" s="446" t="s">
        <v>40</v>
      </c>
      <c r="Q48" s="447"/>
      <c r="R48" s="447"/>
      <c r="S48" s="447"/>
      <c r="T48" s="173"/>
      <c r="U48" s="449"/>
      <c r="V48" s="178"/>
      <c r="W48" s="451" t="s">
        <v>43</v>
      </c>
      <c r="X48" s="452"/>
      <c r="Y48" s="452"/>
      <c r="Z48" s="452"/>
      <c r="AA48" s="451" t="s">
        <v>39</v>
      </c>
      <c r="AB48" s="452"/>
      <c r="AC48" s="452"/>
      <c r="AD48" s="452"/>
      <c r="AE48" s="451" t="s">
        <v>38</v>
      </c>
      <c r="AF48" s="452"/>
      <c r="AG48" s="452"/>
      <c r="AH48" s="452"/>
      <c r="AI48" s="451" t="s">
        <v>40</v>
      </c>
      <c r="AJ48" s="452"/>
      <c r="AK48" s="452"/>
      <c r="AL48" s="452"/>
      <c r="AM48" s="449"/>
      <c r="AN48" s="461"/>
      <c r="AO48" s="570"/>
      <c r="AP48" s="574"/>
      <c r="AQ48" s="575"/>
      <c r="AR48" s="575"/>
      <c r="AS48" s="575"/>
      <c r="AT48" s="478"/>
      <c r="AU48" s="527"/>
      <c r="AV48" s="518"/>
      <c r="AW48" s="519"/>
      <c r="AX48" s="519"/>
      <c r="AY48" s="519"/>
      <c r="AZ48" s="521"/>
      <c r="BA48" s="503"/>
      <c r="BB48" s="504"/>
      <c r="BC48" s="504"/>
      <c r="BD48" s="504"/>
      <c r="BE48" s="510"/>
      <c r="BF48" s="507"/>
      <c r="BG48" s="508"/>
      <c r="BH48" s="508"/>
      <c r="BI48" s="508"/>
      <c r="BJ48" s="487"/>
      <c r="BK48" s="491"/>
      <c r="BL48" s="492"/>
      <c r="BM48" s="492"/>
      <c r="BN48" s="493"/>
      <c r="BO48" s="494"/>
      <c r="BP48" s="498"/>
      <c r="BQ48" s="499"/>
      <c r="BR48" s="499"/>
      <c r="BS48" s="500"/>
      <c r="BT48" s="538"/>
      <c r="BU48" s="532"/>
      <c r="BV48" s="533"/>
      <c r="BW48" s="533"/>
      <c r="BX48" s="534"/>
      <c r="BY48" s="536"/>
      <c r="BZ48" s="542"/>
      <c r="CA48" s="543"/>
      <c r="CB48" s="543"/>
      <c r="CC48" s="543"/>
      <c r="CD48" s="467"/>
      <c r="CE48" s="467"/>
    </row>
    <row r="49" spans="1:83" ht="26.1" customHeight="1">
      <c r="A49" s="4"/>
      <c r="B49" s="445"/>
      <c r="C49" s="184"/>
      <c r="D49" s="139" t="s">
        <v>58</v>
      </c>
      <c r="E49" s="5" t="s">
        <v>59</v>
      </c>
      <c r="F49" s="139" t="s">
        <v>60</v>
      </c>
      <c r="G49" s="139" t="s">
        <v>154</v>
      </c>
      <c r="H49" s="139" t="s">
        <v>58</v>
      </c>
      <c r="I49" s="5" t="s">
        <v>59</v>
      </c>
      <c r="J49" s="139" t="s">
        <v>60</v>
      </c>
      <c r="K49" s="139" t="s">
        <v>154</v>
      </c>
      <c r="L49" s="139" t="s">
        <v>58</v>
      </c>
      <c r="M49" s="5" t="s">
        <v>59</v>
      </c>
      <c r="N49" s="139" t="s">
        <v>60</v>
      </c>
      <c r="O49" s="139" t="s">
        <v>154</v>
      </c>
      <c r="P49" s="139" t="s">
        <v>58</v>
      </c>
      <c r="Q49" s="5" t="s">
        <v>59</v>
      </c>
      <c r="R49" s="139" t="s">
        <v>60</v>
      </c>
      <c r="S49" s="199" t="s">
        <v>154</v>
      </c>
      <c r="T49" s="174"/>
      <c r="U49" s="450"/>
      <c r="V49" s="167"/>
      <c r="W49" s="140" t="s">
        <v>58</v>
      </c>
      <c r="X49" s="11" t="s">
        <v>59</v>
      </c>
      <c r="Y49" s="140" t="s">
        <v>60</v>
      </c>
      <c r="Z49" s="140" t="s">
        <v>154</v>
      </c>
      <c r="AA49" s="140" t="s">
        <v>58</v>
      </c>
      <c r="AB49" s="11" t="s">
        <v>59</v>
      </c>
      <c r="AC49" s="140" t="s">
        <v>60</v>
      </c>
      <c r="AD49" s="140" t="s">
        <v>154</v>
      </c>
      <c r="AE49" s="140" t="s">
        <v>58</v>
      </c>
      <c r="AF49" s="11" t="s">
        <v>59</v>
      </c>
      <c r="AG49" s="140" t="s">
        <v>60</v>
      </c>
      <c r="AH49" s="140" t="s">
        <v>154</v>
      </c>
      <c r="AI49" s="140" t="s">
        <v>58</v>
      </c>
      <c r="AJ49" s="11" t="s">
        <v>59</v>
      </c>
      <c r="AK49" s="140" t="s">
        <v>60</v>
      </c>
      <c r="AL49" s="200" t="s">
        <v>154</v>
      </c>
      <c r="AM49" s="450"/>
      <c r="AN49" s="462"/>
      <c r="AO49" s="571"/>
      <c r="AP49" s="73" t="s">
        <v>58</v>
      </c>
      <c r="AQ49" s="14" t="s">
        <v>59</v>
      </c>
      <c r="AR49" s="73" t="s">
        <v>60</v>
      </c>
      <c r="AS49" s="73" t="s">
        <v>154</v>
      </c>
      <c r="AT49" s="479"/>
      <c r="AU49" s="528"/>
      <c r="AV49" s="18" t="s">
        <v>58</v>
      </c>
      <c r="AW49" s="19" t="s">
        <v>59</v>
      </c>
      <c r="AX49" s="18" t="s">
        <v>60</v>
      </c>
      <c r="AY49" s="18" t="s">
        <v>154</v>
      </c>
      <c r="AZ49" s="522"/>
      <c r="BA49" s="24" t="s">
        <v>58</v>
      </c>
      <c r="BB49" s="23" t="s">
        <v>59</v>
      </c>
      <c r="BC49" s="24" t="s">
        <v>60</v>
      </c>
      <c r="BD49" s="24" t="s">
        <v>154</v>
      </c>
      <c r="BE49" s="511"/>
      <c r="BF49" s="27" t="s">
        <v>58</v>
      </c>
      <c r="BG49" s="28" t="s">
        <v>59</v>
      </c>
      <c r="BH49" s="27" t="s">
        <v>60</v>
      </c>
      <c r="BI49" s="27" t="s">
        <v>154</v>
      </c>
      <c r="BJ49" s="487"/>
      <c r="BK49" s="425" t="s">
        <v>58</v>
      </c>
      <c r="BL49" s="32" t="s">
        <v>59</v>
      </c>
      <c r="BM49" s="425" t="s">
        <v>60</v>
      </c>
      <c r="BN49" s="425" t="s">
        <v>154</v>
      </c>
      <c r="BO49" s="494"/>
      <c r="BP49" s="426" t="s">
        <v>58</v>
      </c>
      <c r="BQ49" s="36" t="s">
        <v>59</v>
      </c>
      <c r="BR49" s="426" t="s">
        <v>60</v>
      </c>
      <c r="BS49" s="426" t="s">
        <v>154</v>
      </c>
      <c r="BT49" s="538"/>
      <c r="BU49" s="427" t="s">
        <v>58</v>
      </c>
      <c r="BV49" s="40" t="s">
        <v>59</v>
      </c>
      <c r="BW49" s="427" t="s">
        <v>60</v>
      </c>
      <c r="BX49" s="427" t="s">
        <v>154</v>
      </c>
      <c r="BY49" s="537"/>
      <c r="BZ49" s="43" t="s">
        <v>58</v>
      </c>
      <c r="CA49" s="44" t="s">
        <v>59</v>
      </c>
      <c r="CB49" s="43" t="s">
        <v>60</v>
      </c>
      <c r="CC49" s="43" t="s">
        <v>154</v>
      </c>
      <c r="CD49" s="468"/>
      <c r="CE49" s="468"/>
    </row>
    <row r="50" spans="1:83" ht="29.1" customHeight="1" outlineLevel="1">
      <c r="A50" s="342" t="s">
        <v>6</v>
      </c>
      <c r="B50" s="97" t="s">
        <v>205</v>
      </c>
      <c r="C50" s="97"/>
      <c r="D50" s="96" t="s">
        <v>226</v>
      </c>
      <c r="E50" s="96" t="s">
        <v>226</v>
      </c>
      <c r="F50" s="96" t="s">
        <v>226</v>
      </c>
      <c r="G50" s="96" t="s">
        <v>226</v>
      </c>
      <c r="H50" s="109" t="s">
        <v>226</v>
      </c>
      <c r="I50" s="109" t="s">
        <v>226</v>
      </c>
      <c r="J50" s="109" t="s">
        <v>226</v>
      </c>
      <c r="K50" s="109" t="s">
        <v>226</v>
      </c>
      <c r="L50" s="109" t="s">
        <v>226</v>
      </c>
      <c r="M50" s="109" t="s">
        <v>226</v>
      </c>
      <c r="N50" s="109" t="s">
        <v>226</v>
      </c>
      <c r="O50" s="109" t="s">
        <v>226</v>
      </c>
      <c r="P50" s="109" t="s">
        <v>226</v>
      </c>
      <c r="Q50" s="109" t="s">
        <v>226</v>
      </c>
      <c r="R50" s="109" t="s">
        <v>226</v>
      </c>
      <c r="S50" s="109" t="s">
        <v>226</v>
      </c>
      <c r="T50" s="109"/>
      <c r="U50" s="250" t="s">
        <v>206</v>
      </c>
      <c r="V50" s="250"/>
      <c r="W50" s="125" t="s">
        <v>257</v>
      </c>
      <c r="X50" s="125" t="s">
        <v>257</v>
      </c>
      <c r="Y50" s="125" t="s">
        <v>257</v>
      </c>
      <c r="Z50" s="125" t="s">
        <v>257</v>
      </c>
      <c r="AA50" s="251" t="s">
        <v>257</v>
      </c>
      <c r="AB50" s="251" t="s">
        <v>257</v>
      </c>
      <c r="AC50" s="251" t="s">
        <v>257</v>
      </c>
      <c r="AD50" s="251" t="s">
        <v>257</v>
      </c>
      <c r="AE50" s="251" t="s">
        <v>257</v>
      </c>
      <c r="AF50" s="251" t="s">
        <v>257</v>
      </c>
      <c r="AG50" s="251" t="s">
        <v>257</v>
      </c>
      <c r="AH50" s="251" t="s">
        <v>257</v>
      </c>
      <c r="AI50" s="251" t="s">
        <v>257</v>
      </c>
      <c r="AJ50" s="251" t="s">
        <v>257</v>
      </c>
      <c r="AK50" s="251" t="s">
        <v>257</v>
      </c>
      <c r="AL50" s="251" t="s">
        <v>257</v>
      </c>
      <c r="AM50" s="251"/>
      <c r="AN50" s="251"/>
      <c r="AO50" s="216" t="s">
        <v>188</v>
      </c>
      <c r="AP50" s="242" t="s">
        <v>188</v>
      </c>
      <c r="AQ50" s="242" t="s">
        <v>188</v>
      </c>
      <c r="AR50" s="242" t="s">
        <v>188</v>
      </c>
      <c r="AS50" s="242" t="s">
        <v>188</v>
      </c>
      <c r="AT50" s="17"/>
      <c r="AU50" s="20" t="s">
        <v>243</v>
      </c>
      <c r="AV50" s="21"/>
      <c r="AW50" s="21"/>
      <c r="AX50" s="21"/>
      <c r="AY50" s="21"/>
      <c r="AZ50" s="25"/>
      <c r="BA50" s="26"/>
      <c r="BB50" s="26"/>
      <c r="BC50" s="26"/>
      <c r="BD50" s="26"/>
      <c r="BE50" s="29"/>
      <c r="BF50" s="30"/>
      <c r="BG50" s="30"/>
      <c r="BH50" s="30"/>
      <c r="BI50" s="30"/>
      <c r="BJ50" s="33"/>
      <c r="BK50" s="34" t="s">
        <v>192</v>
      </c>
      <c r="BL50" s="34" t="s">
        <v>192</v>
      </c>
      <c r="BM50" s="34" t="s">
        <v>192</v>
      </c>
      <c r="BN50" s="34" t="s">
        <v>192</v>
      </c>
      <c r="BO50" s="37"/>
      <c r="BP50" s="38"/>
      <c r="BQ50" s="38"/>
      <c r="BR50" s="38"/>
      <c r="BS50" s="38"/>
      <c r="BT50" s="41"/>
      <c r="BU50" s="42"/>
      <c r="BV50" s="42"/>
      <c r="BW50" s="42"/>
      <c r="BX50" s="42"/>
      <c r="BY50" s="45"/>
      <c r="BZ50" s="46"/>
      <c r="CA50" s="46"/>
      <c r="CB50" s="46"/>
      <c r="CC50" s="46"/>
      <c r="CD50" s="103" t="s">
        <v>206</v>
      </c>
      <c r="CE50" s="103" t="s">
        <v>206</v>
      </c>
    </row>
    <row r="51" spans="1:83" ht="29.1" customHeight="1" outlineLevel="1">
      <c r="A51" s="6" t="s">
        <v>9</v>
      </c>
      <c r="B51" s="97" t="s">
        <v>205</v>
      </c>
      <c r="C51" s="97"/>
      <c r="D51" s="96" t="s">
        <v>226</v>
      </c>
      <c r="E51" s="96" t="s">
        <v>226</v>
      </c>
      <c r="F51" s="96" t="s">
        <v>226</v>
      </c>
      <c r="G51" s="96" t="s">
        <v>226</v>
      </c>
      <c r="H51" s="109" t="s">
        <v>226</v>
      </c>
      <c r="I51" s="109" t="s">
        <v>226</v>
      </c>
      <c r="J51" s="109" t="s">
        <v>226</v>
      </c>
      <c r="K51" s="109" t="s">
        <v>226</v>
      </c>
      <c r="L51" s="109" t="s">
        <v>226</v>
      </c>
      <c r="M51" s="109" t="s">
        <v>226</v>
      </c>
      <c r="N51" s="109" t="s">
        <v>226</v>
      </c>
      <c r="O51" s="109" t="s">
        <v>226</v>
      </c>
      <c r="P51" s="109" t="s">
        <v>226</v>
      </c>
      <c r="Q51" s="109" t="s">
        <v>226</v>
      </c>
      <c r="R51" s="109" t="s">
        <v>226</v>
      </c>
      <c r="S51" s="109" t="s">
        <v>226</v>
      </c>
      <c r="T51" s="109"/>
      <c r="U51" s="250" t="s">
        <v>206</v>
      </c>
      <c r="V51" s="250"/>
      <c r="W51" s="125" t="s">
        <v>257</v>
      </c>
      <c r="X51" s="125" t="s">
        <v>257</v>
      </c>
      <c r="Y51" s="125" t="s">
        <v>257</v>
      </c>
      <c r="Z51" s="125" t="s">
        <v>257</v>
      </c>
      <c r="AA51" s="251" t="s">
        <v>257</v>
      </c>
      <c r="AB51" s="251" t="s">
        <v>257</v>
      </c>
      <c r="AC51" s="251" t="s">
        <v>257</v>
      </c>
      <c r="AD51" s="251" t="s">
        <v>257</v>
      </c>
      <c r="AE51" s="251" t="s">
        <v>257</v>
      </c>
      <c r="AF51" s="251" t="s">
        <v>257</v>
      </c>
      <c r="AG51" s="251" t="s">
        <v>257</v>
      </c>
      <c r="AH51" s="251" t="s">
        <v>257</v>
      </c>
      <c r="AI51" s="251" t="s">
        <v>257</v>
      </c>
      <c r="AJ51" s="251" t="s">
        <v>257</v>
      </c>
      <c r="AK51" s="251" t="s">
        <v>257</v>
      </c>
      <c r="AL51" s="251" t="s">
        <v>257</v>
      </c>
      <c r="AM51" s="251"/>
      <c r="AN51" s="251"/>
      <c r="AO51" s="216" t="s">
        <v>188</v>
      </c>
      <c r="AP51" s="242" t="s">
        <v>188</v>
      </c>
      <c r="AQ51" s="242" t="s">
        <v>188</v>
      </c>
      <c r="AR51" s="242" t="s">
        <v>188</v>
      </c>
      <c r="AS51" s="242" t="s">
        <v>188</v>
      </c>
      <c r="AT51" s="17"/>
      <c r="AU51" s="20" t="s">
        <v>243</v>
      </c>
      <c r="AV51" s="21"/>
      <c r="AW51" s="21"/>
      <c r="AX51" s="21"/>
      <c r="AY51" s="21"/>
      <c r="AZ51" s="25"/>
      <c r="BA51" s="26"/>
      <c r="BB51" s="26"/>
      <c r="BC51" s="26"/>
      <c r="BD51" s="26"/>
      <c r="BE51" s="29"/>
      <c r="BF51" s="30"/>
      <c r="BG51" s="30"/>
      <c r="BH51" s="30"/>
      <c r="BI51" s="30"/>
      <c r="BJ51" s="33"/>
      <c r="BK51" s="34" t="s">
        <v>192</v>
      </c>
      <c r="BL51" s="34" t="s">
        <v>192</v>
      </c>
      <c r="BM51" s="34" t="s">
        <v>192</v>
      </c>
      <c r="BN51" s="34" t="s">
        <v>192</v>
      </c>
      <c r="BO51" s="37"/>
      <c r="BP51" s="38"/>
      <c r="BQ51" s="38"/>
      <c r="BR51" s="38"/>
      <c r="BS51" s="38"/>
      <c r="BT51" s="41"/>
      <c r="BU51" s="42"/>
      <c r="BV51" s="42"/>
      <c r="BW51" s="42"/>
      <c r="BX51" s="42"/>
      <c r="BY51" s="45"/>
      <c r="BZ51" s="46"/>
      <c r="CA51" s="46"/>
      <c r="CB51" s="46"/>
      <c r="CC51" s="46"/>
      <c r="CD51" s="103"/>
      <c r="CE51" s="103"/>
    </row>
    <row r="52" spans="1:83" ht="29.1" customHeight="1" outlineLevel="1">
      <c r="A52" s="6" t="s">
        <v>18</v>
      </c>
      <c r="B52" s="97" t="s">
        <v>205</v>
      </c>
      <c r="C52" s="97"/>
      <c r="D52" s="96" t="s">
        <v>226</v>
      </c>
      <c r="E52" s="96" t="s">
        <v>226</v>
      </c>
      <c r="F52" s="96" t="s">
        <v>226</v>
      </c>
      <c r="G52" s="96" t="s">
        <v>226</v>
      </c>
      <c r="H52" s="109" t="s">
        <v>226</v>
      </c>
      <c r="I52" s="109" t="s">
        <v>226</v>
      </c>
      <c r="J52" s="109" t="s">
        <v>226</v>
      </c>
      <c r="K52" s="109" t="s">
        <v>226</v>
      </c>
      <c r="L52" s="109" t="s">
        <v>226</v>
      </c>
      <c r="M52" s="109" t="s">
        <v>226</v>
      </c>
      <c r="N52" s="109" t="s">
        <v>226</v>
      </c>
      <c r="O52" s="109" t="s">
        <v>226</v>
      </c>
      <c r="P52" s="109" t="s">
        <v>226</v>
      </c>
      <c r="Q52" s="109" t="s">
        <v>226</v>
      </c>
      <c r="R52" s="109" t="s">
        <v>226</v>
      </c>
      <c r="S52" s="109" t="s">
        <v>226</v>
      </c>
      <c r="T52" s="109"/>
      <c r="U52" s="250" t="s">
        <v>206</v>
      </c>
      <c r="V52" s="250"/>
      <c r="W52" s="125" t="s">
        <v>257</v>
      </c>
      <c r="X52" s="125" t="s">
        <v>257</v>
      </c>
      <c r="Y52" s="125" t="s">
        <v>257</v>
      </c>
      <c r="Z52" s="125" t="s">
        <v>257</v>
      </c>
      <c r="AA52" s="251" t="s">
        <v>257</v>
      </c>
      <c r="AB52" s="251" t="s">
        <v>257</v>
      </c>
      <c r="AC52" s="251" t="s">
        <v>257</v>
      </c>
      <c r="AD52" s="251" t="s">
        <v>257</v>
      </c>
      <c r="AE52" s="251" t="s">
        <v>257</v>
      </c>
      <c r="AF52" s="251" t="s">
        <v>257</v>
      </c>
      <c r="AG52" s="251" t="s">
        <v>257</v>
      </c>
      <c r="AH52" s="251" t="s">
        <v>257</v>
      </c>
      <c r="AI52" s="251" t="s">
        <v>257</v>
      </c>
      <c r="AJ52" s="251" t="s">
        <v>257</v>
      </c>
      <c r="AK52" s="251" t="s">
        <v>257</v>
      </c>
      <c r="AL52" s="251" t="s">
        <v>257</v>
      </c>
      <c r="AM52" s="251"/>
      <c r="AN52" s="251"/>
      <c r="AO52" s="216" t="s">
        <v>188</v>
      </c>
      <c r="AP52" s="242" t="s">
        <v>188</v>
      </c>
      <c r="AQ52" s="242" t="s">
        <v>188</v>
      </c>
      <c r="AR52" s="242" t="s">
        <v>188</v>
      </c>
      <c r="AS52" s="242" t="s">
        <v>188</v>
      </c>
      <c r="AT52" s="17"/>
      <c r="AU52" s="20" t="s">
        <v>243</v>
      </c>
      <c r="AV52" s="21"/>
      <c r="AW52" s="21"/>
      <c r="AX52" s="21"/>
      <c r="AY52" s="21"/>
      <c r="AZ52" s="25"/>
      <c r="BA52" s="26"/>
      <c r="BB52" s="26"/>
      <c r="BC52" s="26"/>
      <c r="BD52" s="26"/>
      <c r="BE52" s="29"/>
      <c r="BF52" s="30"/>
      <c r="BG52" s="30"/>
      <c r="BH52" s="30"/>
      <c r="BI52" s="30"/>
      <c r="BJ52" s="33"/>
      <c r="BK52" s="34" t="s">
        <v>192</v>
      </c>
      <c r="BL52" s="34" t="s">
        <v>192</v>
      </c>
      <c r="BM52" s="34" t="s">
        <v>192</v>
      </c>
      <c r="BN52" s="34" t="s">
        <v>192</v>
      </c>
      <c r="BO52" s="37"/>
      <c r="BP52" s="38"/>
      <c r="BQ52" s="38"/>
      <c r="BR52" s="38"/>
      <c r="BS52" s="38"/>
      <c r="BT52" s="41"/>
      <c r="BU52" s="42"/>
      <c r="BV52" s="42"/>
      <c r="BW52" s="42"/>
      <c r="BX52" s="42"/>
      <c r="BY52" s="45"/>
      <c r="BZ52" s="46"/>
      <c r="CA52" s="46"/>
      <c r="CB52" s="46"/>
      <c r="CC52" s="46"/>
      <c r="CD52" s="103"/>
      <c r="CE52" s="103"/>
    </row>
    <row r="53" spans="1:83" ht="29.1" customHeight="1" outlineLevel="1">
      <c r="A53" s="6" t="s">
        <v>16</v>
      </c>
      <c r="B53" s="97" t="s">
        <v>205</v>
      </c>
      <c r="C53" s="97"/>
      <c r="D53" s="96" t="s">
        <v>226</v>
      </c>
      <c r="E53" s="96" t="s">
        <v>226</v>
      </c>
      <c r="F53" s="96" t="s">
        <v>226</v>
      </c>
      <c r="G53" s="96" t="s">
        <v>226</v>
      </c>
      <c r="H53" s="109" t="s">
        <v>226</v>
      </c>
      <c r="I53" s="109" t="s">
        <v>226</v>
      </c>
      <c r="J53" s="109" t="s">
        <v>226</v>
      </c>
      <c r="K53" s="109" t="s">
        <v>226</v>
      </c>
      <c r="L53" s="109" t="s">
        <v>226</v>
      </c>
      <c r="M53" s="109" t="s">
        <v>226</v>
      </c>
      <c r="N53" s="109" t="s">
        <v>226</v>
      </c>
      <c r="O53" s="109" t="s">
        <v>226</v>
      </c>
      <c r="P53" s="109" t="s">
        <v>226</v>
      </c>
      <c r="Q53" s="109" t="s">
        <v>226</v>
      </c>
      <c r="R53" s="109" t="s">
        <v>226</v>
      </c>
      <c r="S53" s="109" t="s">
        <v>226</v>
      </c>
      <c r="T53" s="109"/>
      <c r="U53" s="250" t="s">
        <v>206</v>
      </c>
      <c r="V53" s="250"/>
      <c r="W53" s="125" t="s">
        <v>257</v>
      </c>
      <c r="X53" s="125" t="s">
        <v>257</v>
      </c>
      <c r="Y53" s="125" t="s">
        <v>257</v>
      </c>
      <c r="Z53" s="125" t="s">
        <v>257</v>
      </c>
      <c r="AA53" s="251" t="s">
        <v>257</v>
      </c>
      <c r="AB53" s="251" t="s">
        <v>257</v>
      </c>
      <c r="AC53" s="251" t="s">
        <v>257</v>
      </c>
      <c r="AD53" s="251" t="s">
        <v>257</v>
      </c>
      <c r="AE53" s="251" t="s">
        <v>257</v>
      </c>
      <c r="AF53" s="251" t="s">
        <v>257</v>
      </c>
      <c r="AG53" s="251" t="s">
        <v>257</v>
      </c>
      <c r="AH53" s="251" t="s">
        <v>257</v>
      </c>
      <c r="AI53" s="251" t="s">
        <v>257</v>
      </c>
      <c r="AJ53" s="251" t="s">
        <v>257</v>
      </c>
      <c r="AK53" s="251" t="s">
        <v>257</v>
      </c>
      <c r="AL53" s="251" t="s">
        <v>257</v>
      </c>
      <c r="AM53" s="251"/>
      <c r="AN53" s="251"/>
      <c r="AO53" s="216" t="s">
        <v>188</v>
      </c>
      <c r="AP53" s="242" t="s">
        <v>188</v>
      </c>
      <c r="AQ53" s="242" t="s">
        <v>188</v>
      </c>
      <c r="AR53" s="242" t="s">
        <v>188</v>
      </c>
      <c r="AS53" s="242" t="s">
        <v>188</v>
      </c>
      <c r="AT53" s="17"/>
      <c r="AU53" s="20" t="s">
        <v>243</v>
      </c>
      <c r="AV53" s="21"/>
      <c r="AW53" s="21"/>
      <c r="AX53" s="21"/>
      <c r="AY53" s="21"/>
      <c r="AZ53" s="25"/>
      <c r="BA53" s="26"/>
      <c r="BB53" s="26"/>
      <c r="BC53" s="26"/>
      <c r="BD53" s="26"/>
      <c r="BE53" s="29"/>
      <c r="BF53" s="30"/>
      <c r="BG53" s="30"/>
      <c r="BH53" s="30"/>
      <c r="BI53" s="30"/>
      <c r="BJ53" s="33"/>
      <c r="BK53" s="34"/>
      <c r="BL53" s="34"/>
      <c r="BM53" s="34"/>
      <c r="BN53" s="34"/>
      <c r="BO53" s="37"/>
      <c r="BP53" s="38"/>
      <c r="BQ53" s="38"/>
      <c r="BR53" s="38"/>
      <c r="BS53" s="38"/>
      <c r="BT53" s="41"/>
      <c r="BU53" s="42"/>
      <c r="BV53" s="42"/>
      <c r="BW53" s="42"/>
      <c r="BX53" s="42"/>
      <c r="BY53" s="45"/>
      <c r="BZ53" s="46"/>
      <c r="CA53" s="46"/>
      <c r="CB53" s="46"/>
      <c r="CC53" s="46"/>
      <c r="CD53" s="103"/>
      <c r="CE53" s="103"/>
    </row>
    <row r="54" spans="1:83" ht="29.1" customHeight="1" outlineLevel="1">
      <c r="A54" s="6" t="s">
        <v>22</v>
      </c>
      <c r="B54" s="97" t="s">
        <v>205</v>
      </c>
      <c r="C54" s="97"/>
      <c r="D54" s="96" t="s">
        <v>226</v>
      </c>
      <c r="E54" s="96" t="s">
        <v>226</v>
      </c>
      <c r="F54" s="96" t="s">
        <v>226</v>
      </c>
      <c r="G54" s="96" t="s">
        <v>226</v>
      </c>
      <c r="H54" s="109" t="s">
        <v>226</v>
      </c>
      <c r="I54" s="109" t="s">
        <v>226</v>
      </c>
      <c r="J54" s="109" t="s">
        <v>226</v>
      </c>
      <c r="K54" s="109" t="s">
        <v>226</v>
      </c>
      <c r="L54" s="109" t="s">
        <v>226</v>
      </c>
      <c r="M54" s="109" t="s">
        <v>226</v>
      </c>
      <c r="N54" s="109" t="s">
        <v>226</v>
      </c>
      <c r="O54" s="109" t="s">
        <v>226</v>
      </c>
      <c r="P54" s="109" t="s">
        <v>226</v>
      </c>
      <c r="Q54" s="109" t="s">
        <v>226</v>
      </c>
      <c r="R54" s="109" t="s">
        <v>226</v>
      </c>
      <c r="S54" s="109" t="s">
        <v>226</v>
      </c>
      <c r="T54" s="109"/>
      <c r="U54" s="250" t="s">
        <v>206</v>
      </c>
      <c r="V54" s="250"/>
      <c r="W54" s="125" t="s">
        <v>257</v>
      </c>
      <c r="X54" s="125" t="s">
        <v>257</v>
      </c>
      <c r="Y54" s="125" t="s">
        <v>257</v>
      </c>
      <c r="Z54" s="125" t="s">
        <v>257</v>
      </c>
      <c r="AA54" s="251" t="s">
        <v>257</v>
      </c>
      <c r="AB54" s="251" t="s">
        <v>257</v>
      </c>
      <c r="AC54" s="251" t="s">
        <v>257</v>
      </c>
      <c r="AD54" s="251" t="s">
        <v>257</v>
      </c>
      <c r="AE54" s="251" t="s">
        <v>257</v>
      </c>
      <c r="AF54" s="251" t="s">
        <v>257</v>
      </c>
      <c r="AG54" s="251" t="s">
        <v>257</v>
      </c>
      <c r="AH54" s="251" t="s">
        <v>257</v>
      </c>
      <c r="AI54" s="251" t="s">
        <v>257</v>
      </c>
      <c r="AJ54" s="251" t="s">
        <v>257</v>
      </c>
      <c r="AK54" s="251" t="s">
        <v>257</v>
      </c>
      <c r="AL54" s="251" t="s">
        <v>257</v>
      </c>
      <c r="AM54" s="251"/>
      <c r="AN54" s="251"/>
      <c r="AO54" s="216" t="s">
        <v>188</v>
      </c>
      <c r="AP54" s="242" t="s">
        <v>188</v>
      </c>
      <c r="AQ54" s="242" t="s">
        <v>188</v>
      </c>
      <c r="AR54" s="242" t="s">
        <v>188</v>
      </c>
      <c r="AS54" s="242" t="s">
        <v>188</v>
      </c>
      <c r="AT54" s="17"/>
      <c r="AU54" s="20" t="s">
        <v>243</v>
      </c>
      <c r="AV54" s="21"/>
      <c r="AW54" s="21"/>
      <c r="AX54" s="21"/>
      <c r="AY54" s="21"/>
      <c r="AZ54" s="25"/>
      <c r="BA54" s="26"/>
      <c r="BB54" s="26"/>
      <c r="BC54" s="26"/>
      <c r="BD54" s="26"/>
      <c r="BE54" s="29"/>
      <c r="BF54" s="30"/>
      <c r="BG54" s="30"/>
      <c r="BH54" s="30"/>
      <c r="BI54" s="30"/>
      <c r="BJ54" s="33"/>
      <c r="BK54" s="34" t="s">
        <v>192</v>
      </c>
      <c r="BL54" s="34" t="s">
        <v>192</v>
      </c>
      <c r="BM54" s="34" t="s">
        <v>192</v>
      </c>
      <c r="BN54" s="34" t="s">
        <v>192</v>
      </c>
      <c r="BO54" s="37"/>
      <c r="BP54" s="38"/>
      <c r="BQ54" s="38"/>
      <c r="BR54" s="38"/>
      <c r="BS54" s="38"/>
      <c r="BT54" s="41"/>
      <c r="BU54" s="42"/>
      <c r="BV54" s="42"/>
      <c r="BW54" s="42"/>
      <c r="BX54" s="42"/>
      <c r="BY54" s="45"/>
      <c r="BZ54" s="46"/>
      <c r="CA54" s="46"/>
      <c r="CB54" s="46"/>
      <c r="CC54" s="46"/>
      <c r="CD54" s="103"/>
      <c r="CE54" s="103"/>
    </row>
    <row r="55" spans="1:83" ht="29.1" customHeight="1" outlineLevel="1">
      <c r="A55" s="6" t="s">
        <v>19</v>
      </c>
      <c r="B55" s="97" t="s">
        <v>205</v>
      </c>
      <c r="C55" s="97"/>
      <c r="D55" s="96" t="s">
        <v>226</v>
      </c>
      <c r="E55" s="96" t="s">
        <v>226</v>
      </c>
      <c r="F55" s="96" t="s">
        <v>226</v>
      </c>
      <c r="G55" s="96" t="s">
        <v>226</v>
      </c>
      <c r="H55" s="109" t="s">
        <v>226</v>
      </c>
      <c r="I55" s="109" t="s">
        <v>226</v>
      </c>
      <c r="J55" s="109" t="s">
        <v>226</v>
      </c>
      <c r="K55" s="109" t="s">
        <v>226</v>
      </c>
      <c r="L55" s="109" t="s">
        <v>226</v>
      </c>
      <c r="M55" s="109" t="s">
        <v>226</v>
      </c>
      <c r="N55" s="109" t="s">
        <v>226</v>
      </c>
      <c r="O55" s="109" t="s">
        <v>226</v>
      </c>
      <c r="P55" s="109" t="s">
        <v>226</v>
      </c>
      <c r="Q55" s="109" t="s">
        <v>226</v>
      </c>
      <c r="R55" s="109" t="s">
        <v>226</v>
      </c>
      <c r="S55" s="109" t="s">
        <v>226</v>
      </c>
      <c r="T55" s="109"/>
      <c r="U55" s="250" t="s">
        <v>206</v>
      </c>
      <c r="V55" s="250"/>
      <c r="W55" s="125" t="s">
        <v>257</v>
      </c>
      <c r="X55" s="125" t="s">
        <v>257</v>
      </c>
      <c r="Y55" s="125" t="s">
        <v>257</v>
      </c>
      <c r="Z55" s="125" t="s">
        <v>257</v>
      </c>
      <c r="AA55" s="251" t="s">
        <v>257</v>
      </c>
      <c r="AB55" s="251" t="s">
        <v>257</v>
      </c>
      <c r="AC55" s="251" t="s">
        <v>257</v>
      </c>
      <c r="AD55" s="251" t="s">
        <v>257</v>
      </c>
      <c r="AE55" s="251" t="s">
        <v>257</v>
      </c>
      <c r="AF55" s="251" t="s">
        <v>257</v>
      </c>
      <c r="AG55" s="251" t="s">
        <v>257</v>
      </c>
      <c r="AH55" s="251" t="s">
        <v>257</v>
      </c>
      <c r="AI55" s="251" t="s">
        <v>257</v>
      </c>
      <c r="AJ55" s="251" t="s">
        <v>257</v>
      </c>
      <c r="AK55" s="251" t="s">
        <v>257</v>
      </c>
      <c r="AL55" s="251" t="s">
        <v>257</v>
      </c>
      <c r="AM55" s="251"/>
      <c r="AN55" s="251"/>
      <c r="AO55" s="216" t="s">
        <v>188</v>
      </c>
      <c r="AP55" s="242" t="s">
        <v>188</v>
      </c>
      <c r="AQ55" s="242" t="s">
        <v>188</v>
      </c>
      <c r="AR55" s="242" t="s">
        <v>188</v>
      </c>
      <c r="AS55" s="242" t="s">
        <v>188</v>
      </c>
      <c r="AT55" s="17"/>
      <c r="AU55" s="20" t="s">
        <v>243</v>
      </c>
      <c r="AV55" s="21"/>
      <c r="AW55" s="21"/>
      <c r="AX55" s="21"/>
      <c r="AY55" s="21"/>
      <c r="AZ55" s="25"/>
      <c r="BA55" s="26"/>
      <c r="BB55" s="26"/>
      <c r="BC55" s="26"/>
      <c r="BD55" s="26"/>
      <c r="BE55" s="29"/>
      <c r="BF55" s="30"/>
      <c r="BG55" s="30"/>
      <c r="BH55" s="30"/>
      <c r="BI55" s="30"/>
      <c r="BJ55" s="33"/>
      <c r="BK55" s="34" t="s">
        <v>192</v>
      </c>
      <c r="BL55" s="34" t="s">
        <v>192</v>
      </c>
      <c r="BM55" s="34" t="s">
        <v>192</v>
      </c>
      <c r="BN55" s="34" t="s">
        <v>192</v>
      </c>
      <c r="BO55" s="37"/>
      <c r="BP55" s="38"/>
      <c r="BQ55" s="38"/>
      <c r="BR55" s="38"/>
      <c r="BS55" s="38"/>
      <c r="BT55" s="41"/>
      <c r="BU55" s="42"/>
      <c r="BV55" s="42"/>
      <c r="BW55" s="42"/>
      <c r="BX55" s="42"/>
      <c r="BY55" s="45"/>
      <c r="BZ55" s="46"/>
      <c r="CA55" s="46"/>
      <c r="CB55" s="46"/>
      <c r="CC55" s="46"/>
      <c r="CD55" s="103"/>
      <c r="CE55" s="103"/>
    </row>
    <row r="56" spans="1:83" ht="29.1" customHeight="1" outlineLevel="1">
      <c r="A56" s="6" t="s">
        <v>3</v>
      </c>
      <c r="B56" s="97" t="s">
        <v>205</v>
      </c>
      <c r="C56" s="97"/>
      <c r="D56" s="96" t="s">
        <v>226</v>
      </c>
      <c r="E56" s="96" t="s">
        <v>226</v>
      </c>
      <c r="F56" s="96" t="s">
        <v>226</v>
      </c>
      <c r="G56" s="96" t="s">
        <v>226</v>
      </c>
      <c r="H56" s="109" t="s">
        <v>226</v>
      </c>
      <c r="I56" s="109" t="s">
        <v>226</v>
      </c>
      <c r="J56" s="109" t="s">
        <v>226</v>
      </c>
      <c r="K56" s="109" t="s">
        <v>226</v>
      </c>
      <c r="L56" s="109" t="s">
        <v>226</v>
      </c>
      <c r="M56" s="109" t="s">
        <v>226</v>
      </c>
      <c r="N56" s="109" t="s">
        <v>226</v>
      </c>
      <c r="O56" s="109" t="s">
        <v>226</v>
      </c>
      <c r="P56" s="109" t="s">
        <v>226</v>
      </c>
      <c r="Q56" s="109" t="s">
        <v>226</v>
      </c>
      <c r="R56" s="109" t="s">
        <v>226</v>
      </c>
      <c r="S56" s="109" t="s">
        <v>226</v>
      </c>
      <c r="T56" s="109"/>
      <c r="U56" s="250" t="s">
        <v>206</v>
      </c>
      <c r="V56" s="250"/>
      <c r="W56" s="125" t="s">
        <v>257</v>
      </c>
      <c r="X56" s="125" t="s">
        <v>257</v>
      </c>
      <c r="Y56" s="125" t="s">
        <v>257</v>
      </c>
      <c r="Z56" s="125" t="s">
        <v>257</v>
      </c>
      <c r="AA56" s="251" t="s">
        <v>257</v>
      </c>
      <c r="AB56" s="251" t="s">
        <v>257</v>
      </c>
      <c r="AC56" s="251" t="s">
        <v>257</v>
      </c>
      <c r="AD56" s="251" t="s">
        <v>257</v>
      </c>
      <c r="AE56" s="251" t="s">
        <v>257</v>
      </c>
      <c r="AF56" s="251" t="s">
        <v>257</v>
      </c>
      <c r="AG56" s="251" t="s">
        <v>257</v>
      </c>
      <c r="AH56" s="251" t="s">
        <v>257</v>
      </c>
      <c r="AI56" s="251" t="s">
        <v>257</v>
      </c>
      <c r="AJ56" s="251" t="s">
        <v>257</v>
      </c>
      <c r="AK56" s="251" t="s">
        <v>257</v>
      </c>
      <c r="AL56" s="251" t="s">
        <v>257</v>
      </c>
      <c r="AM56" s="251"/>
      <c r="AN56" s="251"/>
      <c r="AO56" s="216" t="s">
        <v>188</v>
      </c>
      <c r="AP56" s="242" t="s">
        <v>188</v>
      </c>
      <c r="AQ56" s="242" t="s">
        <v>188</v>
      </c>
      <c r="AR56" s="242" t="s">
        <v>188</v>
      </c>
      <c r="AS56" s="242" t="s">
        <v>188</v>
      </c>
      <c r="AT56" s="17"/>
      <c r="AU56" s="20" t="s">
        <v>243</v>
      </c>
      <c r="AV56" s="21"/>
      <c r="AW56" s="21"/>
      <c r="AX56" s="21"/>
      <c r="AY56" s="21"/>
      <c r="AZ56" s="25"/>
      <c r="BA56" s="26"/>
      <c r="BB56" s="26"/>
      <c r="BC56" s="26"/>
      <c r="BD56" s="26"/>
      <c r="BE56" s="29"/>
      <c r="BF56" s="30"/>
      <c r="BG56" s="30"/>
      <c r="BH56" s="30"/>
      <c r="BI56" s="30"/>
      <c r="BJ56" s="33"/>
      <c r="BK56" s="34" t="s">
        <v>194</v>
      </c>
      <c r="BL56" s="34" t="s">
        <v>194</v>
      </c>
      <c r="BM56" s="34" t="s">
        <v>194</v>
      </c>
      <c r="BN56" s="34" t="s">
        <v>194</v>
      </c>
      <c r="BO56" s="37"/>
      <c r="BP56" s="38" t="s">
        <v>194</v>
      </c>
      <c r="BQ56" s="38" t="s">
        <v>194</v>
      </c>
      <c r="BR56" s="38" t="s">
        <v>194</v>
      </c>
      <c r="BS56" s="38" t="s">
        <v>194</v>
      </c>
      <c r="BT56" s="41"/>
      <c r="BU56" s="42" t="s">
        <v>194</v>
      </c>
      <c r="BV56" s="42" t="s">
        <v>194</v>
      </c>
      <c r="BW56" s="42" t="s">
        <v>194</v>
      </c>
      <c r="BX56" s="42" t="s">
        <v>194</v>
      </c>
      <c r="BY56" s="45"/>
      <c r="BZ56" s="46" t="s">
        <v>194</v>
      </c>
      <c r="CA56" s="46" t="s">
        <v>194</v>
      </c>
      <c r="CB56" s="46" t="s">
        <v>194</v>
      </c>
      <c r="CC56" s="46" t="s">
        <v>194</v>
      </c>
      <c r="CD56" s="103"/>
      <c r="CE56" s="103"/>
    </row>
    <row r="57" spans="1:83" ht="29.1" customHeight="1" outlineLevel="1">
      <c r="A57" s="6" t="s">
        <v>20</v>
      </c>
      <c r="B57" s="97" t="s">
        <v>205</v>
      </c>
      <c r="C57" s="97"/>
      <c r="D57" s="96" t="s">
        <v>226</v>
      </c>
      <c r="E57" s="96" t="s">
        <v>226</v>
      </c>
      <c r="F57" s="96" t="s">
        <v>226</v>
      </c>
      <c r="G57" s="96" t="s">
        <v>226</v>
      </c>
      <c r="H57" s="109" t="s">
        <v>226</v>
      </c>
      <c r="I57" s="109" t="s">
        <v>226</v>
      </c>
      <c r="J57" s="109" t="s">
        <v>226</v>
      </c>
      <c r="K57" s="109" t="s">
        <v>226</v>
      </c>
      <c r="L57" s="109" t="s">
        <v>226</v>
      </c>
      <c r="M57" s="109" t="s">
        <v>226</v>
      </c>
      <c r="N57" s="109" t="s">
        <v>226</v>
      </c>
      <c r="O57" s="109" t="s">
        <v>226</v>
      </c>
      <c r="P57" s="109" t="s">
        <v>226</v>
      </c>
      <c r="Q57" s="109" t="s">
        <v>226</v>
      </c>
      <c r="R57" s="109" t="s">
        <v>226</v>
      </c>
      <c r="S57" s="109" t="s">
        <v>226</v>
      </c>
      <c r="T57" s="109"/>
      <c r="U57" s="250" t="s">
        <v>206</v>
      </c>
      <c r="V57" s="250"/>
      <c r="W57" s="125" t="s">
        <v>257</v>
      </c>
      <c r="X57" s="125" t="s">
        <v>257</v>
      </c>
      <c r="Y57" s="125" t="s">
        <v>257</v>
      </c>
      <c r="Z57" s="125" t="s">
        <v>257</v>
      </c>
      <c r="AA57" s="251" t="s">
        <v>257</v>
      </c>
      <c r="AB57" s="251" t="s">
        <v>257</v>
      </c>
      <c r="AC57" s="251" t="s">
        <v>257</v>
      </c>
      <c r="AD57" s="251" t="s">
        <v>257</v>
      </c>
      <c r="AE57" s="251" t="s">
        <v>257</v>
      </c>
      <c r="AF57" s="251" t="s">
        <v>257</v>
      </c>
      <c r="AG57" s="251" t="s">
        <v>257</v>
      </c>
      <c r="AH57" s="251" t="s">
        <v>257</v>
      </c>
      <c r="AI57" s="251" t="s">
        <v>257</v>
      </c>
      <c r="AJ57" s="251" t="s">
        <v>257</v>
      </c>
      <c r="AK57" s="251" t="s">
        <v>257</v>
      </c>
      <c r="AL57" s="251" t="s">
        <v>257</v>
      </c>
      <c r="AM57" s="251"/>
      <c r="AN57" s="251"/>
      <c r="AO57" s="216" t="s">
        <v>188</v>
      </c>
      <c r="AP57" s="242" t="s">
        <v>188</v>
      </c>
      <c r="AQ57" s="242" t="s">
        <v>188</v>
      </c>
      <c r="AR57" s="242" t="s">
        <v>188</v>
      </c>
      <c r="AS57" s="242" t="s">
        <v>188</v>
      </c>
      <c r="AT57" s="17"/>
      <c r="AU57" s="20" t="s">
        <v>243</v>
      </c>
      <c r="AV57" s="21"/>
      <c r="AW57" s="21"/>
      <c r="AX57" s="21"/>
      <c r="AY57" s="21"/>
      <c r="AZ57" s="25"/>
      <c r="BA57" s="26"/>
      <c r="BB57" s="26"/>
      <c r="BC57" s="26"/>
      <c r="BD57" s="26"/>
      <c r="BE57" s="29"/>
      <c r="BF57" s="30"/>
      <c r="BG57" s="30"/>
      <c r="BH57" s="30"/>
      <c r="BI57" s="30"/>
      <c r="BJ57" s="33"/>
      <c r="BK57" s="34" t="s">
        <v>192</v>
      </c>
      <c r="BL57" s="34" t="s">
        <v>192</v>
      </c>
      <c r="BM57" s="34" t="s">
        <v>192</v>
      </c>
      <c r="BN57" s="34" t="s">
        <v>192</v>
      </c>
      <c r="BO57" s="37"/>
      <c r="BP57" s="38"/>
      <c r="BQ57" s="38"/>
      <c r="BR57" s="38"/>
      <c r="BS57" s="38"/>
      <c r="BT57" s="41"/>
      <c r="BU57" s="42"/>
      <c r="BV57" s="42"/>
      <c r="BW57" s="42"/>
      <c r="BX57" s="42"/>
      <c r="BY57" s="45"/>
      <c r="BZ57" s="46"/>
      <c r="CA57" s="46"/>
      <c r="CB57" s="46"/>
      <c r="CC57" s="46"/>
      <c r="CD57" s="103"/>
      <c r="CE57" s="103"/>
    </row>
    <row r="58" spans="1:83" ht="29.1" customHeight="1" outlineLevel="1">
      <c r="A58" s="6" t="s">
        <v>13</v>
      </c>
      <c r="B58" s="97" t="s">
        <v>205</v>
      </c>
      <c r="C58" s="97"/>
      <c r="D58" s="96" t="s">
        <v>226</v>
      </c>
      <c r="E58" s="96" t="s">
        <v>226</v>
      </c>
      <c r="F58" s="96" t="s">
        <v>226</v>
      </c>
      <c r="G58" s="96" t="s">
        <v>226</v>
      </c>
      <c r="H58" s="109" t="s">
        <v>226</v>
      </c>
      <c r="I58" s="109" t="s">
        <v>226</v>
      </c>
      <c r="J58" s="109" t="s">
        <v>226</v>
      </c>
      <c r="K58" s="109" t="s">
        <v>226</v>
      </c>
      <c r="L58" s="109" t="s">
        <v>226</v>
      </c>
      <c r="M58" s="109" t="s">
        <v>226</v>
      </c>
      <c r="N58" s="109" t="s">
        <v>226</v>
      </c>
      <c r="O58" s="109" t="s">
        <v>226</v>
      </c>
      <c r="P58" s="109" t="s">
        <v>226</v>
      </c>
      <c r="Q58" s="109" t="s">
        <v>226</v>
      </c>
      <c r="R58" s="109" t="s">
        <v>226</v>
      </c>
      <c r="S58" s="109" t="s">
        <v>226</v>
      </c>
      <c r="T58" s="109"/>
      <c r="U58" s="250" t="s">
        <v>206</v>
      </c>
      <c r="V58" s="250"/>
      <c r="W58" s="125" t="s">
        <v>257</v>
      </c>
      <c r="X58" s="125" t="s">
        <v>257</v>
      </c>
      <c r="Y58" s="125" t="s">
        <v>257</v>
      </c>
      <c r="Z58" s="125" t="s">
        <v>257</v>
      </c>
      <c r="AA58" s="251" t="s">
        <v>257</v>
      </c>
      <c r="AB58" s="251" t="s">
        <v>257</v>
      </c>
      <c r="AC58" s="251" t="s">
        <v>257</v>
      </c>
      <c r="AD58" s="251" t="s">
        <v>257</v>
      </c>
      <c r="AE58" s="251" t="s">
        <v>257</v>
      </c>
      <c r="AF58" s="251" t="s">
        <v>257</v>
      </c>
      <c r="AG58" s="251" t="s">
        <v>257</v>
      </c>
      <c r="AH58" s="251" t="s">
        <v>257</v>
      </c>
      <c r="AI58" s="251" t="s">
        <v>257</v>
      </c>
      <c r="AJ58" s="251" t="s">
        <v>257</v>
      </c>
      <c r="AK58" s="251" t="s">
        <v>257</v>
      </c>
      <c r="AL58" s="251" t="s">
        <v>257</v>
      </c>
      <c r="AM58" s="251"/>
      <c r="AN58" s="251"/>
      <c r="AO58" s="216" t="s">
        <v>188</v>
      </c>
      <c r="AP58" s="242" t="s">
        <v>188</v>
      </c>
      <c r="AQ58" s="242" t="s">
        <v>188</v>
      </c>
      <c r="AR58" s="242" t="s">
        <v>188</v>
      </c>
      <c r="AS58" s="242" t="s">
        <v>188</v>
      </c>
      <c r="AT58" s="17"/>
      <c r="AU58" s="20" t="s">
        <v>243</v>
      </c>
      <c r="AV58" s="21"/>
      <c r="AW58" s="21"/>
      <c r="AX58" s="21"/>
      <c r="AY58" s="21"/>
      <c r="AZ58" s="25"/>
      <c r="BA58" s="26"/>
      <c r="BB58" s="26"/>
      <c r="BC58" s="26"/>
      <c r="BD58" s="26"/>
      <c r="BE58" s="29"/>
      <c r="BF58" s="30"/>
      <c r="BG58" s="30"/>
      <c r="BH58" s="30"/>
      <c r="BI58" s="30"/>
      <c r="BJ58" s="33"/>
      <c r="BK58" s="34" t="s">
        <v>192</v>
      </c>
      <c r="BL58" s="34" t="s">
        <v>192</v>
      </c>
      <c r="BM58" s="34" t="s">
        <v>192</v>
      </c>
      <c r="BN58" s="34" t="s">
        <v>192</v>
      </c>
      <c r="BO58" s="37"/>
      <c r="BP58" s="38"/>
      <c r="BQ58" s="38"/>
      <c r="BR58" s="38"/>
      <c r="BS58" s="38"/>
      <c r="BT58" s="41"/>
      <c r="BU58" s="42"/>
      <c r="BV58" s="42"/>
      <c r="BW58" s="42"/>
      <c r="BX58" s="42"/>
      <c r="BY58" s="45"/>
      <c r="BZ58" s="46"/>
      <c r="CA58" s="46"/>
      <c r="CB58" s="46"/>
      <c r="CC58" s="46"/>
      <c r="CD58" s="103" t="s">
        <v>206</v>
      </c>
      <c r="CE58" s="103" t="s">
        <v>206</v>
      </c>
    </row>
    <row r="59" spans="1:83" ht="29.1" customHeight="1" outlineLevel="1">
      <c r="A59" s="6" t="s">
        <v>4</v>
      </c>
      <c r="B59" s="97" t="s">
        <v>205</v>
      </c>
      <c r="C59" s="97"/>
      <c r="D59" s="96" t="s">
        <v>226</v>
      </c>
      <c r="E59" s="96" t="s">
        <v>226</v>
      </c>
      <c r="F59" s="96" t="s">
        <v>226</v>
      </c>
      <c r="G59" s="96" t="s">
        <v>226</v>
      </c>
      <c r="H59" s="109" t="s">
        <v>226</v>
      </c>
      <c r="I59" s="109" t="s">
        <v>226</v>
      </c>
      <c r="J59" s="109" t="s">
        <v>226</v>
      </c>
      <c r="K59" s="109" t="s">
        <v>226</v>
      </c>
      <c r="L59" s="109" t="s">
        <v>226</v>
      </c>
      <c r="M59" s="109" t="s">
        <v>226</v>
      </c>
      <c r="N59" s="109" t="s">
        <v>226</v>
      </c>
      <c r="O59" s="109" t="s">
        <v>226</v>
      </c>
      <c r="P59" s="109" t="s">
        <v>226</v>
      </c>
      <c r="Q59" s="109" t="s">
        <v>226</v>
      </c>
      <c r="R59" s="109" t="s">
        <v>226</v>
      </c>
      <c r="S59" s="109" t="s">
        <v>226</v>
      </c>
      <c r="T59" s="109"/>
      <c r="U59" s="250" t="s">
        <v>206</v>
      </c>
      <c r="V59" s="250"/>
      <c r="W59" s="125" t="s">
        <v>257</v>
      </c>
      <c r="X59" s="125" t="s">
        <v>257</v>
      </c>
      <c r="Y59" s="125" t="s">
        <v>257</v>
      </c>
      <c r="Z59" s="125" t="s">
        <v>257</v>
      </c>
      <c r="AA59" s="251" t="s">
        <v>257</v>
      </c>
      <c r="AB59" s="251" t="s">
        <v>257</v>
      </c>
      <c r="AC59" s="251" t="s">
        <v>257</v>
      </c>
      <c r="AD59" s="251" t="s">
        <v>257</v>
      </c>
      <c r="AE59" s="251" t="s">
        <v>257</v>
      </c>
      <c r="AF59" s="251" t="s">
        <v>257</v>
      </c>
      <c r="AG59" s="251" t="s">
        <v>257</v>
      </c>
      <c r="AH59" s="251" t="s">
        <v>257</v>
      </c>
      <c r="AI59" s="251" t="s">
        <v>257</v>
      </c>
      <c r="AJ59" s="251" t="s">
        <v>257</v>
      </c>
      <c r="AK59" s="251" t="s">
        <v>257</v>
      </c>
      <c r="AL59" s="251" t="s">
        <v>257</v>
      </c>
      <c r="AM59" s="251"/>
      <c r="AN59" s="251"/>
      <c r="AO59" s="216" t="s">
        <v>188</v>
      </c>
      <c r="AP59" s="242" t="s">
        <v>188</v>
      </c>
      <c r="AQ59" s="242" t="s">
        <v>188</v>
      </c>
      <c r="AR59" s="242" t="s">
        <v>188</v>
      </c>
      <c r="AS59" s="242" t="s">
        <v>188</v>
      </c>
      <c r="AT59" s="17"/>
      <c r="AU59" s="20" t="s">
        <v>243</v>
      </c>
      <c r="AV59" s="21"/>
      <c r="AW59" s="21"/>
      <c r="AX59" s="21"/>
      <c r="AY59" s="21"/>
      <c r="AZ59" s="25"/>
      <c r="BA59" s="26"/>
      <c r="BB59" s="26"/>
      <c r="BC59" s="26"/>
      <c r="BD59" s="26"/>
      <c r="BE59" s="29"/>
      <c r="BF59" s="30"/>
      <c r="BG59" s="30"/>
      <c r="BH59" s="30"/>
      <c r="BI59" s="30"/>
      <c r="BJ59" s="33"/>
      <c r="BK59" s="34" t="s">
        <v>192</v>
      </c>
      <c r="BL59" s="34" t="s">
        <v>192</v>
      </c>
      <c r="BM59" s="34" t="s">
        <v>192</v>
      </c>
      <c r="BN59" s="34" t="s">
        <v>192</v>
      </c>
      <c r="BO59" s="37"/>
      <c r="BP59" s="38"/>
      <c r="BQ59" s="38"/>
      <c r="BR59" s="38"/>
      <c r="BS59" s="38"/>
      <c r="BT59" s="41"/>
      <c r="BU59" s="42"/>
      <c r="BV59" s="42"/>
      <c r="BW59" s="42"/>
      <c r="BX59" s="42"/>
      <c r="BY59" s="45"/>
      <c r="BZ59" s="46"/>
      <c r="CA59" s="46"/>
      <c r="CB59" s="46"/>
      <c r="CC59" s="46"/>
      <c r="CD59" s="103"/>
      <c r="CE59" s="103"/>
    </row>
    <row r="60" spans="1:83" ht="29.1" customHeight="1" outlineLevel="1">
      <c r="A60" s="7" t="s">
        <v>0</v>
      </c>
      <c r="B60" s="97" t="s">
        <v>205</v>
      </c>
      <c r="C60" s="97"/>
      <c r="D60" s="96" t="s">
        <v>226</v>
      </c>
      <c r="E60" s="96" t="s">
        <v>226</v>
      </c>
      <c r="F60" s="96" t="s">
        <v>226</v>
      </c>
      <c r="G60" s="96" t="s">
        <v>226</v>
      </c>
      <c r="H60" s="109" t="s">
        <v>226</v>
      </c>
      <c r="I60" s="109" t="s">
        <v>226</v>
      </c>
      <c r="J60" s="109" t="s">
        <v>226</v>
      </c>
      <c r="K60" s="109" t="s">
        <v>226</v>
      </c>
      <c r="L60" s="109" t="s">
        <v>226</v>
      </c>
      <c r="M60" s="109" t="s">
        <v>226</v>
      </c>
      <c r="N60" s="109" t="s">
        <v>226</v>
      </c>
      <c r="O60" s="109" t="s">
        <v>226</v>
      </c>
      <c r="P60" s="109" t="s">
        <v>226</v>
      </c>
      <c r="Q60" s="109" t="s">
        <v>226</v>
      </c>
      <c r="R60" s="109" t="s">
        <v>226</v>
      </c>
      <c r="S60" s="109" t="s">
        <v>226</v>
      </c>
      <c r="T60" s="109"/>
      <c r="U60" s="250" t="s">
        <v>206</v>
      </c>
      <c r="V60" s="250"/>
      <c r="W60" s="125" t="s">
        <v>257</v>
      </c>
      <c r="X60" s="125" t="s">
        <v>257</v>
      </c>
      <c r="Y60" s="125" t="s">
        <v>257</v>
      </c>
      <c r="Z60" s="125" t="s">
        <v>257</v>
      </c>
      <c r="AA60" s="251" t="s">
        <v>257</v>
      </c>
      <c r="AB60" s="251" t="s">
        <v>257</v>
      </c>
      <c r="AC60" s="251" t="s">
        <v>257</v>
      </c>
      <c r="AD60" s="251" t="s">
        <v>257</v>
      </c>
      <c r="AE60" s="251" t="s">
        <v>257</v>
      </c>
      <c r="AF60" s="251" t="s">
        <v>257</v>
      </c>
      <c r="AG60" s="251" t="s">
        <v>257</v>
      </c>
      <c r="AH60" s="251" t="s">
        <v>257</v>
      </c>
      <c r="AI60" s="251" t="s">
        <v>257</v>
      </c>
      <c r="AJ60" s="251" t="s">
        <v>257</v>
      </c>
      <c r="AK60" s="251" t="s">
        <v>257</v>
      </c>
      <c r="AL60" s="251" t="s">
        <v>257</v>
      </c>
      <c r="AM60" s="251"/>
      <c r="AN60" s="251"/>
      <c r="AO60" s="216" t="s">
        <v>188</v>
      </c>
      <c r="AP60" s="242" t="s">
        <v>188</v>
      </c>
      <c r="AQ60" s="242" t="s">
        <v>188</v>
      </c>
      <c r="AR60" s="242" t="s">
        <v>188</v>
      </c>
      <c r="AS60" s="242" t="s">
        <v>188</v>
      </c>
      <c r="AT60" s="17"/>
      <c r="AU60" s="20" t="s">
        <v>243</v>
      </c>
      <c r="AV60" s="21"/>
      <c r="AW60" s="21"/>
      <c r="AX60" s="21"/>
      <c r="AY60" s="21"/>
      <c r="AZ60" s="25"/>
      <c r="BA60" s="26"/>
      <c r="BB60" s="26"/>
      <c r="BC60" s="26"/>
      <c r="BD60" s="26"/>
      <c r="BE60" s="29"/>
      <c r="BF60" s="30"/>
      <c r="BG60" s="30"/>
      <c r="BH60" s="30"/>
      <c r="BI60" s="30"/>
      <c r="BJ60" s="33"/>
      <c r="BK60" s="34" t="s">
        <v>192</v>
      </c>
      <c r="BL60" s="34" t="s">
        <v>192</v>
      </c>
      <c r="BM60" s="34" t="s">
        <v>192</v>
      </c>
      <c r="BN60" s="34" t="s">
        <v>192</v>
      </c>
      <c r="BO60" s="37"/>
      <c r="BP60" s="38"/>
      <c r="BQ60" s="38"/>
      <c r="BR60" s="38"/>
      <c r="BS60" s="38"/>
      <c r="BT60" s="41"/>
      <c r="BU60" s="42"/>
      <c r="BV60" s="42"/>
      <c r="BW60" s="42"/>
      <c r="BX60" s="42"/>
      <c r="BY60" s="45"/>
      <c r="BZ60" s="46" t="s">
        <v>239</v>
      </c>
      <c r="CA60" s="46" t="s">
        <v>239</v>
      </c>
      <c r="CB60" s="46" t="s">
        <v>239</v>
      </c>
      <c r="CC60" s="46" t="s">
        <v>239</v>
      </c>
      <c r="CD60" s="103" t="s">
        <v>206</v>
      </c>
      <c r="CE60" s="103" t="s">
        <v>206</v>
      </c>
    </row>
    <row r="61" spans="1:83" ht="29.1" customHeight="1" outlineLevel="1">
      <c r="A61" s="6" t="s">
        <v>15</v>
      </c>
      <c r="B61" s="97" t="s">
        <v>205</v>
      </c>
      <c r="C61" s="97"/>
      <c r="D61" s="96" t="s">
        <v>226</v>
      </c>
      <c r="E61" s="96" t="s">
        <v>226</v>
      </c>
      <c r="F61" s="96" t="s">
        <v>226</v>
      </c>
      <c r="G61" s="96" t="s">
        <v>226</v>
      </c>
      <c r="H61" s="109" t="s">
        <v>226</v>
      </c>
      <c r="I61" s="109" t="s">
        <v>226</v>
      </c>
      <c r="J61" s="109" t="s">
        <v>226</v>
      </c>
      <c r="K61" s="109" t="s">
        <v>226</v>
      </c>
      <c r="L61" s="109" t="s">
        <v>226</v>
      </c>
      <c r="M61" s="109" t="s">
        <v>226</v>
      </c>
      <c r="N61" s="109" t="s">
        <v>226</v>
      </c>
      <c r="O61" s="109" t="s">
        <v>226</v>
      </c>
      <c r="P61" s="109" t="s">
        <v>226</v>
      </c>
      <c r="Q61" s="109" t="s">
        <v>226</v>
      </c>
      <c r="R61" s="109" t="s">
        <v>226</v>
      </c>
      <c r="S61" s="109" t="s">
        <v>226</v>
      </c>
      <c r="T61" s="109"/>
      <c r="U61" s="250" t="s">
        <v>206</v>
      </c>
      <c r="V61" s="250"/>
      <c r="W61" s="125" t="s">
        <v>257</v>
      </c>
      <c r="X61" s="125" t="s">
        <v>257</v>
      </c>
      <c r="Y61" s="125" t="s">
        <v>257</v>
      </c>
      <c r="Z61" s="125" t="s">
        <v>257</v>
      </c>
      <c r="AA61" s="251" t="s">
        <v>257</v>
      </c>
      <c r="AB61" s="251" t="s">
        <v>257</v>
      </c>
      <c r="AC61" s="251" t="s">
        <v>257</v>
      </c>
      <c r="AD61" s="251" t="s">
        <v>257</v>
      </c>
      <c r="AE61" s="251" t="s">
        <v>257</v>
      </c>
      <c r="AF61" s="251" t="s">
        <v>257</v>
      </c>
      <c r="AG61" s="251" t="s">
        <v>257</v>
      </c>
      <c r="AH61" s="251" t="s">
        <v>257</v>
      </c>
      <c r="AI61" s="251" t="s">
        <v>257</v>
      </c>
      <c r="AJ61" s="251" t="s">
        <v>257</v>
      </c>
      <c r="AK61" s="251" t="s">
        <v>257</v>
      </c>
      <c r="AL61" s="251" t="s">
        <v>257</v>
      </c>
      <c r="AM61" s="251"/>
      <c r="AN61" s="251"/>
      <c r="AO61" s="216" t="s">
        <v>188</v>
      </c>
      <c r="AP61" s="242" t="s">
        <v>188</v>
      </c>
      <c r="AQ61" s="242" t="s">
        <v>188</v>
      </c>
      <c r="AR61" s="242" t="s">
        <v>188</v>
      </c>
      <c r="AS61" s="242" t="s">
        <v>188</v>
      </c>
      <c r="AT61" s="17"/>
      <c r="AU61" s="20" t="s">
        <v>243</v>
      </c>
      <c r="AV61" s="21"/>
      <c r="AW61" s="21"/>
      <c r="AX61" s="21"/>
      <c r="AY61" s="21"/>
      <c r="AZ61" s="25"/>
      <c r="BA61" s="26"/>
      <c r="BB61" s="26"/>
      <c r="BC61" s="26"/>
      <c r="BD61" s="26"/>
      <c r="BE61" s="29"/>
      <c r="BF61" s="30"/>
      <c r="BG61" s="30"/>
      <c r="BH61" s="30"/>
      <c r="BI61" s="30"/>
      <c r="BJ61" s="33"/>
      <c r="BK61" s="34" t="s">
        <v>192</v>
      </c>
      <c r="BL61" s="34" t="s">
        <v>192</v>
      </c>
      <c r="BM61" s="34" t="s">
        <v>192</v>
      </c>
      <c r="BN61" s="34" t="s">
        <v>192</v>
      </c>
      <c r="BO61" s="37"/>
      <c r="BP61" s="38"/>
      <c r="BQ61" s="38"/>
      <c r="BR61" s="38"/>
      <c r="BS61" s="38"/>
      <c r="BT61" s="41"/>
      <c r="BU61" s="42"/>
      <c r="BV61" s="42"/>
      <c r="BW61" s="42"/>
      <c r="BX61" s="42"/>
      <c r="BY61" s="45"/>
      <c r="BZ61" s="46"/>
      <c r="CA61" s="46"/>
      <c r="CB61" s="46"/>
      <c r="CC61" s="46"/>
      <c r="CD61" s="103"/>
      <c r="CE61" s="103"/>
    </row>
    <row r="62" spans="1:83" ht="29.1" customHeight="1" outlineLevel="1">
      <c r="A62" s="6" t="s">
        <v>21</v>
      </c>
      <c r="B62" s="97" t="s">
        <v>205</v>
      </c>
      <c r="C62" s="97"/>
      <c r="D62" s="96" t="s">
        <v>226</v>
      </c>
      <c r="E62" s="96" t="s">
        <v>226</v>
      </c>
      <c r="F62" s="96" t="s">
        <v>226</v>
      </c>
      <c r="G62" s="96" t="s">
        <v>226</v>
      </c>
      <c r="H62" s="109" t="s">
        <v>226</v>
      </c>
      <c r="I62" s="109" t="s">
        <v>226</v>
      </c>
      <c r="J62" s="109" t="s">
        <v>226</v>
      </c>
      <c r="K62" s="109" t="s">
        <v>226</v>
      </c>
      <c r="L62" s="109" t="s">
        <v>226</v>
      </c>
      <c r="M62" s="109" t="s">
        <v>226</v>
      </c>
      <c r="N62" s="109" t="s">
        <v>226</v>
      </c>
      <c r="O62" s="109" t="s">
        <v>226</v>
      </c>
      <c r="P62" s="109" t="s">
        <v>226</v>
      </c>
      <c r="Q62" s="109" t="s">
        <v>226</v>
      </c>
      <c r="R62" s="109" t="s">
        <v>226</v>
      </c>
      <c r="S62" s="109" t="s">
        <v>226</v>
      </c>
      <c r="T62" s="109"/>
      <c r="U62" s="250" t="s">
        <v>206</v>
      </c>
      <c r="V62" s="250"/>
      <c r="W62" s="125" t="s">
        <v>257</v>
      </c>
      <c r="X62" s="125" t="s">
        <v>257</v>
      </c>
      <c r="Y62" s="125" t="s">
        <v>257</v>
      </c>
      <c r="Z62" s="125" t="s">
        <v>257</v>
      </c>
      <c r="AA62" s="251" t="s">
        <v>257</v>
      </c>
      <c r="AB62" s="251" t="s">
        <v>257</v>
      </c>
      <c r="AC62" s="251" t="s">
        <v>257</v>
      </c>
      <c r="AD62" s="251" t="s">
        <v>257</v>
      </c>
      <c r="AE62" s="251" t="s">
        <v>257</v>
      </c>
      <c r="AF62" s="251" t="s">
        <v>257</v>
      </c>
      <c r="AG62" s="251" t="s">
        <v>257</v>
      </c>
      <c r="AH62" s="251" t="s">
        <v>257</v>
      </c>
      <c r="AI62" s="251" t="s">
        <v>257</v>
      </c>
      <c r="AJ62" s="251" t="s">
        <v>257</v>
      </c>
      <c r="AK62" s="251" t="s">
        <v>257</v>
      </c>
      <c r="AL62" s="251" t="s">
        <v>257</v>
      </c>
      <c r="AM62" s="251"/>
      <c r="AN62" s="251"/>
      <c r="AO62" s="216" t="s">
        <v>188</v>
      </c>
      <c r="AP62" s="242" t="s">
        <v>188</v>
      </c>
      <c r="AQ62" s="242" t="s">
        <v>188</v>
      </c>
      <c r="AR62" s="242" t="s">
        <v>188</v>
      </c>
      <c r="AS62" s="242" t="s">
        <v>188</v>
      </c>
      <c r="AT62" s="17"/>
      <c r="AU62" s="20" t="s">
        <v>243</v>
      </c>
      <c r="AV62" s="21"/>
      <c r="AW62" s="21"/>
      <c r="AX62" s="21"/>
      <c r="AY62" s="21"/>
      <c r="AZ62" s="25"/>
      <c r="BA62" s="26"/>
      <c r="BB62" s="26"/>
      <c r="BC62" s="26"/>
      <c r="BD62" s="26"/>
      <c r="BE62" s="29"/>
      <c r="BF62" s="30"/>
      <c r="BG62" s="30"/>
      <c r="BH62" s="30"/>
      <c r="BI62" s="30"/>
      <c r="BJ62" s="33"/>
      <c r="BK62" s="34" t="s">
        <v>192</v>
      </c>
      <c r="BL62" s="34" t="s">
        <v>192</v>
      </c>
      <c r="BM62" s="34" t="s">
        <v>192</v>
      </c>
      <c r="BN62" s="34" t="s">
        <v>192</v>
      </c>
      <c r="BO62" s="37"/>
      <c r="BP62" s="38"/>
      <c r="BQ62" s="38"/>
      <c r="BR62" s="38"/>
      <c r="BS62" s="38"/>
      <c r="BT62" s="41"/>
      <c r="BU62" s="42"/>
      <c r="BV62" s="42"/>
      <c r="BW62" s="42"/>
      <c r="BX62" s="42"/>
      <c r="BY62" s="45"/>
      <c r="BZ62" s="46"/>
      <c r="CA62" s="46"/>
      <c r="CB62" s="46"/>
      <c r="CC62" s="46"/>
      <c r="CD62" s="103" t="s">
        <v>206</v>
      </c>
      <c r="CE62" s="103" t="s">
        <v>206</v>
      </c>
    </row>
    <row r="63" spans="1:83" ht="29.1" customHeight="1" outlineLevel="1">
      <c r="A63" s="6" t="s">
        <v>10</v>
      </c>
      <c r="B63" s="97" t="s">
        <v>205</v>
      </c>
      <c r="C63" s="97"/>
      <c r="D63" s="96" t="s">
        <v>226</v>
      </c>
      <c r="E63" s="96" t="s">
        <v>226</v>
      </c>
      <c r="F63" s="96" t="s">
        <v>226</v>
      </c>
      <c r="G63" s="96" t="s">
        <v>226</v>
      </c>
      <c r="H63" s="109" t="s">
        <v>226</v>
      </c>
      <c r="I63" s="109" t="s">
        <v>226</v>
      </c>
      <c r="J63" s="109" t="s">
        <v>226</v>
      </c>
      <c r="K63" s="109" t="s">
        <v>226</v>
      </c>
      <c r="L63" s="109" t="s">
        <v>226</v>
      </c>
      <c r="M63" s="109" t="s">
        <v>226</v>
      </c>
      <c r="N63" s="109" t="s">
        <v>226</v>
      </c>
      <c r="O63" s="109" t="s">
        <v>226</v>
      </c>
      <c r="P63" s="109" t="s">
        <v>226</v>
      </c>
      <c r="Q63" s="109" t="s">
        <v>226</v>
      </c>
      <c r="R63" s="109" t="s">
        <v>226</v>
      </c>
      <c r="S63" s="109" t="s">
        <v>226</v>
      </c>
      <c r="T63" s="109"/>
      <c r="U63" s="250" t="s">
        <v>206</v>
      </c>
      <c r="V63" s="250"/>
      <c r="W63" s="125" t="s">
        <v>257</v>
      </c>
      <c r="X63" s="125" t="s">
        <v>257</v>
      </c>
      <c r="Y63" s="125" t="s">
        <v>257</v>
      </c>
      <c r="Z63" s="125" t="s">
        <v>257</v>
      </c>
      <c r="AA63" s="251" t="s">
        <v>257</v>
      </c>
      <c r="AB63" s="251" t="s">
        <v>257</v>
      </c>
      <c r="AC63" s="251" t="s">
        <v>257</v>
      </c>
      <c r="AD63" s="251" t="s">
        <v>257</v>
      </c>
      <c r="AE63" s="251" t="s">
        <v>257</v>
      </c>
      <c r="AF63" s="251" t="s">
        <v>257</v>
      </c>
      <c r="AG63" s="251" t="s">
        <v>257</v>
      </c>
      <c r="AH63" s="251" t="s">
        <v>257</v>
      </c>
      <c r="AI63" s="251" t="s">
        <v>257</v>
      </c>
      <c r="AJ63" s="251" t="s">
        <v>257</v>
      </c>
      <c r="AK63" s="251" t="s">
        <v>257</v>
      </c>
      <c r="AL63" s="251" t="s">
        <v>257</v>
      </c>
      <c r="AM63" s="251"/>
      <c r="AN63" s="251"/>
      <c r="AO63" s="216" t="s">
        <v>188</v>
      </c>
      <c r="AP63" s="242" t="s">
        <v>188</v>
      </c>
      <c r="AQ63" s="242" t="s">
        <v>188</v>
      </c>
      <c r="AR63" s="242" t="s">
        <v>188</v>
      </c>
      <c r="AS63" s="242" t="s">
        <v>188</v>
      </c>
      <c r="AT63" s="17"/>
      <c r="AU63" s="20" t="s">
        <v>243</v>
      </c>
      <c r="AV63" s="21"/>
      <c r="AW63" s="21"/>
      <c r="AX63" s="21"/>
      <c r="AY63" s="21"/>
      <c r="AZ63" s="25"/>
      <c r="BA63" s="26"/>
      <c r="BB63" s="26"/>
      <c r="BC63" s="26"/>
      <c r="BD63" s="26"/>
      <c r="BE63" s="29"/>
      <c r="BF63" s="30"/>
      <c r="BG63" s="30"/>
      <c r="BH63" s="30"/>
      <c r="BI63" s="30"/>
      <c r="BJ63" s="33"/>
      <c r="BK63" s="34" t="s">
        <v>192</v>
      </c>
      <c r="BL63" s="34" t="s">
        <v>192</v>
      </c>
      <c r="BM63" s="34" t="s">
        <v>192</v>
      </c>
      <c r="BN63" s="34" t="s">
        <v>192</v>
      </c>
      <c r="BO63" s="37"/>
      <c r="BP63" s="38"/>
      <c r="BQ63" s="38"/>
      <c r="BR63" s="38"/>
      <c r="BS63" s="38"/>
      <c r="BT63" s="41"/>
      <c r="BU63" s="42"/>
      <c r="BV63" s="42"/>
      <c r="BW63" s="42"/>
      <c r="BX63" s="42"/>
      <c r="BY63" s="45"/>
      <c r="BZ63" s="46"/>
      <c r="CA63" s="46"/>
      <c r="CB63" s="46"/>
      <c r="CC63" s="46"/>
      <c r="CD63" s="103"/>
      <c r="CE63" s="103"/>
    </row>
    <row r="64" spans="1:83" ht="29.1" customHeight="1" outlineLevel="1">
      <c r="A64" s="6" t="s">
        <v>2</v>
      </c>
      <c r="B64" s="97" t="s">
        <v>205</v>
      </c>
      <c r="C64" s="97"/>
      <c r="D64" s="96" t="s">
        <v>226</v>
      </c>
      <c r="E64" s="96" t="s">
        <v>226</v>
      </c>
      <c r="F64" s="96" t="s">
        <v>226</v>
      </c>
      <c r="G64" s="96" t="s">
        <v>226</v>
      </c>
      <c r="H64" s="109" t="s">
        <v>226</v>
      </c>
      <c r="I64" s="109" t="s">
        <v>226</v>
      </c>
      <c r="J64" s="109" t="s">
        <v>226</v>
      </c>
      <c r="K64" s="109" t="s">
        <v>226</v>
      </c>
      <c r="L64" s="109" t="s">
        <v>226</v>
      </c>
      <c r="M64" s="109" t="s">
        <v>226</v>
      </c>
      <c r="N64" s="109" t="s">
        <v>226</v>
      </c>
      <c r="O64" s="109" t="s">
        <v>226</v>
      </c>
      <c r="P64" s="109" t="s">
        <v>226</v>
      </c>
      <c r="Q64" s="109" t="s">
        <v>226</v>
      </c>
      <c r="R64" s="109" t="s">
        <v>226</v>
      </c>
      <c r="S64" s="109" t="s">
        <v>226</v>
      </c>
      <c r="T64" s="109"/>
      <c r="U64" s="250" t="s">
        <v>206</v>
      </c>
      <c r="V64" s="250"/>
      <c r="W64" s="125" t="s">
        <v>257</v>
      </c>
      <c r="X64" s="125" t="s">
        <v>257</v>
      </c>
      <c r="Y64" s="125" t="s">
        <v>257</v>
      </c>
      <c r="Z64" s="125" t="s">
        <v>257</v>
      </c>
      <c r="AA64" s="251" t="s">
        <v>257</v>
      </c>
      <c r="AB64" s="251" t="s">
        <v>257</v>
      </c>
      <c r="AC64" s="251" t="s">
        <v>257</v>
      </c>
      <c r="AD64" s="251" t="s">
        <v>257</v>
      </c>
      <c r="AE64" s="251" t="s">
        <v>257</v>
      </c>
      <c r="AF64" s="251" t="s">
        <v>257</v>
      </c>
      <c r="AG64" s="251" t="s">
        <v>257</v>
      </c>
      <c r="AH64" s="251" t="s">
        <v>257</v>
      </c>
      <c r="AI64" s="251" t="s">
        <v>257</v>
      </c>
      <c r="AJ64" s="251" t="s">
        <v>257</v>
      </c>
      <c r="AK64" s="251" t="s">
        <v>257</v>
      </c>
      <c r="AL64" s="251" t="s">
        <v>257</v>
      </c>
      <c r="AM64" s="251"/>
      <c r="AN64" s="251"/>
      <c r="AO64" s="216" t="s">
        <v>188</v>
      </c>
      <c r="AP64" s="242" t="s">
        <v>188</v>
      </c>
      <c r="AQ64" s="242" t="s">
        <v>188</v>
      </c>
      <c r="AR64" s="242" t="s">
        <v>188</v>
      </c>
      <c r="AS64" s="242" t="s">
        <v>188</v>
      </c>
      <c r="AT64" s="17"/>
      <c r="AU64" s="20" t="s">
        <v>243</v>
      </c>
      <c r="AV64" s="21"/>
      <c r="AW64" s="21"/>
      <c r="AX64" s="21"/>
      <c r="AY64" s="21"/>
      <c r="AZ64" s="25"/>
      <c r="BA64" s="26"/>
      <c r="BB64" s="26"/>
      <c r="BC64" s="26"/>
      <c r="BD64" s="26"/>
      <c r="BE64" s="29"/>
      <c r="BF64" s="30"/>
      <c r="BG64" s="30"/>
      <c r="BH64" s="30"/>
      <c r="BI64" s="30"/>
      <c r="BJ64" s="33"/>
      <c r="BK64" s="34" t="s">
        <v>192</v>
      </c>
      <c r="BL64" s="34" t="s">
        <v>192</v>
      </c>
      <c r="BM64" s="34" t="s">
        <v>192</v>
      </c>
      <c r="BN64" s="34" t="s">
        <v>192</v>
      </c>
      <c r="BO64" s="37"/>
      <c r="BP64" s="38"/>
      <c r="BQ64" s="38"/>
      <c r="BR64" s="38"/>
      <c r="BS64" s="38"/>
      <c r="BT64" s="41"/>
      <c r="BU64" s="42"/>
      <c r="BV64" s="42"/>
      <c r="BW64" s="42"/>
      <c r="BX64" s="42"/>
      <c r="BY64" s="45"/>
      <c r="BZ64" s="46"/>
      <c r="CA64" s="46"/>
      <c r="CB64" s="46"/>
      <c r="CC64" s="46"/>
      <c r="CD64" s="103" t="s">
        <v>206</v>
      </c>
      <c r="CE64" s="103" t="s">
        <v>206</v>
      </c>
    </row>
    <row r="65" spans="1:83" ht="29.1" customHeight="1" outlineLevel="1">
      <c r="A65" s="6" t="s">
        <v>23</v>
      </c>
      <c r="B65" s="97" t="s">
        <v>205</v>
      </c>
      <c r="C65" s="97"/>
      <c r="D65" s="96" t="s">
        <v>226</v>
      </c>
      <c r="E65" s="96" t="s">
        <v>226</v>
      </c>
      <c r="F65" s="96" t="s">
        <v>226</v>
      </c>
      <c r="G65" s="96" t="s">
        <v>226</v>
      </c>
      <c r="H65" s="109" t="s">
        <v>226</v>
      </c>
      <c r="I65" s="109" t="s">
        <v>226</v>
      </c>
      <c r="J65" s="109" t="s">
        <v>226</v>
      </c>
      <c r="K65" s="109" t="s">
        <v>226</v>
      </c>
      <c r="L65" s="109" t="s">
        <v>226</v>
      </c>
      <c r="M65" s="109" t="s">
        <v>226</v>
      </c>
      <c r="N65" s="109" t="s">
        <v>226</v>
      </c>
      <c r="O65" s="109" t="s">
        <v>226</v>
      </c>
      <c r="P65" s="109" t="s">
        <v>226</v>
      </c>
      <c r="Q65" s="109" t="s">
        <v>226</v>
      </c>
      <c r="R65" s="109" t="s">
        <v>226</v>
      </c>
      <c r="S65" s="109" t="s">
        <v>226</v>
      </c>
      <c r="T65" s="109"/>
      <c r="U65" s="250" t="s">
        <v>206</v>
      </c>
      <c r="V65" s="250"/>
      <c r="W65" s="125" t="s">
        <v>257</v>
      </c>
      <c r="X65" s="125" t="s">
        <v>257</v>
      </c>
      <c r="Y65" s="125" t="s">
        <v>257</v>
      </c>
      <c r="Z65" s="125" t="s">
        <v>257</v>
      </c>
      <c r="AA65" s="251" t="s">
        <v>257</v>
      </c>
      <c r="AB65" s="251" t="s">
        <v>257</v>
      </c>
      <c r="AC65" s="251" t="s">
        <v>257</v>
      </c>
      <c r="AD65" s="251" t="s">
        <v>257</v>
      </c>
      <c r="AE65" s="251" t="s">
        <v>257</v>
      </c>
      <c r="AF65" s="251" t="s">
        <v>257</v>
      </c>
      <c r="AG65" s="251" t="s">
        <v>257</v>
      </c>
      <c r="AH65" s="251" t="s">
        <v>257</v>
      </c>
      <c r="AI65" s="251" t="s">
        <v>257</v>
      </c>
      <c r="AJ65" s="251" t="s">
        <v>257</v>
      </c>
      <c r="AK65" s="251" t="s">
        <v>257</v>
      </c>
      <c r="AL65" s="251" t="s">
        <v>257</v>
      </c>
      <c r="AM65" s="251"/>
      <c r="AN65" s="251"/>
      <c r="AO65" s="216" t="s">
        <v>188</v>
      </c>
      <c r="AP65" s="242" t="s">
        <v>188</v>
      </c>
      <c r="AQ65" s="242" t="s">
        <v>188</v>
      </c>
      <c r="AR65" s="242" t="s">
        <v>188</v>
      </c>
      <c r="AS65" s="242" t="s">
        <v>188</v>
      </c>
      <c r="AT65" s="17"/>
      <c r="AU65" s="20" t="s">
        <v>243</v>
      </c>
      <c r="AV65" s="21"/>
      <c r="AW65" s="21"/>
      <c r="AX65" s="21"/>
      <c r="AY65" s="21"/>
      <c r="AZ65" s="25"/>
      <c r="BA65" s="26"/>
      <c r="BB65" s="26"/>
      <c r="BC65" s="26"/>
      <c r="BD65" s="26"/>
      <c r="BE65" s="29"/>
      <c r="BF65" s="30"/>
      <c r="BG65" s="30"/>
      <c r="BH65" s="30"/>
      <c r="BI65" s="30"/>
      <c r="BJ65" s="33"/>
      <c r="BK65" s="34" t="s">
        <v>192</v>
      </c>
      <c r="BL65" s="34" t="s">
        <v>192</v>
      </c>
      <c r="BM65" s="34" t="s">
        <v>192</v>
      </c>
      <c r="BN65" s="34" t="s">
        <v>192</v>
      </c>
      <c r="BO65" s="37"/>
      <c r="BP65" s="38"/>
      <c r="BQ65" s="38"/>
      <c r="BR65" s="38"/>
      <c r="BS65" s="38"/>
      <c r="BT65" s="41"/>
      <c r="BU65" s="42"/>
      <c r="BV65" s="42"/>
      <c r="BW65" s="42"/>
      <c r="BX65" s="42"/>
      <c r="BY65" s="45"/>
      <c r="BZ65" s="46"/>
      <c r="CA65" s="46"/>
      <c r="CB65" s="46"/>
      <c r="CC65" s="46"/>
      <c r="CD65" s="103" t="s">
        <v>206</v>
      </c>
      <c r="CE65" s="103" t="s">
        <v>206</v>
      </c>
    </row>
    <row r="66" spans="1:83" ht="29.1" customHeight="1" outlineLevel="1">
      <c r="A66" s="6" t="s">
        <v>17</v>
      </c>
      <c r="B66" s="97" t="s">
        <v>205</v>
      </c>
      <c r="C66" s="97"/>
      <c r="D66" s="96" t="s">
        <v>226</v>
      </c>
      <c r="E66" s="96" t="s">
        <v>226</v>
      </c>
      <c r="F66" s="96" t="s">
        <v>226</v>
      </c>
      <c r="G66" s="96" t="s">
        <v>226</v>
      </c>
      <c r="H66" s="109" t="s">
        <v>226</v>
      </c>
      <c r="I66" s="109" t="s">
        <v>226</v>
      </c>
      <c r="J66" s="109" t="s">
        <v>226</v>
      </c>
      <c r="K66" s="109" t="s">
        <v>226</v>
      </c>
      <c r="L66" s="109" t="s">
        <v>226</v>
      </c>
      <c r="M66" s="109" t="s">
        <v>226</v>
      </c>
      <c r="N66" s="109" t="s">
        <v>226</v>
      </c>
      <c r="O66" s="109" t="s">
        <v>226</v>
      </c>
      <c r="P66" s="109" t="s">
        <v>226</v>
      </c>
      <c r="Q66" s="109" t="s">
        <v>226</v>
      </c>
      <c r="R66" s="109" t="s">
        <v>226</v>
      </c>
      <c r="S66" s="109" t="s">
        <v>226</v>
      </c>
      <c r="T66" s="109"/>
      <c r="U66" s="250" t="s">
        <v>206</v>
      </c>
      <c r="V66" s="250"/>
      <c r="W66" s="125" t="s">
        <v>257</v>
      </c>
      <c r="X66" s="125" t="s">
        <v>257</v>
      </c>
      <c r="Y66" s="125" t="s">
        <v>257</v>
      </c>
      <c r="Z66" s="125" t="s">
        <v>257</v>
      </c>
      <c r="AA66" s="251" t="s">
        <v>257</v>
      </c>
      <c r="AB66" s="251" t="s">
        <v>257</v>
      </c>
      <c r="AC66" s="251" t="s">
        <v>257</v>
      </c>
      <c r="AD66" s="251" t="s">
        <v>257</v>
      </c>
      <c r="AE66" s="251" t="s">
        <v>257</v>
      </c>
      <c r="AF66" s="251" t="s">
        <v>257</v>
      </c>
      <c r="AG66" s="251" t="s">
        <v>257</v>
      </c>
      <c r="AH66" s="251" t="s">
        <v>257</v>
      </c>
      <c r="AI66" s="251" t="s">
        <v>257</v>
      </c>
      <c r="AJ66" s="251" t="s">
        <v>257</v>
      </c>
      <c r="AK66" s="251" t="s">
        <v>257</v>
      </c>
      <c r="AL66" s="251" t="s">
        <v>257</v>
      </c>
      <c r="AM66" s="251"/>
      <c r="AN66" s="251"/>
      <c r="AO66" s="216" t="s">
        <v>188</v>
      </c>
      <c r="AP66" s="242" t="s">
        <v>188</v>
      </c>
      <c r="AQ66" s="242" t="s">
        <v>188</v>
      </c>
      <c r="AR66" s="242" t="s">
        <v>188</v>
      </c>
      <c r="AS66" s="242" t="s">
        <v>188</v>
      </c>
      <c r="AT66" s="17"/>
      <c r="AU66" s="20" t="s">
        <v>243</v>
      </c>
      <c r="AV66" s="21"/>
      <c r="AW66" s="21"/>
      <c r="AX66" s="21"/>
      <c r="AY66" s="21"/>
      <c r="AZ66" s="25"/>
      <c r="BA66" s="26"/>
      <c r="BB66" s="26"/>
      <c r="BC66" s="26"/>
      <c r="BD66" s="26"/>
      <c r="BE66" s="29"/>
      <c r="BF66" s="30"/>
      <c r="BG66" s="30"/>
      <c r="BH66" s="30"/>
      <c r="BI66" s="30"/>
      <c r="BJ66" s="33"/>
      <c r="BK66" s="34" t="s">
        <v>192</v>
      </c>
      <c r="BL66" s="34" t="s">
        <v>192</v>
      </c>
      <c r="BM66" s="34" t="s">
        <v>192</v>
      </c>
      <c r="BN66" s="34" t="s">
        <v>192</v>
      </c>
      <c r="BO66" s="37"/>
      <c r="BP66" s="38"/>
      <c r="BQ66" s="38"/>
      <c r="BR66" s="38"/>
      <c r="BS66" s="38"/>
      <c r="BT66" s="41"/>
      <c r="BU66" s="42"/>
      <c r="BV66" s="42"/>
      <c r="BW66" s="42"/>
      <c r="BX66" s="42"/>
      <c r="BY66" s="45"/>
      <c r="BZ66" s="46"/>
      <c r="CA66" s="46"/>
      <c r="CB66" s="46"/>
      <c r="CC66" s="46"/>
      <c r="CD66" s="103" t="s">
        <v>206</v>
      </c>
      <c r="CE66" s="103" t="s">
        <v>206</v>
      </c>
    </row>
    <row r="67" spans="1:83" ht="29.1" customHeight="1" outlineLevel="1">
      <c r="A67" s="6" t="s">
        <v>24</v>
      </c>
      <c r="B67" s="97" t="s">
        <v>205</v>
      </c>
      <c r="C67" s="97"/>
      <c r="D67" s="96" t="s">
        <v>226</v>
      </c>
      <c r="E67" s="96" t="s">
        <v>226</v>
      </c>
      <c r="F67" s="96" t="s">
        <v>226</v>
      </c>
      <c r="G67" s="96" t="s">
        <v>226</v>
      </c>
      <c r="H67" s="109" t="s">
        <v>226</v>
      </c>
      <c r="I67" s="109" t="s">
        <v>226</v>
      </c>
      <c r="J67" s="109" t="s">
        <v>226</v>
      </c>
      <c r="K67" s="109" t="s">
        <v>226</v>
      </c>
      <c r="L67" s="109" t="s">
        <v>226</v>
      </c>
      <c r="M67" s="109" t="s">
        <v>226</v>
      </c>
      <c r="N67" s="109" t="s">
        <v>226</v>
      </c>
      <c r="O67" s="109" t="s">
        <v>226</v>
      </c>
      <c r="P67" s="109" t="s">
        <v>226</v>
      </c>
      <c r="Q67" s="109" t="s">
        <v>226</v>
      </c>
      <c r="R67" s="109" t="s">
        <v>226</v>
      </c>
      <c r="S67" s="109" t="s">
        <v>226</v>
      </c>
      <c r="T67" s="109"/>
      <c r="U67" s="250" t="s">
        <v>206</v>
      </c>
      <c r="V67" s="250"/>
      <c r="W67" s="125" t="s">
        <v>257</v>
      </c>
      <c r="X67" s="125" t="s">
        <v>257</v>
      </c>
      <c r="Y67" s="125" t="s">
        <v>257</v>
      </c>
      <c r="Z67" s="125" t="s">
        <v>257</v>
      </c>
      <c r="AA67" s="251" t="s">
        <v>257</v>
      </c>
      <c r="AB67" s="251" t="s">
        <v>257</v>
      </c>
      <c r="AC67" s="251" t="s">
        <v>257</v>
      </c>
      <c r="AD67" s="251" t="s">
        <v>257</v>
      </c>
      <c r="AE67" s="251" t="s">
        <v>257</v>
      </c>
      <c r="AF67" s="251" t="s">
        <v>257</v>
      </c>
      <c r="AG67" s="251" t="s">
        <v>257</v>
      </c>
      <c r="AH67" s="251" t="s">
        <v>257</v>
      </c>
      <c r="AI67" s="251" t="s">
        <v>257</v>
      </c>
      <c r="AJ67" s="251" t="s">
        <v>257</v>
      </c>
      <c r="AK67" s="251" t="s">
        <v>257</v>
      </c>
      <c r="AL67" s="251" t="s">
        <v>257</v>
      </c>
      <c r="AM67" s="251"/>
      <c r="AN67" s="251"/>
      <c r="AO67" s="216" t="s">
        <v>188</v>
      </c>
      <c r="AP67" s="242" t="s">
        <v>188</v>
      </c>
      <c r="AQ67" s="242" t="s">
        <v>188</v>
      </c>
      <c r="AR67" s="242" t="s">
        <v>188</v>
      </c>
      <c r="AS67" s="242" t="s">
        <v>188</v>
      </c>
      <c r="AT67" s="17"/>
      <c r="AU67" s="20" t="s">
        <v>243</v>
      </c>
      <c r="AV67" s="21"/>
      <c r="AW67" s="21"/>
      <c r="AX67" s="21"/>
      <c r="AY67" s="21"/>
      <c r="AZ67" s="25"/>
      <c r="BA67" s="26"/>
      <c r="BB67" s="26"/>
      <c r="BC67" s="26"/>
      <c r="BD67" s="26"/>
      <c r="BE67" s="29"/>
      <c r="BF67" s="30"/>
      <c r="BG67" s="30"/>
      <c r="BH67" s="30"/>
      <c r="BI67" s="30"/>
      <c r="BJ67" s="33"/>
      <c r="BK67" s="34" t="s">
        <v>192</v>
      </c>
      <c r="BL67" s="34" t="s">
        <v>192</v>
      </c>
      <c r="BM67" s="34" t="s">
        <v>192</v>
      </c>
      <c r="BN67" s="34" t="s">
        <v>192</v>
      </c>
      <c r="BO67" s="37"/>
      <c r="BP67" s="38"/>
      <c r="BQ67" s="38"/>
      <c r="BR67" s="38"/>
      <c r="BS67" s="38"/>
      <c r="BT67" s="41"/>
      <c r="BU67" s="42"/>
      <c r="BV67" s="42"/>
      <c r="BW67" s="42"/>
      <c r="BX67" s="42"/>
      <c r="BY67" s="45"/>
      <c r="BZ67" s="46"/>
      <c r="CA67" s="46"/>
      <c r="CB67" s="46"/>
      <c r="CC67" s="46"/>
      <c r="CD67" s="103"/>
      <c r="CE67" s="103"/>
    </row>
    <row r="68" spans="1:83" ht="29.1" customHeight="1" outlineLevel="1">
      <c r="A68" s="6" t="s">
        <v>27</v>
      </c>
      <c r="B68" s="97" t="s">
        <v>205</v>
      </c>
      <c r="C68" s="97"/>
      <c r="D68" s="96" t="s">
        <v>226</v>
      </c>
      <c r="E68" s="96" t="s">
        <v>226</v>
      </c>
      <c r="F68" s="96" t="s">
        <v>226</v>
      </c>
      <c r="G68" s="96" t="s">
        <v>226</v>
      </c>
      <c r="H68" s="109" t="s">
        <v>226</v>
      </c>
      <c r="I68" s="109" t="s">
        <v>226</v>
      </c>
      <c r="J68" s="109" t="s">
        <v>226</v>
      </c>
      <c r="K68" s="109" t="s">
        <v>226</v>
      </c>
      <c r="L68" s="109" t="s">
        <v>226</v>
      </c>
      <c r="M68" s="109" t="s">
        <v>226</v>
      </c>
      <c r="N68" s="109" t="s">
        <v>226</v>
      </c>
      <c r="O68" s="109" t="s">
        <v>226</v>
      </c>
      <c r="P68" s="109" t="s">
        <v>226</v>
      </c>
      <c r="Q68" s="109" t="s">
        <v>226</v>
      </c>
      <c r="R68" s="109" t="s">
        <v>226</v>
      </c>
      <c r="S68" s="109" t="s">
        <v>226</v>
      </c>
      <c r="T68" s="109"/>
      <c r="U68" s="250" t="s">
        <v>206</v>
      </c>
      <c r="V68" s="250"/>
      <c r="W68" s="125" t="s">
        <v>257</v>
      </c>
      <c r="X68" s="125" t="s">
        <v>257</v>
      </c>
      <c r="Y68" s="125" t="s">
        <v>257</v>
      </c>
      <c r="Z68" s="125" t="s">
        <v>257</v>
      </c>
      <c r="AA68" s="251" t="s">
        <v>257</v>
      </c>
      <c r="AB68" s="251" t="s">
        <v>257</v>
      </c>
      <c r="AC68" s="251" t="s">
        <v>257</v>
      </c>
      <c r="AD68" s="251" t="s">
        <v>257</v>
      </c>
      <c r="AE68" s="251" t="s">
        <v>257</v>
      </c>
      <c r="AF68" s="251" t="s">
        <v>257</v>
      </c>
      <c r="AG68" s="251" t="s">
        <v>257</v>
      </c>
      <c r="AH68" s="251" t="s">
        <v>257</v>
      </c>
      <c r="AI68" s="251" t="s">
        <v>257</v>
      </c>
      <c r="AJ68" s="251" t="s">
        <v>257</v>
      </c>
      <c r="AK68" s="251" t="s">
        <v>257</v>
      </c>
      <c r="AL68" s="251" t="s">
        <v>257</v>
      </c>
      <c r="AM68" s="251"/>
      <c r="AN68" s="251"/>
      <c r="AO68" s="216" t="s">
        <v>188</v>
      </c>
      <c r="AP68" s="242" t="s">
        <v>188</v>
      </c>
      <c r="AQ68" s="242" t="s">
        <v>188</v>
      </c>
      <c r="AR68" s="242" t="s">
        <v>188</v>
      </c>
      <c r="AS68" s="242" t="s">
        <v>188</v>
      </c>
      <c r="AT68" s="17"/>
      <c r="AU68" s="20" t="s">
        <v>243</v>
      </c>
      <c r="AV68" s="21"/>
      <c r="AW68" s="21"/>
      <c r="AX68" s="21"/>
      <c r="AY68" s="21"/>
      <c r="AZ68" s="25"/>
      <c r="BA68" s="26"/>
      <c r="BB68" s="26"/>
      <c r="BC68" s="26"/>
      <c r="BD68" s="26"/>
      <c r="BE68" s="29"/>
      <c r="BF68" s="30"/>
      <c r="BG68" s="30"/>
      <c r="BH68" s="30"/>
      <c r="BI68" s="30"/>
      <c r="BJ68" s="33"/>
      <c r="BK68" s="34" t="s">
        <v>192</v>
      </c>
      <c r="BL68" s="34" t="s">
        <v>192</v>
      </c>
      <c r="BM68" s="34" t="s">
        <v>192</v>
      </c>
      <c r="BN68" s="34" t="s">
        <v>192</v>
      </c>
      <c r="BO68" s="37"/>
      <c r="BP68" s="38"/>
      <c r="BQ68" s="38"/>
      <c r="BR68" s="38"/>
      <c r="BS68" s="38"/>
      <c r="BT68" s="41"/>
      <c r="BU68" s="42"/>
      <c r="BV68" s="42"/>
      <c r="BW68" s="42"/>
      <c r="BX68" s="42"/>
      <c r="BY68" s="45"/>
      <c r="BZ68" s="46"/>
      <c r="CA68" s="46"/>
      <c r="CB68" s="46"/>
      <c r="CC68" s="46"/>
      <c r="CD68" s="103"/>
      <c r="CE68" s="103"/>
    </row>
    <row r="69" spans="1:83" ht="29.1" customHeight="1" outlineLevel="1">
      <c r="A69" s="6" t="s">
        <v>8</v>
      </c>
      <c r="B69" s="97" t="s">
        <v>205</v>
      </c>
      <c r="C69" s="97"/>
      <c r="D69" s="96" t="s">
        <v>226</v>
      </c>
      <c r="E69" s="96" t="s">
        <v>226</v>
      </c>
      <c r="F69" s="96" t="s">
        <v>226</v>
      </c>
      <c r="G69" s="96" t="s">
        <v>226</v>
      </c>
      <c r="H69" s="109" t="s">
        <v>226</v>
      </c>
      <c r="I69" s="109" t="s">
        <v>226</v>
      </c>
      <c r="J69" s="109" t="s">
        <v>226</v>
      </c>
      <c r="K69" s="109" t="s">
        <v>226</v>
      </c>
      <c r="L69" s="109" t="s">
        <v>226</v>
      </c>
      <c r="M69" s="109" t="s">
        <v>226</v>
      </c>
      <c r="N69" s="109" t="s">
        <v>226</v>
      </c>
      <c r="O69" s="109" t="s">
        <v>226</v>
      </c>
      <c r="P69" s="109" t="s">
        <v>226</v>
      </c>
      <c r="Q69" s="109" t="s">
        <v>226</v>
      </c>
      <c r="R69" s="109" t="s">
        <v>226</v>
      </c>
      <c r="S69" s="109" t="s">
        <v>226</v>
      </c>
      <c r="T69" s="109"/>
      <c r="U69" s="250" t="s">
        <v>206</v>
      </c>
      <c r="V69" s="250"/>
      <c r="W69" s="125" t="s">
        <v>257</v>
      </c>
      <c r="X69" s="125" t="s">
        <v>257</v>
      </c>
      <c r="Y69" s="125" t="s">
        <v>257</v>
      </c>
      <c r="Z69" s="125" t="s">
        <v>257</v>
      </c>
      <c r="AA69" s="251" t="s">
        <v>257</v>
      </c>
      <c r="AB69" s="251" t="s">
        <v>257</v>
      </c>
      <c r="AC69" s="251" t="s">
        <v>257</v>
      </c>
      <c r="AD69" s="251" t="s">
        <v>257</v>
      </c>
      <c r="AE69" s="251" t="s">
        <v>257</v>
      </c>
      <c r="AF69" s="251" t="s">
        <v>257</v>
      </c>
      <c r="AG69" s="251" t="s">
        <v>257</v>
      </c>
      <c r="AH69" s="251" t="s">
        <v>257</v>
      </c>
      <c r="AI69" s="251" t="s">
        <v>257</v>
      </c>
      <c r="AJ69" s="251" t="s">
        <v>257</v>
      </c>
      <c r="AK69" s="251" t="s">
        <v>257</v>
      </c>
      <c r="AL69" s="251" t="s">
        <v>257</v>
      </c>
      <c r="AM69" s="251"/>
      <c r="AN69" s="251"/>
      <c r="AO69" s="216" t="s">
        <v>188</v>
      </c>
      <c r="AP69" s="242" t="s">
        <v>188</v>
      </c>
      <c r="AQ69" s="242" t="s">
        <v>188</v>
      </c>
      <c r="AR69" s="242" t="s">
        <v>188</v>
      </c>
      <c r="AS69" s="242" t="s">
        <v>188</v>
      </c>
      <c r="AT69" s="17"/>
      <c r="AU69" s="20" t="s">
        <v>243</v>
      </c>
      <c r="AV69" s="21"/>
      <c r="AW69" s="21"/>
      <c r="AX69" s="21"/>
      <c r="AY69" s="21"/>
      <c r="AZ69" s="25"/>
      <c r="BA69" s="26"/>
      <c r="BB69" s="26"/>
      <c r="BC69" s="26"/>
      <c r="BD69" s="26"/>
      <c r="BE69" s="29"/>
      <c r="BF69" s="30"/>
      <c r="BG69" s="30"/>
      <c r="BH69" s="30"/>
      <c r="BI69" s="30"/>
      <c r="BJ69" s="33"/>
      <c r="BK69" s="34" t="s">
        <v>192</v>
      </c>
      <c r="BL69" s="34" t="s">
        <v>192</v>
      </c>
      <c r="BM69" s="34" t="s">
        <v>192</v>
      </c>
      <c r="BN69" s="34" t="s">
        <v>192</v>
      </c>
      <c r="BO69" s="37"/>
      <c r="BP69" s="38"/>
      <c r="BQ69" s="38"/>
      <c r="BR69" s="38"/>
      <c r="BS69" s="38"/>
      <c r="BT69" s="41"/>
      <c r="BU69" s="42"/>
      <c r="BV69" s="42"/>
      <c r="BW69" s="42"/>
      <c r="BX69" s="42"/>
      <c r="BY69" s="45"/>
      <c r="BZ69" s="46"/>
      <c r="CA69" s="46"/>
      <c r="CB69" s="46"/>
      <c r="CC69" s="46"/>
      <c r="CD69" s="103"/>
      <c r="CE69" s="103"/>
    </row>
    <row r="70" spans="1:83" ht="29.1" customHeight="1" outlineLevel="1">
      <c r="A70" s="6" t="s">
        <v>11</v>
      </c>
      <c r="B70" s="97" t="s">
        <v>205</v>
      </c>
      <c r="C70" s="97"/>
      <c r="D70" s="96" t="s">
        <v>226</v>
      </c>
      <c r="E70" s="96" t="s">
        <v>226</v>
      </c>
      <c r="F70" s="96" t="s">
        <v>226</v>
      </c>
      <c r="G70" s="96" t="s">
        <v>226</v>
      </c>
      <c r="H70" s="109" t="s">
        <v>226</v>
      </c>
      <c r="I70" s="109" t="s">
        <v>226</v>
      </c>
      <c r="J70" s="109" t="s">
        <v>226</v>
      </c>
      <c r="K70" s="109" t="s">
        <v>226</v>
      </c>
      <c r="L70" s="109" t="s">
        <v>226</v>
      </c>
      <c r="M70" s="109" t="s">
        <v>226</v>
      </c>
      <c r="N70" s="109" t="s">
        <v>226</v>
      </c>
      <c r="O70" s="109" t="s">
        <v>226</v>
      </c>
      <c r="P70" s="109" t="s">
        <v>226</v>
      </c>
      <c r="Q70" s="109" t="s">
        <v>226</v>
      </c>
      <c r="R70" s="109" t="s">
        <v>226</v>
      </c>
      <c r="S70" s="109" t="s">
        <v>226</v>
      </c>
      <c r="T70" s="109"/>
      <c r="U70" s="250" t="s">
        <v>206</v>
      </c>
      <c r="V70" s="250"/>
      <c r="W70" s="125" t="s">
        <v>257</v>
      </c>
      <c r="X70" s="125" t="s">
        <v>257</v>
      </c>
      <c r="Y70" s="125" t="s">
        <v>257</v>
      </c>
      <c r="Z70" s="125" t="s">
        <v>257</v>
      </c>
      <c r="AA70" s="251" t="s">
        <v>257</v>
      </c>
      <c r="AB70" s="251" t="s">
        <v>257</v>
      </c>
      <c r="AC70" s="251" t="s">
        <v>257</v>
      </c>
      <c r="AD70" s="251" t="s">
        <v>257</v>
      </c>
      <c r="AE70" s="251" t="s">
        <v>257</v>
      </c>
      <c r="AF70" s="251" t="s">
        <v>257</v>
      </c>
      <c r="AG70" s="251" t="s">
        <v>257</v>
      </c>
      <c r="AH70" s="251" t="s">
        <v>257</v>
      </c>
      <c r="AI70" s="251" t="s">
        <v>257</v>
      </c>
      <c r="AJ70" s="251" t="s">
        <v>257</v>
      </c>
      <c r="AK70" s="251" t="s">
        <v>257</v>
      </c>
      <c r="AL70" s="251" t="s">
        <v>257</v>
      </c>
      <c r="AM70" s="251"/>
      <c r="AN70" s="251"/>
      <c r="AO70" s="216" t="s">
        <v>188</v>
      </c>
      <c r="AP70" s="242" t="s">
        <v>188</v>
      </c>
      <c r="AQ70" s="242" t="s">
        <v>188</v>
      </c>
      <c r="AR70" s="242" t="s">
        <v>188</v>
      </c>
      <c r="AS70" s="242" t="s">
        <v>188</v>
      </c>
      <c r="AT70" s="17"/>
      <c r="AU70" s="20" t="s">
        <v>243</v>
      </c>
      <c r="AV70" s="21"/>
      <c r="AW70" s="21"/>
      <c r="AX70" s="21"/>
      <c r="AY70" s="21"/>
      <c r="AZ70" s="25"/>
      <c r="BA70" s="26"/>
      <c r="BB70" s="26"/>
      <c r="BC70" s="26"/>
      <c r="BD70" s="26"/>
      <c r="BE70" s="29"/>
      <c r="BF70" s="30"/>
      <c r="BG70" s="30"/>
      <c r="BH70" s="30"/>
      <c r="BI70" s="30"/>
      <c r="BJ70" s="33"/>
      <c r="BK70" s="34" t="s">
        <v>192</v>
      </c>
      <c r="BL70" s="34" t="s">
        <v>192</v>
      </c>
      <c r="BM70" s="34" t="s">
        <v>192</v>
      </c>
      <c r="BN70" s="34" t="s">
        <v>192</v>
      </c>
      <c r="BO70" s="37"/>
      <c r="BP70" s="38"/>
      <c r="BQ70" s="38"/>
      <c r="BR70" s="38"/>
      <c r="BS70" s="38"/>
      <c r="BT70" s="41"/>
      <c r="BU70" s="42"/>
      <c r="BV70" s="42"/>
      <c r="BW70" s="42"/>
      <c r="BX70" s="42"/>
      <c r="BY70" s="45"/>
      <c r="BZ70" s="46"/>
      <c r="CA70" s="46"/>
      <c r="CB70" s="46"/>
      <c r="CC70" s="46"/>
      <c r="CD70" s="103"/>
      <c r="CE70" s="103"/>
    </row>
    <row r="71" spans="1:83" ht="29.1" customHeight="1" outlineLevel="1">
      <c r="A71" s="6" t="s">
        <v>14</v>
      </c>
      <c r="B71" s="97" t="s">
        <v>205</v>
      </c>
      <c r="C71" s="97"/>
      <c r="D71" s="96" t="s">
        <v>226</v>
      </c>
      <c r="E71" s="96" t="s">
        <v>226</v>
      </c>
      <c r="F71" s="96" t="s">
        <v>226</v>
      </c>
      <c r="G71" s="96" t="s">
        <v>226</v>
      </c>
      <c r="H71" s="109" t="s">
        <v>226</v>
      </c>
      <c r="I71" s="109" t="s">
        <v>226</v>
      </c>
      <c r="J71" s="109" t="s">
        <v>226</v>
      </c>
      <c r="K71" s="109" t="s">
        <v>226</v>
      </c>
      <c r="L71" s="109" t="s">
        <v>226</v>
      </c>
      <c r="M71" s="109" t="s">
        <v>226</v>
      </c>
      <c r="N71" s="109" t="s">
        <v>226</v>
      </c>
      <c r="O71" s="109" t="s">
        <v>226</v>
      </c>
      <c r="P71" s="109" t="s">
        <v>226</v>
      </c>
      <c r="Q71" s="109" t="s">
        <v>226</v>
      </c>
      <c r="R71" s="109" t="s">
        <v>226</v>
      </c>
      <c r="S71" s="109" t="s">
        <v>226</v>
      </c>
      <c r="T71" s="109"/>
      <c r="U71" s="250" t="s">
        <v>206</v>
      </c>
      <c r="V71" s="250"/>
      <c r="W71" s="125" t="s">
        <v>257</v>
      </c>
      <c r="X71" s="125" t="s">
        <v>257</v>
      </c>
      <c r="Y71" s="125" t="s">
        <v>257</v>
      </c>
      <c r="Z71" s="125" t="s">
        <v>257</v>
      </c>
      <c r="AA71" s="251" t="s">
        <v>257</v>
      </c>
      <c r="AB71" s="251" t="s">
        <v>257</v>
      </c>
      <c r="AC71" s="251" t="s">
        <v>257</v>
      </c>
      <c r="AD71" s="251" t="s">
        <v>257</v>
      </c>
      <c r="AE71" s="251" t="s">
        <v>257</v>
      </c>
      <c r="AF71" s="251" t="s">
        <v>257</v>
      </c>
      <c r="AG71" s="251" t="s">
        <v>257</v>
      </c>
      <c r="AH71" s="251" t="s">
        <v>257</v>
      </c>
      <c r="AI71" s="251" t="s">
        <v>257</v>
      </c>
      <c r="AJ71" s="251" t="s">
        <v>257</v>
      </c>
      <c r="AK71" s="251" t="s">
        <v>257</v>
      </c>
      <c r="AL71" s="251" t="s">
        <v>257</v>
      </c>
      <c r="AM71" s="251"/>
      <c r="AN71" s="251"/>
      <c r="AO71" s="216" t="s">
        <v>188</v>
      </c>
      <c r="AP71" s="242" t="s">
        <v>188</v>
      </c>
      <c r="AQ71" s="242" t="s">
        <v>188</v>
      </c>
      <c r="AR71" s="242" t="s">
        <v>188</v>
      </c>
      <c r="AS71" s="242" t="s">
        <v>188</v>
      </c>
      <c r="AT71" s="17"/>
      <c r="AU71" s="20" t="s">
        <v>243</v>
      </c>
      <c r="AV71" s="21"/>
      <c r="AW71" s="21"/>
      <c r="AX71" s="21"/>
      <c r="AY71" s="21"/>
      <c r="AZ71" s="25"/>
      <c r="BA71" s="26"/>
      <c r="BB71" s="26"/>
      <c r="BC71" s="26"/>
      <c r="BD71" s="26"/>
      <c r="BE71" s="29"/>
      <c r="BF71" s="30"/>
      <c r="BG71" s="30"/>
      <c r="BH71" s="30"/>
      <c r="BI71" s="30"/>
      <c r="BJ71" s="33"/>
      <c r="BK71" s="34" t="s">
        <v>192</v>
      </c>
      <c r="BL71" s="34" t="s">
        <v>192</v>
      </c>
      <c r="BM71" s="34" t="s">
        <v>192</v>
      </c>
      <c r="BN71" s="34" t="s">
        <v>192</v>
      </c>
      <c r="BO71" s="37"/>
      <c r="BP71" s="38"/>
      <c r="BQ71" s="38"/>
      <c r="BR71" s="38"/>
      <c r="BS71" s="38"/>
      <c r="BT71" s="41"/>
      <c r="BU71" s="42"/>
      <c r="BV71" s="42"/>
      <c r="BW71" s="42"/>
      <c r="BX71" s="42"/>
      <c r="BY71" s="45"/>
      <c r="BZ71" s="46"/>
      <c r="CA71" s="46"/>
      <c r="CB71" s="46"/>
      <c r="CC71" s="46"/>
      <c r="CD71" s="103"/>
      <c r="CE71" s="103"/>
    </row>
    <row r="72" spans="1:83" ht="29.1" customHeight="1" outlineLevel="1">
      <c r="A72" s="6" t="s">
        <v>12</v>
      </c>
      <c r="B72" s="97" t="s">
        <v>205</v>
      </c>
      <c r="C72" s="97"/>
      <c r="D72" s="96" t="s">
        <v>226</v>
      </c>
      <c r="E72" s="96" t="s">
        <v>226</v>
      </c>
      <c r="F72" s="96" t="s">
        <v>226</v>
      </c>
      <c r="G72" s="96" t="s">
        <v>226</v>
      </c>
      <c r="H72" s="109" t="s">
        <v>226</v>
      </c>
      <c r="I72" s="109" t="s">
        <v>226</v>
      </c>
      <c r="J72" s="109" t="s">
        <v>226</v>
      </c>
      <c r="K72" s="109" t="s">
        <v>226</v>
      </c>
      <c r="L72" s="109" t="s">
        <v>226</v>
      </c>
      <c r="M72" s="109" t="s">
        <v>226</v>
      </c>
      <c r="N72" s="109" t="s">
        <v>226</v>
      </c>
      <c r="O72" s="109" t="s">
        <v>226</v>
      </c>
      <c r="P72" s="109" t="s">
        <v>226</v>
      </c>
      <c r="Q72" s="109" t="s">
        <v>226</v>
      </c>
      <c r="R72" s="109" t="s">
        <v>226</v>
      </c>
      <c r="S72" s="109" t="s">
        <v>226</v>
      </c>
      <c r="T72" s="109"/>
      <c r="U72" s="250" t="s">
        <v>206</v>
      </c>
      <c r="V72" s="250"/>
      <c r="W72" s="125" t="s">
        <v>257</v>
      </c>
      <c r="X72" s="125" t="s">
        <v>257</v>
      </c>
      <c r="Y72" s="125" t="s">
        <v>257</v>
      </c>
      <c r="Z72" s="125" t="s">
        <v>257</v>
      </c>
      <c r="AA72" s="251" t="s">
        <v>257</v>
      </c>
      <c r="AB72" s="251" t="s">
        <v>257</v>
      </c>
      <c r="AC72" s="251" t="s">
        <v>257</v>
      </c>
      <c r="AD72" s="251" t="s">
        <v>257</v>
      </c>
      <c r="AE72" s="251" t="s">
        <v>257</v>
      </c>
      <c r="AF72" s="251" t="s">
        <v>257</v>
      </c>
      <c r="AG72" s="251" t="s">
        <v>257</v>
      </c>
      <c r="AH72" s="251" t="s">
        <v>257</v>
      </c>
      <c r="AI72" s="251" t="s">
        <v>257</v>
      </c>
      <c r="AJ72" s="251" t="s">
        <v>257</v>
      </c>
      <c r="AK72" s="251" t="s">
        <v>257</v>
      </c>
      <c r="AL72" s="251" t="s">
        <v>257</v>
      </c>
      <c r="AM72" s="251"/>
      <c r="AN72" s="251"/>
      <c r="AO72" s="216" t="s">
        <v>188</v>
      </c>
      <c r="AP72" s="242" t="s">
        <v>188</v>
      </c>
      <c r="AQ72" s="242" t="s">
        <v>188</v>
      </c>
      <c r="AR72" s="242" t="s">
        <v>188</v>
      </c>
      <c r="AS72" s="242" t="s">
        <v>188</v>
      </c>
      <c r="AT72" s="17"/>
      <c r="AU72" s="20" t="s">
        <v>243</v>
      </c>
      <c r="AV72" s="21"/>
      <c r="AW72" s="21"/>
      <c r="AX72" s="21"/>
      <c r="AY72" s="21"/>
      <c r="AZ72" s="25"/>
      <c r="BA72" s="26"/>
      <c r="BB72" s="26"/>
      <c r="BC72" s="26"/>
      <c r="BD72" s="26"/>
      <c r="BE72" s="29"/>
      <c r="BF72" s="30"/>
      <c r="BG72" s="30"/>
      <c r="BH72" s="30"/>
      <c r="BI72" s="30"/>
      <c r="BJ72" s="33"/>
      <c r="BK72" s="34" t="s">
        <v>192</v>
      </c>
      <c r="BL72" s="34" t="s">
        <v>192</v>
      </c>
      <c r="BM72" s="34" t="s">
        <v>192</v>
      </c>
      <c r="BN72" s="34" t="s">
        <v>192</v>
      </c>
      <c r="BO72" s="37"/>
      <c r="BP72" s="38"/>
      <c r="BQ72" s="38"/>
      <c r="BR72" s="38"/>
      <c r="BS72" s="38"/>
      <c r="BT72" s="41"/>
      <c r="BU72" s="42"/>
      <c r="BV72" s="42"/>
      <c r="BW72" s="42"/>
      <c r="BX72" s="42"/>
      <c r="BY72" s="45"/>
      <c r="BZ72" s="46"/>
      <c r="CA72" s="46"/>
      <c r="CB72" s="46"/>
      <c r="CC72" s="46"/>
      <c r="CD72" s="103"/>
      <c r="CE72" s="103"/>
    </row>
    <row r="73" spans="1:83" ht="29.1" customHeight="1" outlineLevel="1">
      <c r="A73" s="6" t="s">
        <v>25</v>
      </c>
      <c r="B73" s="97" t="s">
        <v>205</v>
      </c>
      <c r="C73" s="97"/>
      <c r="D73" s="96" t="s">
        <v>226</v>
      </c>
      <c r="E73" s="96" t="s">
        <v>226</v>
      </c>
      <c r="F73" s="96" t="s">
        <v>226</v>
      </c>
      <c r="G73" s="96" t="s">
        <v>226</v>
      </c>
      <c r="H73" s="109" t="s">
        <v>226</v>
      </c>
      <c r="I73" s="109" t="s">
        <v>226</v>
      </c>
      <c r="J73" s="109" t="s">
        <v>226</v>
      </c>
      <c r="K73" s="109" t="s">
        <v>226</v>
      </c>
      <c r="L73" s="109" t="s">
        <v>226</v>
      </c>
      <c r="M73" s="109" t="s">
        <v>226</v>
      </c>
      <c r="N73" s="109" t="s">
        <v>226</v>
      </c>
      <c r="O73" s="109" t="s">
        <v>226</v>
      </c>
      <c r="P73" s="109" t="s">
        <v>226</v>
      </c>
      <c r="Q73" s="109" t="s">
        <v>226</v>
      </c>
      <c r="R73" s="109" t="s">
        <v>226</v>
      </c>
      <c r="S73" s="109" t="s">
        <v>226</v>
      </c>
      <c r="T73" s="109"/>
      <c r="U73" s="250" t="s">
        <v>206</v>
      </c>
      <c r="V73" s="250"/>
      <c r="W73" s="125" t="s">
        <v>257</v>
      </c>
      <c r="X73" s="125" t="s">
        <v>257</v>
      </c>
      <c r="Y73" s="125" t="s">
        <v>257</v>
      </c>
      <c r="Z73" s="125" t="s">
        <v>257</v>
      </c>
      <c r="AA73" s="251" t="s">
        <v>257</v>
      </c>
      <c r="AB73" s="251" t="s">
        <v>257</v>
      </c>
      <c r="AC73" s="251" t="s">
        <v>257</v>
      </c>
      <c r="AD73" s="251" t="s">
        <v>257</v>
      </c>
      <c r="AE73" s="251" t="s">
        <v>257</v>
      </c>
      <c r="AF73" s="251" t="s">
        <v>257</v>
      </c>
      <c r="AG73" s="251" t="s">
        <v>257</v>
      </c>
      <c r="AH73" s="251" t="s">
        <v>257</v>
      </c>
      <c r="AI73" s="251" t="s">
        <v>257</v>
      </c>
      <c r="AJ73" s="251" t="s">
        <v>257</v>
      </c>
      <c r="AK73" s="251" t="s">
        <v>257</v>
      </c>
      <c r="AL73" s="251" t="s">
        <v>257</v>
      </c>
      <c r="AM73" s="251"/>
      <c r="AN73" s="251"/>
      <c r="AO73" s="216" t="s">
        <v>188</v>
      </c>
      <c r="AP73" s="242" t="s">
        <v>188</v>
      </c>
      <c r="AQ73" s="242" t="s">
        <v>188</v>
      </c>
      <c r="AR73" s="242" t="s">
        <v>188</v>
      </c>
      <c r="AS73" s="242" t="s">
        <v>188</v>
      </c>
      <c r="AT73" s="17"/>
      <c r="AU73" s="20" t="s">
        <v>243</v>
      </c>
      <c r="AV73" s="21"/>
      <c r="AW73" s="21"/>
      <c r="AX73" s="21"/>
      <c r="AY73" s="21"/>
      <c r="AZ73" s="25"/>
      <c r="BA73" s="26"/>
      <c r="BB73" s="26"/>
      <c r="BC73" s="26"/>
      <c r="BD73" s="26"/>
      <c r="BE73" s="29"/>
      <c r="BF73" s="30"/>
      <c r="BG73" s="30"/>
      <c r="BH73" s="30"/>
      <c r="BI73" s="30"/>
      <c r="BJ73" s="33"/>
      <c r="BK73" s="34" t="s">
        <v>192</v>
      </c>
      <c r="BL73" s="34" t="s">
        <v>192</v>
      </c>
      <c r="BM73" s="34" t="s">
        <v>192</v>
      </c>
      <c r="BN73" s="34" t="s">
        <v>192</v>
      </c>
      <c r="BO73" s="37"/>
      <c r="BP73" s="38"/>
      <c r="BQ73" s="38"/>
      <c r="BR73" s="38"/>
      <c r="BS73" s="38"/>
      <c r="BT73" s="41"/>
      <c r="BU73" s="42"/>
      <c r="BV73" s="42"/>
      <c r="BW73" s="42"/>
      <c r="BX73" s="42"/>
      <c r="BY73" s="45"/>
      <c r="BZ73" s="46"/>
      <c r="CA73" s="46"/>
      <c r="CB73" s="46"/>
      <c r="CC73" s="46"/>
      <c r="CD73" s="103" t="s">
        <v>206</v>
      </c>
      <c r="CE73" s="103" t="s">
        <v>206</v>
      </c>
    </row>
    <row r="74" spans="1:83" ht="29.1" customHeight="1" outlineLevel="1">
      <c r="A74" s="6" t="s">
        <v>26</v>
      </c>
      <c r="B74" s="97" t="s">
        <v>205</v>
      </c>
      <c r="C74" s="97"/>
      <c r="D74" s="96" t="s">
        <v>226</v>
      </c>
      <c r="E74" s="96" t="s">
        <v>226</v>
      </c>
      <c r="F74" s="96" t="s">
        <v>226</v>
      </c>
      <c r="G74" s="96" t="s">
        <v>226</v>
      </c>
      <c r="H74" s="109" t="s">
        <v>226</v>
      </c>
      <c r="I74" s="109" t="s">
        <v>226</v>
      </c>
      <c r="J74" s="109" t="s">
        <v>226</v>
      </c>
      <c r="K74" s="109" t="s">
        <v>226</v>
      </c>
      <c r="L74" s="109" t="s">
        <v>226</v>
      </c>
      <c r="M74" s="109" t="s">
        <v>226</v>
      </c>
      <c r="N74" s="109" t="s">
        <v>226</v>
      </c>
      <c r="O74" s="109" t="s">
        <v>226</v>
      </c>
      <c r="P74" s="109" t="s">
        <v>226</v>
      </c>
      <c r="Q74" s="109" t="s">
        <v>226</v>
      </c>
      <c r="R74" s="109" t="s">
        <v>226</v>
      </c>
      <c r="S74" s="109" t="s">
        <v>226</v>
      </c>
      <c r="T74" s="109"/>
      <c r="U74" s="250" t="s">
        <v>206</v>
      </c>
      <c r="V74" s="250"/>
      <c r="W74" s="125" t="s">
        <v>257</v>
      </c>
      <c r="X74" s="125" t="s">
        <v>257</v>
      </c>
      <c r="Y74" s="125" t="s">
        <v>257</v>
      </c>
      <c r="Z74" s="125" t="s">
        <v>257</v>
      </c>
      <c r="AA74" s="251" t="s">
        <v>257</v>
      </c>
      <c r="AB74" s="251" t="s">
        <v>257</v>
      </c>
      <c r="AC74" s="251" t="s">
        <v>257</v>
      </c>
      <c r="AD74" s="251" t="s">
        <v>257</v>
      </c>
      <c r="AE74" s="251" t="s">
        <v>257</v>
      </c>
      <c r="AF74" s="251" t="s">
        <v>257</v>
      </c>
      <c r="AG74" s="251" t="s">
        <v>257</v>
      </c>
      <c r="AH74" s="251" t="s">
        <v>257</v>
      </c>
      <c r="AI74" s="251" t="s">
        <v>257</v>
      </c>
      <c r="AJ74" s="251" t="s">
        <v>257</v>
      </c>
      <c r="AK74" s="251" t="s">
        <v>257</v>
      </c>
      <c r="AL74" s="251" t="s">
        <v>257</v>
      </c>
      <c r="AM74" s="251"/>
      <c r="AN74" s="251"/>
      <c r="AO74" s="216" t="s">
        <v>188</v>
      </c>
      <c r="AP74" s="242" t="s">
        <v>188</v>
      </c>
      <c r="AQ74" s="242" t="s">
        <v>188</v>
      </c>
      <c r="AR74" s="242" t="s">
        <v>188</v>
      </c>
      <c r="AS74" s="242" t="s">
        <v>188</v>
      </c>
      <c r="AT74" s="17"/>
      <c r="AU74" s="20" t="s">
        <v>243</v>
      </c>
      <c r="AV74" s="21"/>
      <c r="AW74" s="21"/>
      <c r="AX74" s="21"/>
      <c r="AY74" s="21"/>
      <c r="AZ74" s="25"/>
      <c r="BA74" s="26"/>
      <c r="BB74" s="26"/>
      <c r="BC74" s="26"/>
      <c r="BD74" s="26"/>
      <c r="BE74" s="29"/>
      <c r="BF74" s="30"/>
      <c r="BG74" s="30"/>
      <c r="BH74" s="30"/>
      <c r="BI74" s="30"/>
      <c r="BJ74" s="33"/>
      <c r="BK74" s="34" t="s">
        <v>192</v>
      </c>
      <c r="BL74" s="34" t="s">
        <v>192</v>
      </c>
      <c r="BM74" s="34" t="s">
        <v>192</v>
      </c>
      <c r="BN74" s="34" t="s">
        <v>192</v>
      </c>
      <c r="BO74" s="37"/>
      <c r="BP74" s="38"/>
      <c r="BQ74" s="38"/>
      <c r="BR74" s="38"/>
      <c r="BS74" s="38"/>
      <c r="BT74" s="41"/>
      <c r="BU74" s="42"/>
      <c r="BV74" s="42"/>
      <c r="BW74" s="42"/>
      <c r="BX74" s="42"/>
      <c r="BY74" s="45"/>
      <c r="BZ74" s="46"/>
      <c r="CA74" s="46"/>
      <c r="CB74" s="46"/>
      <c r="CC74" s="46"/>
      <c r="CD74" s="103"/>
      <c r="CE74" s="103"/>
    </row>
    <row r="75" spans="1:83" ht="29.1" customHeight="1" outlineLevel="1">
      <c r="A75" s="6" t="s">
        <v>5</v>
      </c>
      <c r="B75" s="97" t="s">
        <v>205</v>
      </c>
      <c r="C75" s="97"/>
      <c r="D75" s="96" t="s">
        <v>226</v>
      </c>
      <c r="E75" s="96" t="s">
        <v>226</v>
      </c>
      <c r="F75" s="96" t="s">
        <v>226</v>
      </c>
      <c r="G75" s="96" t="s">
        <v>226</v>
      </c>
      <c r="H75" s="109" t="s">
        <v>226</v>
      </c>
      <c r="I75" s="109" t="s">
        <v>226</v>
      </c>
      <c r="J75" s="109" t="s">
        <v>226</v>
      </c>
      <c r="K75" s="109" t="s">
        <v>226</v>
      </c>
      <c r="L75" s="109" t="s">
        <v>226</v>
      </c>
      <c r="M75" s="109" t="s">
        <v>226</v>
      </c>
      <c r="N75" s="109" t="s">
        <v>226</v>
      </c>
      <c r="O75" s="109" t="s">
        <v>226</v>
      </c>
      <c r="P75" s="109" t="s">
        <v>226</v>
      </c>
      <c r="Q75" s="109" t="s">
        <v>226</v>
      </c>
      <c r="R75" s="109" t="s">
        <v>226</v>
      </c>
      <c r="S75" s="109" t="s">
        <v>226</v>
      </c>
      <c r="T75" s="109"/>
      <c r="U75" s="250" t="s">
        <v>206</v>
      </c>
      <c r="V75" s="250"/>
      <c r="W75" s="125" t="s">
        <v>257</v>
      </c>
      <c r="X75" s="125" t="s">
        <v>257</v>
      </c>
      <c r="Y75" s="125" t="s">
        <v>257</v>
      </c>
      <c r="Z75" s="125" t="s">
        <v>257</v>
      </c>
      <c r="AA75" s="251" t="s">
        <v>257</v>
      </c>
      <c r="AB75" s="251" t="s">
        <v>257</v>
      </c>
      <c r="AC75" s="251" t="s">
        <v>257</v>
      </c>
      <c r="AD75" s="251" t="s">
        <v>257</v>
      </c>
      <c r="AE75" s="251" t="s">
        <v>257</v>
      </c>
      <c r="AF75" s="251" t="s">
        <v>257</v>
      </c>
      <c r="AG75" s="251" t="s">
        <v>257</v>
      </c>
      <c r="AH75" s="251" t="s">
        <v>257</v>
      </c>
      <c r="AI75" s="251" t="s">
        <v>257</v>
      </c>
      <c r="AJ75" s="251" t="s">
        <v>257</v>
      </c>
      <c r="AK75" s="251" t="s">
        <v>257</v>
      </c>
      <c r="AL75" s="251" t="s">
        <v>257</v>
      </c>
      <c r="AM75" s="251"/>
      <c r="AN75" s="251"/>
      <c r="AO75" s="216" t="s">
        <v>188</v>
      </c>
      <c r="AP75" s="242" t="s">
        <v>188</v>
      </c>
      <c r="AQ75" s="242" t="s">
        <v>188</v>
      </c>
      <c r="AR75" s="242" t="s">
        <v>188</v>
      </c>
      <c r="AS75" s="242" t="s">
        <v>188</v>
      </c>
      <c r="AT75" s="17"/>
      <c r="AU75" s="20" t="s">
        <v>243</v>
      </c>
      <c r="AV75" s="21"/>
      <c r="AW75" s="21"/>
      <c r="AX75" s="21"/>
      <c r="AY75" s="21"/>
      <c r="AZ75" s="25"/>
      <c r="BA75" s="26"/>
      <c r="BB75" s="26"/>
      <c r="BC75" s="26"/>
      <c r="BD75" s="26"/>
      <c r="BE75" s="29"/>
      <c r="BF75" s="30"/>
      <c r="BG75" s="30"/>
      <c r="BH75" s="30"/>
      <c r="BI75" s="30"/>
      <c r="BJ75" s="33"/>
      <c r="BK75" s="34" t="s">
        <v>192</v>
      </c>
      <c r="BL75" s="34" t="s">
        <v>192</v>
      </c>
      <c r="BM75" s="34" t="s">
        <v>192</v>
      </c>
      <c r="BN75" s="34" t="s">
        <v>192</v>
      </c>
      <c r="BO75" s="37"/>
      <c r="BP75" s="38"/>
      <c r="BQ75" s="38"/>
      <c r="BR75" s="38"/>
      <c r="BS75" s="38"/>
      <c r="BT75" s="41"/>
      <c r="BU75" s="42"/>
      <c r="BV75" s="42"/>
      <c r="BW75" s="42"/>
      <c r="BX75" s="42"/>
      <c r="BY75" s="45"/>
      <c r="BZ75" s="46"/>
      <c r="CA75" s="46"/>
      <c r="CB75" s="46"/>
      <c r="CC75" s="46"/>
      <c r="CD75" s="103" t="s">
        <v>206</v>
      </c>
      <c r="CE75" s="103" t="s">
        <v>206</v>
      </c>
    </row>
    <row r="76" spans="1:83" ht="29.1" customHeight="1" outlineLevel="1">
      <c r="A76" s="6" t="s">
        <v>7</v>
      </c>
      <c r="B76" s="97" t="s">
        <v>205</v>
      </c>
      <c r="C76" s="97"/>
      <c r="D76" s="96" t="s">
        <v>226</v>
      </c>
      <c r="E76" s="96" t="s">
        <v>226</v>
      </c>
      <c r="F76" s="96" t="s">
        <v>226</v>
      </c>
      <c r="G76" s="96" t="s">
        <v>226</v>
      </c>
      <c r="H76" s="109" t="s">
        <v>226</v>
      </c>
      <c r="I76" s="109" t="s">
        <v>226</v>
      </c>
      <c r="J76" s="109" t="s">
        <v>226</v>
      </c>
      <c r="K76" s="109" t="s">
        <v>226</v>
      </c>
      <c r="L76" s="109" t="s">
        <v>226</v>
      </c>
      <c r="M76" s="109" t="s">
        <v>226</v>
      </c>
      <c r="N76" s="109" t="s">
        <v>226</v>
      </c>
      <c r="O76" s="109" t="s">
        <v>226</v>
      </c>
      <c r="P76" s="109" t="s">
        <v>226</v>
      </c>
      <c r="Q76" s="109" t="s">
        <v>226</v>
      </c>
      <c r="R76" s="109" t="s">
        <v>226</v>
      </c>
      <c r="S76" s="109" t="s">
        <v>226</v>
      </c>
      <c r="T76" s="109"/>
      <c r="U76" s="250" t="s">
        <v>206</v>
      </c>
      <c r="V76" s="250"/>
      <c r="W76" s="125" t="s">
        <v>257</v>
      </c>
      <c r="X76" s="125" t="s">
        <v>257</v>
      </c>
      <c r="Y76" s="125" t="s">
        <v>257</v>
      </c>
      <c r="Z76" s="125" t="s">
        <v>257</v>
      </c>
      <c r="AA76" s="251" t="s">
        <v>257</v>
      </c>
      <c r="AB76" s="251" t="s">
        <v>257</v>
      </c>
      <c r="AC76" s="251" t="s">
        <v>257</v>
      </c>
      <c r="AD76" s="251" t="s">
        <v>257</v>
      </c>
      <c r="AE76" s="251" t="s">
        <v>257</v>
      </c>
      <c r="AF76" s="251" t="s">
        <v>257</v>
      </c>
      <c r="AG76" s="251" t="s">
        <v>257</v>
      </c>
      <c r="AH76" s="251" t="s">
        <v>257</v>
      </c>
      <c r="AI76" s="251" t="s">
        <v>257</v>
      </c>
      <c r="AJ76" s="251" t="s">
        <v>257</v>
      </c>
      <c r="AK76" s="251" t="s">
        <v>257</v>
      </c>
      <c r="AL76" s="251" t="s">
        <v>257</v>
      </c>
      <c r="AM76" s="251"/>
      <c r="AN76" s="251"/>
      <c r="AO76" s="216" t="s">
        <v>188</v>
      </c>
      <c r="AP76" s="242" t="s">
        <v>188</v>
      </c>
      <c r="AQ76" s="242" t="s">
        <v>188</v>
      </c>
      <c r="AR76" s="242" t="s">
        <v>188</v>
      </c>
      <c r="AS76" s="242" t="s">
        <v>188</v>
      </c>
      <c r="AT76" s="17"/>
      <c r="AU76" s="20" t="s">
        <v>243</v>
      </c>
      <c r="AV76" s="21"/>
      <c r="AW76" s="21"/>
      <c r="AX76" s="21"/>
      <c r="AY76" s="21"/>
      <c r="AZ76" s="25"/>
      <c r="BA76" s="26"/>
      <c r="BB76" s="26"/>
      <c r="BC76" s="26"/>
      <c r="BD76" s="26"/>
      <c r="BE76" s="29"/>
      <c r="BF76" s="30"/>
      <c r="BG76" s="30"/>
      <c r="BH76" s="30"/>
      <c r="BI76" s="30"/>
      <c r="BJ76" s="33"/>
      <c r="BK76" s="34" t="s">
        <v>192</v>
      </c>
      <c r="BL76" s="34" t="s">
        <v>192</v>
      </c>
      <c r="BM76" s="34" t="s">
        <v>192</v>
      </c>
      <c r="BN76" s="34" t="s">
        <v>192</v>
      </c>
      <c r="BO76" s="37"/>
      <c r="BP76" s="38"/>
      <c r="BQ76" s="38"/>
      <c r="BR76" s="38"/>
      <c r="BS76" s="38"/>
      <c r="BT76" s="41"/>
      <c r="BU76" s="42"/>
      <c r="BV76" s="42"/>
      <c r="BW76" s="42"/>
      <c r="BX76" s="42"/>
      <c r="BY76" s="45"/>
      <c r="BZ76" s="46"/>
      <c r="CA76" s="46"/>
      <c r="CB76" s="46"/>
      <c r="CC76" s="46"/>
      <c r="CD76" s="103"/>
      <c r="CE76" s="103"/>
    </row>
    <row r="77" spans="1:83" ht="29.1" customHeight="1" outlineLevel="1">
      <c r="A77" s="6" t="s">
        <v>1</v>
      </c>
      <c r="B77" s="97" t="s">
        <v>205</v>
      </c>
      <c r="C77" s="97"/>
      <c r="D77" s="96" t="s">
        <v>226</v>
      </c>
      <c r="E77" s="96" t="s">
        <v>226</v>
      </c>
      <c r="F77" s="96" t="s">
        <v>226</v>
      </c>
      <c r="G77" s="96" t="s">
        <v>226</v>
      </c>
      <c r="H77" s="109" t="s">
        <v>226</v>
      </c>
      <c r="I77" s="109" t="s">
        <v>226</v>
      </c>
      <c r="J77" s="109" t="s">
        <v>226</v>
      </c>
      <c r="K77" s="109" t="s">
        <v>226</v>
      </c>
      <c r="L77" s="109" t="s">
        <v>226</v>
      </c>
      <c r="M77" s="109" t="s">
        <v>226</v>
      </c>
      <c r="N77" s="109" t="s">
        <v>226</v>
      </c>
      <c r="O77" s="109" t="s">
        <v>226</v>
      </c>
      <c r="P77" s="109" t="s">
        <v>226</v>
      </c>
      <c r="Q77" s="109" t="s">
        <v>226</v>
      </c>
      <c r="R77" s="109" t="s">
        <v>226</v>
      </c>
      <c r="S77" s="109" t="s">
        <v>226</v>
      </c>
      <c r="T77" s="109"/>
      <c r="U77" s="250" t="s">
        <v>206</v>
      </c>
      <c r="V77" s="250"/>
      <c r="W77" s="125" t="s">
        <v>257</v>
      </c>
      <c r="X77" s="125" t="s">
        <v>257</v>
      </c>
      <c r="Y77" s="125" t="s">
        <v>257</v>
      </c>
      <c r="Z77" s="125" t="s">
        <v>257</v>
      </c>
      <c r="AA77" s="251" t="s">
        <v>257</v>
      </c>
      <c r="AB77" s="251" t="s">
        <v>257</v>
      </c>
      <c r="AC77" s="251" t="s">
        <v>257</v>
      </c>
      <c r="AD77" s="251" t="s">
        <v>257</v>
      </c>
      <c r="AE77" s="251" t="s">
        <v>257</v>
      </c>
      <c r="AF77" s="251" t="s">
        <v>257</v>
      </c>
      <c r="AG77" s="251" t="s">
        <v>257</v>
      </c>
      <c r="AH77" s="251" t="s">
        <v>257</v>
      </c>
      <c r="AI77" s="251" t="s">
        <v>257</v>
      </c>
      <c r="AJ77" s="251" t="s">
        <v>257</v>
      </c>
      <c r="AK77" s="251" t="s">
        <v>257</v>
      </c>
      <c r="AL77" s="251" t="s">
        <v>257</v>
      </c>
      <c r="AM77" s="251"/>
      <c r="AN77" s="251"/>
      <c r="AO77" s="216" t="s">
        <v>188</v>
      </c>
      <c r="AP77" s="242" t="s">
        <v>188</v>
      </c>
      <c r="AQ77" s="242" t="s">
        <v>188</v>
      </c>
      <c r="AR77" s="242" t="s">
        <v>188</v>
      </c>
      <c r="AS77" s="242" t="s">
        <v>188</v>
      </c>
      <c r="AT77" s="17"/>
      <c r="AU77" s="20" t="s">
        <v>243</v>
      </c>
      <c r="AV77" s="21"/>
      <c r="AW77" s="21"/>
      <c r="AX77" s="21"/>
      <c r="AY77" s="21"/>
      <c r="AZ77" s="25"/>
      <c r="BA77" s="26"/>
      <c r="BB77" s="26"/>
      <c r="BC77" s="26"/>
      <c r="BD77" s="26"/>
      <c r="BE77" s="29"/>
      <c r="BF77" s="30"/>
      <c r="BG77" s="30"/>
      <c r="BH77" s="30"/>
      <c r="BI77" s="30"/>
      <c r="BJ77" s="33"/>
      <c r="BK77" s="34" t="s">
        <v>192</v>
      </c>
      <c r="BL77" s="34" t="s">
        <v>192</v>
      </c>
      <c r="BM77" s="34" t="s">
        <v>192</v>
      </c>
      <c r="BN77" s="34" t="s">
        <v>192</v>
      </c>
      <c r="BO77" s="37"/>
      <c r="BP77" s="38"/>
      <c r="BQ77" s="38"/>
      <c r="BR77" s="38"/>
      <c r="BS77" s="38"/>
      <c r="BT77" s="41"/>
      <c r="BU77" s="42"/>
      <c r="BV77" s="42"/>
      <c r="BW77" s="42"/>
      <c r="BX77" s="42"/>
      <c r="BY77" s="45"/>
      <c r="BZ77" s="46"/>
      <c r="CA77" s="46"/>
      <c r="CB77" s="46"/>
      <c r="CC77" s="46"/>
      <c r="CD77" s="103" t="s">
        <v>206</v>
      </c>
      <c r="CE77" s="103" t="s">
        <v>206</v>
      </c>
    </row>
    <row r="78" spans="1:83" s="48" customFormat="1" ht="29.1" customHeight="1" outlineLevel="1">
      <c r="B78" s="1"/>
      <c r="C78" s="1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22"/>
      <c r="CA78" s="22"/>
      <c r="CB78" s="22"/>
      <c r="CC78" s="22"/>
      <c r="CD78" s="1"/>
      <c r="CE78" s="1"/>
    </row>
    <row r="79" spans="1:83" ht="30" customHeight="1" outlineLevel="1">
      <c r="A79" s="47" t="s">
        <v>29</v>
      </c>
      <c r="B79" s="97" t="s">
        <v>205</v>
      </c>
      <c r="C79" s="97"/>
      <c r="D79" s="96" t="s">
        <v>226</v>
      </c>
      <c r="E79" s="96" t="s">
        <v>226</v>
      </c>
      <c r="F79" s="96" t="s">
        <v>226</v>
      </c>
      <c r="G79" s="96" t="s">
        <v>226</v>
      </c>
      <c r="H79" s="109" t="s">
        <v>226</v>
      </c>
      <c r="I79" s="109" t="s">
        <v>226</v>
      </c>
      <c r="J79" s="109" t="s">
        <v>226</v>
      </c>
      <c r="K79" s="109" t="s">
        <v>226</v>
      </c>
      <c r="L79" s="109" t="s">
        <v>226</v>
      </c>
      <c r="M79" s="109" t="s">
        <v>226</v>
      </c>
      <c r="N79" s="109" t="s">
        <v>226</v>
      </c>
      <c r="O79" s="109" t="s">
        <v>226</v>
      </c>
      <c r="P79" s="109" t="s">
        <v>226</v>
      </c>
      <c r="Q79" s="109" t="s">
        <v>226</v>
      </c>
      <c r="R79" s="109" t="s">
        <v>226</v>
      </c>
      <c r="S79" s="109" t="s">
        <v>226</v>
      </c>
      <c r="T79" s="109"/>
      <c r="U79" s="12"/>
      <c r="V79" s="12"/>
      <c r="W79" s="12"/>
      <c r="X79" s="12"/>
      <c r="Y79" s="12"/>
      <c r="Z79" s="12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5"/>
      <c r="AP79" s="16"/>
      <c r="AQ79" s="16"/>
      <c r="AR79" s="16"/>
      <c r="AS79" s="16"/>
      <c r="AT79" s="17"/>
      <c r="AU79" s="20"/>
      <c r="AV79" s="21"/>
      <c r="AW79" s="21"/>
      <c r="AX79" s="21"/>
      <c r="AY79" s="21"/>
      <c r="AZ79" s="25"/>
      <c r="BA79" s="26"/>
      <c r="BB79" s="26"/>
      <c r="BC79" s="26"/>
      <c r="BD79" s="26"/>
      <c r="BE79" s="29"/>
      <c r="BF79" s="30"/>
      <c r="BG79" s="30"/>
      <c r="BH79" s="30"/>
      <c r="BI79" s="30"/>
      <c r="BJ79" s="33"/>
      <c r="BK79" s="34"/>
      <c r="BL79" s="34"/>
      <c r="BM79" s="34"/>
      <c r="BN79" s="34"/>
      <c r="BO79" s="37"/>
      <c r="BP79" s="38"/>
      <c r="BQ79" s="38"/>
      <c r="BR79" s="38"/>
      <c r="BS79" s="38"/>
      <c r="BT79" s="41"/>
      <c r="BU79" s="42"/>
      <c r="BV79" s="42"/>
      <c r="BW79" s="42"/>
      <c r="BX79" s="42"/>
      <c r="BY79" s="45"/>
      <c r="BZ79" s="46"/>
      <c r="CA79" s="46"/>
      <c r="CB79" s="46"/>
      <c r="CC79" s="46"/>
      <c r="CD79" s="66"/>
      <c r="CE79" s="66"/>
    </row>
    <row r="80" spans="1:83" ht="30" customHeight="1" outlineLevel="1">
      <c r="A80" s="47" t="s">
        <v>28</v>
      </c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0" t="s">
        <v>206</v>
      </c>
      <c r="V80" s="100"/>
      <c r="W80" s="12"/>
      <c r="X80" s="12"/>
      <c r="Y80" s="12"/>
      <c r="Z80" s="12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5"/>
      <c r="AP80" s="16"/>
      <c r="AQ80" s="16"/>
      <c r="AR80" s="16"/>
      <c r="AS80" s="16"/>
      <c r="AT80" s="17"/>
      <c r="AU80" s="20"/>
      <c r="AV80" s="21"/>
      <c r="AW80" s="21"/>
      <c r="AX80" s="21"/>
      <c r="AY80" s="21"/>
      <c r="AZ80" s="25"/>
      <c r="BA80" s="26"/>
      <c r="BB80" s="26"/>
      <c r="BC80" s="26"/>
      <c r="BD80" s="26"/>
      <c r="BE80" s="29"/>
      <c r="BF80" s="30"/>
      <c r="BG80" s="30"/>
      <c r="BH80" s="30"/>
      <c r="BI80" s="30"/>
      <c r="BJ80" s="33"/>
      <c r="BK80" s="33"/>
      <c r="BL80" s="33"/>
      <c r="BM80" s="33"/>
      <c r="BN80" s="33"/>
      <c r="BO80" s="37"/>
      <c r="BP80" s="38"/>
      <c r="BQ80" s="38"/>
      <c r="BR80" s="38"/>
      <c r="BS80" s="38"/>
      <c r="BT80" s="41"/>
      <c r="BU80" s="42"/>
      <c r="BV80" s="42"/>
      <c r="BW80" s="42"/>
      <c r="BX80" s="42"/>
      <c r="BY80" s="45"/>
      <c r="BZ80" s="46"/>
      <c r="CA80" s="46"/>
      <c r="CB80" s="46"/>
      <c r="CC80" s="46"/>
      <c r="CD80" s="103" t="s">
        <v>206</v>
      </c>
      <c r="CE80" s="103" t="s">
        <v>206</v>
      </c>
    </row>
    <row r="81" spans="1:83" ht="30" customHeight="1" outlineLevel="1">
      <c r="A81" s="47" t="s">
        <v>42</v>
      </c>
      <c r="B81" s="8"/>
      <c r="C81" s="8"/>
      <c r="D81" s="8"/>
      <c r="E81" s="8"/>
      <c r="F81" s="8"/>
      <c r="G81" s="8"/>
      <c r="H81" s="9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  <c r="V81" s="12"/>
      <c r="W81" s="12"/>
      <c r="X81" s="12"/>
      <c r="Y81" s="12"/>
      <c r="Z81" s="12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5"/>
      <c r="AP81" s="16"/>
      <c r="AQ81" s="16"/>
      <c r="AR81" s="16"/>
      <c r="AS81" s="16"/>
      <c r="AT81" s="17"/>
      <c r="AU81" s="20"/>
      <c r="AV81" s="21"/>
      <c r="AW81" s="21"/>
      <c r="AX81" s="21"/>
      <c r="AY81" s="21"/>
      <c r="AZ81" s="25"/>
      <c r="BA81" s="26"/>
      <c r="BB81" s="26"/>
      <c r="BC81" s="26"/>
      <c r="BD81" s="26"/>
      <c r="BE81" s="29"/>
      <c r="BF81" s="30"/>
      <c r="BG81" s="30"/>
      <c r="BH81" s="30"/>
      <c r="BI81" s="30"/>
      <c r="BJ81" s="33"/>
      <c r="BK81" s="34"/>
      <c r="BL81" s="34"/>
      <c r="BM81" s="34"/>
      <c r="BN81" s="34"/>
      <c r="BO81" s="37"/>
      <c r="BP81" s="38"/>
      <c r="BQ81" s="38"/>
      <c r="BR81" s="38"/>
      <c r="BS81" s="38"/>
      <c r="BT81" s="41"/>
      <c r="BU81" s="42"/>
      <c r="BV81" s="42"/>
      <c r="BW81" s="42"/>
      <c r="BX81" s="42"/>
      <c r="BY81" s="45"/>
      <c r="BZ81" s="46"/>
      <c r="CA81" s="46"/>
      <c r="CB81" s="46"/>
      <c r="CC81" s="46"/>
      <c r="CD81" s="66"/>
      <c r="CE81" s="66"/>
    </row>
  </sheetData>
  <mergeCells count="73">
    <mergeCell ref="CG3:CG5"/>
    <mergeCell ref="BZ47:CC48"/>
    <mergeCell ref="CD47:CD49"/>
    <mergeCell ref="CE47:CE49"/>
    <mergeCell ref="AV47:AY48"/>
    <mergeCell ref="AZ47:AZ49"/>
    <mergeCell ref="BA47:BD48"/>
    <mergeCell ref="BF47:BI48"/>
    <mergeCell ref="BJ47:BJ49"/>
    <mergeCell ref="BE47:BE49"/>
    <mergeCell ref="BJ3:BJ5"/>
    <mergeCell ref="BK3:BN4"/>
    <mergeCell ref="BO3:BO5"/>
    <mergeCell ref="BP3:BS4"/>
    <mergeCell ref="BT3:BT5"/>
    <mergeCell ref="BU47:BX48"/>
    <mergeCell ref="BZ3:CC4"/>
    <mergeCell ref="CD3:CD5"/>
    <mergeCell ref="CE3:CE5"/>
    <mergeCell ref="AT47:AT49"/>
    <mergeCell ref="AU47:AU49"/>
    <mergeCell ref="BU3:BX4"/>
    <mergeCell ref="BY47:BY49"/>
    <mergeCell ref="BK47:BN48"/>
    <mergeCell ref="BO47:BO49"/>
    <mergeCell ref="BP47:BS48"/>
    <mergeCell ref="BT47:BT49"/>
    <mergeCell ref="A45:CE45"/>
    <mergeCell ref="B47:B49"/>
    <mergeCell ref="D47:S47"/>
    <mergeCell ref="U47:U49"/>
    <mergeCell ref="W47:AL47"/>
    <mergeCell ref="AO47:AO49"/>
    <mergeCell ref="AP47:AS48"/>
    <mergeCell ref="D48:G48"/>
    <mergeCell ref="H48:K48"/>
    <mergeCell ref="L48:O48"/>
    <mergeCell ref="P48:S48"/>
    <mergeCell ref="W48:Z48"/>
    <mergeCell ref="AA48:AD48"/>
    <mergeCell ref="AE48:AH48"/>
    <mergeCell ref="AI48:AL48"/>
    <mergeCell ref="AM47:AM49"/>
    <mergeCell ref="AN47:AN49"/>
    <mergeCell ref="BF3:BI4"/>
    <mergeCell ref="D4:G4"/>
    <mergeCell ref="H4:K4"/>
    <mergeCell ref="L4:O4"/>
    <mergeCell ref="P4:S4"/>
    <mergeCell ref="W4:Z4"/>
    <mergeCell ref="V3:V5"/>
    <mergeCell ref="AA4:AD4"/>
    <mergeCell ref="AE4:AH4"/>
    <mergeCell ref="AI4:AL4"/>
    <mergeCell ref="AM3:AM5"/>
    <mergeCell ref="T3:T5"/>
    <mergeCell ref="AN3:AN5"/>
    <mergeCell ref="B2:U2"/>
    <mergeCell ref="AO2:CE2"/>
    <mergeCell ref="B3:B5"/>
    <mergeCell ref="D3:S3"/>
    <mergeCell ref="U3:U5"/>
    <mergeCell ref="W3:AL3"/>
    <mergeCell ref="AO3:AO5"/>
    <mergeCell ref="AP3:AS4"/>
    <mergeCell ref="AT3:AT5"/>
    <mergeCell ref="AU3:AU5"/>
    <mergeCell ref="BY3:BY5"/>
    <mergeCell ref="AV3:AY4"/>
    <mergeCell ref="AZ3:AZ5"/>
    <mergeCell ref="BA3:BD4"/>
    <mergeCell ref="BE3:BE5"/>
    <mergeCell ref="C3:C5"/>
  </mergeCells>
  <conditionalFormatting sqref="CI5:CJ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{89BE7226-4083-4718-AE63-2D88A7AAA3AB}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89BE7226-4083-4718-AE63-2D88A7AAA3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CI5:CJ6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Tabelle18">
    <tabColor theme="6" tint="-0.499984740745262"/>
  </sheetPr>
  <dimension ref="A1:BQ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2"/>
  <cols>
    <col min="1" max="1" width="22.125" style="1" bestFit="1" customWidth="1"/>
    <col min="2" max="2" width="17.375" style="1" customWidth="1"/>
    <col min="3" max="5" width="17.375" style="1" hidden="1" customWidth="1" outlineLevel="1"/>
    <col min="6" max="8" width="14.875" style="3" hidden="1" customWidth="1" outlineLevel="1"/>
    <col min="9" max="11" width="14.875" style="1" hidden="1" customWidth="1" outlineLevel="1"/>
    <col min="12" max="13" width="16.75" style="1" hidden="1" customWidth="1" outlineLevel="1"/>
    <col min="14" max="15" width="14.875" style="1" hidden="1" customWidth="1" outlineLevel="1"/>
    <col min="16" max="16" width="14.875" style="1" customWidth="1" collapsed="1"/>
    <col min="17" max="17" width="14.875" style="1" customWidth="1"/>
    <col min="18" max="20" width="14.875" style="1" hidden="1" customWidth="1" outlineLevel="1"/>
    <col min="21" max="29" width="12.875" style="1" hidden="1" customWidth="1" outlineLevel="2"/>
    <col min="30" max="30" width="12.875" style="1" customWidth="1" collapsed="1"/>
    <col min="31" max="33" width="12.375" style="1" hidden="1" customWidth="1" outlineLevel="1"/>
    <col min="34" max="34" width="13.25" style="1" customWidth="1" collapsed="1"/>
    <col min="35" max="35" width="13.875" style="1" customWidth="1"/>
    <col min="36" max="38" width="12.625" style="1" hidden="1" customWidth="1" outlineLevel="1"/>
    <col min="39" max="39" width="14" style="1" customWidth="1" collapsed="1"/>
    <col min="40" max="42" width="12.375" style="1" hidden="1" customWidth="1" outlineLevel="1"/>
    <col min="43" max="43" width="16.625" style="1" customWidth="1" collapsed="1"/>
    <col min="44" max="46" width="12.875" style="1" hidden="1" customWidth="1" outlineLevel="1"/>
    <col min="47" max="47" width="16.625" style="1" customWidth="1" collapsed="1"/>
    <col min="48" max="50" width="12.125" style="1" hidden="1" customWidth="1" outlineLevel="1"/>
    <col min="51" max="51" width="15.875" style="1" customWidth="1" collapsed="1"/>
    <col min="52" max="54" width="14.875" style="1" hidden="1" customWidth="1" outlineLevel="1"/>
    <col min="55" max="55" width="16.5" style="1" customWidth="1" collapsed="1"/>
    <col min="56" max="58" width="12.875" style="1" hidden="1" customWidth="1" outlineLevel="1"/>
    <col min="59" max="59" width="18" style="1" customWidth="1" collapsed="1"/>
    <col min="60" max="62" width="14.5" style="1" hidden="1" customWidth="1" outlineLevel="1"/>
    <col min="63" max="63" width="14.875" style="1" bestFit="1" customWidth="1" collapsed="1"/>
    <col min="64" max="64" width="14.5" style="1" bestFit="1" customWidth="1"/>
    <col min="65" max="65" width="10.875" style="1"/>
    <col min="66" max="66" width="21.75" style="1" customWidth="1"/>
    <col min="67" max="68" width="10.875" style="1"/>
    <col min="69" max="69" width="29.625" style="1" bestFit="1" customWidth="1"/>
    <col min="70" max="16384" width="10.875" style="1"/>
  </cols>
  <sheetData>
    <row r="1" spans="1:69" ht="24.95" customHeight="1">
      <c r="A1" s="155" t="s">
        <v>37</v>
      </c>
      <c r="C1" s="69"/>
      <c r="D1" s="70"/>
      <c r="E1" s="69"/>
      <c r="F1" s="1"/>
      <c r="G1" s="1"/>
      <c r="H1" s="68"/>
      <c r="I1" s="69"/>
      <c r="J1" s="69"/>
      <c r="K1" s="69"/>
      <c r="AD1" s="48"/>
      <c r="AE1" s="48"/>
      <c r="AF1" s="48"/>
      <c r="AG1" s="48"/>
      <c r="AH1" s="48"/>
      <c r="AI1" s="48"/>
      <c r="AJ1" s="48"/>
      <c r="AK1" s="48"/>
      <c r="AL1" s="48"/>
    </row>
    <row r="2" spans="1:69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65"/>
      <c r="S2" s="65"/>
      <c r="T2" s="65"/>
      <c r="AD2" s="465" t="s">
        <v>50</v>
      </c>
      <c r="AE2" s="465"/>
      <c r="AF2" s="465"/>
      <c r="AG2" s="465"/>
      <c r="AH2" s="465"/>
      <c r="AI2" s="465"/>
      <c r="AJ2" s="465"/>
      <c r="AK2" s="465"/>
      <c r="AL2" s="465"/>
      <c r="AM2" s="465"/>
      <c r="AN2" s="465"/>
      <c r="AO2" s="465"/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</row>
    <row r="3" spans="1:69" ht="30" customHeight="1">
      <c r="A3" s="4"/>
      <c r="B3" s="588" t="s">
        <v>108</v>
      </c>
      <c r="C3" s="446" t="s">
        <v>292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69" t="s">
        <v>157</v>
      </c>
      <c r="P3" s="469" t="s">
        <v>435</v>
      </c>
      <c r="Q3" s="448" t="s">
        <v>30</v>
      </c>
      <c r="R3" s="451" t="s">
        <v>30</v>
      </c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73" t="s">
        <v>65</v>
      </c>
      <c r="AE3" s="476" t="s">
        <v>31</v>
      </c>
      <c r="AF3" s="476"/>
      <c r="AG3" s="476"/>
      <c r="AH3" s="477" t="s">
        <v>66</v>
      </c>
      <c r="AI3" s="480" t="s">
        <v>64</v>
      </c>
      <c r="AJ3" s="482" t="s">
        <v>64</v>
      </c>
      <c r="AK3" s="482"/>
      <c r="AL3" s="482"/>
      <c r="AM3" s="483" t="s">
        <v>67</v>
      </c>
      <c r="AN3" s="484" t="s">
        <v>32</v>
      </c>
      <c r="AO3" s="484"/>
      <c r="AP3" s="484"/>
      <c r="AQ3" s="485" t="s">
        <v>68</v>
      </c>
      <c r="AR3" s="486" t="s">
        <v>57</v>
      </c>
      <c r="AS3" s="486"/>
      <c r="AT3" s="486"/>
      <c r="AU3" s="545" t="s">
        <v>455</v>
      </c>
      <c r="AV3" s="488" t="s">
        <v>456</v>
      </c>
      <c r="AW3" s="489"/>
      <c r="AX3" s="490"/>
      <c r="AY3" s="545" t="s">
        <v>457</v>
      </c>
      <c r="AZ3" s="488" t="s">
        <v>458</v>
      </c>
      <c r="BA3" s="489"/>
      <c r="BB3" s="490"/>
      <c r="BC3" s="545" t="s">
        <v>459</v>
      </c>
      <c r="BD3" s="488" t="s">
        <v>460</v>
      </c>
      <c r="BE3" s="489"/>
      <c r="BF3" s="490"/>
      <c r="BG3" s="481" t="s">
        <v>36</v>
      </c>
      <c r="BH3" s="544" t="s">
        <v>36</v>
      </c>
      <c r="BI3" s="544"/>
      <c r="BJ3" s="544"/>
      <c r="BK3" s="466" t="s">
        <v>109</v>
      </c>
      <c r="BL3" s="466" t="s">
        <v>110</v>
      </c>
      <c r="BN3" s="539" t="s">
        <v>80</v>
      </c>
      <c r="BP3" s="375" t="s">
        <v>159</v>
      </c>
      <c r="BQ3" s="376" t="s">
        <v>351</v>
      </c>
    </row>
    <row r="4" spans="1:69" ht="26.1" customHeight="1">
      <c r="A4" s="4"/>
      <c r="B4" s="589"/>
      <c r="C4" s="454" t="s">
        <v>43</v>
      </c>
      <c r="D4" s="454"/>
      <c r="E4" s="454"/>
      <c r="F4" s="454" t="s">
        <v>39</v>
      </c>
      <c r="G4" s="454"/>
      <c r="H4" s="454"/>
      <c r="I4" s="455" t="s">
        <v>38</v>
      </c>
      <c r="J4" s="455"/>
      <c r="K4" s="455"/>
      <c r="L4" s="455" t="s">
        <v>40</v>
      </c>
      <c r="M4" s="455"/>
      <c r="N4" s="446"/>
      <c r="O4" s="470"/>
      <c r="P4" s="470"/>
      <c r="Q4" s="449"/>
      <c r="R4" s="442" t="s">
        <v>43</v>
      </c>
      <c r="S4" s="442"/>
      <c r="T4" s="442"/>
      <c r="U4" s="442" t="s">
        <v>39</v>
      </c>
      <c r="V4" s="442"/>
      <c r="W4" s="442"/>
      <c r="X4" s="442" t="s">
        <v>38</v>
      </c>
      <c r="Y4" s="442"/>
      <c r="Z4" s="442"/>
      <c r="AA4" s="442" t="s">
        <v>40</v>
      </c>
      <c r="AB4" s="442"/>
      <c r="AC4" s="442"/>
      <c r="AD4" s="474"/>
      <c r="AE4" s="476"/>
      <c r="AF4" s="476"/>
      <c r="AG4" s="476"/>
      <c r="AH4" s="478"/>
      <c r="AI4" s="480"/>
      <c r="AJ4" s="482"/>
      <c r="AK4" s="482"/>
      <c r="AL4" s="482"/>
      <c r="AM4" s="483"/>
      <c r="AN4" s="484"/>
      <c r="AO4" s="484"/>
      <c r="AP4" s="484"/>
      <c r="AQ4" s="485"/>
      <c r="AR4" s="486"/>
      <c r="AS4" s="486"/>
      <c r="AT4" s="486"/>
      <c r="AU4" s="546"/>
      <c r="AV4" s="491"/>
      <c r="AW4" s="492"/>
      <c r="AX4" s="493"/>
      <c r="AY4" s="546"/>
      <c r="AZ4" s="491"/>
      <c r="BA4" s="492"/>
      <c r="BB4" s="493"/>
      <c r="BC4" s="546"/>
      <c r="BD4" s="491"/>
      <c r="BE4" s="492"/>
      <c r="BF4" s="493"/>
      <c r="BG4" s="481"/>
      <c r="BH4" s="544"/>
      <c r="BI4" s="544"/>
      <c r="BJ4" s="544"/>
      <c r="BK4" s="467"/>
      <c r="BL4" s="467"/>
      <c r="BN4" s="539"/>
      <c r="BP4" s="377" t="s">
        <v>46</v>
      </c>
      <c r="BQ4" s="378" t="s">
        <v>158</v>
      </c>
    </row>
    <row r="5" spans="1:69" ht="26.1" customHeight="1">
      <c r="A5" s="4"/>
      <c r="B5" s="590"/>
      <c r="C5" s="196" t="s">
        <v>105</v>
      </c>
      <c r="D5" s="5" t="s">
        <v>106</v>
      </c>
      <c r="E5" s="196" t="s">
        <v>107</v>
      </c>
      <c r="F5" s="196" t="s">
        <v>105</v>
      </c>
      <c r="G5" s="5" t="s">
        <v>106</v>
      </c>
      <c r="H5" s="196" t="s">
        <v>107</v>
      </c>
      <c r="I5" s="196" t="s">
        <v>105</v>
      </c>
      <c r="J5" s="5" t="s">
        <v>106</v>
      </c>
      <c r="K5" s="196" t="s">
        <v>107</v>
      </c>
      <c r="L5" s="196" t="s">
        <v>105</v>
      </c>
      <c r="M5" s="5" t="s">
        <v>106</v>
      </c>
      <c r="N5" s="199" t="s">
        <v>107</v>
      </c>
      <c r="O5" s="471"/>
      <c r="P5" s="471"/>
      <c r="Q5" s="450"/>
      <c r="R5" s="71" t="s">
        <v>105</v>
      </c>
      <c r="S5" s="11" t="s">
        <v>106</v>
      </c>
      <c r="T5" s="71" t="s">
        <v>107</v>
      </c>
      <c r="U5" s="71" t="s">
        <v>105</v>
      </c>
      <c r="V5" s="11" t="s">
        <v>106</v>
      </c>
      <c r="W5" s="71" t="s">
        <v>107</v>
      </c>
      <c r="X5" s="71" t="s">
        <v>105</v>
      </c>
      <c r="Y5" s="11" t="s">
        <v>106</v>
      </c>
      <c r="Z5" s="71" t="s">
        <v>107</v>
      </c>
      <c r="AA5" s="71" t="s">
        <v>105</v>
      </c>
      <c r="AB5" s="11" t="s">
        <v>106</v>
      </c>
      <c r="AC5" s="71" t="s">
        <v>107</v>
      </c>
      <c r="AD5" s="475"/>
      <c r="AE5" s="73" t="s">
        <v>105</v>
      </c>
      <c r="AF5" s="14" t="s">
        <v>106</v>
      </c>
      <c r="AG5" s="73" t="s">
        <v>107</v>
      </c>
      <c r="AH5" s="479"/>
      <c r="AI5" s="480"/>
      <c r="AJ5" s="18" t="s">
        <v>105</v>
      </c>
      <c r="AK5" s="19" t="s">
        <v>106</v>
      </c>
      <c r="AL5" s="18" t="s">
        <v>107</v>
      </c>
      <c r="AM5" s="483"/>
      <c r="AN5" s="24" t="s">
        <v>105</v>
      </c>
      <c r="AO5" s="23" t="s">
        <v>106</v>
      </c>
      <c r="AP5" s="24" t="s">
        <v>107</v>
      </c>
      <c r="AQ5" s="485"/>
      <c r="AR5" s="27" t="s">
        <v>105</v>
      </c>
      <c r="AS5" s="28" t="s">
        <v>106</v>
      </c>
      <c r="AT5" s="27" t="s">
        <v>107</v>
      </c>
      <c r="AU5" s="547"/>
      <c r="AV5" s="425" t="s">
        <v>105</v>
      </c>
      <c r="AW5" s="32" t="s">
        <v>106</v>
      </c>
      <c r="AX5" s="425" t="s">
        <v>107</v>
      </c>
      <c r="AY5" s="547"/>
      <c r="AZ5" s="425" t="s">
        <v>105</v>
      </c>
      <c r="BA5" s="32" t="s">
        <v>106</v>
      </c>
      <c r="BB5" s="425" t="s">
        <v>107</v>
      </c>
      <c r="BC5" s="547"/>
      <c r="BD5" s="425" t="s">
        <v>105</v>
      </c>
      <c r="BE5" s="32" t="s">
        <v>106</v>
      </c>
      <c r="BF5" s="425" t="s">
        <v>107</v>
      </c>
      <c r="BG5" s="481"/>
      <c r="BH5" s="43" t="s">
        <v>105</v>
      </c>
      <c r="BI5" s="44" t="s">
        <v>106</v>
      </c>
      <c r="BJ5" s="43" t="s">
        <v>107</v>
      </c>
      <c r="BK5" s="468"/>
      <c r="BL5" s="468"/>
      <c r="BN5" s="539"/>
      <c r="BP5" s="377" t="s">
        <v>160</v>
      </c>
      <c r="BQ5" s="378" t="s">
        <v>352</v>
      </c>
    </row>
    <row r="6" spans="1:69" ht="29.1" customHeight="1">
      <c r="A6" s="342" t="s">
        <v>6</v>
      </c>
      <c r="B6" s="8">
        <v>4752451.5254401714</v>
      </c>
      <c r="C6" s="8">
        <v>3326716.0678081196</v>
      </c>
      <c r="D6" s="8">
        <v>1389854.88620348</v>
      </c>
      <c r="E6" s="8">
        <v>35880.571428571398</v>
      </c>
      <c r="F6" s="245">
        <v>0</v>
      </c>
      <c r="G6" s="245">
        <v>0</v>
      </c>
      <c r="H6" s="245">
        <v>0</v>
      </c>
      <c r="I6" s="228">
        <v>726441.32062512892</v>
      </c>
      <c r="J6" s="228">
        <v>303496.90157843049</v>
      </c>
      <c r="K6" s="228">
        <v>8186</v>
      </c>
      <c r="L6" s="246">
        <v>2600274.7471829904</v>
      </c>
      <c r="M6" s="246">
        <v>1086357.9846250494</v>
      </c>
      <c r="N6" s="246">
        <v>27694.571428571398</v>
      </c>
      <c r="O6" s="180" t="s">
        <v>160</v>
      </c>
      <c r="P6" s="424">
        <v>2012</v>
      </c>
      <c r="Q6" s="58"/>
      <c r="R6" s="12"/>
      <c r="S6" s="12"/>
      <c r="T6" s="12"/>
      <c r="U6" s="13"/>
      <c r="V6" s="13"/>
      <c r="W6" s="13"/>
      <c r="X6" s="13"/>
      <c r="Y6" s="13"/>
      <c r="Z6" s="13"/>
      <c r="AA6" s="13"/>
      <c r="AB6" s="13"/>
      <c r="AC6" s="13"/>
      <c r="AD6" s="15">
        <v>25</v>
      </c>
      <c r="AE6" s="111">
        <v>25</v>
      </c>
      <c r="AF6" s="111">
        <v>25</v>
      </c>
      <c r="AG6" s="111">
        <v>25</v>
      </c>
      <c r="AH6" s="17"/>
      <c r="AI6" s="20">
        <v>0.6</v>
      </c>
      <c r="AJ6" s="21">
        <v>0.6</v>
      </c>
      <c r="AK6" s="21">
        <v>0.6</v>
      </c>
      <c r="AL6" s="21">
        <v>0.6</v>
      </c>
      <c r="AM6" s="25"/>
      <c r="AN6" s="26"/>
      <c r="AO6" s="26"/>
      <c r="AP6" s="26"/>
      <c r="AQ6" s="248" t="s">
        <v>140</v>
      </c>
      <c r="AR6" s="30"/>
      <c r="AS6" s="30"/>
      <c r="AT6" s="30"/>
      <c r="AU6" s="247">
        <v>680</v>
      </c>
      <c r="AV6" s="34"/>
      <c r="AW6" s="34"/>
      <c r="AX6" s="34"/>
      <c r="AY6" s="37"/>
      <c r="AZ6" s="38"/>
      <c r="BA6" s="38"/>
      <c r="BB6" s="38"/>
      <c r="BC6" s="41"/>
      <c r="BD6" s="42"/>
      <c r="BE6" s="42"/>
      <c r="BF6" s="42"/>
      <c r="BG6" s="45"/>
      <c r="BH6" s="46"/>
      <c r="BI6" s="46"/>
      <c r="BJ6" s="46"/>
      <c r="BK6" s="102">
        <v>200800</v>
      </c>
      <c r="BL6" s="102">
        <v>175140</v>
      </c>
      <c r="BN6" s="79"/>
      <c r="BP6" s="379" t="s">
        <v>161</v>
      </c>
      <c r="BQ6" s="380" t="s">
        <v>353</v>
      </c>
    </row>
    <row r="7" spans="1:69" ht="29.1" customHeight="1">
      <c r="A7" s="6" t="s">
        <v>9</v>
      </c>
      <c r="B7" s="8">
        <v>432119.85</v>
      </c>
      <c r="C7" s="8">
        <v>302483.89499999996</v>
      </c>
      <c r="D7" s="8">
        <v>129635.95499999999</v>
      </c>
      <c r="E7" s="8">
        <v>0</v>
      </c>
      <c r="F7" s="245">
        <v>0</v>
      </c>
      <c r="G7" s="245">
        <v>0</v>
      </c>
      <c r="H7" s="245">
        <v>0</v>
      </c>
      <c r="I7" s="228">
        <v>113830.95819888548</v>
      </c>
      <c r="J7" s="228">
        <v>48784.696370950915</v>
      </c>
      <c r="K7" s="228">
        <v>0</v>
      </c>
      <c r="L7" s="246">
        <v>188652.93680111447</v>
      </c>
      <c r="M7" s="246">
        <v>80851.258629049073</v>
      </c>
      <c r="N7" s="246">
        <v>0</v>
      </c>
      <c r="O7" s="180" t="s">
        <v>160</v>
      </c>
      <c r="P7" s="424">
        <v>2012</v>
      </c>
      <c r="Q7" s="58"/>
      <c r="R7" s="12"/>
      <c r="S7" s="12"/>
      <c r="T7" s="12"/>
      <c r="U7" s="13"/>
      <c r="V7" s="13"/>
      <c r="W7" s="13"/>
      <c r="X7" s="13"/>
      <c r="Y7" s="13"/>
      <c r="Z7" s="13"/>
      <c r="AA7" s="13"/>
      <c r="AB7" s="13"/>
      <c r="AC7" s="13"/>
      <c r="AD7" s="15">
        <v>25</v>
      </c>
      <c r="AE7" s="111">
        <v>25</v>
      </c>
      <c r="AF7" s="111">
        <v>25</v>
      </c>
      <c r="AG7" s="111">
        <v>25</v>
      </c>
      <c r="AH7" s="17"/>
      <c r="AI7" s="20">
        <v>0.6</v>
      </c>
      <c r="AJ7" s="21">
        <v>0.6</v>
      </c>
      <c r="AK7" s="21">
        <v>0.6</v>
      </c>
      <c r="AL7" s="21">
        <v>0.6</v>
      </c>
      <c r="AM7" s="25"/>
      <c r="AN7" s="26"/>
      <c r="AO7" s="26"/>
      <c r="AP7" s="26"/>
      <c r="AQ7" s="248" t="s">
        <v>140</v>
      </c>
      <c r="AR7" s="30"/>
      <c r="AS7" s="30"/>
      <c r="AT7" s="30"/>
      <c r="AU7" s="247">
        <v>800</v>
      </c>
      <c r="AV7" s="34"/>
      <c r="AW7" s="34"/>
      <c r="AX7" s="34"/>
      <c r="AY7" s="37"/>
      <c r="AZ7" s="38"/>
      <c r="BA7" s="38"/>
      <c r="BB7" s="38"/>
      <c r="BC7" s="41"/>
      <c r="BD7" s="42"/>
      <c r="BE7" s="42"/>
      <c r="BF7" s="42"/>
      <c r="BG7" s="45"/>
      <c r="BH7" s="46"/>
      <c r="BI7" s="46"/>
      <c r="BJ7" s="46"/>
      <c r="BK7" s="102">
        <v>50500</v>
      </c>
      <c r="BL7" s="102">
        <v>48500</v>
      </c>
      <c r="BN7" s="79"/>
    </row>
    <row r="8" spans="1:69" ht="29.1" customHeight="1">
      <c r="A8" s="6" t="s">
        <v>18</v>
      </c>
      <c r="B8" s="8">
        <v>76157.7</v>
      </c>
      <c r="C8" s="8">
        <v>68541.929999999993</v>
      </c>
      <c r="D8" s="8">
        <v>7615.77</v>
      </c>
      <c r="E8" s="8">
        <v>0</v>
      </c>
      <c r="F8" s="245">
        <v>0</v>
      </c>
      <c r="G8" s="245">
        <v>0</v>
      </c>
      <c r="H8" s="245">
        <v>0</v>
      </c>
      <c r="I8" s="228">
        <v>4771.6344293390321</v>
      </c>
      <c r="J8" s="228">
        <v>530.18160325989254</v>
      </c>
      <c r="K8" s="228">
        <v>0</v>
      </c>
      <c r="L8" s="246">
        <v>63770.295570660965</v>
      </c>
      <c r="M8" s="246">
        <v>7085.5883967401078</v>
      </c>
      <c r="N8" s="246">
        <v>0</v>
      </c>
      <c r="O8" s="180" t="s">
        <v>160</v>
      </c>
      <c r="P8" s="424">
        <v>2012</v>
      </c>
      <c r="Q8" s="58"/>
      <c r="R8" s="12"/>
      <c r="S8" s="12"/>
      <c r="T8" s="12"/>
      <c r="U8" s="13"/>
      <c r="V8" s="13"/>
      <c r="W8" s="13"/>
      <c r="X8" s="13"/>
      <c r="Y8" s="13"/>
      <c r="Z8" s="13"/>
      <c r="AA8" s="13"/>
      <c r="AB8" s="13"/>
      <c r="AC8" s="13"/>
      <c r="AD8" s="15">
        <v>25</v>
      </c>
      <c r="AE8" s="111">
        <v>25</v>
      </c>
      <c r="AF8" s="111">
        <v>25</v>
      </c>
      <c r="AG8" s="111">
        <v>25</v>
      </c>
      <c r="AH8" s="17"/>
      <c r="AI8" s="20">
        <v>0.6</v>
      </c>
      <c r="AJ8" s="21">
        <v>0.6</v>
      </c>
      <c r="AK8" s="21">
        <v>0.6</v>
      </c>
      <c r="AL8" s="21">
        <v>0.6</v>
      </c>
      <c r="AM8" s="25"/>
      <c r="AN8" s="26"/>
      <c r="AO8" s="26"/>
      <c r="AP8" s="26"/>
      <c r="AQ8" s="248" t="s">
        <v>140</v>
      </c>
      <c r="AR8" s="30"/>
      <c r="AS8" s="30"/>
      <c r="AT8" s="30"/>
      <c r="AU8" s="247">
        <v>500</v>
      </c>
      <c r="AV8" s="34"/>
      <c r="AW8" s="34"/>
      <c r="AX8" s="34"/>
      <c r="AY8" s="37"/>
      <c r="AZ8" s="38"/>
      <c r="BA8" s="38"/>
      <c r="BB8" s="38"/>
      <c r="BC8" s="41"/>
      <c r="BD8" s="42"/>
      <c r="BE8" s="42"/>
      <c r="BF8" s="42"/>
      <c r="BG8" s="45"/>
      <c r="BH8" s="46"/>
      <c r="BI8" s="46"/>
      <c r="BJ8" s="46"/>
      <c r="BK8" s="102">
        <v>8000</v>
      </c>
      <c r="BL8" s="102">
        <v>5600</v>
      </c>
      <c r="BN8" s="79"/>
    </row>
    <row r="9" spans="1:69" ht="29.1" customHeight="1">
      <c r="A9" s="6" t="s">
        <v>16</v>
      </c>
      <c r="B9" s="8">
        <v>107481.20195667366</v>
      </c>
      <c r="C9" s="8">
        <v>107481.20195667366</v>
      </c>
      <c r="D9" s="8">
        <v>0</v>
      </c>
      <c r="E9" s="8">
        <v>0</v>
      </c>
      <c r="F9" s="245">
        <v>0</v>
      </c>
      <c r="G9" s="245">
        <v>0</v>
      </c>
      <c r="H9" s="245">
        <v>0</v>
      </c>
      <c r="I9" s="228">
        <v>0</v>
      </c>
      <c r="J9" s="228">
        <v>0</v>
      </c>
      <c r="K9" s="228">
        <v>0</v>
      </c>
      <c r="L9" s="246">
        <v>107481.20195667366</v>
      </c>
      <c r="M9" s="246">
        <v>0</v>
      </c>
      <c r="N9" s="246">
        <v>0</v>
      </c>
      <c r="O9" s="180" t="s">
        <v>160</v>
      </c>
      <c r="P9" s="424">
        <v>2012</v>
      </c>
      <c r="Q9" s="58"/>
      <c r="R9" s="12"/>
      <c r="S9" s="12"/>
      <c r="T9" s="12"/>
      <c r="U9" s="13"/>
      <c r="V9" s="13"/>
      <c r="W9" s="13"/>
      <c r="X9" s="13"/>
      <c r="Y9" s="13"/>
      <c r="Z9" s="13"/>
      <c r="AA9" s="13"/>
      <c r="AB9" s="13"/>
      <c r="AC9" s="13"/>
      <c r="AD9" s="15">
        <v>25</v>
      </c>
      <c r="AE9" s="111">
        <v>25</v>
      </c>
      <c r="AF9" s="111">
        <v>25</v>
      </c>
      <c r="AG9" s="111">
        <v>25</v>
      </c>
      <c r="AH9" s="17"/>
      <c r="AI9" s="20">
        <v>0.6</v>
      </c>
      <c r="AJ9" s="21">
        <v>0.6</v>
      </c>
      <c r="AK9" s="21">
        <v>0.6</v>
      </c>
      <c r="AL9" s="21">
        <v>0.6</v>
      </c>
      <c r="AM9" s="25"/>
      <c r="AN9" s="26"/>
      <c r="AO9" s="26"/>
      <c r="AP9" s="26"/>
      <c r="AQ9" s="248" t="s">
        <v>140</v>
      </c>
      <c r="AR9" s="30"/>
      <c r="AS9" s="30"/>
      <c r="AT9" s="30"/>
      <c r="AU9" s="247">
        <v>750</v>
      </c>
      <c r="AV9" s="34"/>
      <c r="AW9" s="34"/>
      <c r="AX9" s="34"/>
      <c r="AY9" s="37"/>
      <c r="AZ9" s="38"/>
      <c r="BA9" s="38"/>
      <c r="BB9" s="38"/>
      <c r="BC9" s="41"/>
      <c r="BD9" s="42"/>
      <c r="BE9" s="42"/>
      <c r="BF9" s="42"/>
      <c r="BG9" s="45"/>
      <c r="BH9" s="46"/>
      <c r="BI9" s="46"/>
      <c r="BJ9" s="46"/>
      <c r="BK9" s="102">
        <v>17000</v>
      </c>
      <c r="BL9" s="102">
        <v>15700</v>
      </c>
      <c r="BN9" s="79"/>
    </row>
    <row r="10" spans="1:69" ht="29.1" customHeight="1">
      <c r="A10" s="6" t="s">
        <v>22</v>
      </c>
      <c r="B10" s="8">
        <v>671432.53536754509</v>
      </c>
      <c r="C10" s="8">
        <v>665258.6809559362</v>
      </c>
      <c r="D10" s="8">
        <v>6173.854411608906</v>
      </c>
      <c r="E10" s="8">
        <v>0</v>
      </c>
      <c r="F10" s="245">
        <v>0</v>
      </c>
      <c r="G10" s="245">
        <v>0</v>
      </c>
      <c r="H10" s="245">
        <v>0</v>
      </c>
      <c r="I10" s="228">
        <v>0</v>
      </c>
      <c r="J10" s="228">
        <v>0</v>
      </c>
      <c r="K10" s="228">
        <v>0</v>
      </c>
      <c r="L10" s="246">
        <v>665258.6809559362</v>
      </c>
      <c r="M10" s="246">
        <v>6173.854411608906</v>
      </c>
      <c r="N10" s="246">
        <v>0</v>
      </c>
      <c r="O10" s="180" t="s">
        <v>160</v>
      </c>
      <c r="P10" s="424">
        <v>2012</v>
      </c>
      <c r="Q10" s="58"/>
      <c r="R10" s="12"/>
      <c r="S10" s="12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5">
        <v>25</v>
      </c>
      <c r="AE10" s="111">
        <v>25</v>
      </c>
      <c r="AF10" s="111">
        <v>25</v>
      </c>
      <c r="AG10" s="111">
        <v>25</v>
      </c>
      <c r="AH10" s="17"/>
      <c r="AI10" s="20">
        <v>0.6</v>
      </c>
      <c r="AJ10" s="21">
        <v>0.6</v>
      </c>
      <c r="AK10" s="21">
        <v>0.6</v>
      </c>
      <c r="AL10" s="21">
        <v>0.6</v>
      </c>
      <c r="AM10" s="25"/>
      <c r="AN10" s="26"/>
      <c r="AO10" s="26"/>
      <c r="AP10" s="26"/>
      <c r="AQ10" s="248" t="s">
        <v>140</v>
      </c>
      <c r="AR10" s="30"/>
      <c r="AS10" s="30"/>
      <c r="AT10" s="30"/>
      <c r="AU10" s="247">
        <v>800</v>
      </c>
      <c r="AV10" s="34"/>
      <c r="AW10" s="34"/>
      <c r="AX10" s="34"/>
      <c r="AY10" s="37"/>
      <c r="AZ10" s="38"/>
      <c r="BA10" s="38"/>
      <c r="BB10" s="38"/>
      <c r="BC10" s="41"/>
      <c r="BD10" s="42"/>
      <c r="BE10" s="42"/>
      <c r="BF10" s="42"/>
      <c r="BG10" s="45"/>
      <c r="BH10" s="46"/>
      <c r="BI10" s="46"/>
      <c r="BJ10" s="46"/>
      <c r="BK10" s="102">
        <v>22373</v>
      </c>
      <c r="BL10" s="102">
        <v>16652</v>
      </c>
      <c r="BN10" s="79"/>
    </row>
    <row r="11" spans="1:69" ht="29.1" customHeight="1">
      <c r="A11" s="6" t="s">
        <v>19</v>
      </c>
      <c r="B11" s="8">
        <v>405509.12419720046</v>
      </c>
      <c r="C11" s="8">
        <v>324407.61900739459</v>
      </c>
      <c r="D11" s="8">
        <v>81101.505189805888</v>
      </c>
      <c r="E11" s="8">
        <v>0</v>
      </c>
      <c r="F11" s="245">
        <v>0</v>
      </c>
      <c r="G11" s="245">
        <v>0</v>
      </c>
      <c r="H11" s="245">
        <v>0</v>
      </c>
      <c r="I11" s="228">
        <v>0</v>
      </c>
      <c r="J11" s="228">
        <v>0</v>
      </c>
      <c r="K11" s="228">
        <v>0</v>
      </c>
      <c r="L11" s="246">
        <v>324407.61900739459</v>
      </c>
      <c r="M11" s="246">
        <v>81101.505189805888</v>
      </c>
      <c r="N11" s="246">
        <v>0</v>
      </c>
      <c r="O11" s="180" t="s">
        <v>160</v>
      </c>
      <c r="P11" s="424">
        <v>2012</v>
      </c>
      <c r="Q11" s="58"/>
      <c r="R11" s="12"/>
      <c r="S11" s="12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5">
        <v>25</v>
      </c>
      <c r="AE11" s="111">
        <v>25</v>
      </c>
      <c r="AF11" s="111">
        <v>25</v>
      </c>
      <c r="AG11" s="111">
        <v>25</v>
      </c>
      <c r="AH11" s="17"/>
      <c r="AI11" s="20">
        <v>0.6</v>
      </c>
      <c r="AJ11" s="21">
        <v>0.6</v>
      </c>
      <c r="AK11" s="21">
        <v>0.6</v>
      </c>
      <c r="AL11" s="21">
        <v>0.6</v>
      </c>
      <c r="AM11" s="25"/>
      <c r="AN11" s="26"/>
      <c r="AO11" s="26"/>
      <c r="AP11" s="26"/>
      <c r="AQ11" s="248" t="s">
        <v>140</v>
      </c>
      <c r="AR11" s="30"/>
      <c r="AS11" s="30"/>
      <c r="AT11" s="30"/>
      <c r="AU11" s="247">
        <v>800</v>
      </c>
      <c r="AV11" s="34"/>
      <c r="AW11" s="34"/>
      <c r="AX11" s="34"/>
      <c r="AY11" s="37"/>
      <c r="AZ11" s="38"/>
      <c r="BA11" s="38"/>
      <c r="BB11" s="38"/>
      <c r="BC11" s="41"/>
      <c r="BD11" s="42"/>
      <c r="BE11" s="42"/>
      <c r="BF11" s="42"/>
      <c r="BG11" s="45"/>
      <c r="BH11" s="46"/>
      <c r="BI11" s="46"/>
      <c r="BJ11" s="46"/>
      <c r="BK11" s="102">
        <v>37000</v>
      </c>
      <c r="BL11" s="102">
        <v>32306</v>
      </c>
      <c r="BN11" s="79"/>
    </row>
    <row r="12" spans="1:69" ht="29.1" customHeight="1">
      <c r="A12" s="6" t="s">
        <v>3</v>
      </c>
      <c r="B12" s="8">
        <v>1078099.4842857143</v>
      </c>
      <c r="C12" s="8">
        <v>703813.77</v>
      </c>
      <c r="D12" s="8">
        <v>0</v>
      </c>
      <c r="E12" s="8">
        <v>374285.71428571432</v>
      </c>
      <c r="F12" s="245">
        <v>0</v>
      </c>
      <c r="G12" s="245">
        <v>0</v>
      </c>
      <c r="H12" s="245">
        <v>0</v>
      </c>
      <c r="I12" s="228">
        <v>265300.19998620776</v>
      </c>
      <c r="J12" s="228">
        <v>0</v>
      </c>
      <c r="K12" s="228">
        <v>42125</v>
      </c>
      <c r="L12" s="246">
        <v>438513.57001379225</v>
      </c>
      <c r="M12" s="246">
        <v>0</v>
      </c>
      <c r="N12" s="246">
        <v>332160.71428571432</v>
      </c>
      <c r="O12" s="180" t="s">
        <v>160</v>
      </c>
      <c r="P12" s="424">
        <v>2012</v>
      </c>
      <c r="Q12" s="58"/>
      <c r="R12" s="12"/>
      <c r="S12" s="12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5">
        <v>25</v>
      </c>
      <c r="AE12" s="111">
        <v>25</v>
      </c>
      <c r="AF12" s="111">
        <v>25</v>
      </c>
      <c r="AG12" s="111">
        <v>25</v>
      </c>
      <c r="AH12" s="17"/>
      <c r="AI12" s="20">
        <v>0.6</v>
      </c>
      <c r="AJ12" s="21">
        <v>0.6</v>
      </c>
      <c r="AK12" s="21">
        <v>0.6</v>
      </c>
      <c r="AL12" s="21">
        <v>0.6</v>
      </c>
      <c r="AM12" s="25"/>
      <c r="AN12" s="26"/>
      <c r="AO12" s="26"/>
      <c r="AP12" s="26"/>
      <c r="AQ12" s="248" t="s">
        <v>140</v>
      </c>
      <c r="AR12" s="30"/>
      <c r="AS12" s="30"/>
      <c r="AT12" s="30"/>
      <c r="AU12" s="247">
        <v>800</v>
      </c>
      <c r="AV12" s="34"/>
      <c r="AW12" s="34"/>
      <c r="AX12" s="34"/>
      <c r="AY12" s="37"/>
      <c r="AZ12" s="38"/>
      <c r="BA12" s="38"/>
      <c r="BB12" s="38"/>
      <c r="BC12" s="41"/>
      <c r="BD12" s="42"/>
      <c r="BE12" s="42"/>
      <c r="BF12" s="42"/>
      <c r="BG12" s="45"/>
      <c r="BH12" s="46"/>
      <c r="BI12" s="46"/>
      <c r="BJ12" s="46"/>
      <c r="BK12" s="102">
        <v>112500</v>
      </c>
      <c r="BL12" s="102">
        <v>116770</v>
      </c>
      <c r="BN12" s="79"/>
    </row>
    <row r="13" spans="1:69" ht="29.1" customHeight="1">
      <c r="A13" s="6" t="s">
        <v>20</v>
      </c>
      <c r="B13" s="8">
        <v>5508</v>
      </c>
      <c r="C13" s="8">
        <v>4957.2</v>
      </c>
      <c r="D13" s="8">
        <v>550.80000000000007</v>
      </c>
      <c r="E13" s="8">
        <v>0</v>
      </c>
      <c r="F13" s="245">
        <v>0</v>
      </c>
      <c r="G13" s="245">
        <v>0</v>
      </c>
      <c r="H13" s="245">
        <v>0</v>
      </c>
      <c r="I13" s="228">
        <v>440.62475527327814</v>
      </c>
      <c r="J13" s="228">
        <v>48.958306141475354</v>
      </c>
      <c r="K13" s="228">
        <v>0</v>
      </c>
      <c r="L13" s="246">
        <v>4516.5752447267214</v>
      </c>
      <c r="M13" s="246">
        <v>501.84169385852471</v>
      </c>
      <c r="N13" s="246">
        <v>0</v>
      </c>
      <c r="O13" s="180" t="s">
        <v>160</v>
      </c>
      <c r="P13" s="424">
        <v>2012</v>
      </c>
      <c r="Q13" s="58"/>
      <c r="R13" s="12"/>
      <c r="S13" s="12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5">
        <v>25</v>
      </c>
      <c r="AE13" s="111">
        <v>25</v>
      </c>
      <c r="AF13" s="111">
        <v>25</v>
      </c>
      <c r="AG13" s="111">
        <v>25</v>
      </c>
      <c r="AH13" s="17"/>
      <c r="AI13" s="20">
        <v>0.6</v>
      </c>
      <c r="AJ13" s="21">
        <v>0.6</v>
      </c>
      <c r="AK13" s="21">
        <v>0.6</v>
      </c>
      <c r="AL13" s="21">
        <v>0.6</v>
      </c>
      <c r="AM13" s="25"/>
      <c r="AN13" s="26"/>
      <c r="AO13" s="26"/>
      <c r="AP13" s="26"/>
      <c r="AQ13" s="248" t="s">
        <v>140</v>
      </c>
      <c r="AR13" s="30"/>
      <c r="AS13" s="30"/>
      <c r="AT13" s="30"/>
      <c r="AU13" s="247">
        <v>800</v>
      </c>
      <c r="AV13" s="34"/>
      <c r="AW13" s="34"/>
      <c r="AX13" s="34"/>
      <c r="AY13" s="37"/>
      <c r="AZ13" s="38"/>
      <c r="BA13" s="38"/>
      <c r="BB13" s="38"/>
      <c r="BC13" s="41"/>
      <c r="BD13" s="42"/>
      <c r="BE13" s="42"/>
      <c r="BF13" s="42"/>
      <c r="BG13" s="45"/>
      <c r="BH13" s="46"/>
      <c r="BI13" s="46"/>
      <c r="BJ13" s="46"/>
      <c r="BK13" s="102">
        <v>900</v>
      </c>
      <c r="BL13" s="102">
        <v>1000</v>
      </c>
      <c r="BN13" s="79"/>
    </row>
    <row r="14" spans="1:69" ht="29.1" customHeight="1">
      <c r="A14" s="6" t="s">
        <v>13</v>
      </c>
      <c r="B14" s="8">
        <v>32410.400000000001</v>
      </c>
      <c r="C14" s="8">
        <v>24307.800000000003</v>
      </c>
      <c r="D14" s="8">
        <v>5572.6</v>
      </c>
      <c r="E14" s="8">
        <v>2530</v>
      </c>
      <c r="F14" s="245">
        <v>0</v>
      </c>
      <c r="G14" s="245">
        <v>0</v>
      </c>
      <c r="H14" s="245">
        <v>0</v>
      </c>
      <c r="I14" s="228">
        <v>0</v>
      </c>
      <c r="J14" s="228">
        <v>0</v>
      </c>
      <c r="K14" s="228">
        <v>2530</v>
      </c>
      <c r="L14" s="246">
        <v>24307.800000000003</v>
      </c>
      <c r="M14" s="246">
        <v>5572.6</v>
      </c>
      <c r="N14" s="246">
        <v>0</v>
      </c>
      <c r="O14" s="180" t="s">
        <v>160</v>
      </c>
      <c r="P14" s="424">
        <v>2012</v>
      </c>
      <c r="Q14" s="58"/>
      <c r="R14" s="12"/>
      <c r="S14" s="12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5">
        <v>25</v>
      </c>
      <c r="AE14" s="111">
        <v>25</v>
      </c>
      <c r="AF14" s="111">
        <v>25</v>
      </c>
      <c r="AG14" s="111">
        <v>25</v>
      </c>
      <c r="AH14" s="17"/>
      <c r="AI14" s="20">
        <v>0.6</v>
      </c>
      <c r="AJ14" s="21">
        <v>0.6</v>
      </c>
      <c r="AK14" s="21">
        <v>0.6</v>
      </c>
      <c r="AL14" s="21">
        <v>0.6</v>
      </c>
      <c r="AM14" s="25"/>
      <c r="AN14" s="26"/>
      <c r="AO14" s="26"/>
      <c r="AP14" s="26"/>
      <c r="AQ14" s="248" t="s">
        <v>140</v>
      </c>
      <c r="AR14" s="30"/>
      <c r="AS14" s="30"/>
      <c r="AT14" s="30"/>
      <c r="AU14" s="247">
        <v>800</v>
      </c>
      <c r="AV14" s="34"/>
      <c r="AW14" s="34"/>
      <c r="AX14" s="34"/>
      <c r="AY14" s="37"/>
      <c r="AZ14" s="38"/>
      <c r="BA14" s="38"/>
      <c r="BB14" s="38"/>
      <c r="BC14" s="41"/>
      <c r="BD14" s="42"/>
      <c r="BE14" s="42"/>
      <c r="BF14" s="42"/>
      <c r="BG14" s="45"/>
      <c r="BH14" s="46"/>
      <c r="BI14" s="46"/>
      <c r="BJ14" s="46"/>
      <c r="BK14" s="102">
        <v>3000</v>
      </c>
      <c r="BL14" s="102">
        <v>3000</v>
      </c>
      <c r="BN14" s="79"/>
    </row>
    <row r="15" spans="1:69" ht="29.1" customHeight="1">
      <c r="A15" s="6" t="s">
        <v>4</v>
      </c>
      <c r="B15" s="8">
        <v>2230428.9574583815</v>
      </c>
      <c r="C15" s="8">
        <v>1561300.0277336489</v>
      </c>
      <c r="D15" s="8">
        <v>661533.21543901856</v>
      </c>
      <c r="E15" s="8">
        <v>7595.7142857142862</v>
      </c>
      <c r="F15" s="245">
        <v>0</v>
      </c>
      <c r="G15" s="245">
        <v>0</v>
      </c>
      <c r="H15" s="245">
        <v>0</v>
      </c>
      <c r="I15" s="228">
        <v>256881.35689697272</v>
      </c>
      <c r="J15" s="228">
        <v>108842.34099519452</v>
      </c>
      <c r="K15" s="228">
        <v>0</v>
      </c>
      <c r="L15" s="246">
        <v>1304418.6708366761</v>
      </c>
      <c r="M15" s="246">
        <v>552690.87444382405</v>
      </c>
      <c r="N15" s="246">
        <v>7595.7142857142862</v>
      </c>
      <c r="O15" s="180" t="s">
        <v>160</v>
      </c>
      <c r="P15" s="424">
        <v>2012</v>
      </c>
      <c r="Q15" s="58"/>
      <c r="R15" s="12"/>
      <c r="S15" s="12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5">
        <v>25</v>
      </c>
      <c r="AE15" s="111">
        <v>25</v>
      </c>
      <c r="AF15" s="111">
        <v>25</v>
      </c>
      <c r="AG15" s="111">
        <v>25</v>
      </c>
      <c r="AH15" s="17"/>
      <c r="AI15" s="20">
        <v>0.6</v>
      </c>
      <c r="AJ15" s="21">
        <v>0.6</v>
      </c>
      <c r="AK15" s="21">
        <v>0.6</v>
      </c>
      <c r="AL15" s="21">
        <v>0.6</v>
      </c>
      <c r="AM15" s="25"/>
      <c r="AN15" s="26"/>
      <c r="AO15" s="26"/>
      <c r="AP15" s="26"/>
      <c r="AQ15" s="248" t="s">
        <v>140</v>
      </c>
      <c r="AR15" s="30"/>
      <c r="AS15" s="30"/>
      <c r="AT15" s="30"/>
      <c r="AU15" s="247">
        <v>990</v>
      </c>
      <c r="AV15" s="34"/>
      <c r="AW15" s="34"/>
      <c r="AX15" s="34"/>
      <c r="AY15" s="37"/>
      <c r="AZ15" s="38"/>
      <c r="BA15" s="38"/>
      <c r="BB15" s="38"/>
      <c r="BC15" s="41"/>
      <c r="BD15" s="42"/>
      <c r="BE15" s="42"/>
      <c r="BF15" s="42"/>
      <c r="BG15" s="45"/>
      <c r="BH15" s="46"/>
      <c r="BI15" s="46"/>
      <c r="BJ15" s="46"/>
      <c r="BK15" s="102">
        <v>197474</v>
      </c>
      <c r="BL15" s="102">
        <v>216185</v>
      </c>
      <c r="BN15" s="79"/>
    </row>
    <row r="16" spans="1:69" ht="29.1" customHeight="1">
      <c r="A16" s="7" t="s">
        <v>0</v>
      </c>
      <c r="B16" s="8">
        <v>14198668.510834485</v>
      </c>
      <c r="C16" s="8">
        <v>9939067.957584139</v>
      </c>
      <c r="D16" s="8">
        <v>4228098.5532503454</v>
      </c>
      <c r="E16" s="8">
        <v>31502</v>
      </c>
      <c r="F16" s="245">
        <v>0</v>
      </c>
      <c r="G16" s="245">
        <v>0</v>
      </c>
      <c r="H16" s="245">
        <v>0</v>
      </c>
      <c r="I16" s="228">
        <v>871625.40113017452</v>
      </c>
      <c r="J16" s="228">
        <v>370791.11574869667</v>
      </c>
      <c r="K16" s="228">
        <v>23700</v>
      </c>
      <c r="L16" s="246">
        <v>9067442.5564539637</v>
      </c>
      <c r="M16" s="246">
        <v>3857307.4375016489</v>
      </c>
      <c r="N16" s="246">
        <v>7802</v>
      </c>
      <c r="O16" s="180" t="s">
        <v>160</v>
      </c>
      <c r="P16" s="424">
        <v>2012</v>
      </c>
      <c r="Q16" s="58"/>
      <c r="R16" s="12"/>
      <c r="S16" s="12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5">
        <v>25</v>
      </c>
      <c r="AE16" s="111">
        <v>25</v>
      </c>
      <c r="AF16" s="111">
        <v>25</v>
      </c>
      <c r="AG16" s="111">
        <v>25</v>
      </c>
      <c r="AH16" s="17"/>
      <c r="AI16" s="20">
        <v>0.6</v>
      </c>
      <c r="AJ16" s="21">
        <v>0.6</v>
      </c>
      <c r="AK16" s="21">
        <v>0.6</v>
      </c>
      <c r="AL16" s="21">
        <v>0.6</v>
      </c>
      <c r="AM16" s="25"/>
      <c r="AN16" s="26"/>
      <c r="AO16" s="26"/>
      <c r="AP16" s="26"/>
      <c r="AQ16" s="248" t="s">
        <v>140</v>
      </c>
      <c r="AR16" s="30"/>
      <c r="AS16" s="30"/>
      <c r="AT16" s="30"/>
      <c r="AU16" s="247">
        <v>800</v>
      </c>
      <c r="AV16" s="34"/>
      <c r="AW16" s="34"/>
      <c r="AX16" s="34"/>
      <c r="AY16" s="37"/>
      <c r="AZ16" s="38"/>
      <c r="BA16" s="38"/>
      <c r="BB16" s="38"/>
      <c r="BC16" s="41"/>
      <c r="BD16" s="42"/>
      <c r="BE16" s="42"/>
      <c r="BF16" s="42"/>
      <c r="BG16" s="45"/>
      <c r="BH16" s="46"/>
      <c r="BI16" s="46"/>
      <c r="BJ16" s="46"/>
      <c r="BK16" s="102">
        <v>977500</v>
      </c>
      <c r="BL16" s="102">
        <v>907800</v>
      </c>
      <c r="BN16" s="79"/>
    </row>
    <row r="17" spans="1:66" ht="29.1" customHeight="1">
      <c r="A17" s="6" t="s">
        <v>15</v>
      </c>
      <c r="B17" s="8">
        <v>3914973.75</v>
      </c>
      <c r="C17" s="8">
        <v>2740481.625</v>
      </c>
      <c r="D17" s="8">
        <v>1164312.125</v>
      </c>
      <c r="E17" s="8">
        <v>10180.000000000002</v>
      </c>
      <c r="F17" s="245">
        <v>0</v>
      </c>
      <c r="G17" s="245">
        <v>0</v>
      </c>
      <c r="H17" s="245">
        <v>0</v>
      </c>
      <c r="I17" s="228">
        <v>1459916.700761338</v>
      </c>
      <c r="J17" s="228">
        <v>620255.46921389143</v>
      </c>
      <c r="K17" s="228">
        <v>1040</v>
      </c>
      <c r="L17" s="246">
        <v>1280564.924238662</v>
      </c>
      <c r="M17" s="246">
        <v>544056.65578610857</v>
      </c>
      <c r="N17" s="246">
        <v>9140.0000000000018</v>
      </c>
      <c r="O17" s="180" t="s">
        <v>160</v>
      </c>
      <c r="P17" s="424">
        <v>2012</v>
      </c>
      <c r="Q17" s="58"/>
      <c r="R17" s="12"/>
      <c r="S17" s="12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5">
        <v>25</v>
      </c>
      <c r="AE17" s="111">
        <v>25</v>
      </c>
      <c r="AF17" s="111">
        <v>25</v>
      </c>
      <c r="AG17" s="111">
        <v>25</v>
      </c>
      <c r="AH17" s="17"/>
      <c r="AI17" s="20">
        <v>0.6</v>
      </c>
      <c r="AJ17" s="21">
        <v>0.6</v>
      </c>
      <c r="AK17" s="21">
        <v>0.6</v>
      </c>
      <c r="AL17" s="21">
        <v>0.6</v>
      </c>
      <c r="AM17" s="25"/>
      <c r="AN17" s="26"/>
      <c r="AO17" s="26"/>
      <c r="AP17" s="26"/>
      <c r="AQ17" s="248" t="s">
        <v>140</v>
      </c>
      <c r="AR17" s="30"/>
      <c r="AS17" s="30"/>
      <c r="AT17" s="30"/>
      <c r="AU17" s="247">
        <v>800</v>
      </c>
      <c r="AV17" s="34"/>
      <c r="AW17" s="34"/>
      <c r="AX17" s="34"/>
      <c r="AY17" s="37"/>
      <c r="AZ17" s="38"/>
      <c r="BA17" s="38"/>
      <c r="BB17" s="38"/>
      <c r="BC17" s="41"/>
      <c r="BD17" s="42"/>
      <c r="BE17" s="42"/>
      <c r="BF17" s="42"/>
      <c r="BG17" s="45"/>
      <c r="BH17" s="46"/>
      <c r="BI17" s="46"/>
      <c r="BJ17" s="46"/>
      <c r="BK17" s="102">
        <v>241500</v>
      </c>
      <c r="BL17" s="102">
        <v>226700</v>
      </c>
      <c r="BN17" s="79"/>
    </row>
    <row r="18" spans="1:66" ht="29.1" customHeight="1">
      <c r="A18" s="6" t="s">
        <v>21</v>
      </c>
      <c r="B18" s="8">
        <v>119807.67992361524</v>
      </c>
      <c r="C18" s="8">
        <v>69592.44641182819</v>
      </c>
      <c r="D18" s="8">
        <v>50215.233511787053</v>
      </c>
      <c r="E18" s="8">
        <v>0</v>
      </c>
      <c r="F18" s="245">
        <v>0</v>
      </c>
      <c r="G18" s="245">
        <v>0</v>
      </c>
      <c r="H18" s="245">
        <v>0</v>
      </c>
      <c r="I18" s="228">
        <v>0</v>
      </c>
      <c r="J18" s="228">
        <v>0</v>
      </c>
      <c r="K18" s="228">
        <v>0</v>
      </c>
      <c r="L18" s="246">
        <v>69592.44641182819</v>
      </c>
      <c r="M18" s="246">
        <v>50215.233511787053</v>
      </c>
      <c r="N18" s="246">
        <v>0</v>
      </c>
      <c r="O18" s="180" t="s">
        <v>160</v>
      </c>
      <c r="P18" s="424">
        <v>2012</v>
      </c>
      <c r="Q18" s="58"/>
      <c r="R18" s="12"/>
      <c r="S18" s="12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5">
        <v>25</v>
      </c>
      <c r="AE18" s="111">
        <v>25</v>
      </c>
      <c r="AF18" s="111">
        <v>25</v>
      </c>
      <c r="AG18" s="111">
        <v>25</v>
      </c>
      <c r="AH18" s="17"/>
      <c r="AI18" s="20">
        <v>0.6</v>
      </c>
      <c r="AJ18" s="21">
        <v>0.6</v>
      </c>
      <c r="AK18" s="21">
        <v>0.6</v>
      </c>
      <c r="AL18" s="21">
        <v>0.6</v>
      </c>
      <c r="AM18" s="25"/>
      <c r="AN18" s="26"/>
      <c r="AO18" s="26"/>
      <c r="AP18" s="26"/>
      <c r="AQ18" s="248" t="s">
        <v>140</v>
      </c>
      <c r="AR18" s="30"/>
      <c r="AS18" s="30"/>
      <c r="AT18" s="30"/>
      <c r="AU18" s="247">
        <v>800</v>
      </c>
      <c r="AV18" s="34"/>
      <c r="AW18" s="34"/>
      <c r="AX18" s="34"/>
      <c r="AY18" s="37"/>
      <c r="AZ18" s="38"/>
      <c r="BA18" s="38"/>
      <c r="BB18" s="38"/>
      <c r="BC18" s="41"/>
      <c r="BD18" s="42"/>
      <c r="BE18" s="42"/>
      <c r="BF18" s="42"/>
      <c r="BG18" s="45"/>
      <c r="BH18" s="46"/>
      <c r="BI18" s="46"/>
      <c r="BJ18" s="46"/>
      <c r="BK18" s="102">
        <v>44200</v>
      </c>
      <c r="BL18" s="102">
        <v>10580</v>
      </c>
      <c r="BN18" s="79"/>
    </row>
    <row r="19" spans="1:66" ht="29.1" customHeight="1">
      <c r="A19" s="6" t="s">
        <v>10</v>
      </c>
      <c r="B19" s="8">
        <v>167065.97645134697</v>
      </c>
      <c r="C19" s="8">
        <v>116946.18351594287</v>
      </c>
      <c r="D19" s="8">
        <v>50119.79293540409</v>
      </c>
      <c r="E19" s="8">
        <v>0</v>
      </c>
      <c r="F19" s="245">
        <v>0</v>
      </c>
      <c r="G19" s="245">
        <v>0</v>
      </c>
      <c r="H19" s="245">
        <v>0</v>
      </c>
      <c r="I19" s="228">
        <v>2329.4122704998035</v>
      </c>
      <c r="J19" s="228">
        <v>998.31954449991576</v>
      </c>
      <c r="K19" s="228">
        <v>0</v>
      </c>
      <c r="L19" s="246">
        <v>114616.77124544307</v>
      </c>
      <c r="M19" s="246">
        <v>49121.473390904175</v>
      </c>
      <c r="N19" s="246">
        <v>0</v>
      </c>
      <c r="O19" s="180" t="s">
        <v>160</v>
      </c>
      <c r="P19" s="424">
        <v>2012</v>
      </c>
      <c r="Q19" s="58"/>
      <c r="R19" s="12"/>
      <c r="S19" s="12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5">
        <v>25</v>
      </c>
      <c r="AE19" s="111">
        <v>25</v>
      </c>
      <c r="AF19" s="111">
        <v>25</v>
      </c>
      <c r="AG19" s="111">
        <v>25</v>
      </c>
      <c r="AH19" s="17"/>
      <c r="AI19" s="20">
        <v>0.6</v>
      </c>
      <c r="AJ19" s="21">
        <v>0.6</v>
      </c>
      <c r="AK19" s="21">
        <v>0.6</v>
      </c>
      <c r="AL19" s="21">
        <v>0.6</v>
      </c>
      <c r="AM19" s="25"/>
      <c r="AN19" s="26"/>
      <c r="AO19" s="26"/>
      <c r="AP19" s="26"/>
      <c r="AQ19" s="248" t="s">
        <v>140</v>
      </c>
      <c r="AR19" s="30"/>
      <c r="AS19" s="30"/>
      <c r="AT19" s="30"/>
      <c r="AU19" s="247">
        <v>800</v>
      </c>
      <c r="AV19" s="34"/>
      <c r="AW19" s="34"/>
      <c r="AX19" s="34"/>
      <c r="AY19" s="37"/>
      <c r="AZ19" s="38"/>
      <c r="BA19" s="38"/>
      <c r="BB19" s="38"/>
      <c r="BC19" s="41"/>
      <c r="BD19" s="42"/>
      <c r="BE19" s="42"/>
      <c r="BF19" s="42"/>
      <c r="BG19" s="45"/>
      <c r="BH19" s="46"/>
      <c r="BI19" s="46"/>
      <c r="BJ19" s="46"/>
      <c r="BK19" s="102">
        <v>18803</v>
      </c>
      <c r="BL19" s="102">
        <v>17022</v>
      </c>
      <c r="BN19" s="79"/>
    </row>
    <row r="20" spans="1:66" ht="29.1" customHeight="1">
      <c r="A20" s="6" t="s">
        <v>2</v>
      </c>
      <c r="B20" s="8">
        <v>3222214.7499999995</v>
      </c>
      <c r="C20" s="8">
        <v>2255550.3249999997</v>
      </c>
      <c r="D20" s="8">
        <v>963664.42499999993</v>
      </c>
      <c r="E20" s="8">
        <v>3000.0000000000005</v>
      </c>
      <c r="F20" s="245">
        <v>0</v>
      </c>
      <c r="G20" s="245">
        <v>0</v>
      </c>
      <c r="H20" s="245">
        <v>0</v>
      </c>
      <c r="I20" s="228">
        <v>255169.88811920537</v>
      </c>
      <c r="J20" s="228">
        <v>109019.13417148357</v>
      </c>
      <c r="K20" s="228">
        <v>0</v>
      </c>
      <c r="L20" s="246">
        <v>2000380.4368807944</v>
      </c>
      <c r="M20" s="246">
        <v>854645.29082851636</v>
      </c>
      <c r="N20" s="246">
        <v>3000.0000000000005</v>
      </c>
      <c r="O20" s="180" t="s">
        <v>160</v>
      </c>
      <c r="P20" s="424">
        <v>2012</v>
      </c>
      <c r="Q20" s="58"/>
      <c r="R20" s="12"/>
      <c r="S20" s="12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5">
        <v>25</v>
      </c>
      <c r="AE20" s="111">
        <v>25</v>
      </c>
      <c r="AF20" s="111">
        <v>25</v>
      </c>
      <c r="AG20" s="111">
        <v>25</v>
      </c>
      <c r="AH20" s="17"/>
      <c r="AI20" s="20">
        <v>0.6</v>
      </c>
      <c r="AJ20" s="21">
        <v>0.6</v>
      </c>
      <c r="AK20" s="21">
        <v>0.6</v>
      </c>
      <c r="AL20" s="21">
        <v>0.6</v>
      </c>
      <c r="AM20" s="25"/>
      <c r="AN20" s="26"/>
      <c r="AO20" s="26"/>
      <c r="AP20" s="26"/>
      <c r="AQ20" s="248" t="s">
        <v>140</v>
      </c>
      <c r="AR20" s="30"/>
      <c r="AS20" s="30"/>
      <c r="AT20" s="30"/>
      <c r="AU20" s="247">
        <v>800</v>
      </c>
      <c r="AV20" s="34"/>
      <c r="AW20" s="34"/>
      <c r="AX20" s="34"/>
      <c r="AY20" s="37"/>
      <c r="AZ20" s="38"/>
      <c r="BA20" s="38"/>
      <c r="BB20" s="38"/>
      <c r="BC20" s="41"/>
      <c r="BD20" s="42"/>
      <c r="BE20" s="42"/>
      <c r="BF20" s="42"/>
      <c r="BG20" s="45"/>
      <c r="BH20" s="46"/>
      <c r="BI20" s="46"/>
      <c r="BJ20" s="46"/>
      <c r="BK20" s="102">
        <v>290400</v>
      </c>
      <c r="BL20" s="102">
        <v>261369</v>
      </c>
      <c r="BN20" s="79"/>
    </row>
    <row r="21" spans="1:66" ht="29.1" customHeight="1">
      <c r="A21" s="6" t="s">
        <v>23</v>
      </c>
      <c r="B21" s="8">
        <v>13185</v>
      </c>
      <c r="C21" s="8">
        <v>11866.5</v>
      </c>
      <c r="D21" s="8">
        <v>1318.5</v>
      </c>
      <c r="E21" s="8">
        <v>0</v>
      </c>
      <c r="F21" s="245">
        <v>0</v>
      </c>
      <c r="G21" s="245">
        <v>0</v>
      </c>
      <c r="H21" s="245">
        <v>0</v>
      </c>
      <c r="I21" s="228">
        <v>0</v>
      </c>
      <c r="J21" s="228">
        <v>0</v>
      </c>
      <c r="K21" s="228">
        <v>0</v>
      </c>
      <c r="L21" s="246">
        <v>11866.5</v>
      </c>
      <c r="M21" s="246">
        <v>1318.5</v>
      </c>
      <c r="N21" s="246">
        <v>0</v>
      </c>
      <c r="O21" s="180" t="s">
        <v>160</v>
      </c>
      <c r="P21" s="424">
        <v>2012</v>
      </c>
      <c r="Q21" s="58"/>
      <c r="R21" s="12"/>
      <c r="S21" s="12"/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5">
        <v>25</v>
      </c>
      <c r="AE21" s="111">
        <v>25</v>
      </c>
      <c r="AF21" s="111">
        <v>25</v>
      </c>
      <c r="AG21" s="111">
        <v>25</v>
      </c>
      <c r="AH21" s="17"/>
      <c r="AI21" s="20">
        <v>0.6</v>
      </c>
      <c r="AJ21" s="21">
        <v>0.6</v>
      </c>
      <c r="AK21" s="21">
        <v>0.6</v>
      </c>
      <c r="AL21" s="21">
        <v>0.6</v>
      </c>
      <c r="AM21" s="25"/>
      <c r="AN21" s="26"/>
      <c r="AO21" s="26"/>
      <c r="AP21" s="26"/>
      <c r="AQ21" s="248" t="s">
        <v>140</v>
      </c>
      <c r="AR21" s="30"/>
      <c r="AS21" s="30"/>
      <c r="AT21" s="30"/>
      <c r="AU21" s="247">
        <v>800</v>
      </c>
      <c r="AV21" s="34"/>
      <c r="AW21" s="34"/>
      <c r="AX21" s="34"/>
      <c r="AY21" s="37"/>
      <c r="AZ21" s="38"/>
      <c r="BA21" s="38"/>
      <c r="BB21" s="38"/>
      <c r="BC21" s="41"/>
      <c r="BD21" s="42"/>
      <c r="BE21" s="42"/>
      <c r="BF21" s="42"/>
      <c r="BG21" s="45"/>
      <c r="BH21" s="46"/>
      <c r="BI21" s="46"/>
      <c r="BJ21" s="46"/>
      <c r="BK21" s="102">
        <v>3000</v>
      </c>
      <c r="BL21" s="102">
        <v>1500</v>
      </c>
      <c r="BN21" s="79"/>
    </row>
    <row r="22" spans="1:66" ht="29.1" customHeight="1">
      <c r="A22" s="6" t="s">
        <v>17</v>
      </c>
      <c r="B22" s="8">
        <v>8235</v>
      </c>
      <c r="C22" s="8">
        <v>7411.5</v>
      </c>
      <c r="D22" s="8">
        <v>823.5</v>
      </c>
      <c r="E22" s="8">
        <v>0</v>
      </c>
      <c r="F22" s="245">
        <v>0</v>
      </c>
      <c r="G22" s="245">
        <v>0</v>
      </c>
      <c r="H22" s="245">
        <v>0</v>
      </c>
      <c r="I22" s="228">
        <v>0</v>
      </c>
      <c r="J22" s="228">
        <v>0</v>
      </c>
      <c r="K22" s="228">
        <v>0</v>
      </c>
      <c r="L22" s="246">
        <v>7411.5</v>
      </c>
      <c r="M22" s="246">
        <v>823.5</v>
      </c>
      <c r="N22" s="246">
        <v>0</v>
      </c>
      <c r="O22" s="180" t="s">
        <v>160</v>
      </c>
      <c r="P22" s="424">
        <v>2012</v>
      </c>
      <c r="Q22" s="58"/>
      <c r="R22" s="12"/>
      <c r="S22" s="12"/>
      <c r="T22" s="12"/>
      <c r="U22" s="13"/>
      <c r="V22" s="13"/>
      <c r="W22" s="13"/>
      <c r="X22" s="13"/>
      <c r="Y22" s="13"/>
      <c r="Z22" s="13"/>
      <c r="AA22" s="13"/>
      <c r="AB22" s="13"/>
      <c r="AC22" s="13"/>
      <c r="AD22" s="15">
        <v>25</v>
      </c>
      <c r="AE22" s="111">
        <v>25</v>
      </c>
      <c r="AF22" s="111">
        <v>25</v>
      </c>
      <c r="AG22" s="111">
        <v>25</v>
      </c>
      <c r="AH22" s="17"/>
      <c r="AI22" s="20">
        <v>0.6</v>
      </c>
      <c r="AJ22" s="21">
        <v>0.6</v>
      </c>
      <c r="AK22" s="21">
        <v>0.6</v>
      </c>
      <c r="AL22" s="21">
        <v>0.6</v>
      </c>
      <c r="AM22" s="25"/>
      <c r="AN22" s="26"/>
      <c r="AO22" s="26"/>
      <c r="AP22" s="26"/>
      <c r="AQ22" s="248" t="s">
        <v>140</v>
      </c>
      <c r="AR22" s="30"/>
      <c r="AS22" s="30"/>
      <c r="AT22" s="30"/>
      <c r="AU22" s="247">
        <v>800</v>
      </c>
      <c r="AV22" s="34"/>
      <c r="AW22" s="34"/>
      <c r="AX22" s="34"/>
      <c r="AY22" s="37"/>
      <c r="AZ22" s="38"/>
      <c r="BA22" s="38"/>
      <c r="BB22" s="38"/>
      <c r="BC22" s="41"/>
      <c r="BD22" s="42"/>
      <c r="BE22" s="42"/>
      <c r="BF22" s="42"/>
      <c r="BG22" s="45"/>
      <c r="BH22" s="46"/>
      <c r="BI22" s="46"/>
      <c r="BJ22" s="46"/>
      <c r="BK22" s="102">
        <v>600</v>
      </c>
      <c r="BL22" s="102">
        <v>800</v>
      </c>
      <c r="BN22" s="79"/>
    </row>
    <row r="23" spans="1:66" ht="29.1" customHeight="1">
      <c r="A23" s="6" t="s">
        <v>24</v>
      </c>
      <c r="B23" s="8">
        <v>32952</v>
      </c>
      <c r="C23" s="8">
        <v>32952</v>
      </c>
      <c r="D23" s="8">
        <v>0</v>
      </c>
      <c r="E23" s="8">
        <v>0</v>
      </c>
      <c r="F23" s="245">
        <v>0</v>
      </c>
      <c r="G23" s="245">
        <v>0</v>
      </c>
      <c r="H23" s="245">
        <v>0</v>
      </c>
      <c r="I23" s="228">
        <v>0</v>
      </c>
      <c r="J23" s="228">
        <v>0</v>
      </c>
      <c r="K23" s="228">
        <v>0</v>
      </c>
      <c r="L23" s="246">
        <v>32952</v>
      </c>
      <c r="M23" s="246">
        <v>0</v>
      </c>
      <c r="N23" s="246">
        <v>0</v>
      </c>
      <c r="O23" s="180" t="s">
        <v>160</v>
      </c>
      <c r="P23" s="424">
        <v>2012</v>
      </c>
      <c r="Q23" s="58"/>
      <c r="R23" s="12"/>
      <c r="S23" s="12"/>
      <c r="T23" s="12"/>
      <c r="U23" s="13"/>
      <c r="V23" s="13"/>
      <c r="W23" s="13"/>
      <c r="X23" s="13"/>
      <c r="Y23" s="13"/>
      <c r="Z23" s="13"/>
      <c r="AA23" s="13"/>
      <c r="AB23" s="13"/>
      <c r="AC23" s="13"/>
      <c r="AD23" s="15">
        <v>25</v>
      </c>
      <c r="AE23" s="111">
        <v>25</v>
      </c>
      <c r="AF23" s="111">
        <v>25</v>
      </c>
      <c r="AG23" s="111">
        <v>25</v>
      </c>
      <c r="AH23" s="17"/>
      <c r="AI23" s="20">
        <v>0.6</v>
      </c>
      <c r="AJ23" s="21">
        <v>0.6</v>
      </c>
      <c r="AK23" s="21">
        <v>0.6</v>
      </c>
      <c r="AL23" s="21">
        <v>0.6</v>
      </c>
      <c r="AM23" s="25"/>
      <c r="AN23" s="26"/>
      <c r="AO23" s="26"/>
      <c r="AP23" s="26"/>
      <c r="AQ23" s="248" t="s">
        <v>140</v>
      </c>
      <c r="AR23" s="30"/>
      <c r="AS23" s="30"/>
      <c r="AT23" s="30"/>
      <c r="AU23" s="247">
        <v>800</v>
      </c>
      <c r="AV23" s="34"/>
      <c r="AW23" s="34"/>
      <c r="AX23" s="34"/>
      <c r="AY23" s="37"/>
      <c r="AZ23" s="38"/>
      <c r="BA23" s="38"/>
      <c r="BB23" s="38"/>
      <c r="BC23" s="41"/>
      <c r="BD23" s="42"/>
      <c r="BE23" s="42"/>
      <c r="BF23" s="42"/>
      <c r="BG23" s="45"/>
      <c r="BH23" s="46"/>
      <c r="BI23" s="46"/>
      <c r="BJ23" s="46"/>
      <c r="BK23" s="102">
        <v>6835</v>
      </c>
      <c r="BL23" s="102">
        <v>6179</v>
      </c>
      <c r="BN23" s="79"/>
    </row>
    <row r="24" spans="1:66" ht="29.1" customHeight="1">
      <c r="A24" s="6" t="s">
        <v>27</v>
      </c>
      <c r="B24" s="8">
        <v>38634.593516459296</v>
      </c>
      <c r="C24" s="8">
        <v>38634.593516459296</v>
      </c>
      <c r="D24" s="8">
        <v>0</v>
      </c>
      <c r="E24" s="8">
        <v>0</v>
      </c>
      <c r="F24" s="245">
        <v>0</v>
      </c>
      <c r="G24" s="245">
        <v>0</v>
      </c>
      <c r="H24" s="245">
        <v>0</v>
      </c>
      <c r="I24" s="228">
        <v>0</v>
      </c>
      <c r="J24" s="228">
        <v>0</v>
      </c>
      <c r="K24" s="228">
        <v>0</v>
      </c>
      <c r="L24" s="246">
        <v>38634.593516459296</v>
      </c>
      <c r="M24" s="246">
        <v>0</v>
      </c>
      <c r="N24" s="246">
        <v>0</v>
      </c>
      <c r="O24" s="180" t="s">
        <v>160</v>
      </c>
      <c r="P24" s="424">
        <v>2012</v>
      </c>
      <c r="Q24" s="58"/>
      <c r="R24" s="12"/>
      <c r="S24" s="12"/>
      <c r="T24" s="12"/>
      <c r="U24" s="13"/>
      <c r="V24" s="13"/>
      <c r="W24" s="13"/>
      <c r="X24" s="13"/>
      <c r="Y24" s="13"/>
      <c r="Z24" s="13"/>
      <c r="AA24" s="13"/>
      <c r="AB24" s="13"/>
      <c r="AC24" s="13"/>
      <c r="AD24" s="15">
        <v>25</v>
      </c>
      <c r="AE24" s="111">
        <v>25</v>
      </c>
      <c r="AF24" s="111">
        <v>25</v>
      </c>
      <c r="AG24" s="111">
        <v>25</v>
      </c>
      <c r="AH24" s="17"/>
      <c r="AI24" s="20">
        <v>0.6</v>
      </c>
      <c r="AJ24" s="21">
        <v>0.6</v>
      </c>
      <c r="AK24" s="21">
        <v>0.6</v>
      </c>
      <c r="AL24" s="21">
        <v>0.6</v>
      </c>
      <c r="AM24" s="25"/>
      <c r="AN24" s="26"/>
      <c r="AO24" s="26"/>
      <c r="AP24" s="26"/>
      <c r="AQ24" s="248" t="s">
        <v>140</v>
      </c>
      <c r="AR24" s="30"/>
      <c r="AS24" s="30"/>
      <c r="AT24" s="30"/>
      <c r="AU24" s="247">
        <v>645</v>
      </c>
      <c r="AV24" s="34"/>
      <c r="AW24" s="34"/>
      <c r="AX24" s="34"/>
      <c r="AY24" s="37"/>
      <c r="AZ24" s="38"/>
      <c r="BA24" s="38"/>
      <c r="BB24" s="38"/>
      <c r="BC24" s="41"/>
      <c r="BD24" s="42"/>
      <c r="BE24" s="42"/>
      <c r="BF24" s="42"/>
      <c r="BG24" s="45"/>
      <c r="BH24" s="46"/>
      <c r="BI24" s="46"/>
      <c r="BJ24" s="46"/>
      <c r="BK24" s="102">
        <v>741</v>
      </c>
      <c r="BL24" s="102">
        <v>1223</v>
      </c>
      <c r="BN24" s="79"/>
    </row>
    <row r="25" spans="1:66" ht="29.1" customHeight="1">
      <c r="A25" s="6" t="s">
        <v>8</v>
      </c>
      <c r="B25" s="8">
        <v>566712.43999999994</v>
      </c>
      <c r="C25" s="8">
        <v>396698.70799999993</v>
      </c>
      <c r="D25" s="8">
        <v>158913.73200000002</v>
      </c>
      <c r="E25" s="8">
        <v>11100</v>
      </c>
      <c r="F25" s="245">
        <v>0</v>
      </c>
      <c r="G25" s="245">
        <v>0</v>
      </c>
      <c r="H25" s="245">
        <v>0</v>
      </c>
      <c r="I25" s="228">
        <v>149197.87221045294</v>
      </c>
      <c r="J25" s="228">
        <v>59767.249555605231</v>
      </c>
      <c r="K25" s="228">
        <v>6000</v>
      </c>
      <c r="L25" s="246">
        <v>247500.83578954698</v>
      </c>
      <c r="M25" s="246">
        <v>99146.482444394773</v>
      </c>
      <c r="N25" s="246">
        <v>5100</v>
      </c>
      <c r="O25" s="180" t="s">
        <v>160</v>
      </c>
      <c r="P25" s="424">
        <v>2012</v>
      </c>
      <c r="Q25" s="58"/>
      <c r="R25" s="12"/>
      <c r="S25" s="12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5">
        <v>25</v>
      </c>
      <c r="AE25" s="111">
        <v>25</v>
      </c>
      <c r="AF25" s="111">
        <v>25</v>
      </c>
      <c r="AG25" s="111">
        <v>25</v>
      </c>
      <c r="AH25" s="17"/>
      <c r="AI25" s="20">
        <v>0.6</v>
      </c>
      <c r="AJ25" s="21">
        <v>0.6</v>
      </c>
      <c r="AK25" s="21">
        <v>0.6</v>
      </c>
      <c r="AL25" s="21">
        <v>0.6</v>
      </c>
      <c r="AM25" s="25"/>
      <c r="AN25" s="26"/>
      <c r="AO25" s="26"/>
      <c r="AP25" s="26"/>
      <c r="AQ25" s="248" t="s">
        <v>140</v>
      </c>
      <c r="AR25" s="30"/>
      <c r="AS25" s="30"/>
      <c r="AT25" s="30"/>
      <c r="AU25" s="247">
        <v>800</v>
      </c>
      <c r="AV25" s="34"/>
      <c r="AW25" s="34"/>
      <c r="AX25" s="34"/>
      <c r="AY25" s="37"/>
      <c r="AZ25" s="38"/>
      <c r="BA25" s="38"/>
      <c r="BB25" s="38"/>
      <c r="BC25" s="41"/>
      <c r="BD25" s="42"/>
      <c r="BE25" s="42"/>
      <c r="BF25" s="42"/>
      <c r="BG25" s="45"/>
      <c r="BH25" s="46"/>
      <c r="BI25" s="46"/>
      <c r="BJ25" s="46"/>
      <c r="BK25" s="102">
        <v>42470</v>
      </c>
      <c r="BL25" s="102">
        <v>30054</v>
      </c>
      <c r="BN25" s="79"/>
    </row>
    <row r="26" spans="1:66" ht="29.1" customHeight="1">
      <c r="A26" s="6" t="s">
        <v>11</v>
      </c>
      <c r="B26" s="8">
        <v>911577.92201834871</v>
      </c>
      <c r="C26" s="8">
        <v>707100.12207937043</v>
      </c>
      <c r="D26" s="8">
        <v>188662.0856532639</v>
      </c>
      <c r="E26" s="8">
        <v>15815.714285714286</v>
      </c>
      <c r="F26" s="245">
        <v>0</v>
      </c>
      <c r="G26" s="245">
        <v>0</v>
      </c>
      <c r="H26" s="245">
        <v>0</v>
      </c>
      <c r="I26" s="228">
        <v>0</v>
      </c>
      <c r="J26" s="228">
        <v>0</v>
      </c>
      <c r="K26" s="228">
        <v>0</v>
      </c>
      <c r="L26" s="246">
        <v>707100.12207937043</v>
      </c>
      <c r="M26" s="246">
        <v>188662.0856532639</v>
      </c>
      <c r="N26" s="246">
        <v>15815.714285714286</v>
      </c>
      <c r="O26" s="180" t="s">
        <v>160</v>
      </c>
      <c r="P26" s="424">
        <v>2012</v>
      </c>
      <c r="Q26" s="58"/>
      <c r="R26" s="12"/>
      <c r="S26" s="12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5">
        <v>25</v>
      </c>
      <c r="AE26" s="111">
        <v>25</v>
      </c>
      <c r="AF26" s="111">
        <v>25</v>
      </c>
      <c r="AG26" s="111">
        <v>25</v>
      </c>
      <c r="AH26" s="17"/>
      <c r="AI26" s="20">
        <v>0.6</v>
      </c>
      <c r="AJ26" s="21">
        <v>0.6</v>
      </c>
      <c r="AK26" s="21">
        <v>0.6</v>
      </c>
      <c r="AL26" s="21">
        <v>0.6</v>
      </c>
      <c r="AM26" s="25"/>
      <c r="AN26" s="26"/>
      <c r="AO26" s="26"/>
      <c r="AP26" s="26"/>
      <c r="AQ26" s="248" t="s">
        <v>140</v>
      </c>
      <c r="AR26" s="30"/>
      <c r="AS26" s="30"/>
      <c r="AT26" s="30"/>
      <c r="AU26" s="247">
        <v>565</v>
      </c>
      <c r="AV26" s="34"/>
      <c r="AW26" s="34"/>
      <c r="AX26" s="34"/>
      <c r="AY26" s="37"/>
      <c r="AZ26" s="38"/>
      <c r="BA26" s="38"/>
      <c r="BB26" s="38"/>
      <c r="BC26" s="41"/>
      <c r="BD26" s="42"/>
      <c r="BE26" s="42"/>
      <c r="BF26" s="42"/>
      <c r="BG26" s="45"/>
      <c r="BH26" s="46"/>
      <c r="BI26" s="46"/>
      <c r="BJ26" s="46"/>
      <c r="BK26" s="102">
        <v>216168</v>
      </c>
      <c r="BL26" s="102">
        <v>199100</v>
      </c>
      <c r="BN26" s="79"/>
    </row>
    <row r="27" spans="1:66" ht="29.1" customHeight="1">
      <c r="A27" s="6" t="s">
        <v>14</v>
      </c>
      <c r="B27" s="8">
        <v>912761.53808606241</v>
      </c>
      <c r="C27" s="8">
        <v>638933.07666024368</v>
      </c>
      <c r="D27" s="8">
        <v>272208.46142581874</v>
      </c>
      <c r="E27" s="8">
        <v>1619.9999999999998</v>
      </c>
      <c r="F27" s="245">
        <v>0</v>
      </c>
      <c r="G27" s="245">
        <v>0</v>
      </c>
      <c r="H27" s="245">
        <v>0</v>
      </c>
      <c r="I27" s="228">
        <v>139913.3355461279</v>
      </c>
      <c r="J27" s="228">
        <v>59608.111073294807</v>
      </c>
      <c r="K27" s="228">
        <v>0</v>
      </c>
      <c r="L27" s="246">
        <v>499019.74111411581</v>
      </c>
      <c r="M27" s="246">
        <v>212600.35035252394</v>
      </c>
      <c r="N27" s="246">
        <v>1619.9999999999998</v>
      </c>
      <c r="O27" s="180" t="s">
        <v>160</v>
      </c>
      <c r="P27" s="424">
        <v>2012</v>
      </c>
      <c r="Q27" s="58"/>
      <c r="R27" s="12"/>
      <c r="S27" s="12"/>
      <c r="T27" s="12"/>
      <c r="U27" s="13"/>
      <c r="V27" s="13"/>
      <c r="W27" s="13"/>
      <c r="X27" s="13"/>
      <c r="Y27" s="13"/>
      <c r="Z27" s="13"/>
      <c r="AA27" s="13"/>
      <c r="AB27" s="13"/>
      <c r="AC27" s="13"/>
      <c r="AD27" s="15">
        <v>25</v>
      </c>
      <c r="AE27" s="111">
        <v>25</v>
      </c>
      <c r="AF27" s="111">
        <v>25</v>
      </c>
      <c r="AG27" s="111">
        <v>25</v>
      </c>
      <c r="AH27" s="17"/>
      <c r="AI27" s="20">
        <v>0.6</v>
      </c>
      <c r="AJ27" s="21">
        <v>0.6</v>
      </c>
      <c r="AK27" s="21">
        <v>0.6</v>
      </c>
      <c r="AL27" s="21">
        <v>0.6</v>
      </c>
      <c r="AM27" s="25"/>
      <c r="AN27" s="26"/>
      <c r="AO27" s="26"/>
      <c r="AP27" s="26"/>
      <c r="AQ27" s="248" t="s">
        <v>140</v>
      </c>
      <c r="AR27" s="30"/>
      <c r="AS27" s="30"/>
      <c r="AT27" s="30"/>
      <c r="AU27" s="247">
        <v>800</v>
      </c>
      <c r="AV27" s="34"/>
      <c r="AW27" s="34"/>
      <c r="AX27" s="34"/>
      <c r="AY27" s="37"/>
      <c r="AZ27" s="38"/>
      <c r="BA27" s="38"/>
      <c r="BB27" s="38"/>
      <c r="BC27" s="41"/>
      <c r="BD27" s="42"/>
      <c r="BE27" s="42"/>
      <c r="BF27" s="42"/>
      <c r="BG27" s="45"/>
      <c r="BH27" s="46"/>
      <c r="BI27" s="46"/>
      <c r="BJ27" s="46"/>
      <c r="BK27" s="102">
        <v>90896</v>
      </c>
      <c r="BL27" s="102">
        <v>57234</v>
      </c>
      <c r="BN27" s="79"/>
    </row>
    <row r="28" spans="1:66" ht="29.1" customHeight="1">
      <c r="A28" s="6" t="s">
        <v>12</v>
      </c>
      <c r="B28" s="8">
        <v>61071.607832479909</v>
      </c>
      <c r="C28" s="8">
        <v>58018.027440855913</v>
      </c>
      <c r="D28" s="8">
        <v>3053.5803916239956</v>
      </c>
      <c r="E28" s="8">
        <v>0</v>
      </c>
      <c r="F28" s="245">
        <v>0</v>
      </c>
      <c r="G28" s="245">
        <v>0</v>
      </c>
      <c r="H28" s="245">
        <v>0</v>
      </c>
      <c r="I28" s="228">
        <v>0</v>
      </c>
      <c r="J28" s="228">
        <v>0</v>
      </c>
      <c r="K28" s="228">
        <v>0</v>
      </c>
      <c r="L28" s="246">
        <v>58018.027440855913</v>
      </c>
      <c r="M28" s="246">
        <v>3053.5803916239956</v>
      </c>
      <c r="N28" s="246">
        <v>0</v>
      </c>
      <c r="O28" s="180" t="s">
        <v>160</v>
      </c>
      <c r="P28" s="424">
        <v>2012</v>
      </c>
      <c r="Q28" s="58"/>
      <c r="R28" s="12"/>
      <c r="S28" s="12"/>
      <c r="T28" s="12"/>
      <c r="U28" s="13"/>
      <c r="V28" s="13"/>
      <c r="W28" s="13"/>
      <c r="X28" s="13"/>
      <c r="Y28" s="13"/>
      <c r="Z28" s="13"/>
      <c r="AA28" s="13"/>
      <c r="AB28" s="13"/>
      <c r="AC28" s="13"/>
      <c r="AD28" s="15">
        <v>25</v>
      </c>
      <c r="AE28" s="111">
        <v>25</v>
      </c>
      <c r="AF28" s="111">
        <v>25</v>
      </c>
      <c r="AG28" s="111">
        <v>25</v>
      </c>
      <c r="AH28" s="17"/>
      <c r="AI28" s="20">
        <v>0.6</v>
      </c>
      <c r="AJ28" s="21">
        <v>0.6</v>
      </c>
      <c r="AK28" s="21">
        <v>0.6</v>
      </c>
      <c r="AL28" s="21">
        <v>0.6</v>
      </c>
      <c r="AM28" s="25"/>
      <c r="AN28" s="26"/>
      <c r="AO28" s="26"/>
      <c r="AP28" s="26"/>
      <c r="AQ28" s="248" t="s">
        <v>140</v>
      </c>
      <c r="AR28" s="30"/>
      <c r="AS28" s="30"/>
      <c r="AT28" s="30"/>
      <c r="AU28" s="247">
        <v>320</v>
      </c>
      <c r="AV28" s="34"/>
      <c r="AW28" s="34"/>
      <c r="AX28" s="34"/>
      <c r="AY28" s="37"/>
      <c r="AZ28" s="38"/>
      <c r="BA28" s="38"/>
      <c r="BB28" s="38"/>
      <c r="BC28" s="41"/>
      <c r="BD28" s="42"/>
      <c r="BE28" s="42"/>
      <c r="BF28" s="42"/>
      <c r="BG28" s="45"/>
      <c r="BH28" s="46"/>
      <c r="BI28" s="46"/>
      <c r="BJ28" s="46"/>
      <c r="BK28" s="102">
        <v>20000</v>
      </c>
      <c r="BL28" s="102">
        <v>9000</v>
      </c>
      <c r="BN28" s="79"/>
    </row>
    <row r="29" spans="1:66" ht="29.1" customHeight="1">
      <c r="A29" s="6" t="s">
        <v>25</v>
      </c>
      <c r="B29" s="8">
        <v>139165.26220066688</v>
      </c>
      <c r="C29" s="8">
        <v>125248.73598060019</v>
      </c>
      <c r="D29" s="8">
        <v>13916.526220066689</v>
      </c>
      <c r="E29" s="8">
        <v>0</v>
      </c>
      <c r="F29" s="245">
        <v>0</v>
      </c>
      <c r="G29" s="245">
        <v>0</v>
      </c>
      <c r="H29" s="245">
        <v>0</v>
      </c>
      <c r="I29" s="228">
        <v>0</v>
      </c>
      <c r="J29" s="228">
        <v>0</v>
      </c>
      <c r="K29" s="228">
        <v>0</v>
      </c>
      <c r="L29" s="246">
        <v>125248.73598060019</v>
      </c>
      <c r="M29" s="246">
        <v>13916.526220066689</v>
      </c>
      <c r="N29" s="246">
        <v>0</v>
      </c>
      <c r="O29" s="180" t="s">
        <v>160</v>
      </c>
      <c r="P29" s="424">
        <v>2012</v>
      </c>
      <c r="Q29" s="58"/>
      <c r="R29" s="12"/>
      <c r="S29" s="12"/>
      <c r="T29" s="12"/>
      <c r="U29" s="13"/>
      <c r="V29" s="13"/>
      <c r="W29" s="13"/>
      <c r="X29" s="13"/>
      <c r="Y29" s="13"/>
      <c r="Z29" s="13"/>
      <c r="AA29" s="13"/>
      <c r="AB29" s="13"/>
      <c r="AC29" s="13"/>
      <c r="AD29" s="15">
        <v>25</v>
      </c>
      <c r="AE29" s="111">
        <v>25</v>
      </c>
      <c r="AF29" s="111">
        <v>25</v>
      </c>
      <c r="AG29" s="111">
        <v>25</v>
      </c>
      <c r="AH29" s="17"/>
      <c r="AI29" s="20">
        <v>0.6</v>
      </c>
      <c r="AJ29" s="21">
        <v>0.6</v>
      </c>
      <c r="AK29" s="21">
        <v>0.6</v>
      </c>
      <c r="AL29" s="21">
        <v>0.6</v>
      </c>
      <c r="AM29" s="25"/>
      <c r="AN29" s="26"/>
      <c r="AO29" s="26"/>
      <c r="AP29" s="26"/>
      <c r="AQ29" s="248" t="s">
        <v>140</v>
      </c>
      <c r="AR29" s="30"/>
      <c r="AS29" s="30"/>
      <c r="AT29" s="30"/>
      <c r="AU29" s="247">
        <v>800</v>
      </c>
      <c r="AV29" s="34"/>
      <c r="AW29" s="34"/>
      <c r="AX29" s="34"/>
      <c r="AY29" s="37"/>
      <c r="AZ29" s="38"/>
      <c r="BA29" s="38"/>
      <c r="BB29" s="38"/>
      <c r="BC29" s="41"/>
      <c r="BD29" s="42"/>
      <c r="BE29" s="42"/>
      <c r="BF29" s="42"/>
      <c r="BG29" s="45"/>
      <c r="BH29" s="46"/>
      <c r="BI29" s="46"/>
      <c r="BJ29" s="46"/>
      <c r="BK29" s="102">
        <v>6500</v>
      </c>
      <c r="BL29" s="102">
        <v>5200</v>
      </c>
      <c r="BN29" s="79"/>
    </row>
    <row r="30" spans="1:66" ht="29.1" customHeight="1">
      <c r="A30" s="6" t="s">
        <v>26</v>
      </c>
      <c r="B30" s="8">
        <v>181806.13336895913</v>
      </c>
      <c r="C30" s="8">
        <v>181806.13336895913</v>
      </c>
      <c r="D30" s="8">
        <v>0</v>
      </c>
      <c r="E30" s="8">
        <v>0</v>
      </c>
      <c r="F30" s="245">
        <v>0</v>
      </c>
      <c r="G30" s="245">
        <v>0</v>
      </c>
      <c r="H30" s="245">
        <v>0</v>
      </c>
      <c r="I30" s="228">
        <v>35950.106745162964</v>
      </c>
      <c r="J30" s="228">
        <v>0</v>
      </c>
      <c r="K30" s="228">
        <v>0</v>
      </c>
      <c r="L30" s="246">
        <v>145856.02662379615</v>
      </c>
      <c r="M30" s="246">
        <v>0</v>
      </c>
      <c r="N30" s="246">
        <v>0</v>
      </c>
      <c r="O30" s="180" t="s">
        <v>160</v>
      </c>
      <c r="P30" s="424">
        <v>2012</v>
      </c>
      <c r="Q30" s="58"/>
      <c r="R30" s="12"/>
      <c r="S30" s="12"/>
      <c r="T30" s="12"/>
      <c r="U30" s="13"/>
      <c r="V30" s="13"/>
      <c r="W30" s="13"/>
      <c r="X30" s="13"/>
      <c r="Y30" s="13"/>
      <c r="Z30" s="13"/>
      <c r="AA30" s="13"/>
      <c r="AB30" s="13"/>
      <c r="AC30" s="13"/>
      <c r="AD30" s="15">
        <v>25</v>
      </c>
      <c r="AE30" s="111">
        <v>25</v>
      </c>
      <c r="AF30" s="111">
        <v>25</v>
      </c>
      <c r="AG30" s="111">
        <v>25</v>
      </c>
      <c r="AH30" s="17"/>
      <c r="AI30" s="20">
        <v>0.6</v>
      </c>
      <c r="AJ30" s="21">
        <v>0.6</v>
      </c>
      <c r="AK30" s="21">
        <v>0.6</v>
      </c>
      <c r="AL30" s="21">
        <v>0.6</v>
      </c>
      <c r="AM30" s="25"/>
      <c r="AN30" s="26"/>
      <c r="AO30" s="26"/>
      <c r="AP30" s="26"/>
      <c r="AQ30" s="248" t="s">
        <v>140</v>
      </c>
      <c r="AR30" s="30"/>
      <c r="AS30" s="30"/>
      <c r="AT30" s="30"/>
      <c r="AU30" s="247">
        <v>800</v>
      </c>
      <c r="AV30" s="34"/>
      <c r="AW30" s="34"/>
      <c r="AX30" s="34"/>
      <c r="AY30" s="37"/>
      <c r="AZ30" s="38"/>
      <c r="BA30" s="38"/>
      <c r="BB30" s="38"/>
      <c r="BC30" s="41"/>
      <c r="BD30" s="42"/>
      <c r="BE30" s="42"/>
      <c r="BF30" s="42"/>
      <c r="BG30" s="45"/>
      <c r="BH30" s="46"/>
      <c r="BI30" s="46"/>
      <c r="BJ30" s="46"/>
      <c r="BK30" s="102">
        <v>10596</v>
      </c>
      <c r="BL30" s="102">
        <v>7089</v>
      </c>
      <c r="BN30" s="79"/>
    </row>
    <row r="31" spans="1:66" ht="29.1" customHeight="1">
      <c r="A31" s="6" t="s">
        <v>5</v>
      </c>
      <c r="B31" s="8">
        <v>2755434.5443182085</v>
      </c>
      <c r="C31" s="8">
        <v>1067079.267681255</v>
      </c>
      <c r="D31" s="8">
        <v>1686784.1337798107</v>
      </c>
      <c r="E31" s="8">
        <v>1571.1428571428596</v>
      </c>
      <c r="F31" s="245">
        <v>0</v>
      </c>
      <c r="G31" s="245">
        <v>0</v>
      </c>
      <c r="H31" s="245">
        <v>0</v>
      </c>
      <c r="I31" s="228">
        <v>0</v>
      </c>
      <c r="J31" s="228">
        <v>0</v>
      </c>
      <c r="K31" s="228">
        <v>0</v>
      </c>
      <c r="L31" s="246">
        <v>1067079.267681255</v>
      </c>
      <c r="M31" s="246">
        <v>1686784.1337798107</v>
      </c>
      <c r="N31" s="246">
        <v>1571.1428571428596</v>
      </c>
      <c r="O31" s="180" t="s">
        <v>160</v>
      </c>
      <c r="P31" s="424">
        <v>2012</v>
      </c>
      <c r="Q31" s="58"/>
      <c r="R31" s="12"/>
      <c r="S31" s="12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5">
        <v>25</v>
      </c>
      <c r="AE31" s="111">
        <v>25</v>
      </c>
      <c r="AF31" s="111">
        <v>25</v>
      </c>
      <c r="AG31" s="111">
        <v>25</v>
      </c>
      <c r="AH31" s="17"/>
      <c r="AI31" s="20">
        <v>0.6</v>
      </c>
      <c r="AJ31" s="21">
        <v>0.6</v>
      </c>
      <c r="AK31" s="21">
        <v>0.6</v>
      </c>
      <c r="AL31" s="21">
        <v>0.6</v>
      </c>
      <c r="AM31" s="25"/>
      <c r="AN31" s="26"/>
      <c r="AO31" s="26"/>
      <c r="AP31" s="26"/>
      <c r="AQ31" s="248" t="s">
        <v>140</v>
      </c>
      <c r="AR31" s="30"/>
      <c r="AS31" s="30"/>
      <c r="AT31" s="30"/>
      <c r="AU31" s="247">
        <v>800</v>
      </c>
      <c r="AV31" s="34"/>
      <c r="AW31" s="34"/>
      <c r="AX31" s="34"/>
      <c r="AY31" s="37"/>
      <c r="AZ31" s="38"/>
      <c r="BA31" s="38"/>
      <c r="BB31" s="38"/>
      <c r="BC31" s="41"/>
      <c r="BD31" s="42"/>
      <c r="BE31" s="42"/>
      <c r="BF31" s="42"/>
      <c r="BG31" s="45"/>
      <c r="BH31" s="46"/>
      <c r="BI31" s="46"/>
      <c r="BJ31" s="46"/>
      <c r="BK31" s="102">
        <v>213060</v>
      </c>
      <c r="BL31" s="102">
        <v>222552</v>
      </c>
      <c r="BN31" s="79"/>
    </row>
    <row r="32" spans="1:66" ht="29.1" customHeight="1">
      <c r="A32" s="6" t="s">
        <v>7</v>
      </c>
      <c r="B32" s="8">
        <v>262455.21951219515</v>
      </c>
      <c r="C32" s="8">
        <v>197641.58298631769</v>
      </c>
      <c r="D32" s="8">
        <v>13192.207954448888</v>
      </c>
      <c r="E32" s="8">
        <v>51621.428571428572</v>
      </c>
      <c r="F32" s="245">
        <v>0</v>
      </c>
      <c r="G32" s="245">
        <v>0</v>
      </c>
      <c r="H32" s="245">
        <v>0</v>
      </c>
      <c r="I32" s="228">
        <v>0</v>
      </c>
      <c r="J32" s="228">
        <v>0</v>
      </c>
      <c r="K32" s="228">
        <v>47300</v>
      </c>
      <c r="L32" s="246">
        <v>197641.58298631769</v>
      </c>
      <c r="M32" s="246">
        <v>13192.207954448888</v>
      </c>
      <c r="N32" s="246">
        <v>4321.4285714285725</v>
      </c>
      <c r="O32" s="180" t="s">
        <v>160</v>
      </c>
      <c r="P32" s="424">
        <v>2012</v>
      </c>
      <c r="Q32" s="58"/>
      <c r="R32" s="12"/>
      <c r="S32" s="12"/>
      <c r="T32" s="12"/>
      <c r="U32" s="13"/>
      <c r="V32" s="13"/>
      <c r="W32" s="13"/>
      <c r="X32" s="13"/>
      <c r="Y32" s="13"/>
      <c r="Z32" s="13"/>
      <c r="AA32" s="13"/>
      <c r="AB32" s="13"/>
      <c r="AC32" s="13"/>
      <c r="AD32" s="15">
        <v>25</v>
      </c>
      <c r="AE32" s="111">
        <v>25</v>
      </c>
      <c r="AF32" s="111">
        <v>25</v>
      </c>
      <c r="AG32" s="111">
        <v>25</v>
      </c>
      <c r="AH32" s="17"/>
      <c r="AI32" s="20">
        <v>0.6</v>
      </c>
      <c r="AJ32" s="21">
        <v>0.6</v>
      </c>
      <c r="AK32" s="21">
        <v>0.6</v>
      </c>
      <c r="AL32" s="21">
        <v>0.6</v>
      </c>
      <c r="AM32" s="25"/>
      <c r="AN32" s="26"/>
      <c r="AO32" s="26"/>
      <c r="AP32" s="26"/>
      <c r="AQ32" s="248" t="s">
        <v>140</v>
      </c>
      <c r="AR32" s="30"/>
      <c r="AS32" s="30"/>
      <c r="AT32" s="30"/>
      <c r="AU32" s="247">
        <v>1000</v>
      </c>
      <c r="AV32" s="34"/>
      <c r="AW32" s="34"/>
      <c r="AX32" s="34"/>
      <c r="AY32" s="37"/>
      <c r="AZ32" s="38"/>
      <c r="BA32" s="38"/>
      <c r="BB32" s="38"/>
      <c r="BC32" s="41"/>
      <c r="BD32" s="42"/>
      <c r="BE32" s="42"/>
      <c r="BF32" s="42"/>
      <c r="BG32" s="45"/>
      <c r="BH32" s="46"/>
      <c r="BI32" s="46"/>
      <c r="BJ32" s="46"/>
      <c r="BK32" s="102">
        <v>8251</v>
      </c>
      <c r="BL32" s="102">
        <v>6124</v>
      </c>
      <c r="BN32" s="79"/>
    </row>
    <row r="33" spans="1:66" ht="29.1" customHeight="1">
      <c r="A33" s="345" t="s">
        <v>1</v>
      </c>
      <c r="B33" s="8">
        <v>606572.15</v>
      </c>
      <c r="C33" s="8">
        <v>424600.505</v>
      </c>
      <c r="D33" s="8">
        <v>181971.64499999999</v>
      </c>
      <c r="E33" s="8">
        <v>0</v>
      </c>
      <c r="F33" s="245">
        <v>0</v>
      </c>
      <c r="G33" s="245">
        <v>0</v>
      </c>
      <c r="H33" s="245">
        <v>0</v>
      </c>
      <c r="I33" s="228">
        <v>207580.28824035957</v>
      </c>
      <c r="J33" s="228">
        <v>88962.980674439808</v>
      </c>
      <c r="K33" s="228">
        <v>0</v>
      </c>
      <c r="L33" s="246">
        <v>217020.21675964043</v>
      </c>
      <c r="M33" s="246">
        <v>93008.664325560181</v>
      </c>
      <c r="N33" s="246">
        <v>0</v>
      </c>
      <c r="O33" s="180" t="s">
        <v>160</v>
      </c>
      <c r="P33" s="424">
        <v>2012</v>
      </c>
      <c r="Q33" s="58"/>
      <c r="R33" s="12"/>
      <c r="S33" s="12"/>
      <c r="T33" s="12"/>
      <c r="U33" s="13"/>
      <c r="V33" s="13"/>
      <c r="W33" s="13"/>
      <c r="X33" s="13"/>
      <c r="Y33" s="13"/>
      <c r="Z33" s="13"/>
      <c r="AA33" s="13"/>
      <c r="AB33" s="13"/>
      <c r="AC33" s="13"/>
      <c r="AD33" s="15">
        <v>25</v>
      </c>
      <c r="AE33" s="111">
        <v>25</v>
      </c>
      <c r="AF33" s="111">
        <v>25</v>
      </c>
      <c r="AG33" s="111">
        <v>25</v>
      </c>
      <c r="AH33" s="17"/>
      <c r="AI33" s="20">
        <v>0.6</v>
      </c>
      <c r="AJ33" s="21">
        <v>0.6</v>
      </c>
      <c r="AK33" s="21">
        <v>0.6</v>
      </c>
      <c r="AL33" s="21">
        <v>0.6</v>
      </c>
      <c r="AM33" s="25"/>
      <c r="AN33" s="26"/>
      <c r="AO33" s="26"/>
      <c r="AP33" s="26"/>
      <c r="AQ33" s="248" t="s">
        <v>140</v>
      </c>
      <c r="AR33" s="30"/>
      <c r="AS33" s="30"/>
      <c r="AT33" s="30"/>
      <c r="AU33" s="247">
        <v>1000</v>
      </c>
      <c r="AV33" s="34"/>
      <c r="AW33" s="34"/>
      <c r="AX33" s="34"/>
      <c r="AY33" s="37"/>
      <c r="AZ33" s="38"/>
      <c r="BA33" s="38"/>
      <c r="BB33" s="38"/>
      <c r="BC33" s="41"/>
      <c r="BD33" s="42"/>
      <c r="BE33" s="42"/>
      <c r="BF33" s="42"/>
      <c r="BG33" s="45"/>
      <c r="BH33" s="46"/>
      <c r="BI33" s="46"/>
      <c r="BJ33" s="46"/>
      <c r="BK33" s="102">
        <v>47893</v>
      </c>
      <c r="BL33" s="102">
        <v>27721</v>
      </c>
      <c r="BN33" s="79"/>
    </row>
    <row r="34" spans="1:66" ht="29.1" customHeight="1">
      <c r="A34" s="343" t="s">
        <v>44</v>
      </c>
      <c r="B34" s="8">
        <v>37904892.856768511</v>
      </c>
      <c r="C34" s="8">
        <v>26098897.482687742</v>
      </c>
      <c r="D34" s="8">
        <v>11259293.088366482</v>
      </c>
      <c r="E34" s="8">
        <v>546702.28571428568</v>
      </c>
      <c r="F34" s="8">
        <v>0</v>
      </c>
      <c r="G34" s="8">
        <v>0</v>
      </c>
      <c r="H34" s="8">
        <v>0</v>
      </c>
      <c r="I34" s="8">
        <v>4489349.0999151282</v>
      </c>
      <c r="J34" s="8">
        <v>1771105.4588358887</v>
      </c>
      <c r="K34" s="8">
        <v>130881</v>
      </c>
      <c r="L34" s="8">
        <v>21609548.382772613</v>
      </c>
      <c r="M34" s="8">
        <v>9488187.6295305938</v>
      </c>
      <c r="N34" s="8">
        <v>415821.28571428568</v>
      </c>
      <c r="O34" s="8"/>
      <c r="P34" s="8"/>
      <c r="Q34" s="58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5"/>
      <c r="AE34" s="16"/>
      <c r="AF34" s="16"/>
      <c r="AG34" s="16"/>
      <c r="AH34" s="17"/>
      <c r="AI34" s="20"/>
      <c r="AJ34" s="21"/>
      <c r="AK34" s="21"/>
      <c r="AL34" s="21"/>
      <c r="AM34" s="25"/>
      <c r="AN34" s="26"/>
      <c r="AO34" s="26"/>
      <c r="AP34" s="26"/>
      <c r="AQ34" s="29"/>
      <c r="AR34" s="30"/>
      <c r="AS34" s="30"/>
      <c r="AT34" s="30"/>
      <c r="AU34" s="33"/>
      <c r="AV34" s="34"/>
      <c r="AW34" s="34"/>
      <c r="AX34" s="34"/>
      <c r="AY34" s="37"/>
      <c r="AZ34" s="38"/>
      <c r="BA34" s="38"/>
      <c r="BB34" s="38"/>
      <c r="BC34" s="41"/>
      <c r="BD34" s="42"/>
      <c r="BE34" s="42"/>
      <c r="BF34" s="42"/>
      <c r="BG34" s="45"/>
      <c r="BH34" s="46"/>
      <c r="BI34" s="46"/>
      <c r="BJ34" s="46"/>
      <c r="BK34" s="102">
        <v>2888960</v>
      </c>
      <c r="BL34" s="102">
        <v>2628100</v>
      </c>
      <c r="BN34" s="79"/>
    </row>
    <row r="35" spans="1:6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22"/>
      <c r="BI35" s="22"/>
      <c r="BJ35" s="22"/>
      <c r="BK35" s="77"/>
      <c r="BL35" s="77"/>
    </row>
    <row r="36" spans="1:66" ht="30" customHeight="1">
      <c r="A36" s="47" t="s">
        <v>29</v>
      </c>
      <c r="B36" s="8"/>
      <c r="C36" s="8"/>
      <c r="D36" s="8"/>
      <c r="E36" s="8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58"/>
      <c r="R36" s="12"/>
      <c r="S36" s="12"/>
      <c r="T36" s="12"/>
      <c r="U36" s="13"/>
      <c r="V36" s="13"/>
      <c r="W36" s="13"/>
      <c r="X36" s="13"/>
      <c r="Y36" s="13"/>
      <c r="Z36" s="13"/>
      <c r="AA36" s="13"/>
      <c r="AB36" s="13"/>
      <c r="AC36" s="13"/>
      <c r="AD36" s="15">
        <v>25</v>
      </c>
      <c r="AE36" s="111">
        <v>25</v>
      </c>
      <c r="AF36" s="111">
        <v>25</v>
      </c>
      <c r="AG36" s="111">
        <v>25</v>
      </c>
      <c r="AH36" s="17"/>
      <c r="AI36" s="20">
        <v>0.6</v>
      </c>
      <c r="AJ36" s="21">
        <v>0.6</v>
      </c>
      <c r="AK36" s="21">
        <v>0.6</v>
      </c>
      <c r="AL36" s="21">
        <v>0.6</v>
      </c>
      <c r="AM36" s="25"/>
      <c r="AN36" s="26"/>
      <c r="AO36" s="26"/>
      <c r="AP36" s="26"/>
      <c r="AQ36" s="29"/>
      <c r="AR36" s="30"/>
      <c r="AS36" s="30"/>
      <c r="AT36" s="30"/>
      <c r="AU36" s="33"/>
      <c r="AV36" s="34"/>
      <c r="AW36" s="34"/>
      <c r="AX36" s="34"/>
      <c r="AY36" s="37"/>
      <c r="AZ36" s="38"/>
      <c r="BA36" s="38"/>
      <c r="BB36" s="38"/>
      <c r="BC36" s="41"/>
      <c r="BD36" s="42"/>
      <c r="BE36" s="42"/>
      <c r="BF36" s="42"/>
      <c r="BG36" s="45"/>
      <c r="BH36" s="46"/>
      <c r="BI36" s="46"/>
      <c r="BJ36" s="46"/>
      <c r="BK36" s="102"/>
      <c r="BL36" s="102"/>
      <c r="BN36" s="79"/>
    </row>
    <row r="37" spans="1:66" ht="30" customHeight="1">
      <c r="A37" s="47" t="s">
        <v>28</v>
      </c>
      <c r="B37" s="8"/>
      <c r="C37" s="8"/>
      <c r="D37" s="8"/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58"/>
      <c r="R37" s="12"/>
      <c r="S37" s="12"/>
      <c r="T37" s="12"/>
      <c r="U37" s="13"/>
      <c r="V37" s="13"/>
      <c r="W37" s="13"/>
      <c r="X37" s="13"/>
      <c r="Y37" s="13"/>
      <c r="Z37" s="13"/>
      <c r="AA37" s="13"/>
      <c r="AB37" s="13"/>
      <c r="AC37" s="13"/>
      <c r="AD37" s="15">
        <v>25</v>
      </c>
      <c r="AE37" s="111">
        <v>25</v>
      </c>
      <c r="AF37" s="111">
        <v>25</v>
      </c>
      <c r="AG37" s="111">
        <v>25</v>
      </c>
      <c r="AH37" s="17"/>
      <c r="AI37" s="20">
        <v>0.6</v>
      </c>
      <c r="AJ37" s="21">
        <v>0.6</v>
      </c>
      <c r="AK37" s="21">
        <v>0.6</v>
      </c>
      <c r="AL37" s="21">
        <v>0.6</v>
      </c>
      <c r="AM37" s="25"/>
      <c r="AN37" s="26"/>
      <c r="AO37" s="26"/>
      <c r="AP37" s="26"/>
      <c r="AQ37" s="29"/>
      <c r="AR37" s="30"/>
      <c r="AS37" s="30"/>
      <c r="AT37" s="30"/>
      <c r="AU37" s="33"/>
      <c r="AV37" s="33"/>
      <c r="AW37" s="33"/>
      <c r="AX37" s="33"/>
      <c r="AY37" s="37"/>
      <c r="AZ37" s="38"/>
      <c r="BA37" s="38"/>
      <c r="BB37" s="38"/>
      <c r="BC37" s="41"/>
      <c r="BD37" s="42"/>
      <c r="BE37" s="42"/>
      <c r="BF37" s="42"/>
      <c r="BG37" s="45"/>
      <c r="BH37" s="46"/>
      <c r="BI37" s="46"/>
      <c r="BJ37" s="46"/>
      <c r="BK37" s="102"/>
      <c r="BL37" s="102"/>
      <c r="BN37" s="79"/>
    </row>
    <row r="38" spans="1:66" ht="30" customHeight="1">
      <c r="A38" s="47" t="s">
        <v>42</v>
      </c>
      <c r="B38" s="8"/>
      <c r="C38" s="8"/>
      <c r="D38" s="8"/>
      <c r="E38" s="8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58"/>
      <c r="R38" s="12"/>
      <c r="S38" s="12"/>
      <c r="T38" s="12"/>
      <c r="U38" s="13"/>
      <c r="V38" s="13"/>
      <c r="W38" s="13"/>
      <c r="X38" s="13"/>
      <c r="Y38" s="13"/>
      <c r="Z38" s="13"/>
      <c r="AA38" s="13"/>
      <c r="AB38" s="13"/>
      <c r="AC38" s="13"/>
      <c r="AD38" s="15">
        <v>25</v>
      </c>
      <c r="AE38" s="111">
        <v>25</v>
      </c>
      <c r="AF38" s="111">
        <v>25</v>
      </c>
      <c r="AG38" s="111">
        <v>25</v>
      </c>
      <c r="AH38" s="17"/>
      <c r="AI38" s="20">
        <v>0.6</v>
      </c>
      <c r="AJ38" s="21">
        <v>0.6</v>
      </c>
      <c r="AK38" s="21">
        <v>0.6</v>
      </c>
      <c r="AL38" s="21">
        <v>0.6</v>
      </c>
      <c r="AM38" s="25"/>
      <c r="AN38" s="26"/>
      <c r="AO38" s="26"/>
      <c r="AP38" s="26"/>
      <c r="AQ38" s="29"/>
      <c r="AR38" s="30"/>
      <c r="AS38" s="30"/>
      <c r="AT38" s="30"/>
      <c r="AU38" s="33"/>
      <c r="AV38" s="34"/>
      <c r="AW38" s="34"/>
      <c r="AX38" s="34"/>
      <c r="AY38" s="37"/>
      <c r="AZ38" s="38"/>
      <c r="BA38" s="38"/>
      <c r="BB38" s="38"/>
      <c r="BC38" s="41"/>
      <c r="BD38" s="42"/>
      <c r="BE38" s="42"/>
      <c r="BF38" s="42"/>
      <c r="BG38" s="45"/>
      <c r="BH38" s="46"/>
      <c r="BI38" s="46"/>
      <c r="BJ38" s="46"/>
      <c r="BK38" s="102"/>
      <c r="BL38" s="102"/>
      <c r="BN38" s="79"/>
    </row>
    <row r="39" spans="1:6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77"/>
      <c r="BL39" s="77"/>
    </row>
    <row r="40" spans="1:6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9"/>
      <c r="AE40" s="50"/>
      <c r="AF40" s="50"/>
      <c r="AG40" s="50"/>
      <c r="AH40" s="60"/>
      <c r="AI40" s="61"/>
      <c r="AJ40" s="51"/>
      <c r="AK40" s="51"/>
      <c r="AL40" s="51"/>
      <c r="AM40" s="62"/>
      <c r="AN40" s="52"/>
      <c r="AO40" s="52"/>
      <c r="AP40" s="52"/>
      <c r="AQ40" s="63"/>
      <c r="AR40" s="53"/>
      <c r="AS40" s="53"/>
      <c r="AT40" s="53"/>
      <c r="AU40" s="54"/>
      <c r="AV40" s="54"/>
      <c r="AW40" s="54"/>
      <c r="AX40" s="54"/>
      <c r="AY40" s="55"/>
      <c r="AZ40" s="55"/>
      <c r="BA40" s="55"/>
      <c r="BB40" s="55"/>
      <c r="BC40" s="56"/>
      <c r="BD40" s="56"/>
      <c r="BE40" s="56"/>
      <c r="BF40" s="56"/>
      <c r="BG40" s="57"/>
      <c r="BH40" s="46"/>
      <c r="BI40" s="46"/>
      <c r="BJ40" s="46"/>
      <c r="BK40" s="135">
        <v>2888960</v>
      </c>
      <c r="BL40" s="135">
        <v>2628100</v>
      </c>
      <c r="BN40" s="79"/>
    </row>
    <row r="44" spans="1:66" ht="18" thickBot="1"/>
    <row r="45" spans="1:6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8"/>
    </row>
    <row r="46" spans="1:66" outlineLevel="1"/>
    <row r="47" spans="1:66" ht="30" customHeight="1" outlineLevel="1">
      <c r="A47" s="4"/>
      <c r="B47" s="588" t="s">
        <v>108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69" t="s">
        <v>157</v>
      </c>
      <c r="P47" s="469" t="s">
        <v>435</v>
      </c>
      <c r="Q47" s="448" t="s">
        <v>30</v>
      </c>
      <c r="R47" s="451" t="s">
        <v>30</v>
      </c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  <c r="AD47" s="569" t="s">
        <v>75</v>
      </c>
      <c r="AE47" s="572" t="s">
        <v>45</v>
      </c>
      <c r="AF47" s="573"/>
      <c r="AG47" s="573"/>
      <c r="AH47" s="477" t="s">
        <v>66</v>
      </c>
      <c r="AI47" s="526" t="s">
        <v>64</v>
      </c>
      <c r="AJ47" s="516" t="s">
        <v>64</v>
      </c>
      <c r="AK47" s="517"/>
      <c r="AL47" s="517"/>
      <c r="AM47" s="520" t="s">
        <v>67</v>
      </c>
      <c r="AN47" s="501" t="s">
        <v>32</v>
      </c>
      <c r="AO47" s="502"/>
      <c r="AP47" s="502"/>
      <c r="AQ47" s="509" t="s">
        <v>68</v>
      </c>
      <c r="AR47" s="505" t="s">
        <v>57</v>
      </c>
      <c r="AS47" s="506"/>
      <c r="AT47" s="506"/>
      <c r="AU47" s="545" t="s">
        <v>455</v>
      </c>
      <c r="AV47" s="488" t="s">
        <v>456</v>
      </c>
      <c r="AW47" s="489"/>
      <c r="AX47" s="490"/>
      <c r="AY47" s="545" t="s">
        <v>457</v>
      </c>
      <c r="AZ47" s="488" t="s">
        <v>458</v>
      </c>
      <c r="BA47" s="489"/>
      <c r="BB47" s="490"/>
      <c r="BC47" s="545" t="s">
        <v>459</v>
      </c>
      <c r="BD47" s="488" t="s">
        <v>460</v>
      </c>
      <c r="BE47" s="489"/>
      <c r="BF47" s="490"/>
      <c r="BG47" s="535" t="s">
        <v>36</v>
      </c>
      <c r="BH47" s="540" t="s">
        <v>36</v>
      </c>
      <c r="BI47" s="541"/>
      <c r="BJ47" s="541"/>
      <c r="BK47" s="466" t="s">
        <v>72</v>
      </c>
      <c r="BL47" s="466" t="s">
        <v>73</v>
      </c>
    </row>
    <row r="48" spans="1:66" ht="26.1" customHeight="1" outlineLevel="1">
      <c r="A48" s="4"/>
      <c r="B48" s="589"/>
      <c r="C48" s="463" t="s">
        <v>43</v>
      </c>
      <c r="D48" s="464"/>
      <c r="E48" s="464"/>
      <c r="F48" s="463" t="s">
        <v>39</v>
      </c>
      <c r="G48" s="464"/>
      <c r="H48" s="464"/>
      <c r="I48" s="446" t="s">
        <v>38</v>
      </c>
      <c r="J48" s="447"/>
      <c r="K48" s="447"/>
      <c r="L48" s="446" t="s">
        <v>40</v>
      </c>
      <c r="M48" s="447"/>
      <c r="N48" s="447"/>
      <c r="O48" s="470"/>
      <c r="P48" s="470"/>
      <c r="Q48" s="449"/>
      <c r="R48" s="451" t="s">
        <v>43</v>
      </c>
      <c r="S48" s="452"/>
      <c r="T48" s="452"/>
      <c r="U48" s="451" t="s">
        <v>39</v>
      </c>
      <c r="V48" s="452"/>
      <c r="W48" s="452"/>
      <c r="X48" s="451" t="s">
        <v>38</v>
      </c>
      <c r="Y48" s="452"/>
      <c r="Z48" s="452"/>
      <c r="AA48" s="451" t="s">
        <v>40</v>
      </c>
      <c r="AB48" s="452"/>
      <c r="AC48" s="452"/>
      <c r="AD48" s="570"/>
      <c r="AE48" s="574"/>
      <c r="AF48" s="575"/>
      <c r="AG48" s="575"/>
      <c r="AH48" s="478"/>
      <c r="AI48" s="527"/>
      <c r="AJ48" s="518"/>
      <c r="AK48" s="519"/>
      <c r="AL48" s="519"/>
      <c r="AM48" s="521"/>
      <c r="AN48" s="503"/>
      <c r="AO48" s="504"/>
      <c r="AP48" s="504"/>
      <c r="AQ48" s="510"/>
      <c r="AR48" s="507"/>
      <c r="AS48" s="508"/>
      <c r="AT48" s="508"/>
      <c r="AU48" s="546"/>
      <c r="AV48" s="491"/>
      <c r="AW48" s="492"/>
      <c r="AX48" s="493"/>
      <c r="AY48" s="546"/>
      <c r="AZ48" s="491"/>
      <c r="BA48" s="492"/>
      <c r="BB48" s="493"/>
      <c r="BC48" s="546"/>
      <c r="BD48" s="491"/>
      <c r="BE48" s="492"/>
      <c r="BF48" s="493"/>
      <c r="BG48" s="536"/>
      <c r="BH48" s="542"/>
      <c r="BI48" s="543"/>
      <c r="BJ48" s="543"/>
      <c r="BK48" s="467"/>
      <c r="BL48" s="467"/>
    </row>
    <row r="49" spans="1:64" ht="26.1" customHeight="1" outlineLevel="1">
      <c r="A49" s="4"/>
      <c r="B49" s="590"/>
      <c r="C49" s="89" t="s">
        <v>105</v>
      </c>
      <c r="D49" s="5" t="s">
        <v>106</v>
      </c>
      <c r="E49" s="89" t="s">
        <v>107</v>
      </c>
      <c r="F49" s="89" t="s">
        <v>105</v>
      </c>
      <c r="G49" s="5" t="s">
        <v>106</v>
      </c>
      <c r="H49" s="89" t="s">
        <v>107</v>
      </c>
      <c r="I49" s="89" t="s">
        <v>105</v>
      </c>
      <c r="J49" s="5" t="s">
        <v>106</v>
      </c>
      <c r="K49" s="89" t="s">
        <v>107</v>
      </c>
      <c r="L49" s="89" t="s">
        <v>105</v>
      </c>
      <c r="M49" s="5" t="s">
        <v>106</v>
      </c>
      <c r="N49" s="199" t="s">
        <v>107</v>
      </c>
      <c r="O49" s="471"/>
      <c r="P49" s="471"/>
      <c r="Q49" s="450"/>
      <c r="R49" s="88" t="s">
        <v>105</v>
      </c>
      <c r="S49" s="11" t="s">
        <v>106</v>
      </c>
      <c r="T49" s="88" t="s">
        <v>107</v>
      </c>
      <c r="U49" s="88" t="s">
        <v>105</v>
      </c>
      <c r="V49" s="11" t="s">
        <v>106</v>
      </c>
      <c r="W49" s="88" t="s">
        <v>107</v>
      </c>
      <c r="X49" s="88" t="s">
        <v>105</v>
      </c>
      <c r="Y49" s="11" t="s">
        <v>106</v>
      </c>
      <c r="Z49" s="88" t="s">
        <v>107</v>
      </c>
      <c r="AA49" s="88" t="s">
        <v>105</v>
      </c>
      <c r="AB49" s="11" t="s">
        <v>106</v>
      </c>
      <c r="AC49" s="88" t="s">
        <v>107</v>
      </c>
      <c r="AD49" s="571"/>
      <c r="AE49" s="73" t="s">
        <v>105</v>
      </c>
      <c r="AF49" s="14" t="s">
        <v>106</v>
      </c>
      <c r="AG49" s="73" t="s">
        <v>107</v>
      </c>
      <c r="AH49" s="479"/>
      <c r="AI49" s="528"/>
      <c r="AJ49" s="18" t="s">
        <v>105</v>
      </c>
      <c r="AK49" s="19" t="s">
        <v>106</v>
      </c>
      <c r="AL49" s="18" t="s">
        <v>107</v>
      </c>
      <c r="AM49" s="522"/>
      <c r="AN49" s="24" t="s">
        <v>105</v>
      </c>
      <c r="AO49" s="23" t="s">
        <v>106</v>
      </c>
      <c r="AP49" s="24" t="s">
        <v>107</v>
      </c>
      <c r="AQ49" s="511"/>
      <c r="AR49" s="27" t="s">
        <v>105</v>
      </c>
      <c r="AS49" s="28" t="s">
        <v>106</v>
      </c>
      <c r="AT49" s="27" t="s">
        <v>107</v>
      </c>
      <c r="AU49" s="547"/>
      <c r="AV49" s="425" t="s">
        <v>105</v>
      </c>
      <c r="AW49" s="32" t="s">
        <v>106</v>
      </c>
      <c r="AX49" s="425" t="s">
        <v>107</v>
      </c>
      <c r="AY49" s="547"/>
      <c r="AZ49" s="425" t="s">
        <v>105</v>
      </c>
      <c r="BA49" s="32" t="s">
        <v>106</v>
      </c>
      <c r="BB49" s="425" t="s">
        <v>107</v>
      </c>
      <c r="BC49" s="547"/>
      <c r="BD49" s="425" t="s">
        <v>105</v>
      </c>
      <c r="BE49" s="32" t="s">
        <v>106</v>
      </c>
      <c r="BF49" s="425" t="s">
        <v>107</v>
      </c>
      <c r="BG49" s="537"/>
      <c r="BH49" s="43" t="s">
        <v>105</v>
      </c>
      <c r="BI49" s="44" t="s">
        <v>106</v>
      </c>
      <c r="BJ49" s="43" t="s">
        <v>107</v>
      </c>
      <c r="BK49" s="468"/>
      <c r="BL49" s="468"/>
    </row>
    <row r="50" spans="1:64" ht="29.1" customHeight="1" outlineLevel="1">
      <c r="A50" s="342" t="s">
        <v>6</v>
      </c>
      <c r="B50" s="222" t="s">
        <v>207</v>
      </c>
      <c r="C50" s="222" t="s">
        <v>207</v>
      </c>
      <c r="D50" s="222" t="s">
        <v>207</v>
      </c>
      <c r="E50" s="222" t="s">
        <v>207</v>
      </c>
      <c r="F50" s="223" t="s">
        <v>207</v>
      </c>
      <c r="G50" s="109" t="s">
        <v>207</v>
      </c>
      <c r="H50" s="109" t="s">
        <v>208</v>
      </c>
      <c r="I50" s="109" t="s">
        <v>207</v>
      </c>
      <c r="J50" s="109" t="s">
        <v>207</v>
      </c>
      <c r="K50" s="109" t="s">
        <v>208</v>
      </c>
      <c r="L50" s="109" t="s">
        <v>207</v>
      </c>
      <c r="M50" s="109" t="s">
        <v>207</v>
      </c>
      <c r="N50" s="109" t="s">
        <v>208</v>
      </c>
      <c r="O50" s="110"/>
      <c r="P50" s="110"/>
      <c r="Q50" s="12"/>
      <c r="R50" s="12"/>
      <c r="S50" s="12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216" t="s">
        <v>209</v>
      </c>
      <c r="AE50" s="242" t="s">
        <v>209</v>
      </c>
      <c r="AF50" s="242" t="s">
        <v>209</v>
      </c>
      <c r="AG50" s="242" t="s">
        <v>209</v>
      </c>
      <c r="AH50" s="17"/>
      <c r="AI50" s="219" t="s">
        <v>210</v>
      </c>
      <c r="AJ50" s="243" t="s">
        <v>210</v>
      </c>
      <c r="AK50" s="243" t="s">
        <v>210</v>
      </c>
      <c r="AL50" s="243" t="s">
        <v>210</v>
      </c>
      <c r="AM50" s="25"/>
      <c r="AN50" s="26"/>
      <c r="AO50" s="26"/>
      <c r="AP50" s="26"/>
      <c r="AQ50" s="29"/>
      <c r="AR50" s="30"/>
      <c r="AS50" s="30"/>
      <c r="AT50" s="30"/>
      <c r="AU50" s="33" t="s">
        <v>211</v>
      </c>
      <c r="AV50" s="34"/>
      <c r="AW50" s="34"/>
      <c r="AX50" s="34"/>
      <c r="AY50" s="37"/>
      <c r="AZ50" s="38"/>
      <c r="BA50" s="38"/>
      <c r="BB50" s="38"/>
      <c r="BC50" s="41"/>
      <c r="BD50" s="42"/>
      <c r="BE50" s="42"/>
      <c r="BF50" s="42"/>
      <c r="BG50" s="45"/>
      <c r="BH50" s="46"/>
      <c r="BI50" s="46"/>
      <c r="BJ50" s="46"/>
      <c r="BK50" s="66" t="s">
        <v>211</v>
      </c>
      <c r="BL50" s="66" t="s">
        <v>211</v>
      </c>
    </row>
    <row r="51" spans="1:64" ht="29.1" customHeight="1" outlineLevel="1">
      <c r="A51" s="6" t="s">
        <v>9</v>
      </c>
      <c r="B51" s="222" t="s">
        <v>207</v>
      </c>
      <c r="C51" s="222" t="s">
        <v>207</v>
      </c>
      <c r="D51" s="222" t="s">
        <v>207</v>
      </c>
      <c r="E51" s="222" t="s">
        <v>207</v>
      </c>
      <c r="F51" s="223" t="s">
        <v>207</v>
      </c>
      <c r="G51" s="109" t="s">
        <v>207</v>
      </c>
      <c r="H51" s="109" t="s">
        <v>208</v>
      </c>
      <c r="I51" s="109" t="s">
        <v>207</v>
      </c>
      <c r="J51" s="109" t="s">
        <v>207</v>
      </c>
      <c r="K51" s="109" t="s">
        <v>208</v>
      </c>
      <c r="L51" s="109" t="s">
        <v>207</v>
      </c>
      <c r="M51" s="109" t="s">
        <v>207</v>
      </c>
      <c r="N51" s="109" t="s">
        <v>208</v>
      </c>
      <c r="O51" s="110"/>
      <c r="P51" s="110"/>
      <c r="Q51" s="12"/>
      <c r="R51" s="12"/>
      <c r="S51" s="12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216" t="s">
        <v>209</v>
      </c>
      <c r="AE51" s="242" t="s">
        <v>209</v>
      </c>
      <c r="AF51" s="242" t="s">
        <v>209</v>
      </c>
      <c r="AG51" s="242" t="s">
        <v>209</v>
      </c>
      <c r="AH51" s="17"/>
      <c r="AI51" s="219" t="s">
        <v>210</v>
      </c>
      <c r="AJ51" s="243" t="s">
        <v>210</v>
      </c>
      <c r="AK51" s="243" t="s">
        <v>210</v>
      </c>
      <c r="AL51" s="243" t="s">
        <v>210</v>
      </c>
      <c r="AM51" s="25"/>
      <c r="AN51" s="26"/>
      <c r="AO51" s="26"/>
      <c r="AP51" s="26"/>
      <c r="AQ51" s="29"/>
      <c r="AR51" s="30"/>
      <c r="AS51" s="30"/>
      <c r="AT51" s="30"/>
      <c r="AU51" s="33" t="s">
        <v>211</v>
      </c>
      <c r="AV51" s="34"/>
      <c r="AW51" s="34"/>
      <c r="AX51" s="34"/>
      <c r="AY51" s="37"/>
      <c r="AZ51" s="38"/>
      <c r="BA51" s="38"/>
      <c r="BB51" s="38"/>
      <c r="BC51" s="41"/>
      <c r="BD51" s="42"/>
      <c r="BE51" s="42"/>
      <c r="BF51" s="42"/>
      <c r="BG51" s="45"/>
      <c r="BH51" s="46"/>
      <c r="BI51" s="46"/>
      <c r="BJ51" s="46"/>
      <c r="BK51" s="66" t="s">
        <v>211</v>
      </c>
      <c r="BL51" s="66" t="s">
        <v>211</v>
      </c>
    </row>
    <row r="52" spans="1:64" ht="29.1" customHeight="1" outlineLevel="1">
      <c r="A52" s="6" t="s">
        <v>18</v>
      </c>
      <c r="B52" s="222" t="s">
        <v>207</v>
      </c>
      <c r="C52" s="222" t="s">
        <v>207</v>
      </c>
      <c r="D52" s="222" t="s">
        <v>207</v>
      </c>
      <c r="E52" s="222" t="s">
        <v>207</v>
      </c>
      <c r="F52" s="223" t="s">
        <v>207</v>
      </c>
      <c r="G52" s="109" t="s">
        <v>207</v>
      </c>
      <c r="H52" s="109" t="s">
        <v>208</v>
      </c>
      <c r="I52" s="109" t="s">
        <v>207</v>
      </c>
      <c r="J52" s="109" t="s">
        <v>207</v>
      </c>
      <c r="K52" s="109" t="s">
        <v>208</v>
      </c>
      <c r="L52" s="109" t="s">
        <v>207</v>
      </c>
      <c r="M52" s="109" t="s">
        <v>207</v>
      </c>
      <c r="N52" s="109" t="s">
        <v>208</v>
      </c>
      <c r="O52" s="110"/>
      <c r="P52" s="110"/>
      <c r="Q52" s="12"/>
      <c r="R52" s="12"/>
      <c r="S52" s="12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216" t="s">
        <v>209</v>
      </c>
      <c r="AE52" s="242" t="s">
        <v>209</v>
      </c>
      <c r="AF52" s="242" t="s">
        <v>209</v>
      </c>
      <c r="AG52" s="242" t="s">
        <v>209</v>
      </c>
      <c r="AH52" s="17"/>
      <c r="AI52" s="219" t="s">
        <v>210</v>
      </c>
      <c r="AJ52" s="243" t="s">
        <v>210</v>
      </c>
      <c r="AK52" s="243" t="s">
        <v>210</v>
      </c>
      <c r="AL52" s="243" t="s">
        <v>210</v>
      </c>
      <c r="AM52" s="25"/>
      <c r="AN52" s="26"/>
      <c r="AO52" s="26"/>
      <c r="AP52" s="26"/>
      <c r="AQ52" s="29"/>
      <c r="AR52" s="30"/>
      <c r="AS52" s="30"/>
      <c r="AT52" s="30"/>
      <c r="AU52" s="33" t="s">
        <v>211</v>
      </c>
      <c r="AV52" s="34"/>
      <c r="AW52" s="34"/>
      <c r="AX52" s="34"/>
      <c r="AY52" s="37"/>
      <c r="AZ52" s="38"/>
      <c r="BA52" s="38"/>
      <c r="BB52" s="38"/>
      <c r="BC52" s="41"/>
      <c r="BD52" s="42"/>
      <c r="BE52" s="42"/>
      <c r="BF52" s="42"/>
      <c r="BG52" s="45"/>
      <c r="BH52" s="46"/>
      <c r="BI52" s="46"/>
      <c r="BJ52" s="46"/>
      <c r="BK52" s="66" t="s">
        <v>211</v>
      </c>
      <c r="BL52" s="66" t="s">
        <v>211</v>
      </c>
    </row>
    <row r="53" spans="1:64" ht="29.1" customHeight="1" outlineLevel="1">
      <c r="A53" s="6" t="s">
        <v>16</v>
      </c>
      <c r="B53" s="222" t="s">
        <v>207</v>
      </c>
      <c r="C53" s="222" t="s">
        <v>207</v>
      </c>
      <c r="D53" s="222" t="s">
        <v>207</v>
      </c>
      <c r="E53" s="222" t="s">
        <v>207</v>
      </c>
      <c r="F53" s="223" t="s">
        <v>207</v>
      </c>
      <c r="G53" s="109" t="s">
        <v>207</v>
      </c>
      <c r="H53" s="109" t="s">
        <v>208</v>
      </c>
      <c r="I53" s="109" t="s">
        <v>207</v>
      </c>
      <c r="J53" s="109" t="s">
        <v>207</v>
      </c>
      <c r="K53" s="109" t="s">
        <v>208</v>
      </c>
      <c r="L53" s="109" t="s">
        <v>207</v>
      </c>
      <c r="M53" s="109" t="s">
        <v>207</v>
      </c>
      <c r="N53" s="109" t="s">
        <v>208</v>
      </c>
      <c r="O53" s="110"/>
      <c r="P53" s="110"/>
      <c r="Q53" s="12"/>
      <c r="R53" s="12"/>
      <c r="S53" s="12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216" t="s">
        <v>209</v>
      </c>
      <c r="AE53" s="242" t="s">
        <v>209</v>
      </c>
      <c r="AF53" s="242" t="s">
        <v>209</v>
      </c>
      <c r="AG53" s="242" t="s">
        <v>209</v>
      </c>
      <c r="AH53" s="17"/>
      <c r="AI53" s="219" t="s">
        <v>210</v>
      </c>
      <c r="AJ53" s="243" t="s">
        <v>210</v>
      </c>
      <c r="AK53" s="243" t="s">
        <v>210</v>
      </c>
      <c r="AL53" s="243" t="s">
        <v>210</v>
      </c>
      <c r="AM53" s="25"/>
      <c r="AN53" s="26"/>
      <c r="AO53" s="26"/>
      <c r="AP53" s="26"/>
      <c r="AQ53" s="29"/>
      <c r="AR53" s="30"/>
      <c r="AS53" s="30"/>
      <c r="AT53" s="30"/>
      <c r="AU53" s="33" t="s">
        <v>211</v>
      </c>
      <c r="AV53" s="34"/>
      <c r="AW53" s="34"/>
      <c r="AX53" s="34"/>
      <c r="AY53" s="37"/>
      <c r="AZ53" s="38"/>
      <c r="BA53" s="38"/>
      <c r="BB53" s="38"/>
      <c r="BC53" s="41"/>
      <c r="BD53" s="42"/>
      <c r="BE53" s="42"/>
      <c r="BF53" s="42"/>
      <c r="BG53" s="45"/>
      <c r="BH53" s="46"/>
      <c r="BI53" s="46"/>
      <c r="BJ53" s="46"/>
      <c r="BK53" s="66" t="s">
        <v>211</v>
      </c>
      <c r="BL53" s="66" t="s">
        <v>211</v>
      </c>
    </row>
    <row r="54" spans="1:64" ht="29.1" customHeight="1" outlineLevel="1">
      <c r="A54" s="6" t="s">
        <v>22</v>
      </c>
      <c r="B54" s="222" t="s">
        <v>207</v>
      </c>
      <c r="C54" s="222" t="s">
        <v>207</v>
      </c>
      <c r="D54" s="222" t="s">
        <v>207</v>
      </c>
      <c r="E54" s="222" t="s">
        <v>207</v>
      </c>
      <c r="F54" s="223" t="s">
        <v>207</v>
      </c>
      <c r="G54" s="109" t="s">
        <v>207</v>
      </c>
      <c r="H54" s="109" t="s">
        <v>208</v>
      </c>
      <c r="I54" s="109" t="s">
        <v>207</v>
      </c>
      <c r="J54" s="109" t="s">
        <v>207</v>
      </c>
      <c r="K54" s="109" t="s">
        <v>208</v>
      </c>
      <c r="L54" s="109" t="s">
        <v>207</v>
      </c>
      <c r="M54" s="109" t="s">
        <v>207</v>
      </c>
      <c r="N54" s="109" t="s">
        <v>208</v>
      </c>
      <c r="O54" s="110"/>
      <c r="P54" s="110"/>
      <c r="Q54" s="12"/>
      <c r="R54" s="12"/>
      <c r="S54" s="12"/>
      <c r="T54" s="12"/>
      <c r="U54" s="13"/>
      <c r="V54" s="13"/>
      <c r="W54" s="13"/>
      <c r="X54" s="13"/>
      <c r="Y54" s="13"/>
      <c r="Z54" s="13"/>
      <c r="AA54" s="13"/>
      <c r="AB54" s="13"/>
      <c r="AC54" s="13"/>
      <c r="AD54" s="216" t="s">
        <v>209</v>
      </c>
      <c r="AE54" s="242" t="s">
        <v>209</v>
      </c>
      <c r="AF54" s="242" t="s">
        <v>209</v>
      </c>
      <c r="AG54" s="242" t="s">
        <v>209</v>
      </c>
      <c r="AH54" s="17"/>
      <c r="AI54" s="219" t="s">
        <v>210</v>
      </c>
      <c r="AJ54" s="243" t="s">
        <v>210</v>
      </c>
      <c r="AK54" s="243" t="s">
        <v>210</v>
      </c>
      <c r="AL54" s="243" t="s">
        <v>210</v>
      </c>
      <c r="AM54" s="25"/>
      <c r="AN54" s="26"/>
      <c r="AO54" s="26"/>
      <c r="AP54" s="26"/>
      <c r="AQ54" s="29"/>
      <c r="AR54" s="30"/>
      <c r="AS54" s="30"/>
      <c r="AT54" s="30"/>
      <c r="AU54" s="33" t="s">
        <v>211</v>
      </c>
      <c r="AV54" s="34"/>
      <c r="AW54" s="34"/>
      <c r="AX54" s="34"/>
      <c r="AY54" s="37"/>
      <c r="AZ54" s="38"/>
      <c r="BA54" s="38"/>
      <c r="BB54" s="38"/>
      <c r="BC54" s="41"/>
      <c r="BD54" s="42"/>
      <c r="BE54" s="42"/>
      <c r="BF54" s="42"/>
      <c r="BG54" s="45"/>
      <c r="BH54" s="46"/>
      <c r="BI54" s="46"/>
      <c r="BJ54" s="46"/>
      <c r="BK54" s="66" t="s">
        <v>211</v>
      </c>
      <c r="BL54" s="66" t="s">
        <v>211</v>
      </c>
    </row>
    <row r="55" spans="1:64" ht="29.1" customHeight="1" outlineLevel="1">
      <c r="A55" s="6" t="s">
        <v>19</v>
      </c>
      <c r="B55" s="222" t="s">
        <v>207</v>
      </c>
      <c r="C55" s="222" t="s">
        <v>207</v>
      </c>
      <c r="D55" s="222" t="s">
        <v>207</v>
      </c>
      <c r="E55" s="222" t="s">
        <v>207</v>
      </c>
      <c r="F55" s="223" t="s">
        <v>207</v>
      </c>
      <c r="G55" s="109" t="s">
        <v>207</v>
      </c>
      <c r="H55" s="109" t="s">
        <v>208</v>
      </c>
      <c r="I55" s="109" t="s">
        <v>207</v>
      </c>
      <c r="J55" s="109" t="s">
        <v>207</v>
      </c>
      <c r="K55" s="109" t="s">
        <v>208</v>
      </c>
      <c r="L55" s="109" t="s">
        <v>207</v>
      </c>
      <c r="M55" s="109" t="s">
        <v>207</v>
      </c>
      <c r="N55" s="109" t="s">
        <v>208</v>
      </c>
      <c r="O55" s="110"/>
      <c r="P55" s="110"/>
      <c r="Q55" s="12"/>
      <c r="R55" s="12"/>
      <c r="S55" s="12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216" t="s">
        <v>209</v>
      </c>
      <c r="AE55" s="242" t="s">
        <v>209</v>
      </c>
      <c r="AF55" s="242" t="s">
        <v>209</v>
      </c>
      <c r="AG55" s="242" t="s">
        <v>209</v>
      </c>
      <c r="AH55" s="17"/>
      <c r="AI55" s="219" t="s">
        <v>210</v>
      </c>
      <c r="AJ55" s="243" t="s">
        <v>210</v>
      </c>
      <c r="AK55" s="243" t="s">
        <v>210</v>
      </c>
      <c r="AL55" s="243" t="s">
        <v>210</v>
      </c>
      <c r="AM55" s="25"/>
      <c r="AN55" s="26"/>
      <c r="AO55" s="26"/>
      <c r="AP55" s="26"/>
      <c r="AQ55" s="29"/>
      <c r="AR55" s="30"/>
      <c r="AS55" s="30"/>
      <c r="AT55" s="30"/>
      <c r="AU55" s="33" t="s">
        <v>211</v>
      </c>
      <c r="AV55" s="34"/>
      <c r="AW55" s="34"/>
      <c r="AX55" s="34"/>
      <c r="AY55" s="37"/>
      <c r="AZ55" s="38"/>
      <c r="BA55" s="38"/>
      <c r="BB55" s="38"/>
      <c r="BC55" s="41"/>
      <c r="BD55" s="42"/>
      <c r="BE55" s="42"/>
      <c r="BF55" s="42"/>
      <c r="BG55" s="45"/>
      <c r="BH55" s="46"/>
      <c r="BI55" s="46"/>
      <c r="BJ55" s="46"/>
      <c r="BK55" s="66" t="s">
        <v>211</v>
      </c>
      <c r="BL55" s="66" t="s">
        <v>211</v>
      </c>
    </row>
    <row r="56" spans="1:64" ht="29.1" customHeight="1" outlineLevel="1">
      <c r="A56" s="6" t="s">
        <v>3</v>
      </c>
      <c r="B56" s="222" t="s">
        <v>207</v>
      </c>
      <c r="C56" s="222" t="s">
        <v>207</v>
      </c>
      <c r="D56" s="222" t="s">
        <v>207</v>
      </c>
      <c r="E56" s="222" t="s">
        <v>207</v>
      </c>
      <c r="F56" s="223" t="s">
        <v>207</v>
      </c>
      <c r="G56" s="109" t="s">
        <v>207</v>
      </c>
      <c r="H56" s="109" t="s">
        <v>208</v>
      </c>
      <c r="I56" s="109" t="s">
        <v>207</v>
      </c>
      <c r="J56" s="109" t="s">
        <v>207</v>
      </c>
      <c r="K56" s="109" t="s">
        <v>208</v>
      </c>
      <c r="L56" s="109" t="s">
        <v>207</v>
      </c>
      <c r="M56" s="109" t="s">
        <v>207</v>
      </c>
      <c r="N56" s="109" t="s">
        <v>208</v>
      </c>
      <c r="O56" s="110"/>
      <c r="P56" s="110"/>
      <c r="Q56" s="12"/>
      <c r="R56" s="12"/>
      <c r="S56" s="12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216" t="s">
        <v>209</v>
      </c>
      <c r="AE56" s="242" t="s">
        <v>209</v>
      </c>
      <c r="AF56" s="242" t="s">
        <v>209</v>
      </c>
      <c r="AG56" s="242" t="s">
        <v>209</v>
      </c>
      <c r="AH56" s="17"/>
      <c r="AI56" s="219" t="s">
        <v>210</v>
      </c>
      <c r="AJ56" s="243" t="s">
        <v>210</v>
      </c>
      <c r="AK56" s="243" t="s">
        <v>210</v>
      </c>
      <c r="AL56" s="243" t="s">
        <v>210</v>
      </c>
      <c r="AM56" s="25"/>
      <c r="AN56" s="26"/>
      <c r="AO56" s="26"/>
      <c r="AP56" s="26"/>
      <c r="AQ56" s="29"/>
      <c r="AR56" s="30"/>
      <c r="AS56" s="30"/>
      <c r="AT56" s="30"/>
      <c r="AU56" s="33" t="s">
        <v>211</v>
      </c>
      <c r="AV56" s="34"/>
      <c r="AW56" s="34"/>
      <c r="AX56" s="34"/>
      <c r="AY56" s="37"/>
      <c r="AZ56" s="38"/>
      <c r="BA56" s="38"/>
      <c r="BB56" s="38"/>
      <c r="BC56" s="41"/>
      <c r="BD56" s="42"/>
      <c r="BE56" s="42"/>
      <c r="BF56" s="42"/>
      <c r="BG56" s="45"/>
      <c r="BH56" s="46"/>
      <c r="BI56" s="46"/>
      <c r="BJ56" s="46"/>
      <c r="BK56" s="66" t="s">
        <v>211</v>
      </c>
      <c r="BL56" s="66" t="s">
        <v>211</v>
      </c>
    </row>
    <row r="57" spans="1:64" ht="29.1" customHeight="1" outlineLevel="1">
      <c r="A57" s="6" t="s">
        <v>20</v>
      </c>
      <c r="B57" s="222" t="s">
        <v>207</v>
      </c>
      <c r="C57" s="222" t="s">
        <v>207</v>
      </c>
      <c r="D57" s="222" t="s">
        <v>207</v>
      </c>
      <c r="E57" s="222" t="s">
        <v>207</v>
      </c>
      <c r="F57" s="223" t="s">
        <v>207</v>
      </c>
      <c r="G57" s="109" t="s">
        <v>207</v>
      </c>
      <c r="H57" s="109" t="s">
        <v>208</v>
      </c>
      <c r="I57" s="109" t="s">
        <v>207</v>
      </c>
      <c r="J57" s="109" t="s">
        <v>207</v>
      </c>
      <c r="K57" s="109" t="s">
        <v>208</v>
      </c>
      <c r="L57" s="109" t="s">
        <v>207</v>
      </c>
      <c r="M57" s="109" t="s">
        <v>207</v>
      </c>
      <c r="N57" s="109" t="s">
        <v>208</v>
      </c>
      <c r="O57" s="110"/>
      <c r="P57" s="110"/>
      <c r="Q57" s="12"/>
      <c r="R57" s="12"/>
      <c r="S57" s="12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216" t="s">
        <v>209</v>
      </c>
      <c r="AE57" s="242" t="s">
        <v>209</v>
      </c>
      <c r="AF57" s="242" t="s">
        <v>209</v>
      </c>
      <c r="AG57" s="242" t="s">
        <v>209</v>
      </c>
      <c r="AH57" s="17"/>
      <c r="AI57" s="219" t="s">
        <v>210</v>
      </c>
      <c r="AJ57" s="243" t="s">
        <v>210</v>
      </c>
      <c r="AK57" s="243" t="s">
        <v>210</v>
      </c>
      <c r="AL57" s="243" t="s">
        <v>210</v>
      </c>
      <c r="AM57" s="25"/>
      <c r="AN57" s="26"/>
      <c r="AO57" s="26"/>
      <c r="AP57" s="26"/>
      <c r="AQ57" s="29"/>
      <c r="AR57" s="30"/>
      <c r="AS57" s="30"/>
      <c r="AT57" s="30"/>
      <c r="AU57" s="33" t="s">
        <v>211</v>
      </c>
      <c r="AV57" s="34"/>
      <c r="AW57" s="34"/>
      <c r="AX57" s="34"/>
      <c r="AY57" s="37"/>
      <c r="AZ57" s="38"/>
      <c r="BA57" s="38"/>
      <c r="BB57" s="38"/>
      <c r="BC57" s="41"/>
      <c r="BD57" s="42"/>
      <c r="BE57" s="42"/>
      <c r="BF57" s="42"/>
      <c r="BG57" s="45"/>
      <c r="BH57" s="46"/>
      <c r="BI57" s="46"/>
      <c r="BJ57" s="46"/>
      <c r="BK57" s="66" t="s">
        <v>211</v>
      </c>
      <c r="BL57" s="66" t="s">
        <v>211</v>
      </c>
    </row>
    <row r="58" spans="1:64" ht="29.1" customHeight="1" outlineLevel="1">
      <c r="A58" s="6" t="s">
        <v>13</v>
      </c>
      <c r="B58" s="222" t="s">
        <v>207</v>
      </c>
      <c r="C58" s="222" t="s">
        <v>207</v>
      </c>
      <c r="D58" s="222" t="s">
        <v>207</v>
      </c>
      <c r="E58" s="222" t="s">
        <v>207</v>
      </c>
      <c r="F58" s="223" t="s">
        <v>207</v>
      </c>
      <c r="G58" s="109" t="s">
        <v>207</v>
      </c>
      <c r="H58" s="109" t="s">
        <v>208</v>
      </c>
      <c r="I58" s="109" t="s">
        <v>207</v>
      </c>
      <c r="J58" s="109" t="s">
        <v>207</v>
      </c>
      <c r="K58" s="109" t="s">
        <v>208</v>
      </c>
      <c r="L58" s="109" t="s">
        <v>207</v>
      </c>
      <c r="M58" s="109" t="s">
        <v>207</v>
      </c>
      <c r="N58" s="109" t="s">
        <v>208</v>
      </c>
      <c r="O58" s="110"/>
      <c r="P58" s="110"/>
      <c r="Q58" s="12"/>
      <c r="R58" s="12"/>
      <c r="S58" s="12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216" t="s">
        <v>209</v>
      </c>
      <c r="AE58" s="242" t="s">
        <v>209</v>
      </c>
      <c r="AF58" s="242" t="s">
        <v>209</v>
      </c>
      <c r="AG58" s="242" t="s">
        <v>209</v>
      </c>
      <c r="AH58" s="17"/>
      <c r="AI58" s="219" t="s">
        <v>210</v>
      </c>
      <c r="AJ58" s="243" t="s">
        <v>210</v>
      </c>
      <c r="AK58" s="243" t="s">
        <v>210</v>
      </c>
      <c r="AL58" s="243" t="s">
        <v>210</v>
      </c>
      <c r="AM58" s="25"/>
      <c r="AN58" s="26"/>
      <c r="AO58" s="26"/>
      <c r="AP58" s="26"/>
      <c r="AQ58" s="29"/>
      <c r="AR58" s="30"/>
      <c r="AS58" s="30"/>
      <c r="AT58" s="30"/>
      <c r="AU58" s="33" t="s">
        <v>211</v>
      </c>
      <c r="AV58" s="34"/>
      <c r="AW58" s="34"/>
      <c r="AX58" s="34"/>
      <c r="AY58" s="37"/>
      <c r="AZ58" s="38"/>
      <c r="BA58" s="38"/>
      <c r="BB58" s="38"/>
      <c r="BC58" s="41"/>
      <c r="BD58" s="42"/>
      <c r="BE58" s="42"/>
      <c r="BF58" s="42"/>
      <c r="BG58" s="45"/>
      <c r="BH58" s="46"/>
      <c r="BI58" s="46"/>
      <c r="BJ58" s="46"/>
      <c r="BK58" s="66" t="s">
        <v>211</v>
      </c>
      <c r="BL58" s="66" t="s">
        <v>211</v>
      </c>
    </row>
    <row r="59" spans="1:64" ht="29.1" customHeight="1" outlineLevel="1">
      <c r="A59" s="6" t="s">
        <v>4</v>
      </c>
      <c r="B59" s="222" t="s">
        <v>207</v>
      </c>
      <c r="C59" s="222" t="s">
        <v>207</v>
      </c>
      <c r="D59" s="222" t="s">
        <v>207</v>
      </c>
      <c r="E59" s="222" t="s">
        <v>207</v>
      </c>
      <c r="F59" s="223" t="s">
        <v>207</v>
      </c>
      <c r="G59" s="109" t="s">
        <v>207</v>
      </c>
      <c r="H59" s="109" t="s">
        <v>208</v>
      </c>
      <c r="I59" s="109" t="s">
        <v>207</v>
      </c>
      <c r="J59" s="109" t="s">
        <v>207</v>
      </c>
      <c r="K59" s="109" t="s">
        <v>208</v>
      </c>
      <c r="L59" s="109" t="s">
        <v>207</v>
      </c>
      <c r="M59" s="109" t="s">
        <v>207</v>
      </c>
      <c r="N59" s="109" t="s">
        <v>208</v>
      </c>
      <c r="O59" s="110"/>
      <c r="P59" s="110"/>
      <c r="Q59" s="12"/>
      <c r="R59" s="12"/>
      <c r="S59" s="12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216" t="s">
        <v>209</v>
      </c>
      <c r="AE59" s="242" t="s">
        <v>209</v>
      </c>
      <c r="AF59" s="242" t="s">
        <v>209</v>
      </c>
      <c r="AG59" s="242" t="s">
        <v>209</v>
      </c>
      <c r="AH59" s="17"/>
      <c r="AI59" s="219" t="s">
        <v>210</v>
      </c>
      <c r="AJ59" s="243" t="s">
        <v>210</v>
      </c>
      <c r="AK59" s="243" t="s">
        <v>210</v>
      </c>
      <c r="AL59" s="243" t="s">
        <v>210</v>
      </c>
      <c r="AM59" s="25"/>
      <c r="AN59" s="26"/>
      <c r="AO59" s="26"/>
      <c r="AP59" s="26"/>
      <c r="AQ59" s="29"/>
      <c r="AR59" s="30"/>
      <c r="AS59" s="30"/>
      <c r="AT59" s="30"/>
      <c r="AU59" s="33" t="s">
        <v>211</v>
      </c>
      <c r="AV59" s="34"/>
      <c r="AW59" s="34"/>
      <c r="AX59" s="34"/>
      <c r="AY59" s="37"/>
      <c r="AZ59" s="38"/>
      <c r="BA59" s="38"/>
      <c r="BB59" s="38"/>
      <c r="BC59" s="41"/>
      <c r="BD59" s="42"/>
      <c r="BE59" s="42"/>
      <c r="BF59" s="42"/>
      <c r="BG59" s="45"/>
      <c r="BH59" s="46"/>
      <c r="BI59" s="46"/>
      <c r="BJ59" s="46"/>
      <c r="BK59" s="66" t="s">
        <v>211</v>
      </c>
      <c r="BL59" s="66" t="s">
        <v>211</v>
      </c>
    </row>
    <row r="60" spans="1:64" ht="29.1" customHeight="1" outlineLevel="1">
      <c r="A60" s="7" t="s">
        <v>0</v>
      </c>
      <c r="B60" s="222" t="s">
        <v>207</v>
      </c>
      <c r="C60" s="222" t="s">
        <v>207</v>
      </c>
      <c r="D60" s="222" t="s">
        <v>207</v>
      </c>
      <c r="E60" s="222" t="s">
        <v>207</v>
      </c>
      <c r="F60" s="223" t="s">
        <v>207</v>
      </c>
      <c r="G60" s="109" t="s">
        <v>207</v>
      </c>
      <c r="H60" s="109" t="s">
        <v>208</v>
      </c>
      <c r="I60" s="109" t="s">
        <v>207</v>
      </c>
      <c r="J60" s="109" t="s">
        <v>207</v>
      </c>
      <c r="K60" s="109" t="s">
        <v>208</v>
      </c>
      <c r="L60" s="109" t="s">
        <v>207</v>
      </c>
      <c r="M60" s="109" t="s">
        <v>207</v>
      </c>
      <c r="N60" s="109" t="s">
        <v>208</v>
      </c>
      <c r="O60" s="110"/>
      <c r="P60" s="110"/>
      <c r="Q60" s="12"/>
      <c r="R60" s="12"/>
      <c r="S60" s="12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216" t="s">
        <v>209</v>
      </c>
      <c r="AE60" s="242" t="s">
        <v>209</v>
      </c>
      <c r="AF60" s="242" t="s">
        <v>209</v>
      </c>
      <c r="AG60" s="242" t="s">
        <v>209</v>
      </c>
      <c r="AH60" s="17"/>
      <c r="AI60" s="219" t="s">
        <v>210</v>
      </c>
      <c r="AJ60" s="243" t="s">
        <v>210</v>
      </c>
      <c r="AK60" s="243" t="s">
        <v>210</v>
      </c>
      <c r="AL60" s="243" t="s">
        <v>210</v>
      </c>
      <c r="AM60" s="25"/>
      <c r="AN60" s="26"/>
      <c r="AO60" s="26"/>
      <c r="AP60" s="26"/>
      <c r="AQ60" s="29"/>
      <c r="AR60" s="30"/>
      <c r="AS60" s="30"/>
      <c r="AT60" s="30"/>
      <c r="AU60" s="33" t="s">
        <v>211</v>
      </c>
      <c r="AV60" s="34"/>
      <c r="AW60" s="34"/>
      <c r="AX60" s="34"/>
      <c r="AY60" s="37"/>
      <c r="AZ60" s="38"/>
      <c r="BA60" s="38"/>
      <c r="BB60" s="38"/>
      <c r="BC60" s="41"/>
      <c r="BD60" s="42"/>
      <c r="BE60" s="42"/>
      <c r="BF60" s="42"/>
      <c r="BG60" s="45"/>
      <c r="BH60" s="46"/>
      <c r="BI60" s="46"/>
      <c r="BJ60" s="46"/>
      <c r="BK60" s="66" t="s">
        <v>211</v>
      </c>
      <c r="BL60" s="66" t="s">
        <v>211</v>
      </c>
    </row>
    <row r="61" spans="1:64" ht="29.1" customHeight="1" outlineLevel="1">
      <c r="A61" s="6" t="s">
        <v>15</v>
      </c>
      <c r="B61" s="222" t="s">
        <v>207</v>
      </c>
      <c r="C61" s="222" t="s">
        <v>207</v>
      </c>
      <c r="D61" s="222" t="s">
        <v>207</v>
      </c>
      <c r="E61" s="222" t="s">
        <v>207</v>
      </c>
      <c r="F61" s="223" t="s">
        <v>207</v>
      </c>
      <c r="G61" s="109" t="s">
        <v>207</v>
      </c>
      <c r="H61" s="109" t="s">
        <v>208</v>
      </c>
      <c r="I61" s="109" t="s">
        <v>207</v>
      </c>
      <c r="J61" s="109" t="s">
        <v>207</v>
      </c>
      <c r="K61" s="109" t="s">
        <v>208</v>
      </c>
      <c r="L61" s="109" t="s">
        <v>207</v>
      </c>
      <c r="M61" s="109" t="s">
        <v>207</v>
      </c>
      <c r="N61" s="109" t="s">
        <v>208</v>
      </c>
      <c r="O61" s="110"/>
      <c r="P61" s="110"/>
      <c r="Q61" s="12"/>
      <c r="R61" s="12"/>
      <c r="S61" s="12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216" t="s">
        <v>209</v>
      </c>
      <c r="AE61" s="242" t="s">
        <v>209</v>
      </c>
      <c r="AF61" s="242" t="s">
        <v>209</v>
      </c>
      <c r="AG61" s="242" t="s">
        <v>209</v>
      </c>
      <c r="AH61" s="17"/>
      <c r="AI61" s="219" t="s">
        <v>210</v>
      </c>
      <c r="AJ61" s="243" t="s">
        <v>210</v>
      </c>
      <c r="AK61" s="243" t="s">
        <v>210</v>
      </c>
      <c r="AL61" s="243" t="s">
        <v>210</v>
      </c>
      <c r="AM61" s="25"/>
      <c r="AN61" s="26"/>
      <c r="AO61" s="26"/>
      <c r="AP61" s="26"/>
      <c r="AQ61" s="29"/>
      <c r="AR61" s="30"/>
      <c r="AS61" s="30"/>
      <c r="AT61" s="30"/>
      <c r="AU61" s="33" t="s">
        <v>211</v>
      </c>
      <c r="AV61" s="34"/>
      <c r="AW61" s="34"/>
      <c r="AX61" s="34"/>
      <c r="AY61" s="37"/>
      <c r="AZ61" s="38"/>
      <c r="BA61" s="38"/>
      <c r="BB61" s="38"/>
      <c r="BC61" s="41"/>
      <c r="BD61" s="42"/>
      <c r="BE61" s="42"/>
      <c r="BF61" s="42"/>
      <c r="BG61" s="45"/>
      <c r="BH61" s="46"/>
      <c r="BI61" s="46"/>
      <c r="BJ61" s="46"/>
      <c r="BK61" s="66" t="s">
        <v>211</v>
      </c>
      <c r="BL61" s="66" t="s">
        <v>211</v>
      </c>
    </row>
    <row r="62" spans="1:64" ht="29.1" customHeight="1" outlineLevel="1">
      <c r="A62" s="6" t="s">
        <v>21</v>
      </c>
      <c r="B62" s="222" t="s">
        <v>207</v>
      </c>
      <c r="C62" s="222" t="s">
        <v>207</v>
      </c>
      <c r="D62" s="222" t="s">
        <v>207</v>
      </c>
      <c r="E62" s="222" t="s">
        <v>207</v>
      </c>
      <c r="F62" s="223" t="s">
        <v>207</v>
      </c>
      <c r="G62" s="109" t="s">
        <v>207</v>
      </c>
      <c r="H62" s="109" t="s">
        <v>208</v>
      </c>
      <c r="I62" s="109" t="s">
        <v>207</v>
      </c>
      <c r="J62" s="109" t="s">
        <v>207</v>
      </c>
      <c r="K62" s="109" t="s">
        <v>208</v>
      </c>
      <c r="L62" s="109" t="s">
        <v>207</v>
      </c>
      <c r="M62" s="109" t="s">
        <v>207</v>
      </c>
      <c r="N62" s="109" t="s">
        <v>208</v>
      </c>
      <c r="O62" s="110"/>
      <c r="P62" s="110"/>
      <c r="Q62" s="12"/>
      <c r="R62" s="12"/>
      <c r="S62" s="12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216" t="s">
        <v>209</v>
      </c>
      <c r="AE62" s="242" t="s">
        <v>209</v>
      </c>
      <c r="AF62" s="242" t="s">
        <v>209</v>
      </c>
      <c r="AG62" s="242" t="s">
        <v>209</v>
      </c>
      <c r="AH62" s="17"/>
      <c r="AI62" s="219" t="s">
        <v>210</v>
      </c>
      <c r="AJ62" s="243" t="s">
        <v>210</v>
      </c>
      <c r="AK62" s="243" t="s">
        <v>210</v>
      </c>
      <c r="AL62" s="243" t="s">
        <v>210</v>
      </c>
      <c r="AM62" s="25"/>
      <c r="AN62" s="26"/>
      <c r="AO62" s="26"/>
      <c r="AP62" s="26"/>
      <c r="AQ62" s="29"/>
      <c r="AR62" s="30"/>
      <c r="AS62" s="30"/>
      <c r="AT62" s="30"/>
      <c r="AU62" s="33" t="s">
        <v>211</v>
      </c>
      <c r="AV62" s="34"/>
      <c r="AW62" s="34"/>
      <c r="AX62" s="34"/>
      <c r="AY62" s="37"/>
      <c r="AZ62" s="38"/>
      <c r="BA62" s="38"/>
      <c r="BB62" s="38"/>
      <c r="BC62" s="41"/>
      <c r="BD62" s="42"/>
      <c r="BE62" s="42"/>
      <c r="BF62" s="42"/>
      <c r="BG62" s="45"/>
      <c r="BH62" s="46"/>
      <c r="BI62" s="46"/>
      <c r="BJ62" s="46"/>
      <c r="BK62" s="66" t="s">
        <v>211</v>
      </c>
      <c r="BL62" s="66" t="s">
        <v>211</v>
      </c>
    </row>
    <row r="63" spans="1:64" ht="29.1" customHeight="1" outlineLevel="1">
      <c r="A63" s="6" t="s">
        <v>10</v>
      </c>
      <c r="B63" s="222" t="s">
        <v>207</v>
      </c>
      <c r="C63" s="222" t="s">
        <v>207</v>
      </c>
      <c r="D63" s="222" t="s">
        <v>207</v>
      </c>
      <c r="E63" s="222" t="s">
        <v>207</v>
      </c>
      <c r="F63" s="223" t="s">
        <v>207</v>
      </c>
      <c r="G63" s="109" t="s">
        <v>207</v>
      </c>
      <c r="H63" s="109" t="s">
        <v>208</v>
      </c>
      <c r="I63" s="109" t="s">
        <v>207</v>
      </c>
      <c r="J63" s="109" t="s">
        <v>207</v>
      </c>
      <c r="K63" s="109" t="s">
        <v>208</v>
      </c>
      <c r="L63" s="109" t="s">
        <v>207</v>
      </c>
      <c r="M63" s="109" t="s">
        <v>207</v>
      </c>
      <c r="N63" s="109" t="s">
        <v>208</v>
      </c>
      <c r="O63" s="110"/>
      <c r="P63" s="110"/>
      <c r="Q63" s="12"/>
      <c r="R63" s="12"/>
      <c r="S63" s="12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216" t="s">
        <v>209</v>
      </c>
      <c r="AE63" s="242" t="s">
        <v>209</v>
      </c>
      <c r="AF63" s="242" t="s">
        <v>209</v>
      </c>
      <c r="AG63" s="242" t="s">
        <v>209</v>
      </c>
      <c r="AH63" s="17"/>
      <c r="AI63" s="219" t="s">
        <v>210</v>
      </c>
      <c r="AJ63" s="243" t="s">
        <v>210</v>
      </c>
      <c r="AK63" s="243" t="s">
        <v>210</v>
      </c>
      <c r="AL63" s="243" t="s">
        <v>210</v>
      </c>
      <c r="AM63" s="25"/>
      <c r="AN63" s="26"/>
      <c r="AO63" s="26"/>
      <c r="AP63" s="26"/>
      <c r="AQ63" s="29"/>
      <c r="AR63" s="30"/>
      <c r="AS63" s="30"/>
      <c r="AT63" s="30"/>
      <c r="AU63" s="33" t="s">
        <v>211</v>
      </c>
      <c r="AV63" s="34"/>
      <c r="AW63" s="34"/>
      <c r="AX63" s="34"/>
      <c r="AY63" s="37"/>
      <c r="AZ63" s="38"/>
      <c r="BA63" s="38"/>
      <c r="BB63" s="38"/>
      <c r="BC63" s="41"/>
      <c r="BD63" s="42"/>
      <c r="BE63" s="42"/>
      <c r="BF63" s="42"/>
      <c r="BG63" s="45"/>
      <c r="BH63" s="46"/>
      <c r="BI63" s="46"/>
      <c r="BJ63" s="46"/>
      <c r="BK63" s="66" t="s">
        <v>211</v>
      </c>
      <c r="BL63" s="66" t="s">
        <v>211</v>
      </c>
    </row>
    <row r="64" spans="1:64" ht="29.1" customHeight="1" outlineLevel="1">
      <c r="A64" s="6" t="s">
        <v>2</v>
      </c>
      <c r="B64" s="222" t="s">
        <v>207</v>
      </c>
      <c r="C64" s="222" t="s">
        <v>207</v>
      </c>
      <c r="D64" s="222" t="s">
        <v>207</v>
      </c>
      <c r="E64" s="222" t="s">
        <v>207</v>
      </c>
      <c r="F64" s="223" t="s">
        <v>207</v>
      </c>
      <c r="G64" s="109" t="s">
        <v>207</v>
      </c>
      <c r="H64" s="109" t="s">
        <v>208</v>
      </c>
      <c r="I64" s="109" t="s">
        <v>207</v>
      </c>
      <c r="J64" s="109" t="s">
        <v>207</v>
      </c>
      <c r="K64" s="109" t="s">
        <v>208</v>
      </c>
      <c r="L64" s="109" t="s">
        <v>207</v>
      </c>
      <c r="M64" s="109" t="s">
        <v>207</v>
      </c>
      <c r="N64" s="109" t="s">
        <v>208</v>
      </c>
      <c r="O64" s="110"/>
      <c r="P64" s="110"/>
      <c r="Q64" s="12"/>
      <c r="R64" s="12"/>
      <c r="S64" s="12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216" t="s">
        <v>209</v>
      </c>
      <c r="AE64" s="242" t="s">
        <v>209</v>
      </c>
      <c r="AF64" s="242" t="s">
        <v>209</v>
      </c>
      <c r="AG64" s="242" t="s">
        <v>209</v>
      </c>
      <c r="AH64" s="17"/>
      <c r="AI64" s="219" t="s">
        <v>210</v>
      </c>
      <c r="AJ64" s="243" t="s">
        <v>210</v>
      </c>
      <c r="AK64" s="243" t="s">
        <v>210</v>
      </c>
      <c r="AL64" s="243" t="s">
        <v>210</v>
      </c>
      <c r="AM64" s="25"/>
      <c r="AN64" s="26"/>
      <c r="AO64" s="26"/>
      <c r="AP64" s="26"/>
      <c r="AQ64" s="29"/>
      <c r="AR64" s="30"/>
      <c r="AS64" s="30"/>
      <c r="AT64" s="30"/>
      <c r="AU64" s="33" t="s">
        <v>211</v>
      </c>
      <c r="AV64" s="34"/>
      <c r="AW64" s="34"/>
      <c r="AX64" s="34"/>
      <c r="AY64" s="37"/>
      <c r="AZ64" s="38"/>
      <c r="BA64" s="38"/>
      <c r="BB64" s="38"/>
      <c r="BC64" s="41"/>
      <c r="BD64" s="42"/>
      <c r="BE64" s="42"/>
      <c r="BF64" s="42"/>
      <c r="BG64" s="45"/>
      <c r="BH64" s="46"/>
      <c r="BI64" s="46"/>
      <c r="BJ64" s="46"/>
      <c r="BK64" s="66" t="s">
        <v>211</v>
      </c>
      <c r="BL64" s="66" t="s">
        <v>211</v>
      </c>
    </row>
    <row r="65" spans="1:64" ht="29.1" customHeight="1" outlineLevel="1">
      <c r="A65" s="6" t="s">
        <v>23</v>
      </c>
      <c r="B65" s="222" t="s">
        <v>207</v>
      </c>
      <c r="C65" s="222" t="s">
        <v>207</v>
      </c>
      <c r="D65" s="222" t="s">
        <v>207</v>
      </c>
      <c r="E65" s="222" t="s">
        <v>207</v>
      </c>
      <c r="F65" s="223" t="s">
        <v>207</v>
      </c>
      <c r="G65" s="109" t="s">
        <v>207</v>
      </c>
      <c r="H65" s="109" t="s">
        <v>208</v>
      </c>
      <c r="I65" s="109" t="s">
        <v>207</v>
      </c>
      <c r="J65" s="109" t="s">
        <v>207</v>
      </c>
      <c r="K65" s="109" t="s">
        <v>208</v>
      </c>
      <c r="L65" s="109" t="s">
        <v>207</v>
      </c>
      <c r="M65" s="109" t="s">
        <v>207</v>
      </c>
      <c r="N65" s="109" t="s">
        <v>208</v>
      </c>
      <c r="O65" s="110"/>
      <c r="P65" s="110"/>
      <c r="Q65" s="12"/>
      <c r="R65" s="12"/>
      <c r="S65" s="12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216" t="s">
        <v>209</v>
      </c>
      <c r="AE65" s="242" t="s">
        <v>209</v>
      </c>
      <c r="AF65" s="242" t="s">
        <v>209</v>
      </c>
      <c r="AG65" s="242" t="s">
        <v>209</v>
      </c>
      <c r="AH65" s="17"/>
      <c r="AI65" s="219" t="s">
        <v>210</v>
      </c>
      <c r="AJ65" s="243" t="s">
        <v>210</v>
      </c>
      <c r="AK65" s="243" t="s">
        <v>210</v>
      </c>
      <c r="AL65" s="243" t="s">
        <v>210</v>
      </c>
      <c r="AM65" s="25"/>
      <c r="AN65" s="26"/>
      <c r="AO65" s="26"/>
      <c r="AP65" s="26"/>
      <c r="AQ65" s="29"/>
      <c r="AR65" s="30"/>
      <c r="AS65" s="30"/>
      <c r="AT65" s="30"/>
      <c r="AU65" s="33" t="s">
        <v>211</v>
      </c>
      <c r="AV65" s="34"/>
      <c r="AW65" s="34"/>
      <c r="AX65" s="34"/>
      <c r="AY65" s="37"/>
      <c r="AZ65" s="38"/>
      <c r="BA65" s="38"/>
      <c r="BB65" s="38"/>
      <c r="BC65" s="41"/>
      <c r="BD65" s="42"/>
      <c r="BE65" s="42"/>
      <c r="BF65" s="42"/>
      <c r="BG65" s="45"/>
      <c r="BH65" s="46"/>
      <c r="BI65" s="46"/>
      <c r="BJ65" s="46"/>
      <c r="BK65" s="66" t="s">
        <v>211</v>
      </c>
      <c r="BL65" s="66" t="s">
        <v>211</v>
      </c>
    </row>
    <row r="66" spans="1:64" ht="29.1" customHeight="1" outlineLevel="1">
      <c r="A66" s="6" t="s">
        <v>17</v>
      </c>
      <c r="B66" s="222" t="s">
        <v>207</v>
      </c>
      <c r="C66" s="222" t="s">
        <v>207</v>
      </c>
      <c r="D66" s="222" t="s">
        <v>207</v>
      </c>
      <c r="E66" s="222" t="s">
        <v>207</v>
      </c>
      <c r="F66" s="223" t="s">
        <v>207</v>
      </c>
      <c r="G66" s="109" t="s">
        <v>207</v>
      </c>
      <c r="H66" s="109" t="s">
        <v>208</v>
      </c>
      <c r="I66" s="109" t="s">
        <v>207</v>
      </c>
      <c r="J66" s="109" t="s">
        <v>207</v>
      </c>
      <c r="K66" s="109" t="s">
        <v>208</v>
      </c>
      <c r="L66" s="109" t="s">
        <v>207</v>
      </c>
      <c r="M66" s="109" t="s">
        <v>207</v>
      </c>
      <c r="N66" s="109" t="s">
        <v>208</v>
      </c>
      <c r="O66" s="110"/>
      <c r="P66" s="110"/>
      <c r="Q66" s="12"/>
      <c r="R66" s="12"/>
      <c r="S66" s="12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216" t="s">
        <v>209</v>
      </c>
      <c r="AE66" s="242" t="s">
        <v>209</v>
      </c>
      <c r="AF66" s="242" t="s">
        <v>209</v>
      </c>
      <c r="AG66" s="242" t="s">
        <v>209</v>
      </c>
      <c r="AH66" s="17"/>
      <c r="AI66" s="219" t="s">
        <v>210</v>
      </c>
      <c r="AJ66" s="243" t="s">
        <v>210</v>
      </c>
      <c r="AK66" s="243" t="s">
        <v>210</v>
      </c>
      <c r="AL66" s="243" t="s">
        <v>210</v>
      </c>
      <c r="AM66" s="25"/>
      <c r="AN66" s="26"/>
      <c r="AO66" s="26"/>
      <c r="AP66" s="26"/>
      <c r="AQ66" s="29"/>
      <c r="AR66" s="30"/>
      <c r="AS66" s="30"/>
      <c r="AT66" s="30"/>
      <c r="AU66" s="33" t="s">
        <v>211</v>
      </c>
      <c r="AV66" s="34"/>
      <c r="AW66" s="34"/>
      <c r="AX66" s="34"/>
      <c r="AY66" s="37"/>
      <c r="AZ66" s="38"/>
      <c r="BA66" s="38"/>
      <c r="BB66" s="38"/>
      <c r="BC66" s="41"/>
      <c r="BD66" s="42"/>
      <c r="BE66" s="42"/>
      <c r="BF66" s="42"/>
      <c r="BG66" s="45"/>
      <c r="BH66" s="46"/>
      <c r="BI66" s="46"/>
      <c r="BJ66" s="46"/>
      <c r="BK66" s="66" t="s">
        <v>211</v>
      </c>
      <c r="BL66" s="66" t="s">
        <v>211</v>
      </c>
    </row>
    <row r="67" spans="1:64" ht="29.1" customHeight="1" outlineLevel="1">
      <c r="A67" s="6" t="s">
        <v>24</v>
      </c>
      <c r="B67" s="222" t="s">
        <v>207</v>
      </c>
      <c r="C67" s="222" t="s">
        <v>207</v>
      </c>
      <c r="D67" s="222" t="s">
        <v>207</v>
      </c>
      <c r="E67" s="222" t="s">
        <v>207</v>
      </c>
      <c r="F67" s="223" t="s">
        <v>207</v>
      </c>
      <c r="G67" s="109" t="s">
        <v>207</v>
      </c>
      <c r="H67" s="109" t="s">
        <v>208</v>
      </c>
      <c r="I67" s="109" t="s">
        <v>207</v>
      </c>
      <c r="J67" s="109" t="s">
        <v>207</v>
      </c>
      <c r="K67" s="109" t="s">
        <v>208</v>
      </c>
      <c r="L67" s="109" t="s">
        <v>207</v>
      </c>
      <c r="M67" s="109" t="s">
        <v>207</v>
      </c>
      <c r="N67" s="109" t="s">
        <v>208</v>
      </c>
      <c r="O67" s="110"/>
      <c r="P67" s="110"/>
      <c r="Q67" s="12"/>
      <c r="R67" s="12"/>
      <c r="S67" s="12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216" t="s">
        <v>209</v>
      </c>
      <c r="AE67" s="242" t="s">
        <v>209</v>
      </c>
      <c r="AF67" s="242" t="s">
        <v>209</v>
      </c>
      <c r="AG67" s="242" t="s">
        <v>209</v>
      </c>
      <c r="AH67" s="17"/>
      <c r="AI67" s="219" t="s">
        <v>210</v>
      </c>
      <c r="AJ67" s="243" t="s">
        <v>210</v>
      </c>
      <c r="AK67" s="243" t="s">
        <v>210</v>
      </c>
      <c r="AL67" s="243" t="s">
        <v>210</v>
      </c>
      <c r="AM67" s="25"/>
      <c r="AN67" s="26"/>
      <c r="AO67" s="26"/>
      <c r="AP67" s="26"/>
      <c r="AQ67" s="29"/>
      <c r="AR67" s="30"/>
      <c r="AS67" s="30"/>
      <c r="AT67" s="30"/>
      <c r="AU67" s="33" t="s">
        <v>211</v>
      </c>
      <c r="AV67" s="34"/>
      <c r="AW67" s="34"/>
      <c r="AX67" s="34"/>
      <c r="AY67" s="37"/>
      <c r="AZ67" s="38"/>
      <c r="BA67" s="38"/>
      <c r="BB67" s="38"/>
      <c r="BC67" s="41"/>
      <c r="BD67" s="42"/>
      <c r="BE67" s="42"/>
      <c r="BF67" s="42"/>
      <c r="BG67" s="45"/>
      <c r="BH67" s="46"/>
      <c r="BI67" s="46"/>
      <c r="BJ67" s="46"/>
      <c r="BK67" s="66" t="s">
        <v>211</v>
      </c>
      <c r="BL67" s="66" t="s">
        <v>211</v>
      </c>
    </row>
    <row r="68" spans="1:64" ht="29.1" customHeight="1" outlineLevel="1">
      <c r="A68" s="6" t="s">
        <v>27</v>
      </c>
      <c r="B68" s="222" t="s">
        <v>207</v>
      </c>
      <c r="C68" s="222" t="s">
        <v>207</v>
      </c>
      <c r="D68" s="222" t="s">
        <v>207</v>
      </c>
      <c r="E68" s="222" t="s">
        <v>207</v>
      </c>
      <c r="F68" s="223" t="s">
        <v>207</v>
      </c>
      <c r="G68" s="109" t="s">
        <v>207</v>
      </c>
      <c r="H68" s="109" t="s">
        <v>208</v>
      </c>
      <c r="I68" s="109" t="s">
        <v>207</v>
      </c>
      <c r="J68" s="109" t="s">
        <v>207</v>
      </c>
      <c r="K68" s="109" t="s">
        <v>208</v>
      </c>
      <c r="L68" s="109" t="s">
        <v>207</v>
      </c>
      <c r="M68" s="109" t="s">
        <v>207</v>
      </c>
      <c r="N68" s="109" t="s">
        <v>208</v>
      </c>
      <c r="O68" s="110"/>
      <c r="P68" s="110"/>
      <c r="Q68" s="12"/>
      <c r="R68" s="12"/>
      <c r="S68" s="12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216" t="s">
        <v>209</v>
      </c>
      <c r="AE68" s="242" t="s">
        <v>209</v>
      </c>
      <c r="AF68" s="242" t="s">
        <v>209</v>
      </c>
      <c r="AG68" s="242" t="s">
        <v>209</v>
      </c>
      <c r="AH68" s="17"/>
      <c r="AI68" s="219" t="s">
        <v>210</v>
      </c>
      <c r="AJ68" s="243" t="s">
        <v>210</v>
      </c>
      <c r="AK68" s="243" t="s">
        <v>210</v>
      </c>
      <c r="AL68" s="243" t="s">
        <v>210</v>
      </c>
      <c r="AM68" s="25"/>
      <c r="AN68" s="26"/>
      <c r="AO68" s="26"/>
      <c r="AP68" s="26"/>
      <c r="AQ68" s="29"/>
      <c r="AR68" s="30"/>
      <c r="AS68" s="30"/>
      <c r="AT68" s="30"/>
      <c r="AU68" s="33" t="s">
        <v>211</v>
      </c>
      <c r="AV68" s="34"/>
      <c r="AW68" s="34"/>
      <c r="AX68" s="34"/>
      <c r="AY68" s="37"/>
      <c r="AZ68" s="38"/>
      <c r="BA68" s="38"/>
      <c r="BB68" s="38"/>
      <c r="BC68" s="41"/>
      <c r="BD68" s="42"/>
      <c r="BE68" s="42"/>
      <c r="BF68" s="42"/>
      <c r="BG68" s="45"/>
      <c r="BH68" s="46"/>
      <c r="BI68" s="46"/>
      <c r="BJ68" s="46"/>
      <c r="BK68" s="66" t="s">
        <v>211</v>
      </c>
      <c r="BL68" s="66" t="s">
        <v>211</v>
      </c>
    </row>
    <row r="69" spans="1:64" ht="29.1" customHeight="1" outlineLevel="1">
      <c r="A69" s="6" t="s">
        <v>8</v>
      </c>
      <c r="B69" s="222" t="s">
        <v>207</v>
      </c>
      <c r="C69" s="222" t="s">
        <v>207</v>
      </c>
      <c r="D69" s="222" t="s">
        <v>207</v>
      </c>
      <c r="E69" s="222" t="s">
        <v>207</v>
      </c>
      <c r="F69" s="223" t="s">
        <v>207</v>
      </c>
      <c r="G69" s="109" t="s">
        <v>207</v>
      </c>
      <c r="H69" s="109" t="s">
        <v>208</v>
      </c>
      <c r="I69" s="109" t="s">
        <v>207</v>
      </c>
      <c r="J69" s="109" t="s">
        <v>207</v>
      </c>
      <c r="K69" s="109" t="s">
        <v>208</v>
      </c>
      <c r="L69" s="109" t="s">
        <v>207</v>
      </c>
      <c r="M69" s="109" t="s">
        <v>207</v>
      </c>
      <c r="N69" s="109" t="s">
        <v>208</v>
      </c>
      <c r="O69" s="110"/>
      <c r="P69" s="110"/>
      <c r="Q69" s="12"/>
      <c r="R69" s="12"/>
      <c r="S69" s="12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216" t="s">
        <v>209</v>
      </c>
      <c r="AE69" s="242" t="s">
        <v>209</v>
      </c>
      <c r="AF69" s="242" t="s">
        <v>209</v>
      </c>
      <c r="AG69" s="242" t="s">
        <v>209</v>
      </c>
      <c r="AH69" s="17"/>
      <c r="AI69" s="219" t="s">
        <v>210</v>
      </c>
      <c r="AJ69" s="243" t="s">
        <v>210</v>
      </c>
      <c r="AK69" s="243" t="s">
        <v>210</v>
      </c>
      <c r="AL69" s="243" t="s">
        <v>210</v>
      </c>
      <c r="AM69" s="25"/>
      <c r="AN69" s="26"/>
      <c r="AO69" s="26"/>
      <c r="AP69" s="26"/>
      <c r="AQ69" s="29"/>
      <c r="AR69" s="30"/>
      <c r="AS69" s="30"/>
      <c r="AT69" s="30"/>
      <c r="AU69" s="33" t="s">
        <v>211</v>
      </c>
      <c r="AV69" s="34"/>
      <c r="AW69" s="34"/>
      <c r="AX69" s="34"/>
      <c r="AY69" s="37"/>
      <c r="AZ69" s="38"/>
      <c r="BA69" s="38"/>
      <c r="BB69" s="38"/>
      <c r="BC69" s="41"/>
      <c r="BD69" s="42"/>
      <c r="BE69" s="42"/>
      <c r="BF69" s="42"/>
      <c r="BG69" s="45"/>
      <c r="BH69" s="46"/>
      <c r="BI69" s="46"/>
      <c r="BJ69" s="46"/>
      <c r="BK69" s="66" t="s">
        <v>211</v>
      </c>
      <c r="BL69" s="66" t="s">
        <v>211</v>
      </c>
    </row>
    <row r="70" spans="1:64" ht="29.1" customHeight="1" outlineLevel="1">
      <c r="A70" s="6" t="s">
        <v>11</v>
      </c>
      <c r="B70" s="222" t="s">
        <v>207</v>
      </c>
      <c r="C70" s="222" t="s">
        <v>207</v>
      </c>
      <c r="D70" s="222" t="s">
        <v>207</v>
      </c>
      <c r="E70" s="222" t="s">
        <v>207</v>
      </c>
      <c r="F70" s="223" t="s">
        <v>207</v>
      </c>
      <c r="G70" s="109" t="s">
        <v>207</v>
      </c>
      <c r="H70" s="109" t="s">
        <v>208</v>
      </c>
      <c r="I70" s="109" t="s">
        <v>207</v>
      </c>
      <c r="J70" s="109" t="s">
        <v>207</v>
      </c>
      <c r="K70" s="109" t="s">
        <v>208</v>
      </c>
      <c r="L70" s="109" t="s">
        <v>207</v>
      </c>
      <c r="M70" s="109" t="s">
        <v>207</v>
      </c>
      <c r="N70" s="109" t="s">
        <v>208</v>
      </c>
      <c r="O70" s="110"/>
      <c r="P70" s="110"/>
      <c r="Q70" s="12"/>
      <c r="R70" s="12"/>
      <c r="S70" s="12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216" t="s">
        <v>209</v>
      </c>
      <c r="AE70" s="242" t="s">
        <v>209</v>
      </c>
      <c r="AF70" s="242" t="s">
        <v>209</v>
      </c>
      <c r="AG70" s="242" t="s">
        <v>209</v>
      </c>
      <c r="AH70" s="17"/>
      <c r="AI70" s="219" t="s">
        <v>210</v>
      </c>
      <c r="AJ70" s="243" t="s">
        <v>210</v>
      </c>
      <c r="AK70" s="243" t="s">
        <v>210</v>
      </c>
      <c r="AL70" s="243" t="s">
        <v>210</v>
      </c>
      <c r="AM70" s="25"/>
      <c r="AN70" s="26"/>
      <c r="AO70" s="26"/>
      <c r="AP70" s="26"/>
      <c r="AQ70" s="29"/>
      <c r="AR70" s="30"/>
      <c r="AS70" s="30"/>
      <c r="AT70" s="30"/>
      <c r="AU70" s="33" t="s">
        <v>211</v>
      </c>
      <c r="AV70" s="34"/>
      <c r="AW70" s="34"/>
      <c r="AX70" s="34"/>
      <c r="AY70" s="37"/>
      <c r="AZ70" s="38"/>
      <c r="BA70" s="38"/>
      <c r="BB70" s="38"/>
      <c r="BC70" s="41"/>
      <c r="BD70" s="42"/>
      <c r="BE70" s="42"/>
      <c r="BF70" s="42"/>
      <c r="BG70" s="45"/>
      <c r="BH70" s="46"/>
      <c r="BI70" s="46"/>
      <c r="BJ70" s="46"/>
      <c r="BK70" s="66" t="s">
        <v>211</v>
      </c>
      <c r="BL70" s="66" t="s">
        <v>211</v>
      </c>
    </row>
    <row r="71" spans="1:64" ht="29.1" customHeight="1" outlineLevel="1">
      <c r="A71" s="6" t="s">
        <v>14</v>
      </c>
      <c r="B71" s="222" t="s">
        <v>207</v>
      </c>
      <c r="C71" s="222" t="s">
        <v>207</v>
      </c>
      <c r="D71" s="222" t="s">
        <v>207</v>
      </c>
      <c r="E71" s="222" t="s">
        <v>207</v>
      </c>
      <c r="F71" s="223" t="s">
        <v>207</v>
      </c>
      <c r="G71" s="109" t="s">
        <v>207</v>
      </c>
      <c r="H71" s="109" t="s">
        <v>208</v>
      </c>
      <c r="I71" s="109" t="s">
        <v>207</v>
      </c>
      <c r="J71" s="109" t="s">
        <v>207</v>
      </c>
      <c r="K71" s="109" t="s">
        <v>208</v>
      </c>
      <c r="L71" s="109" t="s">
        <v>207</v>
      </c>
      <c r="M71" s="109" t="s">
        <v>207</v>
      </c>
      <c r="N71" s="109" t="s">
        <v>208</v>
      </c>
      <c r="O71" s="110"/>
      <c r="P71" s="110"/>
      <c r="Q71" s="12"/>
      <c r="R71" s="12"/>
      <c r="S71" s="12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216" t="s">
        <v>209</v>
      </c>
      <c r="AE71" s="242" t="s">
        <v>209</v>
      </c>
      <c r="AF71" s="242" t="s">
        <v>209</v>
      </c>
      <c r="AG71" s="242" t="s">
        <v>209</v>
      </c>
      <c r="AH71" s="17"/>
      <c r="AI71" s="219" t="s">
        <v>210</v>
      </c>
      <c r="AJ71" s="243" t="s">
        <v>210</v>
      </c>
      <c r="AK71" s="243" t="s">
        <v>210</v>
      </c>
      <c r="AL71" s="243" t="s">
        <v>210</v>
      </c>
      <c r="AM71" s="25"/>
      <c r="AN71" s="26"/>
      <c r="AO71" s="26"/>
      <c r="AP71" s="26"/>
      <c r="AQ71" s="29"/>
      <c r="AR71" s="30"/>
      <c r="AS71" s="30"/>
      <c r="AT71" s="30"/>
      <c r="AU71" s="33" t="s">
        <v>211</v>
      </c>
      <c r="AV71" s="34"/>
      <c r="AW71" s="34"/>
      <c r="AX71" s="34"/>
      <c r="AY71" s="37"/>
      <c r="AZ71" s="38"/>
      <c r="BA71" s="38"/>
      <c r="BB71" s="38"/>
      <c r="BC71" s="41"/>
      <c r="BD71" s="42"/>
      <c r="BE71" s="42"/>
      <c r="BF71" s="42"/>
      <c r="BG71" s="45"/>
      <c r="BH71" s="46"/>
      <c r="BI71" s="46"/>
      <c r="BJ71" s="46"/>
      <c r="BK71" s="66" t="s">
        <v>211</v>
      </c>
      <c r="BL71" s="66" t="s">
        <v>211</v>
      </c>
    </row>
    <row r="72" spans="1:64" ht="29.1" customHeight="1" outlineLevel="1">
      <c r="A72" s="6" t="s">
        <v>12</v>
      </c>
      <c r="B72" s="222" t="s">
        <v>207</v>
      </c>
      <c r="C72" s="222" t="s">
        <v>207</v>
      </c>
      <c r="D72" s="222" t="s">
        <v>207</v>
      </c>
      <c r="E72" s="222" t="s">
        <v>207</v>
      </c>
      <c r="F72" s="223" t="s">
        <v>207</v>
      </c>
      <c r="G72" s="109" t="s">
        <v>207</v>
      </c>
      <c r="H72" s="109" t="s">
        <v>208</v>
      </c>
      <c r="I72" s="109" t="s">
        <v>207</v>
      </c>
      <c r="J72" s="109" t="s">
        <v>207</v>
      </c>
      <c r="K72" s="109" t="s">
        <v>208</v>
      </c>
      <c r="L72" s="109" t="s">
        <v>207</v>
      </c>
      <c r="M72" s="109" t="s">
        <v>207</v>
      </c>
      <c r="N72" s="109" t="s">
        <v>208</v>
      </c>
      <c r="O72" s="110"/>
      <c r="P72" s="110"/>
      <c r="Q72" s="12"/>
      <c r="R72" s="12"/>
      <c r="S72" s="12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216" t="s">
        <v>209</v>
      </c>
      <c r="AE72" s="242" t="s">
        <v>209</v>
      </c>
      <c r="AF72" s="242" t="s">
        <v>209</v>
      </c>
      <c r="AG72" s="242" t="s">
        <v>209</v>
      </c>
      <c r="AH72" s="17"/>
      <c r="AI72" s="219" t="s">
        <v>210</v>
      </c>
      <c r="AJ72" s="243" t="s">
        <v>210</v>
      </c>
      <c r="AK72" s="243" t="s">
        <v>210</v>
      </c>
      <c r="AL72" s="243" t="s">
        <v>210</v>
      </c>
      <c r="AM72" s="25"/>
      <c r="AN72" s="26"/>
      <c r="AO72" s="26"/>
      <c r="AP72" s="26"/>
      <c r="AQ72" s="29"/>
      <c r="AR72" s="30"/>
      <c r="AS72" s="30"/>
      <c r="AT72" s="30"/>
      <c r="AU72" s="33" t="s">
        <v>211</v>
      </c>
      <c r="AV72" s="34"/>
      <c r="AW72" s="34"/>
      <c r="AX72" s="34"/>
      <c r="AY72" s="37"/>
      <c r="AZ72" s="38"/>
      <c r="BA72" s="38"/>
      <c r="BB72" s="38"/>
      <c r="BC72" s="41"/>
      <c r="BD72" s="42"/>
      <c r="BE72" s="42"/>
      <c r="BF72" s="42"/>
      <c r="BG72" s="45"/>
      <c r="BH72" s="46"/>
      <c r="BI72" s="46"/>
      <c r="BJ72" s="46"/>
      <c r="BK72" s="66" t="s">
        <v>211</v>
      </c>
      <c r="BL72" s="66" t="s">
        <v>211</v>
      </c>
    </row>
    <row r="73" spans="1:64" ht="29.1" customHeight="1" outlineLevel="1">
      <c r="A73" s="6" t="s">
        <v>25</v>
      </c>
      <c r="B73" s="222" t="s">
        <v>207</v>
      </c>
      <c r="C73" s="222" t="s">
        <v>207</v>
      </c>
      <c r="D73" s="222" t="s">
        <v>207</v>
      </c>
      <c r="E73" s="222" t="s">
        <v>207</v>
      </c>
      <c r="F73" s="223" t="s">
        <v>207</v>
      </c>
      <c r="G73" s="109" t="s">
        <v>207</v>
      </c>
      <c r="H73" s="109" t="s">
        <v>208</v>
      </c>
      <c r="I73" s="109" t="s">
        <v>207</v>
      </c>
      <c r="J73" s="109" t="s">
        <v>207</v>
      </c>
      <c r="K73" s="109" t="s">
        <v>208</v>
      </c>
      <c r="L73" s="109" t="s">
        <v>207</v>
      </c>
      <c r="M73" s="109" t="s">
        <v>207</v>
      </c>
      <c r="N73" s="109" t="s">
        <v>208</v>
      </c>
      <c r="O73" s="110"/>
      <c r="P73" s="110"/>
      <c r="Q73" s="12"/>
      <c r="R73" s="12"/>
      <c r="S73" s="12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216" t="s">
        <v>209</v>
      </c>
      <c r="AE73" s="242" t="s">
        <v>209</v>
      </c>
      <c r="AF73" s="242" t="s">
        <v>209</v>
      </c>
      <c r="AG73" s="242" t="s">
        <v>209</v>
      </c>
      <c r="AH73" s="17"/>
      <c r="AI73" s="219" t="s">
        <v>210</v>
      </c>
      <c r="AJ73" s="243" t="s">
        <v>210</v>
      </c>
      <c r="AK73" s="243" t="s">
        <v>210</v>
      </c>
      <c r="AL73" s="243" t="s">
        <v>210</v>
      </c>
      <c r="AM73" s="25"/>
      <c r="AN73" s="26"/>
      <c r="AO73" s="26"/>
      <c r="AP73" s="26"/>
      <c r="AQ73" s="29"/>
      <c r="AR73" s="30"/>
      <c r="AS73" s="30"/>
      <c r="AT73" s="30"/>
      <c r="AU73" s="33" t="s">
        <v>211</v>
      </c>
      <c r="AV73" s="34"/>
      <c r="AW73" s="34"/>
      <c r="AX73" s="34"/>
      <c r="AY73" s="37"/>
      <c r="AZ73" s="38"/>
      <c r="BA73" s="38"/>
      <c r="BB73" s="38"/>
      <c r="BC73" s="41"/>
      <c r="BD73" s="42"/>
      <c r="BE73" s="42"/>
      <c r="BF73" s="42"/>
      <c r="BG73" s="45"/>
      <c r="BH73" s="46"/>
      <c r="BI73" s="46"/>
      <c r="BJ73" s="46"/>
      <c r="BK73" s="66" t="s">
        <v>211</v>
      </c>
      <c r="BL73" s="66" t="s">
        <v>211</v>
      </c>
    </row>
    <row r="74" spans="1:64" ht="29.1" customHeight="1" outlineLevel="1">
      <c r="A74" s="6" t="s">
        <v>26</v>
      </c>
      <c r="B74" s="222" t="s">
        <v>207</v>
      </c>
      <c r="C74" s="222" t="s">
        <v>207</v>
      </c>
      <c r="D74" s="222" t="s">
        <v>207</v>
      </c>
      <c r="E74" s="222" t="s">
        <v>207</v>
      </c>
      <c r="F74" s="223" t="s">
        <v>207</v>
      </c>
      <c r="G74" s="109" t="s">
        <v>207</v>
      </c>
      <c r="H74" s="109" t="s">
        <v>208</v>
      </c>
      <c r="I74" s="109" t="s">
        <v>207</v>
      </c>
      <c r="J74" s="109" t="s">
        <v>207</v>
      </c>
      <c r="K74" s="109" t="s">
        <v>208</v>
      </c>
      <c r="L74" s="109" t="s">
        <v>207</v>
      </c>
      <c r="M74" s="109" t="s">
        <v>207</v>
      </c>
      <c r="N74" s="109" t="s">
        <v>208</v>
      </c>
      <c r="O74" s="110"/>
      <c r="P74" s="110"/>
      <c r="Q74" s="12"/>
      <c r="R74" s="12"/>
      <c r="S74" s="12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216" t="s">
        <v>209</v>
      </c>
      <c r="AE74" s="242" t="s">
        <v>209</v>
      </c>
      <c r="AF74" s="242" t="s">
        <v>209</v>
      </c>
      <c r="AG74" s="242" t="s">
        <v>209</v>
      </c>
      <c r="AH74" s="17"/>
      <c r="AI74" s="219" t="s">
        <v>210</v>
      </c>
      <c r="AJ74" s="243" t="s">
        <v>210</v>
      </c>
      <c r="AK74" s="243" t="s">
        <v>210</v>
      </c>
      <c r="AL74" s="243" t="s">
        <v>210</v>
      </c>
      <c r="AM74" s="25"/>
      <c r="AN74" s="26"/>
      <c r="AO74" s="26"/>
      <c r="AP74" s="26"/>
      <c r="AQ74" s="29"/>
      <c r="AR74" s="30"/>
      <c r="AS74" s="30"/>
      <c r="AT74" s="30"/>
      <c r="AU74" s="33" t="s">
        <v>211</v>
      </c>
      <c r="AV74" s="34"/>
      <c r="AW74" s="34"/>
      <c r="AX74" s="34"/>
      <c r="AY74" s="37"/>
      <c r="AZ74" s="38"/>
      <c r="BA74" s="38"/>
      <c r="BB74" s="38"/>
      <c r="BC74" s="41"/>
      <c r="BD74" s="42"/>
      <c r="BE74" s="42"/>
      <c r="BF74" s="42"/>
      <c r="BG74" s="45"/>
      <c r="BH74" s="46"/>
      <c r="BI74" s="46"/>
      <c r="BJ74" s="46"/>
      <c r="BK74" s="66" t="s">
        <v>211</v>
      </c>
      <c r="BL74" s="66" t="s">
        <v>211</v>
      </c>
    </row>
    <row r="75" spans="1:64" ht="29.1" customHeight="1" outlineLevel="1">
      <c r="A75" s="6" t="s">
        <v>5</v>
      </c>
      <c r="B75" s="222" t="s">
        <v>207</v>
      </c>
      <c r="C75" s="222" t="s">
        <v>207</v>
      </c>
      <c r="D75" s="222" t="s">
        <v>207</v>
      </c>
      <c r="E75" s="222" t="s">
        <v>207</v>
      </c>
      <c r="F75" s="223" t="s">
        <v>207</v>
      </c>
      <c r="G75" s="109" t="s">
        <v>207</v>
      </c>
      <c r="H75" s="109" t="s">
        <v>208</v>
      </c>
      <c r="I75" s="109" t="s">
        <v>207</v>
      </c>
      <c r="J75" s="109" t="s">
        <v>207</v>
      </c>
      <c r="K75" s="109" t="s">
        <v>208</v>
      </c>
      <c r="L75" s="109" t="s">
        <v>207</v>
      </c>
      <c r="M75" s="109" t="s">
        <v>207</v>
      </c>
      <c r="N75" s="109" t="s">
        <v>208</v>
      </c>
      <c r="O75" s="110"/>
      <c r="P75" s="110"/>
      <c r="Q75" s="12"/>
      <c r="R75" s="12"/>
      <c r="S75" s="12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216" t="s">
        <v>209</v>
      </c>
      <c r="AE75" s="242" t="s">
        <v>209</v>
      </c>
      <c r="AF75" s="242" t="s">
        <v>209</v>
      </c>
      <c r="AG75" s="242" t="s">
        <v>209</v>
      </c>
      <c r="AH75" s="17"/>
      <c r="AI75" s="219" t="s">
        <v>210</v>
      </c>
      <c r="AJ75" s="243" t="s">
        <v>210</v>
      </c>
      <c r="AK75" s="243" t="s">
        <v>210</v>
      </c>
      <c r="AL75" s="243" t="s">
        <v>210</v>
      </c>
      <c r="AM75" s="25"/>
      <c r="AN75" s="26"/>
      <c r="AO75" s="26"/>
      <c r="AP75" s="26"/>
      <c r="AQ75" s="29"/>
      <c r="AR75" s="30"/>
      <c r="AS75" s="30"/>
      <c r="AT75" s="30"/>
      <c r="AU75" s="33" t="s">
        <v>211</v>
      </c>
      <c r="AV75" s="34"/>
      <c r="AW75" s="34"/>
      <c r="AX75" s="34"/>
      <c r="AY75" s="37"/>
      <c r="AZ75" s="38"/>
      <c r="BA75" s="38"/>
      <c r="BB75" s="38"/>
      <c r="BC75" s="41"/>
      <c r="BD75" s="42"/>
      <c r="BE75" s="42"/>
      <c r="BF75" s="42"/>
      <c r="BG75" s="45"/>
      <c r="BH75" s="46"/>
      <c r="BI75" s="46"/>
      <c r="BJ75" s="46"/>
      <c r="BK75" s="66" t="s">
        <v>211</v>
      </c>
      <c r="BL75" s="66" t="s">
        <v>211</v>
      </c>
    </row>
    <row r="76" spans="1:64" ht="29.1" customHeight="1" outlineLevel="1">
      <c r="A76" s="6" t="s">
        <v>7</v>
      </c>
      <c r="B76" s="222" t="s">
        <v>207</v>
      </c>
      <c r="C76" s="222" t="s">
        <v>207</v>
      </c>
      <c r="D76" s="222" t="s">
        <v>207</v>
      </c>
      <c r="E76" s="222" t="s">
        <v>207</v>
      </c>
      <c r="F76" s="223" t="s">
        <v>207</v>
      </c>
      <c r="G76" s="109" t="s">
        <v>207</v>
      </c>
      <c r="H76" s="109" t="s">
        <v>208</v>
      </c>
      <c r="I76" s="109" t="s">
        <v>207</v>
      </c>
      <c r="J76" s="109" t="s">
        <v>207</v>
      </c>
      <c r="K76" s="109" t="s">
        <v>208</v>
      </c>
      <c r="L76" s="109" t="s">
        <v>207</v>
      </c>
      <c r="M76" s="109" t="s">
        <v>207</v>
      </c>
      <c r="N76" s="109" t="s">
        <v>208</v>
      </c>
      <c r="O76" s="110"/>
      <c r="P76" s="110"/>
      <c r="Q76" s="12"/>
      <c r="R76" s="12"/>
      <c r="S76" s="12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216" t="s">
        <v>209</v>
      </c>
      <c r="AE76" s="242" t="s">
        <v>209</v>
      </c>
      <c r="AF76" s="242" t="s">
        <v>209</v>
      </c>
      <c r="AG76" s="242" t="s">
        <v>209</v>
      </c>
      <c r="AH76" s="17"/>
      <c r="AI76" s="219" t="s">
        <v>210</v>
      </c>
      <c r="AJ76" s="243" t="s">
        <v>210</v>
      </c>
      <c r="AK76" s="243" t="s">
        <v>210</v>
      </c>
      <c r="AL76" s="243" t="s">
        <v>210</v>
      </c>
      <c r="AM76" s="25"/>
      <c r="AN76" s="26"/>
      <c r="AO76" s="26"/>
      <c r="AP76" s="26"/>
      <c r="AQ76" s="29"/>
      <c r="AR76" s="30"/>
      <c r="AS76" s="30"/>
      <c r="AT76" s="30"/>
      <c r="AU76" s="33" t="s">
        <v>211</v>
      </c>
      <c r="AV76" s="34"/>
      <c r="AW76" s="34"/>
      <c r="AX76" s="34"/>
      <c r="AY76" s="37"/>
      <c r="AZ76" s="38"/>
      <c r="BA76" s="38"/>
      <c r="BB76" s="38"/>
      <c r="BC76" s="41"/>
      <c r="BD76" s="42"/>
      <c r="BE76" s="42"/>
      <c r="BF76" s="42"/>
      <c r="BG76" s="45"/>
      <c r="BH76" s="46"/>
      <c r="BI76" s="46"/>
      <c r="BJ76" s="46"/>
      <c r="BK76" s="66" t="s">
        <v>211</v>
      </c>
      <c r="BL76" s="66" t="s">
        <v>211</v>
      </c>
    </row>
    <row r="77" spans="1:64" ht="29.1" customHeight="1" outlineLevel="1">
      <c r="A77" s="6" t="s">
        <v>1</v>
      </c>
      <c r="B77" s="222" t="s">
        <v>207</v>
      </c>
      <c r="C77" s="222" t="s">
        <v>207</v>
      </c>
      <c r="D77" s="222" t="s">
        <v>207</v>
      </c>
      <c r="E77" s="222" t="s">
        <v>207</v>
      </c>
      <c r="F77" s="223" t="s">
        <v>207</v>
      </c>
      <c r="G77" s="109" t="s">
        <v>207</v>
      </c>
      <c r="H77" s="109" t="s">
        <v>208</v>
      </c>
      <c r="I77" s="109" t="s">
        <v>207</v>
      </c>
      <c r="J77" s="109" t="s">
        <v>207</v>
      </c>
      <c r="K77" s="109" t="s">
        <v>208</v>
      </c>
      <c r="L77" s="109" t="s">
        <v>207</v>
      </c>
      <c r="M77" s="109" t="s">
        <v>207</v>
      </c>
      <c r="N77" s="109" t="s">
        <v>208</v>
      </c>
      <c r="O77" s="110"/>
      <c r="P77" s="110"/>
      <c r="Q77" s="12"/>
      <c r="R77" s="12"/>
      <c r="S77" s="12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216" t="s">
        <v>209</v>
      </c>
      <c r="AE77" s="242" t="s">
        <v>209</v>
      </c>
      <c r="AF77" s="242" t="s">
        <v>209</v>
      </c>
      <c r="AG77" s="242" t="s">
        <v>209</v>
      </c>
      <c r="AH77" s="17"/>
      <c r="AI77" s="219" t="s">
        <v>210</v>
      </c>
      <c r="AJ77" s="243" t="s">
        <v>210</v>
      </c>
      <c r="AK77" s="243" t="s">
        <v>210</v>
      </c>
      <c r="AL77" s="243" t="s">
        <v>210</v>
      </c>
      <c r="AM77" s="25"/>
      <c r="AN77" s="26"/>
      <c r="AO77" s="26"/>
      <c r="AP77" s="26"/>
      <c r="AQ77" s="29"/>
      <c r="AR77" s="30"/>
      <c r="AS77" s="30"/>
      <c r="AT77" s="30"/>
      <c r="AU77" s="33" t="s">
        <v>211</v>
      </c>
      <c r="AV77" s="34"/>
      <c r="AW77" s="34"/>
      <c r="AX77" s="34"/>
      <c r="AY77" s="37"/>
      <c r="AZ77" s="38"/>
      <c r="BA77" s="38"/>
      <c r="BB77" s="38"/>
      <c r="BC77" s="41"/>
      <c r="BD77" s="42"/>
      <c r="BE77" s="42"/>
      <c r="BF77" s="42"/>
      <c r="BG77" s="45"/>
      <c r="BH77" s="46"/>
      <c r="BI77" s="46"/>
      <c r="BJ77" s="46"/>
      <c r="BK77" s="66" t="s">
        <v>211</v>
      </c>
      <c r="BL77" s="66" t="s">
        <v>211</v>
      </c>
    </row>
    <row r="78" spans="1:64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22"/>
      <c r="BI78" s="22"/>
      <c r="BJ78" s="22"/>
      <c r="BK78" s="1"/>
      <c r="BL78" s="1"/>
    </row>
    <row r="79" spans="1:64" ht="30" customHeight="1" outlineLevel="1">
      <c r="A79" s="47" t="s">
        <v>29</v>
      </c>
      <c r="B79" s="8"/>
      <c r="C79" s="8"/>
      <c r="D79" s="8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  <c r="S79" s="12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5"/>
      <c r="AE79" s="16"/>
      <c r="AF79" s="16"/>
      <c r="AG79" s="16"/>
      <c r="AH79" s="17"/>
      <c r="AI79" s="20"/>
      <c r="AJ79" s="21"/>
      <c r="AK79" s="21"/>
      <c r="AL79" s="21"/>
      <c r="AM79" s="25"/>
      <c r="AN79" s="26"/>
      <c r="AO79" s="26"/>
      <c r="AP79" s="26"/>
      <c r="AQ79" s="29"/>
      <c r="AR79" s="30"/>
      <c r="AS79" s="30"/>
      <c r="AT79" s="30"/>
      <c r="AU79" s="33"/>
      <c r="AV79" s="34"/>
      <c r="AW79" s="34"/>
      <c r="AX79" s="34"/>
      <c r="AY79" s="37"/>
      <c r="AZ79" s="38"/>
      <c r="BA79" s="38"/>
      <c r="BB79" s="38"/>
      <c r="BC79" s="41"/>
      <c r="BD79" s="42"/>
      <c r="BE79" s="42"/>
      <c r="BF79" s="42"/>
      <c r="BG79" s="45"/>
      <c r="BH79" s="46"/>
      <c r="BI79" s="46"/>
      <c r="BJ79" s="46"/>
      <c r="BK79" s="66"/>
      <c r="BL79" s="66"/>
    </row>
    <row r="80" spans="1:64" ht="30" customHeight="1" outlineLevel="1">
      <c r="A80" s="47" t="s">
        <v>28</v>
      </c>
      <c r="B80" s="8"/>
      <c r="C80" s="8"/>
      <c r="D80" s="8"/>
      <c r="E80" s="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  <c r="S80" s="12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5"/>
      <c r="AE80" s="16"/>
      <c r="AF80" s="16"/>
      <c r="AG80" s="16"/>
      <c r="AH80" s="17"/>
      <c r="AI80" s="20"/>
      <c r="AJ80" s="21"/>
      <c r="AK80" s="21"/>
      <c r="AL80" s="21"/>
      <c r="AM80" s="25"/>
      <c r="AN80" s="26"/>
      <c r="AO80" s="26"/>
      <c r="AP80" s="26"/>
      <c r="AQ80" s="29"/>
      <c r="AR80" s="30"/>
      <c r="AS80" s="30"/>
      <c r="AT80" s="30"/>
      <c r="AU80" s="33"/>
      <c r="AV80" s="33"/>
      <c r="AW80" s="33"/>
      <c r="AX80" s="33"/>
      <c r="AY80" s="37"/>
      <c r="AZ80" s="38"/>
      <c r="BA80" s="38"/>
      <c r="BB80" s="38"/>
      <c r="BC80" s="41"/>
      <c r="BD80" s="42"/>
      <c r="BE80" s="42"/>
      <c r="BF80" s="42"/>
      <c r="BG80" s="45"/>
      <c r="BH80" s="46"/>
      <c r="BI80" s="46"/>
      <c r="BJ80" s="46"/>
      <c r="BK80" s="66"/>
      <c r="BL80" s="66"/>
    </row>
    <row r="81" spans="1:64" ht="30" customHeight="1" outlineLevel="1">
      <c r="A81" s="47" t="s">
        <v>42</v>
      </c>
      <c r="B81" s="8"/>
      <c r="C81" s="8"/>
      <c r="D81" s="8"/>
      <c r="E81" s="8"/>
      <c r="F81" s="9"/>
      <c r="G81" s="9"/>
      <c r="H81" s="9"/>
      <c r="I81" s="10"/>
      <c r="J81" s="10"/>
      <c r="K81" s="10"/>
      <c r="L81" s="10"/>
      <c r="M81" s="10"/>
      <c r="N81" s="10"/>
      <c r="O81" s="10"/>
      <c r="P81" s="10"/>
      <c r="Q81" s="12"/>
      <c r="R81" s="12"/>
      <c r="S81" s="12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5"/>
      <c r="AE81" s="16"/>
      <c r="AF81" s="16"/>
      <c r="AG81" s="16"/>
      <c r="AH81" s="17"/>
      <c r="AI81" s="20"/>
      <c r="AJ81" s="21"/>
      <c r="AK81" s="21"/>
      <c r="AL81" s="21"/>
      <c r="AM81" s="25"/>
      <c r="AN81" s="26"/>
      <c r="AO81" s="26"/>
      <c r="AP81" s="26"/>
      <c r="AQ81" s="29"/>
      <c r="AR81" s="30"/>
      <c r="AS81" s="30"/>
      <c r="AT81" s="30"/>
      <c r="AU81" s="33"/>
      <c r="AV81" s="34"/>
      <c r="AW81" s="34"/>
      <c r="AX81" s="34"/>
      <c r="AY81" s="37"/>
      <c r="AZ81" s="38"/>
      <c r="BA81" s="38"/>
      <c r="BB81" s="38"/>
      <c r="BC81" s="41"/>
      <c r="BD81" s="42"/>
      <c r="BE81" s="42"/>
      <c r="BF81" s="42"/>
      <c r="BG81" s="45"/>
      <c r="BH81" s="46"/>
      <c r="BI81" s="46"/>
      <c r="BJ81" s="46"/>
      <c r="BK81" s="66"/>
      <c r="BL81" s="66"/>
    </row>
  </sheetData>
  <mergeCells count="70">
    <mergeCell ref="U48:W48"/>
    <mergeCell ref="X48:Z48"/>
    <mergeCell ref="AA48:AC48"/>
    <mergeCell ref="BD47:BF48"/>
    <mergeCell ref="BG47:BG49"/>
    <mergeCell ref="AV47:AX48"/>
    <mergeCell ref="AY47:AY49"/>
    <mergeCell ref="AZ47:BB48"/>
    <mergeCell ref="BC47:BC49"/>
    <mergeCell ref="C48:E48"/>
    <mergeCell ref="F48:H48"/>
    <mergeCell ref="I48:K48"/>
    <mergeCell ref="L48:N48"/>
    <mergeCell ref="R48:T48"/>
    <mergeCell ref="O47:O49"/>
    <mergeCell ref="P47:P49"/>
    <mergeCell ref="BN3:BN5"/>
    <mergeCell ref="BH47:BJ48"/>
    <mergeCell ref="BK47:BK49"/>
    <mergeCell ref="BL47:BL49"/>
    <mergeCell ref="AJ47:AL48"/>
    <mergeCell ref="AM47:AM49"/>
    <mergeCell ref="AN47:AP48"/>
    <mergeCell ref="AR47:AT48"/>
    <mergeCell ref="AU47:AU49"/>
    <mergeCell ref="AQ47:AQ49"/>
    <mergeCell ref="AU3:AU5"/>
    <mergeCell ref="AV3:AX4"/>
    <mergeCell ref="AY3:AY5"/>
    <mergeCell ref="AZ3:BB4"/>
    <mergeCell ref="BC3:BC5"/>
    <mergeCell ref="U4:W4"/>
    <mergeCell ref="X4:Z4"/>
    <mergeCell ref="AA4:AC4"/>
    <mergeCell ref="A45:BL45"/>
    <mergeCell ref="B47:B49"/>
    <mergeCell ref="C47:N47"/>
    <mergeCell ref="Q47:Q49"/>
    <mergeCell ref="R47:AC47"/>
    <mergeCell ref="AD47:AD49"/>
    <mergeCell ref="AE47:AG48"/>
    <mergeCell ref="BH3:BJ4"/>
    <mergeCell ref="BK3:BK5"/>
    <mergeCell ref="BL3:BL5"/>
    <mergeCell ref="AH47:AH49"/>
    <mergeCell ref="AI47:AI49"/>
    <mergeCell ref="BD3:BF4"/>
    <mergeCell ref="C4:E4"/>
    <mergeCell ref="F4:H4"/>
    <mergeCell ref="I4:K4"/>
    <mergeCell ref="L4:N4"/>
    <mergeCell ref="R4:T4"/>
    <mergeCell ref="O3:O5"/>
    <mergeCell ref="P3:P5"/>
    <mergeCell ref="B2:Q2"/>
    <mergeCell ref="AD2:BL2"/>
    <mergeCell ref="B3:B5"/>
    <mergeCell ref="C3:N3"/>
    <mergeCell ref="Q3:Q5"/>
    <mergeCell ref="R3:AC3"/>
    <mergeCell ref="AD3:AD5"/>
    <mergeCell ref="AE3:AG4"/>
    <mergeCell ref="AH3:AH5"/>
    <mergeCell ref="AI3:AI5"/>
    <mergeCell ref="BG3:BG5"/>
    <mergeCell ref="AJ3:AL4"/>
    <mergeCell ref="AM3:AM5"/>
    <mergeCell ref="AN3:AP4"/>
    <mergeCell ref="AQ3:AQ5"/>
    <mergeCell ref="AR3:AT4"/>
  </mergeCells>
  <conditionalFormatting sqref="BP5:BQ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{AD9EAA58-ECB3-4DBE-9D60-B66F90E26878}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EAA58-ECB3-4DBE-9D60-B66F90E268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BP5:BQ6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codeName="Tabelle19">
    <tabColor theme="6" tint="-0.499984740745262"/>
  </sheetPr>
  <dimension ref="A1:BQ81"/>
  <sheetViews>
    <sheetView topLeftCell="A2"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2"/>
  <cols>
    <col min="1" max="1" width="22.125" style="1" bestFit="1" customWidth="1"/>
    <col min="2" max="2" width="19.25" style="1" customWidth="1"/>
    <col min="3" max="5" width="17.375" style="1" hidden="1" customWidth="1" outlineLevel="1"/>
    <col min="6" max="8" width="14.875" style="3" hidden="1" customWidth="1" outlineLevel="1"/>
    <col min="9" max="11" width="14.875" style="1" hidden="1" customWidth="1" outlineLevel="1"/>
    <col min="12" max="12" width="18.5" style="1" hidden="1" customWidth="1" outlineLevel="1"/>
    <col min="13" max="13" width="16.875" style="1" hidden="1" customWidth="1" outlineLevel="1"/>
    <col min="14" max="15" width="14.875" style="1" hidden="1" customWidth="1" outlineLevel="1"/>
    <col min="16" max="16" width="14.875" style="1" customWidth="1" collapsed="1"/>
    <col min="17" max="17" width="14.875" style="1" customWidth="1"/>
    <col min="18" max="20" width="14.875" style="1" hidden="1" customWidth="1" outlineLevel="1"/>
    <col min="21" max="29" width="12.875" style="1" hidden="1" customWidth="1" outlineLevel="2"/>
    <col min="30" max="30" width="12.875" style="1" customWidth="1" collapsed="1"/>
    <col min="31" max="33" width="12.375" style="1" hidden="1" customWidth="1" outlineLevel="1"/>
    <col min="34" max="34" width="13.25" style="1" customWidth="1" collapsed="1"/>
    <col min="35" max="35" width="13.875" style="1" customWidth="1"/>
    <col min="36" max="38" width="12.625" style="1" hidden="1" customWidth="1" outlineLevel="1"/>
    <col min="39" max="39" width="14" style="1" customWidth="1" collapsed="1"/>
    <col min="40" max="42" width="12.375" style="1" hidden="1" customWidth="1" outlineLevel="1"/>
    <col min="43" max="43" width="16.625" style="1" customWidth="1" collapsed="1"/>
    <col min="44" max="46" width="12.875" style="1" hidden="1" customWidth="1" outlineLevel="1"/>
    <col min="47" max="47" width="16" style="1" customWidth="1" collapsed="1"/>
    <col min="48" max="50" width="12.125" style="1" hidden="1" customWidth="1" outlineLevel="1"/>
    <col min="51" max="51" width="15.875" style="1" customWidth="1" collapsed="1"/>
    <col min="52" max="54" width="14.875" style="1" hidden="1" customWidth="1" outlineLevel="1"/>
    <col min="55" max="55" width="16.5" style="1" customWidth="1" collapsed="1"/>
    <col min="56" max="58" width="12.875" style="1" hidden="1" customWidth="1" outlineLevel="1"/>
    <col min="59" max="59" width="18" style="1" customWidth="1" collapsed="1"/>
    <col min="60" max="62" width="14.5" style="1" hidden="1" customWidth="1" outlineLevel="1"/>
    <col min="63" max="63" width="10.875" style="1" collapsed="1"/>
    <col min="64" max="65" width="10.875" style="1"/>
    <col min="66" max="66" width="21.75" style="1" customWidth="1"/>
    <col min="67" max="68" width="10.875" style="1"/>
    <col min="69" max="69" width="29.625" style="1" bestFit="1" customWidth="1"/>
    <col min="70" max="16384" width="10.875" style="1"/>
  </cols>
  <sheetData>
    <row r="1" spans="1:69" ht="24.95" customHeight="1">
      <c r="A1" s="155" t="s">
        <v>41</v>
      </c>
      <c r="C1" s="69"/>
      <c r="D1" s="70"/>
      <c r="E1" s="69"/>
      <c r="F1" s="1"/>
      <c r="G1" s="1"/>
      <c r="H1" s="68"/>
      <c r="I1" s="69"/>
      <c r="J1" s="69"/>
      <c r="K1" s="69"/>
      <c r="AH1" s="48"/>
      <c r="AI1" s="48"/>
      <c r="AJ1" s="48"/>
      <c r="AK1" s="48"/>
      <c r="AL1" s="48"/>
      <c r="AM1" s="48"/>
      <c r="AN1" s="48"/>
      <c r="AO1" s="48"/>
      <c r="AP1" s="48"/>
    </row>
    <row r="2" spans="1:69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65"/>
      <c r="S2" s="65"/>
      <c r="T2" s="65"/>
      <c r="AD2" s="465" t="s">
        <v>50</v>
      </c>
      <c r="AE2" s="465"/>
      <c r="AF2" s="465"/>
      <c r="AG2" s="465"/>
      <c r="AH2" s="465"/>
      <c r="AI2" s="465"/>
      <c r="AJ2" s="465"/>
      <c r="AK2" s="465"/>
      <c r="AL2" s="465"/>
      <c r="AM2" s="465"/>
      <c r="AN2" s="465"/>
      <c r="AO2" s="465"/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</row>
    <row r="3" spans="1:69" ht="30" customHeight="1">
      <c r="A3" s="4"/>
      <c r="B3" s="454" t="s">
        <v>293</v>
      </c>
      <c r="C3" s="446" t="s">
        <v>292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69" t="s">
        <v>157</v>
      </c>
      <c r="P3" s="469" t="s">
        <v>435</v>
      </c>
      <c r="Q3" s="448" t="s">
        <v>30</v>
      </c>
      <c r="R3" s="451" t="s">
        <v>30</v>
      </c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73" t="s">
        <v>65</v>
      </c>
      <c r="AE3" s="476" t="s">
        <v>31</v>
      </c>
      <c r="AF3" s="476"/>
      <c r="AG3" s="476"/>
      <c r="AH3" s="477" t="s">
        <v>66</v>
      </c>
      <c r="AI3" s="480" t="s">
        <v>64</v>
      </c>
      <c r="AJ3" s="482" t="s">
        <v>64</v>
      </c>
      <c r="AK3" s="482"/>
      <c r="AL3" s="482"/>
      <c r="AM3" s="483" t="s">
        <v>67</v>
      </c>
      <c r="AN3" s="484" t="s">
        <v>32</v>
      </c>
      <c r="AO3" s="484"/>
      <c r="AP3" s="484"/>
      <c r="AQ3" s="485" t="s">
        <v>68</v>
      </c>
      <c r="AR3" s="486" t="s">
        <v>57</v>
      </c>
      <c r="AS3" s="486"/>
      <c r="AT3" s="486"/>
      <c r="AU3" s="545" t="s">
        <v>455</v>
      </c>
      <c r="AV3" s="488" t="s">
        <v>456</v>
      </c>
      <c r="AW3" s="489"/>
      <c r="AX3" s="490"/>
      <c r="AY3" s="545" t="s">
        <v>457</v>
      </c>
      <c r="AZ3" s="488" t="s">
        <v>458</v>
      </c>
      <c r="BA3" s="489"/>
      <c r="BB3" s="490"/>
      <c r="BC3" s="545" t="s">
        <v>459</v>
      </c>
      <c r="BD3" s="488" t="s">
        <v>460</v>
      </c>
      <c r="BE3" s="489"/>
      <c r="BF3" s="490"/>
      <c r="BG3" s="481" t="s">
        <v>36</v>
      </c>
      <c r="BH3" s="544" t="s">
        <v>36</v>
      </c>
      <c r="BI3" s="544"/>
      <c r="BJ3" s="544"/>
      <c r="BK3" s="466" t="s">
        <v>109</v>
      </c>
      <c r="BL3" s="466" t="s">
        <v>110</v>
      </c>
      <c r="BN3" s="539" t="s">
        <v>80</v>
      </c>
      <c r="BP3" s="375" t="s">
        <v>159</v>
      </c>
      <c r="BQ3" s="376" t="s">
        <v>351</v>
      </c>
    </row>
    <row r="4" spans="1:69" ht="26.1" customHeight="1">
      <c r="A4" s="4"/>
      <c r="B4" s="454"/>
      <c r="C4" s="454" t="s">
        <v>43</v>
      </c>
      <c r="D4" s="454"/>
      <c r="E4" s="454"/>
      <c r="F4" s="454" t="s">
        <v>39</v>
      </c>
      <c r="G4" s="454"/>
      <c r="H4" s="454"/>
      <c r="I4" s="455" t="s">
        <v>38</v>
      </c>
      <c r="J4" s="455"/>
      <c r="K4" s="455"/>
      <c r="L4" s="455" t="s">
        <v>40</v>
      </c>
      <c r="M4" s="455"/>
      <c r="N4" s="446"/>
      <c r="O4" s="470"/>
      <c r="P4" s="470"/>
      <c r="Q4" s="449"/>
      <c r="R4" s="442" t="s">
        <v>43</v>
      </c>
      <c r="S4" s="442"/>
      <c r="T4" s="442"/>
      <c r="U4" s="442" t="s">
        <v>39</v>
      </c>
      <c r="V4" s="442"/>
      <c r="W4" s="442"/>
      <c r="X4" s="442" t="s">
        <v>38</v>
      </c>
      <c r="Y4" s="442"/>
      <c r="Z4" s="442"/>
      <c r="AA4" s="442" t="s">
        <v>40</v>
      </c>
      <c r="AB4" s="442"/>
      <c r="AC4" s="442"/>
      <c r="AD4" s="474"/>
      <c r="AE4" s="476"/>
      <c r="AF4" s="476"/>
      <c r="AG4" s="476"/>
      <c r="AH4" s="478"/>
      <c r="AI4" s="480"/>
      <c r="AJ4" s="482"/>
      <c r="AK4" s="482"/>
      <c r="AL4" s="482"/>
      <c r="AM4" s="483"/>
      <c r="AN4" s="484"/>
      <c r="AO4" s="484"/>
      <c r="AP4" s="484"/>
      <c r="AQ4" s="485"/>
      <c r="AR4" s="486"/>
      <c r="AS4" s="486"/>
      <c r="AT4" s="486"/>
      <c r="AU4" s="546"/>
      <c r="AV4" s="491"/>
      <c r="AW4" s="492"/>
      <c r="AX4" s="493"/>
      <c r="AY4" s="546"/>
      <c r="AZ4" s="491"/>
      <c r="BA4" s="492"/>
      <c r="BB4" s="493"/>
      <c r="BC4" s="546"/>
      <c r="BD4" s="491"/>
      <c r="BE4" s="492"/>
      <c r="BF4" s="493"/>
      <c r="BG4" s="481"/>
      <c r="BH4" s="544"/>
      <c r="BI4" s="544"/>
      <c r="BJ4" s="544"/>
      <c r="BK4" s="467"/>
      <c r="BL4" s="467"/>
      <c r="BN4" s="539"/>
      <c r="BP4" s="377" t="s">
        <v>46</v>
      </c>
      <c r="BQ4" s="378" t="s">
        <v>158</v>
      </c>
    </row>
    <row r="5" spans="1:69" ht="26.1" customHeight="1">
      <c r="A5" s="4"/>
      <c r="B5" s="454"/>
      <c r="C5" s="72" t="s">
        <v>105</v>
      </c>
      <c r="D5" s="5" t="s">
        <v>106</v>
      </c>
      <c r="E5" s="72" t="s">
        <v>107</v>
      </c>
      <c r="F5" s="89" t="s">
        <v>105</v>
      </c>
      <c r="G5" s="5" t="s">
        <v>106</v>
      </c>
      <c r="H5" s="89" t="s">
        <v>107</v>
      </c>
      <c r="I5" s="89" t="s">
        <v>105</v>
      </c>
      <c r="J5" s="5" t="s">
        <v>106</v>
      </c>
      <c r="K5" s="89" t="s">
        <v>107</v>
      </c>
      <c r="L5" s="89" t="s">
        <v>105</v>
      </c>
      <c r="M5" s="5" t="s">
        <v>106</v>
      </c>
      <c r="N5" s="199" t="s">
        <v>107</v>
      </c>
      <c r="O5" s="471"/>
      <c r="P5" s="471"/>
      <c r="Q5" s="450"/>
      <c r="R5" s="71" t="s">
        <v>105</v>
      </c>
      <c r="S5" s="11" t="s">
        <v>106</v>
      </c>
      <c r="T5" s="71" t="s">
        <v>107</v>
      </c>
      <c r="U5" s="71" t="s">
        <v>105</v>
      </c>
      <c r="V5" s="11" t="s">
        <v>106</v>
      </c>
      <c r="W5" s="71" t="s">
        <v>107</v>
      </c>
      <c r="X5" s="71" t="s">
        <v>105</v>
      </c>
      <c r="Y5" s="11" t="s">
        <v>106</v>
      </c>
      <c r="Z5" s="71" t="s">
        <v>107</v>
      </c>
      <c r="AA5" s="71" t="s">
        <v>105</v>
      </c>
      <c r="AB5" s="11" t="s">
        <v>106</v>
      </c>
      <c r="AC5" s="71" t="s">
        <v>107</v>
      </c>
      <c r="AD5" s="475"/>
      <c r="AE5" s="73" t="s">
        <v>105</v>
      </c>
      <c r="AF5" s="14" t="s">
        <v>106</v>
      </c>
      <c r="AG5" s="73" t="s">
        <v>107</v>
      </c>
      <c r="AH5" s="479"/>
      <c r="AI5" s="480"/>
      <c r="AJ5" s="18" t="s">
        <v>105</v>
      </c>
      <c r="AK5" s="19" t="s">
        <v>106</v>
      </c>
      <c r="AL5" s="18" t="s">
        <v>107</v>
      </c>
      <c r="AM5" s="483"/>
      <c r="AN5" s="24" t="s">
        <v>105</v>
      </c>
      <c r="AO5" s="23" t="s">
        <v>106</v>
      </c>
      <c r="AP5" s="24" t="s">
        <v>107</v>
      </c>
      <c r="AQ5" s="485"/>
      <c r="AR5" s="27" t="s">
        <v>105</v>
      </c>
      <c r="AS5" s="28" t="s">
        <v>106</v>
      </c>
      <c r="AT5" s="27" t="s">
        <v>107</v>
      </c>
      <c r="AU5" s="547"/>
      <c r="AV5" s="425" t="s">
        <v>105</v>
      </c>
      <c r="AW5" s="32" t="s">
        <v>106</v>
      </c>
      <c r="AX5" s="425" t="s">
        <v>107</v>
      </c>
      <c r="AY5" s="547"/>
      <c r="AZ5" s="425" t="s">
        <v>105</v>
      </c>
      <c r="BA5" s="32" t="s">
        <v>106</v>
      </c>
      <c r="BB5" s="425" t="s">
        <v>107</v>
      </c>
      <c r="BC5" s="547"/>
      <c r="BD5" s="425" t="s">
        <v>105</v>
      </c>
      <c r="BE5" s="32" t="s">
        <v>106</v>
      </c>
      <c r="BF5" s="425" t="s">
        <v>107</v>
      </c>
      <c r="BG5" s="481"/>
      <c r="BH5" s="43" t="s">
        <v>105</v>
      </c>
      <c r="BI5" s="44" t="s">
        <v>106</v>
      </c>
      <c r="BJ5" s="43" t="s">
        <v>107</v>
      </c>
      <c r="BK5" s="468"/>
      <c r="BL5" s="468"/>
      <c r="BN5" s="539"/>
      <c r="BP5" s="377" t="s">
        <v>160</v>
      </c>
      <c r="BQ5" s="378" t="s">
        <v>352</v>
      </c>
    </row>
    <row r="6" spans="1:69" ht="29.1" customHeight="1">
      <c r="A6" s="342" t="s">
        <v>6</v>
      </c>
      <c r="B6" s="8">
        <v>87860.474559828232</v>
      </c>
      <c r="C6" s="8">
        <v>61502.332191879759</v>
      </c>
      <c r="D6" s="8">
        <v>22970.142367948469</v>
      </c>
      <c r="E6" s="8">
        <v>3388</v>
      </c>
      <c r="F6" s="229">
        <v>0</v>
      </c>
      <c r="G6" s="229">
        <v>0</v>
      </c>
      <c r="H6" s="229">
        <v>0</v>
      </c>
      <c r="I6" s="229">
        <v>17295.692662186004</v>
      </c>
      <c r="J6" s="229">
        <v>6459.6659775960206</v>
      </c>
      <c r="K6" s="229">
        <v>0</v>
      </c>
      <c r="L6" s="229">
        <v>44206.639529693755</v>
      </c>
      <c r="M6" s="229">
        <v>16510.476390352447</v>
      </c>
      <c r="N6" s="229">
        <v>3388</v>
      </c>
      <c r="O6" s="180" t="s">
        <v>160</v>
      </c>
      <c r="P6" s="424">
        <v>2012</v>
      </c>
      <c r="Q6" s="58"/>
      <c r="R6" s="12"/>
      <c r="S6" s="12"/>
      <c r="T6" s="12"/>
      <c r="U6" s="13"/>
      <c r="V6" s="13"/>
      <c r="W6" s="13"/>
      <c r="X6" s="13"/>
      <c r="Y6" s="13"/>
      <c r="Z6" s="13"/>
      <c r="AA6" s="13"/>
      <c r="AB6" s="13"/>
      <c r="AC6" s="13"/>
      <c r="AD6" s="15">
        <v>25</v>
      </c>
      <c r="AE6" s="16">
        <v>25</v>
      </c>
      <c r="AF6" s="16">
        <v>25</v>
      </c>
      <c r="AG6" s="16">
        <v>25</v>
      </c>
      <c r="AH6" s="17"/>
      <c r="AI6" s="20">
        <v>0.6</v>
      </c>
      <c r="AJ6" s="21">
        <v>0.6</v>
      </c>
      <c r="AK6" s="21">
        <v>0.6</v>
      </c>
      <c r="AL6" s="21">
        <v>0.6</v>
      </c>
      <c r="AM6" s="25"/>
      <c r="AN6" s="26"/>
      <c r="AO6" s="26"/>
      <c r="AP6" s="26"/>
      <c r="AQ6" s="29"/>
      <c r="AR6" s="30"/>
      <c r="AS6" s="30"/>
      <c r="AT6" s="30"/>
      <c r="AU6" s="238" t="s">
        <v>100</v>
      </c>
      <c r="AV6" s="34"/>
      <c r="AW6" s="34"/>
      <c r="AX6" s="34"/>
      <c r="AY6" s="37"/>
      <c r="AZ6" s="38"/>
      <c r="BA6" s="38"/>
      <c r="BB6" s="38"/>
      <c r="BC6" s="41"/>
      <c r="BD6" s="42"/>
      <c r="BE6" s="42"/>
      <c r="BF6" s="42"/>
      <c r="BG6" s="45"/>
      <c r="BH6" s="46"/>
      <c r="BI6" s="46"/>
      <c r="BJ6" s="46"/>
      <c r="BK6" s="102">
        <v>5590</v>
      </c>
      <c r="BL6" s="102">
        <v>4040</v>
      </c>
      <c r="BN6" s="79"/>
      <c r="BP6" s="379" t="s">
        <v>161</v>
      </c>
      <c r="BQ6" s="380" t="s">
        <v>353</v>
      </c>
    </row>
    <row r="7" spans="1:69" ht="29.1" customHeight="1">
      <c r="A7" s="6" t="s">
        <v>9</v>
      </c>
      <c r="B7" s="8">
        <v>22743.15</v>
      </c>
      <c r="C7" s="8">
        <v>15920.205000000002</v>
      </c>
      <c r="D7" s="8">
        <v>6822.9450000000006</v>
      </c>
      <c r="E7" s="8">
        <v>0</v>
      </c>
      <c r="F7" s="229">
        <v>0</v>
      </c>
      <c r="G7" s="229">
        <v>0</v>
      </c>
      <c r="H7" s="229">
        <v>0</v>
      </c>
      <c r="I7" s="229">
        <v>5490.1377248576382</v>
      </c>
      <c r="J7" s="229">
        <v>2352.916167796131</v>
      </c>
      <c r="K7" s="229">
        <v>0</v>
      </c>
      <c r="L7" s="229">
        <v>10430.067275142363</v>
      </c>
      <c r="M7" s="229">
        <v>4470.0288322038696</v>
      </c>
      <c r="N7" s="229">
        <v>0</v>
      </c>
      <c r="O7" s="180" t="s">
        <v>160</v>
      </c>
      <c r="P7" s="424">
        <v>2012</v>
      </c>
      <c r="Q7" s="58"/>
      <c r="R7" s="12"/>
      <c r="S7" s="12"/>
      <c r="T7" s="12"/>
      <c r="U7" s="13"/>
      <c r="V7" s="13"/>
      <c r="W7" s="13"/>
      <c r="X7" s="13"/>
      <c r="Y7" s="13"/>
      <c r="Z7" s="13"/>
      <c r="AA7" s="13"/>
      <c r="AB7" s="13"/>
      <c r="AC7" s="13"/>
      <c r="AD7" s="15">
        <v>25</v>
      </c>
      <c r="AE7" s="16">
        <v>25</v>
      </c>
      <c r="AF7" s="16">
        <v>25</v>
      </c>
      <c r="AG7" s="16">
        <v>25</v>
      </c>
      <c r="AH7" s="17"/>
      <c r="AI7" s="20">
        <v>0.6</v>
      </c>
      <c r="AJ7" s="21">
        <v>0.6</v>
      </c>
      <c r="AK7" s="21">
        <v>0.6</v>
      </c>
      <c r="AL7" s="21">
        <v>0.6</v>
      </c>
      <c r="AM7" s="25"/>
      <c r="AN7" s="26"/>
      <c r="AO7" s="26"/>
      <c r="AP7" s="26"/>
      <c r="AQ7" s="29"/>
      <c r="AR7" s="30"/>
      <c r="AS7" s="30"/>
      <c r="AT7" s="30"/>
      <c r="AU7" s="238" t="s">
        <v>100</v>
      </c>
      <c r="AV7" s="34"/>
      <c r="AW7" s="34"/>
      <c r="AX7" s="34"/>
      <c r="AY7" s="37"/>
      <c r="AZ7" s="38"/>
      <c r="BA7" s="38"/>
      <c r="BB7" s="38"/>
      <c r="BC7" s="41"/>
      <c r="BD7" s="42"/>
      <c r="BE7" s="42"/>
      <c r="BF7" s="42"/>
      <c r="BG7" s="45"/>
      <c r="BH7" s="46"/>
      <c r="BI7" s="46"/>
      <c r="BJ7" s="46"/>
      <c r="BK7" s="102">
        <v>11500</v>
      </c>
      <c r="BL7" s="102">
        <v>10500</v>
      </c>
      <c r="BN7" s="79"/>
    </row>
    <row r="8" spans="1:69" ht="29.1" customHeight="1">
      <c r="A8" s="6" t="s">
        <v>18</v>
      </c>
      <c r="B8" s="8">
        <v>2456.6999999999998</v>
      </c>
      <c r="C8" s="8">
        <v>2211.0299999999997</v>
      </c>
      <c r="D8" s="8">
        <v>245.67</v>
      </c>
      <c r="E8" s="8">
        <v>0</v>
      </c>
      <c r="F8" s="229">
        <v>0</v>
      </c>
      <c r="G8" s="229">
        <v>0</v>
      </c>
      <c r="H8" s="229">
        <v>0</v>
      </c>
      <c r="I8" s="229">
        <v>13.358573985132612</v>
      </c>
      <c r="J8" s="229">
        <v>1.4842859983480681</v>
      </c>
      <c r="K8" s="229">
        <v>0</v>
      </c>
      <c r="L8" s="229">
        <v>2197.6714260148669</v>
      </c>
      <c r="M8" s="229">
        <v>244.18571400165192</v>
      </c>
      <c r="N8" s="229">
        <v>0</v>
      </c>
      <c r="O8" s="180" t="s">
        <v>160</v>
      </c>
      <c r="P8" s="424">
        <v>2012</v>
      </c>
      <c r="Q8" s="58"/>
      <c r="R8" s="12"/>
      <c r="S8" s="12"/>
      <c r="T8" s="12"/>
      <c r="U8" s="13"/>
      <c r="V8" s="13"/>
      <c r="W8" s="13"/>
      <c r="X8" s="13"/>
      <c r="Y8" s="13"/>
      <c r="Z8" s="13"/>
      <c r="AA8" s="13"/>
      <c r="AB8" s="13"/>
      <c r="AC8" s="13"/>
      <c r="AD8" s="15">
        <v>25</v>
      </c>
      <c r="AE8" s="16">
        <v>25</v>
      </c>
      <c r="AF8" s="16">
        <v>25</v>
      </c>
      <c r="AG8" s="16">
        <v>25</v>
      </c>
      <c r="AH8" s="17"/>
      <c r="AI8" s="20">
        <v>0.6</v>
      </c>
      <c r="AJ8" s="21">
        <v>0.6</v>
      </c>
      <c r="AK8" s="21">
        <v>0.6</v>
      </c>
      <c r="AL8" s="21">
        <v>0.6</v>
      </c>
      <c r="AM8" s="25"/>
      <c r="AN8" s="26"/>
      <c r="AO8" s="26"/>
      <c r="AP8" s="26"/>
      <c r="AQ8" s="29"/>
      <c r="AR8" s="30"/>
      <c r="AS8" s="30"/>
      <c r="AT8" s="30"/>
      <c r="AU8" s="238" t="s">
        <v>100</v>
      </c>
      <c r="AV8" s="34"/>
      <c r="AW8" s="34"/>
      <c r="AX8" s="34"/>
      <c r="AY8" s="37"/>
      <c r="AZ8" s="38"/>
      <c r="BA8" s="38"/>
      <c r="BB8" s="38"/>
      <c r="BC8" s="41"/>
      <c r="BD8" s="42"/>
      <c r="BE8" s="42"/>
      <c r="BF8" s="42"/>
      <c r="BG8" s="45"/>
      <c r="BH8" s="46"/>
      <c r="BI8" s="46"/>
      <c r="BJ8" s="46"/>
      <c r="BK8" s="102">
        <v>0</v>
      </c>
      <c r="BL8" s="102">
        <v>0</v>
      </c>
      <c r="BN8" s="79"/>
    </row>
    <row r="9" spans="1:69" ht="29.1" customHeight="1">
      <c r="A9" s="6" t="s">
        <v>16</v>
      </c>
      <c r="B9" s="8">
        <v>12118.798043326346</v>
      </c>
      <c r="C9" s="8">
        <v>12118.798043326346</v>
      </c>
      <c r="D9" s="8">
        <v>0</v>
      </c>
      <c r="E9" s="8">
        <v>0</v>
      </c>
      <c r="F9" s="229">
        <v>0</v>
      </c>
      <c r="G9" s="229">
        <v>0</v>
      </c>
      <c r="H9" s="229">
        <v>0</v>
      </c>
      <c r="I9" s="229">
        <v>0</v>
      </c>
      <c r="J9" s="229">
        <v>0</v>
      </c>
      <c r="K9" s="229">
        <v>0</v>
      </c>
      <c r="L9" s="229">
        <v>12118.798043326346</v>
      </c>
      <c r="M9" s="229">
        <v>0</v>
      </c>
      <c r="N9" s="229">
        <v>0</v>
      </c>
      <c r="O9" s="180" t="s">
        <v>160</v>
      </c>
      <c r="P9" s="424">
        <v>2012</v>
      </c>
      <c r="Q9" s="58"/>
      <c r="R9" s="12"/>
      <c r="S9" s="12"/>
      <c r="T9" s="12"/>
      <c r="U9" s="13"/>
      <c r="V9" s="13"/>
      <c r="W9" s="13"/>
      <c r="X9" s="13"/>
      <c r="Y9" s="13"/>
      <c r="Z9" s="13"/>
      <c r="AA9" s="13"/>
      <c r="AB9" s="13"/>
      <c r="AC9" s="13"/>
      <c r="AD9" s="15">
        <v>25</v>
      </c>
      <c r="AE9" s="16">
        <v>25</v>
      </c>
      <c r="AF9" s="16">
        <v>25</v>
      </c>
      <c r="AG9" s="16">
        <v>25</v>
      </c>
      <c r="AH9" s="17"/>
      <c r="AI9" s="20">
        <v>0.6</v>
      </c>
      <c r="AJ9" s="21">
        <v>0.6</v>
      </c>
      <c r="AK9" s="21">
        <v>0.6</v>
      </c>
      <c r="AL9" s="21">
        <v>0.6</v>
      </c>
      <c r="AM9" s="25"/>
      <c r="AN9" s="26"/>
      <c r="AO9" s="26"/>
      <c r="AP9" s="26"/>
      <c r="AQ9" s="29"/>
      <c r="AR9" s="30"/>
      <c r="AS9" s="30"/>
      <c r="AT9" s="30"/>
      <c r="AU9" s="238" t="s">
        <v>100</v>
      </c>
      <c r="AV9" s="34"/>
      <c r="AW9" s="34"/>
      <c r="AX9" s="34"/>
      <c r="AY9" s="37"/>
      <c r="AZ9" s="38"/>
      <c r="BA9" s="38"/>
      <c r="BB9" s="38"/>
      <c r="BC9" s="41"/>
      <c r="BD9" s="42"/>
      <c r="BE9" s="42"/>
      <c r="BF9" s="42"/>
      <c r="BG9" s="45"/>
      <c r="BH9" s="46"/>
      <c r="BI9" s="46"/>
      <c r="BJ9" s="46"/>
      <c r="BK9" s="102">
        <v>2000</v>
      </c>
      <c r="BL9" s="102">
        <v>1750</v>
      </c>
      <c r="BN9" s="79"/>
    </row>
    <row r="10" spans="1:69" ht="29.1" customHeight="1">
      <c r="A10" s="6" t="s">
        <v>22</v>
      </c>
      <c r="B10" s="8">
        <v>22566.464632454921</v>
      </c>
      <c r="C10" s="8">
        <v>22358.964906292214</v>
      </c>
      <c r="D10" s="8">
        <v>207.4997261627077</v>
      </c>
      <c r="E10" s="8">
        <v>0</v>
      </c>
      <c r="F10" s="229">
        <v>0</v>
      </c>
      <c r="G10" s="229">
        <v>0</v>
      </c>
      <c r="H10" s="229">
        <v>0</v>
      </c>
      <c r="I10" s="229">
        <v>0</v>
      </c>
      <c r="J10" s="229">
        <v>0</v>
      </c>
      <c r="K10" s="229">
        <v>0</v>
      </c>
      <c r="L10" s="229">
        <v>22358.964906292214</v>
      </c>
      <c r="M10" s="229">
        <v>207.4997261627077</v>
      </c>
      <c r="N10" s="229">
        <v>0</v>
      </c>
      <c r="O10" s="180" t="s">
        <v>160</v>
      </c>
      <c r="P10" s="424">
        <v>2012</v>
      </c>
      <c r="Q10" s="58"/>
      <c r="R10" s="12"/>
      <c r="S10" s="12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5">
        <v>25</v>
      </c>
      <c r="AE10" s="16">
        <v>25</v>
      </c>
      <c r="AF10" s="16">
        <v>25</v>
      </c>
      <c r="AG10" s="16">
        <v>25</v>
      </c>
      <c r="AH10" s="17"/>
      <c r="AI10" s="20">
        <v>0.6</v>
      </c>
      <c r="AJ10" s="21">
        <v>0.6</v>
      </c>
      <c r="AK10" s="21">
        <v>0.6</v>
      </c>
      <c r="AL10" s="21">
        <v>0.6</v>
      </c>
      <c r="AM10" s="25"/>
      <c r="AN10" s="26"/>
      <c r="AO10" s="26"/>
      <c r="AP10" s="26"/>
      <c r="AQ10" s="29"/>
      <c r="AR10" s="30"/>
      <c r="AS10" s="30"/>
      <c r="AT10" s="30"/>
      <c r="AU10" s="238" t="s">
        <v>100</v>
      </c>
      <c r="AV10" s="34"/>
      <c r="AW10" s="34"/>
      <c r="AX10" s="34"/>
      <c r="AY10" s="37"/>
      <c r="AZ10" s="38"/>
      <c r="BA10" s="38"/>
      <c r="BB10" s="38"/>
      <c r="BC10" s="41"/>
      <c r="BD10" s="42"/>
      <c r="BE10" s="42"/>
      <c r="BF10" s="42"/>
      <c r="BG10" s="45"/>
      <c r="BH10" s="46"/>
      <c r="BI10" s="46"/>
      <c r="BJ10" s="46"/>
      <c r="BK10" s="102">
        <v>1544</v>
      </c>
      <c r="BL10" s="102">
        <v>472</v>
      </c>
      <c r="BN10" s="79"/>
    </row>
    <row r="11" spans="1:69" ht="29.1" customHeight="1">
      <c r="A11" s="6" t="s">
        <v>19</v>
      </c>
      <c r="B11" s="8">
        <v>113928.87580279954</v>
      </c>
      <c r="C11" s="8">
        <v>91143.19044866148</v>
      </c>
      <c r="D11" s="8">
        <v>22785.685354138048</v>
      </c>
      <c r="E11" s="8">
        <v>0</v>
      </c>
      <c r="F11" s="229">
        <v>0</v>
      </c>
      <c r="G11" s="229">
        <v>0</v>
      </c>
      <c r="H11" s="229">
        <v>0</v>
      </c>
      <c r="I11" s="229">
        <v>0</v>
      </c>
      <c r="J11" s="229">
        <v>0</v>
      </c>
      <c r="K11" s="229">
        <v>0</v>
      </c>
      <c r="L11" s="229">
        <v>91143.19044866148</v>
      </c>
      <c r="M11" s="229">
        <v>22785.685354138048</v>
      </c>
      <c r="N11" s="229">
        <v>0</v>
      </c>
      <c r="O11" s="180" t="s">
        <v>160</v>
      </c>
      <c r="P11" s="424">
        <v>2012</v>
      </c>
      <c r="Q11" s="58"/>
      <c r="R11" s="12"/>
      <c r="S11" s="12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5">
        <v>25</v>
      </c>
      <c r="AE11" s="16">
        <v>25</v>
      </c>
      <c r="AF11" s="16">
        <v>25</v>
      </c>
      <c r="AG11" s="16">
        <v>25</v>
      </c>
      <c r="AH11" s="17"/>
      <c r="AI11" s="20">
        <v>0.6</v>
      </c>
      <c r="AJ11" s="21">
        <v>0.6</v>
      </c>
      <c r="AK11" s="21">
        <v>0.6</v>
      </c>
      <c r="AL11" s="21">
        <v>0.6</v>
      </c>
      <c r="AM11" s="25"/>
      <c r="AN11" s="26"/>
      <c r="AO11" s="26"/>
      <c r="AP11" s="26"/>
      <c r="AQ11" s="29"/>
      <c r="AR11" s="30"/>
      <c r="AS11" s="30"/>
      <c r="AT11" s="30"/>
      <c r="AU11" s="238" t="s">
        <v>100</v>
      </c>
      <c r="AV11" s="34"/>
      <c r="AW11" s="34"/>
      <c r="AX11" s="34"/>
      <c r="AY11" s="37"/>
      <c r="AZ11" s="38"/>
      <c r="BA11" s="38"/>
      <c r="BB11" s="38"/>
      <c r="BC11" s="41"/>
      <c r="BD11" s="42"/>
      <c r="BE11" s="42"/>
      <c r="BF11" s="42"/>
      <c r="BG11" s="45"/>
      <c r="BH11" s="46"/>
      <c r="BI11" s="46"/>
      <c r="BJ11" s="46"/>
      <c r="BK11" s="102">
        <v>13000</v>
      </c>
      <c r="BL11" s="102">
        <v>12225</v>
      </c>
      <c r="BN11" s="79"/>
    </row>
    <row r="12" spans="1:69" ht="29.1" customHeight="1">
      <c r="A12" s="6" t="s">
        <v>3</v>
      </c>
      <c r="B12" s="8">
        <v>7109.2300000000005</v>
      </c>
      <c r="C12" s="8">
        <v>7109.2300000000005</v>
      </c>
      <c r="D12" s="8">
        <v>0</v>
      </c>
      <c r="E12" s="8">
        <v>0</v>
      </c>
      <c r="F12" s="229">
        <v>0</v>
      </c>
      <c r="G12" s="229">
        <v>0</v>
      </c>
      <c r="H12" s="229">
        <v>0</v>
      </c>
      <c r="I12" s="229">
        <v>949.73925188243868</v>
      </c>
      <c r="J12" s="229">
        <v>0</v>
      </c>
      <c r="K12" s="229">
        <v>0</v>
      </c>
      <c r="L12" s="229">
        <v>6159.4907481175615</v>
      </c>
      <c r="M12" s="229">
        <v>0</v>
      </c>
      <c r="N12" s="229">
        <v>0</v>
      </c>
      <c r="O12" s="180" t="s">
        <v>160</v>
      </c>
      <c r="P12" s="424">
        <v>2012</v>
      </c>
      <c r="Q12" s="58"/>
      <c r="R12" s="12"/>
      <c r="S12" s="12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5">
        <v>25</v>
      </c>
      <c r="AE12" s="16">
        <v>25</v>
      </c>
      <c r="AF12" s="16">
        <v>25</v>
      </c>
      <c r="AG12" s="16">
        <v>25</v>
      </c>
      <c r="AH12" s="17"/>
      <c r="AI12" s="20">
        <v>0.6</v>
      </c>
      <c r="AJ12" s="21">
        <v>0.6</v>
      </c>
      <c r="AK12" s="21">
        <v>0.6</v>
      </c>
      <c r="AL12" s="21">
        <v>0.6</v>
      </c>
      <c r="AM12" s="25"/>
      <c r="AN12" s="26"/>
      <c r="AO12" s="26"/>
      <c r="AP12" s="26"/>
      <c r="AQ12" s="29"/>
      <c r="AR12" s="30"/>
      <c r="AS12" s="30"/>
      <c r="AT12" s="30"/>
      <c r="AU12" s="238" t="s">
        <v>100</v>
      </c>
      <c r="AV12" s="34"/>
      <c r="AW12" s="34"/>
      <c r="AX12" s="34"/>
      <c r="AY12" s="37"/>
      <c r="AZ12" s="38"/>
      <c r="BA12" s="38"/>
      <c r="BB12" s="38"/>
      <c r="BC12" s="41"/>
      <c r="BD12" s="42"/>
      <c r="BE12" s="42"/>
      <c r="BF12" s="42"/>
      <c r="BG12" s="45"/>
      <c r="BH12" s="46"/>
      <c r="BI12" s="46"/>
      <c r="BJ12" s="46"/>
      <c r="BK12" s="102">
        <v>500</v>
      </c>
      <c r="BL12" s="102">
        <v>0</v>
      </c>
      <c r="BN12" s="79"/>
    </row>
    <row r="13" spans="1:69" ht="29.1" customHeight="1">
      <c r="A13" s="6" t="s">
        <v>20</v>
      </c>
      <c r="B13" s="8">
        <v>612.00000000000011</v>
      </c>
      <c r="C13" s="8">
        <v>550.80000000000007</v>
      </c>
      <c r="D13" s="8">
        <v>61.2</v>
      </c>
      <c r="E13" s="8">
        <v>0</v>
      </c>
      <c r="F13" s="229">
        <v>0</v>
      </c>
      <c r="G13" s="229">
        <v>0</v>
      </c>
      <c r="H13" s="229">
        <v>0</v>
      </c>
      <c r="I13" s="229">
        <v>19.018417617932837</v>
      </c>
      <c r="J13" s="229">
        <v>2.1131575131036482</v>
      </c>
      <c r="K13" s="229">
        <v>0</v>
      </c>
      <c r="L13" s="229">
        <v>531.7815823820672</v>
      </c>
      <c r="M13" s="229">
        <v>59.086842486896352</v>
      </c>
      <c r="N13" s="229">
        <v>0</v>
      </c>
      <c r="O13" s="180" t="s">
        <v>160</v>
      </c>
      <c r="P13" s="424">
        <v>2012</v>
      </c>
      <c r="Q13" s="58"/>
      <c r="R13" s="12"/>
      <c r="S13" s="12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5">
        <v>25</v>
      </c>
      <c r="AE13" s="16">
        <v>25</v>
      </c>
      <c r="AF13" s="16">
        <v>25</v>
      </c>
      <c r="AG13" s="16">
        <v>25</v>
      </c>
      <c r="AH13" s="17"/>
      <c r="AI13" s="20">
        <v>0.6</v>
      </c>
      <c r="AJ13" s="21">
        <v>0.6</v>
      </c>
      <c r="AK13" s="21">
        <v>0.6</v>
      </c>
      <c r="AL13" s="21">
        <v>0.6</v>
      </c>
      <c r="AM13" s="25"/>
      <c r="AN13" s="26"/>
      <c r="AO13" s="26"/>
      <c r="AP13" s="26"/>
      <c r="AQ13" s="29"/>
      <c r="AR13" s="30"/>
      <c r="AS13" s="30"/>
      <c r="AT13" s="30"/>
      <c r="AU13" s="238" t="s">
        <v>100</v>
      </c>
      <c r="AV13" s="34"/>
      <c r="AW13" s="34"/>
      <c r="AX13" s="34"/>
      <c r="AY13" s="37"/>
      <c r="AZ13" s="38"/>
      <c r="BA13" s="38"/>
      <c r="BB13" s="38"/>
      <c r="BC13" s="41"/>
      <c r="BD13" s="42"/>
      <c r="BE13" s="42"/>
      <c r="BF13" s="42"/>
      <c r="BG13" s="45"/>
      <c r="BH13" s="46"/>
      <c r="BI13" s="46"/>
      <c r="BJ13" s="46"/>
      <c r="BK13" s="102">
        <v>900</v>
      </c>
      <c r="BL13" s="102">
        <v>1000</v>
      </c>
      <c r="BN13" s="79"/>
    </row>
    <row r="14" spans="1:69" ht="29.1" customHeight="1">
      <c r="A14" s="6" t="s">
        <v>13</v>
      </c>
      <c r="B14" s="8">
        <v>8102.6</v>
      </c>
      <c r="C14" s="8">
        <v>6076.9500000000007</v>
      </c>
      <c r="D14" s="8">
        <v>2025.65</v>
      </c>
      <c r="E14" s="8">
        <v>0</v>
      </c>
      <c r="F14" s="229">
        <v>0</v>
      </c>
      <c r="G14" s="229">
        <v>0</v>
      </c>
      <c r="H14" s="229">
        <v>0</v>
      </c>
      <c r="I14" s="229">
        <v>0</v>
      </c>
      <c r="J14" s="229">
        <v>0</v>
      </c>
      <c r="K14" s="229">
        <v>0</v>
      </c>
      <c r="L14" s="229">
        <v>6076.9500000000007</v>
      </c>
      <c r="M14" s="229">
        <v>2025.65</v>
      </c>
      <c r="N14" s="229">
        <v>0</v>
      </c>
      <c r="O14" s="180" t="s">
        <v>160</v>
      </c>
      <c r="P14" s="424">
        <v>2012</v>
      </c>
      <c r="Q14" s="58"/>
      <c r="R14" s="12"/>
      <c r="S14" s="12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5">
        <v>25</v>
      </c>
      <c r="AE14" s="16">
        <v>25</v>
      </c>
      <c r="AF14" s="16">
        <v>25</v>
      </c>
      <c r="AG14" s="16">
        <v>25</v>
      </c>
      <c r="AH14" s="17"/>
      <c r="AI14" s="20">
        <v>0.6</v>
      </c>
      <c r="AJ14" s="21">
        <v>0.6</v>
      </c>
      <c r="AK14" s="21">
        <v>0.6</v>
      </c>
      <c r="AL14" s="21">
        <v>0.6</v>
      </c>
      <c r="AM14" s="25"/>
      <c r="AN14" s="26"/>
      <c r="AO14" s="26"/>
      <c r="AP14" s="26"/>
      <c r="AQ14" s="29"/>
      <c r="AR14" s="30"/>
      <c r="AS14" s="30"/>
      <c r="AT14" s="30"/>
      <c r="AU14" s="238" t="s">
        <v>100</v>
      </c>
      <c r="AV14" s="34"/>
      <c r="AW14" s="34"/>
      <c r="AX14" s="34"/>
      <c r="AY14" s="37"/>
      <c r="AZ14" s="38"/>
      <c r="BA14" s="38"/>
      <c r="BB14" s="38"/>
      <c r="BC14" s="41"/>
      <c r="BD14" s="42"/>
      <c r="BE14" s="42"/>
      <c r="BF14" s="42"/>
      <c r="BG14" s="45"/>
      <c r="BH14" s="46"/>
      <c r="BI14" s="46"/>
      <c r="BJ14" s="46"/>
      <c r="BK14" s="102">
        <v>1000</v>
      </c>
      <c r="BL14" s="102">
        <v>1000</v>
      </c>
      <c r="BN14" s="79"/>
    </row>
    <row r="15" spans="1:69" ht="29.1" customHeight="1">
      <c r="A15" s="6" t="s">
        <v>4</v>
      </c>
      <c r="B15" s="8">
        <v>117391.04254161805</v>
      </c>
      <c r="C15" s="8">
        <v>82173.717016642593</v>
      </c>
      <c r="D15" s="8">
        <v>35217.325524975466</v>
      </c>
      <c r="E15" s="8">
        <v>0</v>
      </c>
      <c r="F15" s="229">
        <v>0</v>
      </c>
      <c r="G15" s="229">
        <v>0</v>
      </c>
      <c r="H15" s="229">
        <v>0</v>
      </c>
      <c r="I15" s="229">
        <v>408.82446276936611</v>
      </c>
      <c r="J15" s="229">
        <v>175.21057475112173</v>
      </c>
      <c r="K15" s="229">
        <v>0</v>
      </c>
      <c r="L15" s="229">
        <v>81764.892553873229</v>
      </c>
      <c r="M15" s="229">
        <v>35042.114950224342</v>
      </c>
      <c r="N15" s="229">
        <v>0</v>
      </c>
      <c r="O15" s="180" t="s">
        <v>160</v>
      </c>
      <c r="P15" s="424">
        <v>2012</v>
      </c>
      <c r="Q15" s="58"/>
      <c r="R15" s="12"/>
      <c r="S15" s="12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5">
        <v>25</v>
      </c>
      <c r="AE15" s="16">
        <v>25</v>
      </c>
      <c r="AF15" s="16">
        <v>25</v>
      </c>
      <c r="AG15" s="16">
        <v>25</v>
      </c>
      <c r="AH15" s="17"/>
      <c r="AI15" s="20">
        <v>0.6</v>
      </c>
      <c r="AJ15" s="21">
        <v>0.6</v>
      </c>
      <c r="AK15" s="21">
        <v>0.6</v>
      </c>
      <c r="AL15" s="21">
        <v>0.6</v>
      </c>
      <c r="AM15" s="25"/>
      <c r="AN15" s="26"/>
      <c r="AO15" s="26"/>
      <c r="AP15" s="26"/>
      <c r="AQ15" s="29"/>
      <c r="AR15" s="30"/>
      <c r="AS15" s="30"/>
      <c r="AT15" s="30"/>
      <c r="AU15" s="238" t="s">
        <v>100</v>
      </c>
      <c r="AV15" s="34"/>
      <c r="AW15" s="34"/>
      <c r="AX15" s="34"/>
      <c r="AY15" s="37"/>
      <c r="AZ15" s="38"/>
      <c r="BA15" s="38"/>
      <c r="BB15" s="38"/>
      <c r="BC15" s="41"/>
      <c r="BD15" s="42"/>
      <c r="BE15" s="42"/>
      <c r="BF15" s="42"/>
      <c r="BG15" s="45"/>
      <c r="BH15" s="46"/>
      <c r="BI15" s="46"/>
      <c r="BJ15" s="46"/>
      <c r="BK15" s="102">
        <v>15000</v>
      </c>
      <c r="BL15" s="102">
        <v>6300</v>
      </c>
      <c r="BN15" s="79"/>
    </row>
    <row r="16" spans="1:69" ht="29.1" customHeight="1">
      <c r="A16" s="7" t="s">
        <v>0</v>
      </c>
      <c r="B16" s="8">
        <v>1820531.4891655138</v>
      </c>
      <c r="C16" s="8">
        <v>1274372.0424158596</v>
      </c>
      <c r="D16" s="8">
        <v>542391.44674965413</v>
      </c>
      <c r="E16" s="8">
        <v>3768</v>
      </c>
      <c r="F16" s="229">
        <v>0</v>
      </c>
      <c r="G16" s="229">
        <v>0</v>
      </c>
      <c r="H16" s="229">
        <v>0</v>
      </c>
      <c r="I16" s="229">
        <v>0</v>
      </c>
      <c r="J16" s="229">
        <v>0</v>
      </c>
      <c r="K16" s="229">
        <v>0</v>
      </c>
      <c r="L16" s="229">
        <v>1274372.0424158596</v>
      </c>
      <c r="M16" s="229">
        <v>542391.44674965413</v>
      </c>
      <c r="N16" s="229">
        <v>3768</v>
      </c>
      <c r="O16" s="180" t="s">
        <v>160</v>
      </c>
      <c r="P16" s="424">
        <v>2012</v>
      </c>
      <c r="Q16" s="58"/>
      <c r="R16" s="12"/>
      <c r="S16" s="12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5">
        <v>25</v>
      </c>
      <c r="AE16" s="16">
        <v>25</v>
      </c>
      <c r="AF16" s="16">
        <v>25</v>
      </c>
      <c r="AG16" s="16">
        <v>25</v>
      </c>
      <c r="AH16" s="17"/>
      <c r="AI16" s="20">
        <v>0.6</v>
      </c>
      <c r="AJ16" s="21">
        <v>0.6</v>
      </c>
      <c r="AK16" s="21">
        <v>0.6</v>
      </c>
      <c r="AL16" s="21">
        <v>0.6</v>
      </c>
      <c r="AM16" s="25"/>
      <c r="AN16" s="26"/>
      <c r="AO16" s="26"/>
      <c r="AP16" s="26"/>
      <c r="AQ16" s="29"/>
      <c r="AR16" s="30"/>
      <c r="AS16" s="30"/>
      <c r="AT16" s="30"/>
      <c r="AU16" s="238" t="s">
        <v>100</v>
      </c>
      <c r="AV16" s="34"/>
      <c r="AW16" s="34"/>
      <c r="AX16" s="34"/>
      <c r="AY16" s="37"/>
      <c r="AZ16" s="38"/>
      <c r="BA16" s="38"/>
      <c r="BB16" s="38"/>
      <c r="BC16" s="41"/>
      <c r="BD16" s="42"/>
      <c r="BE16" s="42"/>
      <c r="BF16" s="42"/>
      <c r="BG16" s="45"/>
      <c r="BH16" s="46"/>
      <c r="BI16" s="46"/>
      <c r="BJ16" s="46"/>
      <c r="BK16" s="102">
        <v>172500</v>
      </c>
      <c r="BL16" s="102">
        <v>112200</v>
      </c>
      <c r="BN16" s="79"/>
    </row>
    <row r="17" spans="1:66" ht="29.1" customHeight="1">
      <c r="A17" s="6" t="s">
        <v>15</v>
      </c>
      <c r="B17" s="8">
        <v>206051.25</v>
      </c>
      <c r="C17" s="8">
        <v>144235.875</v>
      </c>
      <c r="D17" s="8">
        <v>61815.375</v>
      </c>
      <c r="E17" s="8">
        <v>0</v>
      </c>
      <c r="F17" s="229">
        <v>0</v>
      </c>
      <c r="G17" s="229">
        <v>0</v>
      </c>
      <c r="H17" s="229">
        <v>0</v>
      </c>
      <c r="I17" s="229">
        <v>0</v>
      </c>
      <c r="J17" s="229">
        <v>0</v>
      </c>
      <c r="K17" s="229">
        <v>0</v>
      </c>
      <c r="L17" s="229">
        <v>144235.875</v>
      </c>
      <c r="M17" s="229">
        <v>61815.375</v>
      </c>
      <c r="N17" s="229">
        <v>0</v>
      </c>
      <c r="O17" s="180" t="s">
        <v>160</v>
      </c>
      <c r="P17" s="424">
        <v>2012</v>
      </c>
      <c r="Q17" s="58"/>
      <c r="R17" s="12"/>
      <c r="S17" s="12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5">
        <v>25</v>
      </c>
      <c r="AE17" s="16">
        <v>25</v>
      </c>
      <c r="AF17" s="16">
        <v>25</v>
      </c>
      <c r="AG17" s="16">
        <v>25</v>
      </c>
      <c r="AH17" s="17"/>
      <c r="AI17" s="20">
        <v>0.6</v>
      </c>
      <c r="AJ17" s="21">
        <v>0.6</v>
      </c>
      <c r="AK17" s="21">
        <v>0.6</v>
      </c>
      <c r="AL17" s="21">
        <v>0.6</v>
      </c>
      <c r="AM17" s="25"/>
      <c r="AN17" s="26"/>
      <c r="AO17" s="26"/>
      <c r="AP17" s="26"/>
      <c r="AQ17" s="29"/>
      <c r="AR17" s="30"/>
      <c r="AS17" s="30"/>
      <c r="AT17" s="30"/>
      <c r="AU17" s="238" t="s">
        <v>100</v>
      </c>
      <c r="AV17" s="34"/>
      <c r="AW17" s="34"/>
      <c r="AX17" s="34"/>
      <c r="AY17" s="37"/>
      <c r="AZ17" s="38"/>
      <c r="BA17" s="38"/>
      <c r="BB17" s="38"/>
      <c r="BC17" s="41"/>
      <c r="BD17" s="42"/>
      <c r="BE17" s="42"/>
      <c r="BF17" s="42"/>
      <c r="BG17" s="45"/>
      <c r="BH17" s="46"/>
      <c r="BI17" s="46"/>
      <c r="BJ17" s="46"/>
      <c r="BK17" s="102">
        <v>1500</v>
      </c>
      <c r="BL17" s="102">
        <v>450</v>
      </c>
      <c r="BN17" s="79"/>
    </row>
    <row r="18" spans="1:66" ht="29.1" customHeight="1">
      <c r="A18" s="6" t="s">
        <v>21</v>
      </c>
      <c r="B18" s="8">
        <v>51166.320076384749</v>
      </c>
      <c r="C18" s="8">
        <v>29720.877578770214</v>
      </c>
      <c r="D18" s="8">
        <v>21445.442497614535</v>
      </c>
      <c r="E18" s="8">
        <v>0</v>
      </c>
      <c r="F18" s="229">
        <v>0</v>
      </c>
      <c r="G18" s="229">
        <v>0</v>
      </c>
      <c r="H18" s="229">
        <v>0</v>
      </c>
      <c r="I18" s="229">
        <v>0</v>
      </c>
      <c r="J18" s="229">
        <v>0</v>
      </c>
      <c r="K18" s="229">
        <v>0</v>
      </c>
      <c r="L18" s="229">
        <v>29720.877578770214</v>
      </c>
      <c r="M18" s="229">
        <v>21445.442497614535</v>
      </c>
      <c r="N18" s="229">
        <v>0</v>
      </c>
      <c r="O18" s="180" t="s">
        <v>160</v>
      </c>
      <c r="P18" s="424">
        <v>2012</v>
      </c>
      <c r="Q18" s="58"/>
      <c r="R18" s="12"/>
      <c r="S18" s="12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5">
        <v>25</v>
      </c>
      <c r="AE18" s="16">
        <v>25</v>
      </c>
      <c r="AF18" s="16">
        <v>25</v>
      </c>
      <c r="AG18" s="16">
        <v>25</v>
      </c>
      <c r="AH18" s="17"/>
      <c r="AI18" s="20">
        <v>0.6</v>
      </c>
      <c r="AJ18" s="21">
        <v>0.6</v>
      </c>
      <c r="AK18" s="21">
        <v>0.6</v>
      </c>
      <c r="AL18" s="21">
        <v>0.6</v>
      </c>
      <c r="AM18" s="25"/>
      <c r="AN18" s="26"/>
      <c r="AO18" s="26"/>
      <c r="AP18" s="26"/>
      <c r="AQ18" s="29"/>
      <c r="AR18" s="30"/>
      <c r="AS18" s="30"/>
      <c r="AT18" s="30"/>
      <c r="AU18" s="238" t="s">
        <v>100</v>
      </c>
      <c r="AV18" s="34"/>
      <c r="AW18" s="34"/>
      <c r="AX18" s="34"/>
      <c r="AY18" s="37"/>
      <c r="AZ18" s="38"/>
      <c r="BA18" s="38"/>
      <c r="BB18" s="38"/>
      <c r="BC18" s="41"/>
      <c r="BD18" s="42"/>
      <c r="BE18" s="42"/>
      <c r="BF18" s="42"/>
      <c r="BG18" s="45"/>
      <c r="BH18" s="46"/>
      <c r="BI18" s="46"/>
      <c r="BJ18" s="46"/>
      <c r="BK18" s="102">
        <v>5800</v>
      </c>
      <c r="BL18" s="102">
        <v>7170</v>
      </c>
      <c r="BN18" s="79"/>
    </row>
    <row r="19" spans="1:66" ht="29.1" customHeight="1">
      <c r="A19" s="6" t="s">
        <v>10</v>
      </c>
      <c r="B19" s="8">
        <v>85611.023548653029</v>
      </c>
      <c r="C19" s="8">
        <v>59927.716484057113</v>
      </c>
      <c r="D19" s="8">
        <v>25683.307064595909</v>
      </c>
      <c r="E19" s="8">
        <v>0</v>
      </c>
      <c r="F19" s="229">
        <v>0</v>
      </c>
      <c r="G19" s="229">
        <v>0</v>
      </c>
      <c r="H19" s="229">
        <v>0</v>
      </c>
      <c r="I19" s="229">
        <v>637.54855798821131</v>
      </c>
      <c r="J19" s="229">
        <v>273.23509628066205</v>
      </c>
      <c r="K19" s="229">
        <v>0</v>
      </c>
      <c r="L19" s="229">
        <v>59290.167926068905</v>
      </c>
      <c r="M19" s="229">
        <v>25410.071968315246</v>
      </c>
      <c r="N19" s="229">
        <v>0</v>
      </c>
      <c r="O19" s="180" t="s">
        <v>160</v>
      </c>
      <c r="P19" s="424">
        <v>2012</v>
      </c>
      <c r="Q19" s="58"/>
      <c r="R19" s="12"/>
      <c r="S19" s="12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5">
        <v>25</v>
      </c>
      <c r="AE19" s="16">
        <v>25</v>
      </c>
      <c r="AF19" s="16">
        <v>25</v>
      </c>
      <c r="AG19" s="16">
        <v>25</v>
      </c>
      <c r="AH19" s="17"/>
      <c r="AI19" s="20">
        <v>0.6</v>
      </c>
      <c r="AJ19" s="21">
        <v>0.6</v>
      </c>
      <c r="AK19" s="21">
        <v>0.6</v>
      </c>
      <c r="AL19" s="21">
        <v>0.6</v>
      </c>
      <c r="AM19" s="25"/>
      <c r="AN19" s="26"/>
      <c r="AO19" s="26"/>
      <c r="AP19" s="26"/>
      <c r="AQ19" s="29"/>
      <c r="AR19" s="30"/>
      <c r="AS19" s="30"/>
      <c r="AT19" s="30"/>
      <c r="AU19" s="238" t="s">
        <v>100</v>
      </c>
      <c r="AV19" s="34"/>
      <c r="AW19" s="34"/>
      <c r="AX19" s="34"/>
      <c r="AY19" s="37"/>
      <c r="AZ19" s="38"/>
      <c r="BA19" s="38"/>
      <c r="BB19" s="38"/>
      <c r="BC19" s="41"/>
      <c r="BD19" s="42"/>
      <c r="BE19" s="42"/>
      <c r="BF19" s="42"/>
      <c r="BG19" s="45"/>
      <c r="BH19" s="46"/>
      <c r="BI19" s="46"/>
      <c r="BJ19" s="46"/>
      <c r="BK19" s="102">
        <v>8284</v>
      </c>
      <c r="BL19" s="102">
        <v>10679</v>
      </c>
      <c r="BN19" s="79"/>
    </row>
    <row r="20" spans="1:66" ht="29.1" customHeight="1">
      <c r="A20" s="6" t="s">
        <v>2</v>
      </c>
      <c r="B20" s="8">
        <v>169590.25</v>
      </c>
      <c r="C20" s="8">
        <v>118713.17499999999</v>
      </c>
      <c r="D20" s="8">
        <v>50877.074999999997</v>
      </c>
      <c r="E20" s="8">
        <v>0</v>
      </c>
      <c r="F20" s="229">
        <v>0</v>
      </c>
      <c r="G20" s="229">
        <v>0</v>
      </c>
      <c r="H20" s="229">
        <v>0</v>
      </c>
      <c r="I20" s="229">
        <v>5834.2338689308735</v>
      </c>
      <c r="J20" s="229">
        <v>2500.3859438275172</v>
      </c>
      <c r="K20" s="229">
        <v>0</v>
      </c>
      <c r="L20" s="229">
        <v>112878.94113106912</v>
      </c>
      <c r="M20" s="229">
        <v>48376.689056172479</v>
      </c>
      <c r="N20" s="229">
        <v>0</v>
      </c>
      <c r="O20" s="180" t="s">
        <v>160</v>
      </c>
      <c r="P20" s="424">
        <v>2012</v>
      </c>
      <c r="Q20" s="58"/>
      <c r="R20" s="12"/>
      <c r="S20" s="12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5">
        <v>25</v>
      </c>
      <c r="AE20" s="16">
        <v>25</v>
      </c>
      <c r="AF20" s="16">
        <v>25</v>
      </c>
      <c r="AG20" s="16">
        <v>25</v>
      </c>
      <c r="AH20" s="17"/>
      <c r="AI20" s="20">
        <v>0.6</v>
      </c>
      <c r="AJ20" s="21">
        <v>0.6</v>
      </c>
      <c r="AK20" s="21">
        <v>0.6</v>
      </c>
      <c r="AL20" s="21">
        <v>0.6</v>
      </c>
      <c r="AM20" s="25"/>
      <c r="AN20" s="26"/>
      <c r="AO20" s="26"/>
      <c r="AP20" s="26"/>
      <c r="AQ20" s="29"/>
      <c r="AR20" s="30"/>
      <c r="AS20" s="30"/>
      <c r="AT20" s="30"/>
      <c r="AU20" s="238" t="s">
        <v>100</v>
      </c>
      <c r="AV20" s="34"/>
      <c r="AW20" s="34"/>
      <c r="AX20" s="34"/>
      <c r="AY20" s="37"/>
      <c r="AZ20" s="38"/>
      <c r="BA20" s="38"/>
      <c r="BB20" s="38"/>
      <c r="BC20" s="41"/>
      <c r="BD20" s="42"/>
      <c r="BE20" s="42"/>
      <c r="BF20" s="42"/>
      <c r="BG20" s="45"/>
      <c r="BH20" s="46"/>
      <c r="BI20" s="46"/>
      <c r="BJ20" s="46"/>
      <c r="BK20" s="102">
        <v>39600</v>
      </c>
      <c r="BL20" s="102">
        <v>35640</v>
      </c>
      <c r="BN20" s="79"/>
    </row>
    <row r="21" spans="1:66" ht="29.1" customHeight="1">
      <c r="A21" s="6" t="s">
        <v>23</v>
      </c>
      <c r="B21" s="8">
        <v>1465</v>
      </c>
      <c r="C21" s="8">
        <v>1318.5</v>
      </c>
      <c r="D21" s="8">
        <v>146.5</v>
      </c>
      <c r="E21" s="8">
        <v>0</v>
      </c>
      <c r="F21" s="229">
        <v>0</v>
      </c>
      <c r="G21" s="229">
        <v>0</v>
      </c>
      <c r="H21" s="229">
        <v>0</v>
      </c>
      <c r="I21" s="229">
        <v>0</v>
      </c>
      <c r="J21" s="229">
        <v>0</v>
      </c>
      <c r="K21" s="229">
        <v>0</v>
      </c>
      <c r="L21" s="229">
        <v>1318.5</v>
      </c>
      <c r="M21" s="229">
        <v>146.5</v>
      </c>
      <c r="N21" s="229">
        <v>0</v>
      </c>
      <c r="O21" s="180" t="s">
        <v>160</v>
      </c>
      <c r="P21" s="424">
        <v>2012</v>
      </c>
      <c r="Q21" s="58"/>
      <c r="R21" s="12"/>
      <c r="S21" s="12"/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5">
        <v>25</v>
      </c>
      <c r="AE21" s="16">
        <v>25</v>
      </c>
      <c r="AF21" s="16">
        <v>25</v>
      </c>
      <c r="AG21" s="16">
        <v>25</v>
      </c>
      <c r="AH21" s="17"/>
      <c r="AI21" s="20">
        <v>0.6</v>
      </c>
      <c r="AJ21" s="21">
        <v>0.6</v>
      </c>
      <c r="AK21" s="21">
        <v>0.6</v>
      </c>
      <c r="AL21" s="21">
        <v>0.6</v>
      </c>
      <c r="AM21" s="25"/>
      <c r="AN21" s="26"/>
      <c r="AO21" s="26"/>
      <c r="AP21" s="26"/>
      <c r="AQ21" s="29"/>
      <c r="AR21" s="30"/>
      <c r="AS21" s="30"/>
      <c r="AT21" s="30"/>
      <c r="AU21" s="238" t="s">
        <v>100</v>
      </c>
      <c r="AV21" s="34"/>
      <c r="AW21" s="34"/>
      <c r="AX21" s="34"/>
      <c r="AY21" s="37"/>
      <c r="AZ21" s="38"/>
      <c r="BA21" s="38"/>
      <c r="BB21" s="38"/>
      <c r="BC21" s="41"/>
      <c r="BD21" s="42"/>
      <c r="BE21" s="42"/>
      <c r="BF21" s="42"/>
      <c r="BG21" s="45"/>
      <c r="BH21" s="46"/>
      <c r="BI21" s="46"/>
      <c r="BJ21" s="46"/>
      <c r="BK21" s="102">
        <v>0</v>
      </c>
      <c r="BL21" s="102">
        <v>500</v>
      </c>
      <c r="BN21" s="79"/>
    </row>
    <row r="22" spans="1:66" ht="29.1" customHeight="1">
      <c r="A22" s="6" t="s">
        <v>17</v>
      </c>
      <c r="B22" s="8">
        <v>915</v>
      </c>
      <c r="C22" s="8">
        <v>823.5</v>
      </c>
      <c r="D22" s="8">
        <v>91.5</v>
      </c>
      <c r="E22" s="8">
        <v>0</v>
      </c>
      <c r="F22" s="229">
        <v>0</v>
      </c>
      <c r="G22" s="229">
        <v>0</v>
      </c>
      <c r="H22" s="229">
        <v>0</v>
      </c>
      <c r="I22" s="229">
        <v>0</v>
      </c>
      <c r="J22" s="229">
        <v>0</v>
      </c>
      <c r="K22" s="229">
        <v>0</v>
      </c>
      <c r="L22" s="229">
        <v>823.5</v>
      </c>
      <c r="M22" s="229">
        <v>91.5</v>
      </c>
      <c r="N22" s="229">
        <v>0</v>
      </c>
      <c r="O22" s="180" t="s">
        <v>160</v>
      </c>
      <c r="P22" s="424">
        <v>2012</v>
      </c>
      <c r="Q22" s="58"/>
      <c r="R22" s="12"/>
      <c r="S22" s="12"/>
      <c r="T22" s="12"/>
      <c r="U22" s="13"/>
      <c r="V22" s="13"/>
      <c r="W22" s="13"/>
      <c r="X22" s="13"/>
      <c r="Y22" s="13"/>
      <c r="Z22" s="13"/>
      <c r="AA22" s="13"/>
      <c r="AB22" s="13"/>
      <c r="AC22" s="13"/>
      <c r="AD22" s="15">
        <v>25</v>
      </c>
      <c r="AE22" s="16">
        <v>25</v>
      </c>
      <c r="AF22" s="16">
        <v>25</v>
      </c>
      <c r="AG22" s="16">
        <v>25</v>
      </c>
      <c r="AH22" s="17"/>
      <c r="AI22" s="20">
        <v>0.6</v>
      </c>
      <c r="AJ22" s="21">
        <v>0.6</v>
      </c>
      <c r="AK22" s="21">
        <v>0.6</v>
      </c>
      <c r="AL22" s="21">
        <v>0.6</v>
      </c>
      <c r="AM22" s="25"/>
      <c r="AN22" s="26"/>
      <c r="AO22" s="26"/>
      <c r="AP22" s="26"/>
      <c r="AQ22" s="29"/>
      <c r="AR22" s="30"/>
      <c r="AS22" s="30"/>
      <c r="AT22" s="30"/>
      <c r="AU22" s="238" t="s">
        <v>100</v>
      </c>
      <c r="AV22" s="34"/>
      <c r="AW22" s="34"/>
      <c r="AX22" s="34"/>
      <c r="AY22" s="37"/>
      <c r="AZ22" s="38"/>
      <c r="BA22" s="38"/>
      <c r="BB22" s="38"/>
      <c r="BC22" s="41"/>
      <c r="BD22" s="42"/>
      <c r="BE22" s="42"/>
      <c r="BF22" s="42"/>
      <c r="BG22" s="45"/>
      <c r="BH22" s="46"/>
      <c r="BI22" s="46"/>
      <c r="BJ22" s="46"/>
      <c r="BK22" s="102">
        <v>1200</v>
      </c>
      <c r="BL22" s="102">
        <v>1400</v>
      </c>
      <c r="BN22" s="79"/>
    </row>
    <row r="23" spans="1:66" ht="29.1" customHeight="1">
      <c r="A23" s="6" t="s">
        <v>24</v>
      </c>
      <c r="B23" s="8">
        <v>0</v>
      </c>
      <c r="C23" s="8">
        <v>0</v>
      </c>
      <c r="D23" s="8">
        <v>0</v>
      </c>
      <c r="E23" s="8">
        <v>0</v>
      </c>
      <c r="F23" s="229">
        <v>0</v>
      </c>
      <c r="G23" s="229">
        <v>0</v>
      </c>
      <c r="H23" s="229">
        <v>0</v>
      </c>
      <c r="I23" s="229">
        <v>0</v>
      </c>
      <c r="J23" s="229">
        <v>0</v>
      </c>
      <c r="K23" s="229">
        <v>0</v>
      </c>
      <c r="L23" s="229">
        <v>0</v>
      </c>
      <c r="M23" s="229">
        <v>0</v>
      </c>
      <c r="N23" s="229">
        <v>0</v>
      </c>
      <c r="O23" s="180" t="s">
        <v>160</v>
      </c>
      <c r="P23" s="424">
        <v>2012</v>
      </c>
      <c r="Q23" s="58"/>
      <c r="R23" s="12"/>
      <c r="S23" s="12"/>
      <c r="T23" s="12"/>
      <c r="U23" s="13"/>
      <c r="V23" s="13"/>
      <c r="W23" s="13"/>
      <c r="X23" s="13"/>
      <c r="Y23" s="13"/>
      <c r="Z23" s="13"/>
      <c r="AA23" s="13"/>
      <c r="AB23" s="13"/>
      <c r="AC23" s="13"/>
      <c r="AD23" s="15">
        <v>25</v>
      </c>
      <c r="AE23" s="16">
        <v>25</v>
      </c>
      <c r="AF23" s="16">
        <v>25</v>
      </c>
      <c r="AG23" s="16">
        <v>25</v>
      </c>
      <c r="AH23" s="17"/>
      <c r="AI23" s="20">
        <v>0.6</v>
      </c>
      <c r="AJ23" s="21">
        <v>0.6</v>
      </c>
      <c r="AK23" s="21">
        <v>0.6</v>
      </c>
      <c r="AL23" s="21">
        <v>0.6</v>
      </c>
      <c r="AM23" s="25"/>
      <c r="AN23" s="26"/>
      <c r="AO23" s="26"/>
      <c r="AP23" s="26"/>
      <c r="AQ23" s="29"/>
      <c r="AR23" s="30"/>
      <c r="AS23" s="30"/>
      <c r="AT23" s="30"/>
      <c r="AU23" s="238" t="s">
        <v>100</v>
      </c>
      <c r="AV23" s="34"/>
      <c r="AW23" s="34"/>
      <c r="AX23" s="34"/>
      <c r="AY23" s="37"/>
      <c r="AZ23" s="38"/>
      <c r="BA23" s="38"/>
      <c r="BB23" s="38"/>
      <c r="BC23" s="41"/>
      <c r="BD23" s="42"/>
      <c r="BE23" s="42"/>
      <c r="BF23" s="42"/>
      <c r="BG23" s="45"/>
      <c r="BH23" s="46"/>
      <c r="BI23" s="46"/>
      <c r="BJ23" s="46"/>
      <c r="BK23" s="102">
        <v>0</v>
      </c>
      <c r="BL23" s="102">
        <v>0</v>
      </c>
      <c r="BN23" s="79"/>
    </row>
    <row r="24" spans="1:66" ht="29.1" customHeight="1">
      <c r="A24" s="6" t="s">
        <v>27</v>
      </c>
      <c r="B24" s="8">
        <v>9658.4064835407025</v>
      </c>
      <c r="C24" s="8">
        <v>9658.4064835407025</v>
      </c>
      <c r="D24" s="8">
        <v>0</v>
      </c>
      <c r="E24" s="8">
        <v>0</v>
      </c>
      <c r="F24" s="229">
        <v>0</v>
      </c>
      <c r="G24" s="229">
        <v>0</v>
      </c>
      <c r="H24" s="229">
        <v>0</v>
      </c>
      <c r="I24" s="229">
        <v>0</v>
      </c>
      <c r="J24" s="229">
        <v>0</v>
      </c>
      <c r="K24" s="229">
        <v>0</v>
      </c>
      <c r="L24" s="229">
        <v>9658.4064835407025</v>
      </c>
      <c r="M24" s="229">
        <v>0</v>
      </c>
      <c r="N24" s="229">
        <v>0</v>
      </c>
      <c r="O24" s="180" t="s">
        <v>160</v>
      </c>
      <c r="P24" s="424">
        <v>2012</v>
      </c>
      <c r="Q24" s="58"/>
      <c r="R24" s="12"/>
      <c r="S24" s="12"/>
      <c r="T24" s="12"/>
      <c r="U24" s="13"/>
      <c r="V24" s="13"/>
      <c r="W24" s="13"/>
      <c r="X24" s="13"/>
      <c r="Y24" s="13"/>
      <c r="Z24" s="13"/>
      <c r="AA24" s="13"/>
      <c r="AB24" s="13"/>
      <c r="AC24" s="13"/>
      <c r="AD24" s="15">
        <v>25</v>
      </c>
      <c r="AE24" s="16">
        <v>25</v>
      </c>
      <c r="AF24" s="16">
        <v>25</v>
      </c>
      <c r="AG24" s="16">
        <v>25</v>
      </c>
      <c r="AH24" s="17"/>
      <c r="AI24" s="20">
        <v>0.6</v>
      </c>
      <c r="AJ24" s="21">
        <v>0.6</v>
      </c>
      <c r="AK24" s="21">
        <v>0.6</v>
      </c>
      <c r="AL24" s="21">
        <v>0.6</v>
      </c>
      <c r="AM24" s="25"/>
      <c r="AN24" s="26"/>
      <c r="AO24" s="26"/>
      <c r="AP24" s="26"/>
      <c r="AQ24" s="29"/>
      <c r="AR24" s="30"/>
      <c r="AS24" s="30"/>
      <c r="AT24" s="30"/>
      <c r="AU24" s="238" t="s">
        <v>100</v>
      </c>
      <c r="AV24" s="34"/>
      <c r="AW24" s="34"/>
      <c r="AX24" s="34"/>
      <c r="AY24" s="37"/>
      <c r="AZ24" s="38"/>
      <c r="BA24" s="38"/>
      <c r="BB24" s="38"/>
      <c r="BC24" s="41"/>
      <c r="BD24" s="42"/>
      <c r="BE24" s="42"/>
      <c r="BF24" s="42"/>
      <c r="BG24" s="45"/>
      <c r="BH24" s="46"/>
      <c r="BI24" s="46"/>
      <c r="BJ24" s="46"/>
      <c r="BK24" s="102">
        <v>0</v>
      </c>
      <c r="BL24" s="102">
        <v>493</v>
      </c>
      <c r="BN24" s="79"/>
    </row>
    <row r="25" spans="1:66" ht="29.1" customHeight="1">
      <c r="A25" s="6" t="s">
        <v>8</v>
      </c>
      <c r="B25" s="8">
        <v>11565.559999999998</v>
      </c>
      <c r="C25" s="8">
        <v>8095.8919999999989</v>
      </c>
      <c r="D25" s="8">
        <v>-0.33200000000033469</v>
      </c>
      <c r="E25" s="8">
        <v>3470</v>
      </c>
      <c r="F25" s="229">
        <v>0</v>
      </c>
      <c r="G25" s="229">
        <v>0</v>
      </c>
      <c r="H25" s="229">
        <v>0</v>
      </c>
      <c r="I25" s="229">
        <v>7039.906086956521</v>
      </c>
      <c r="J25" s="229">
        <v>-0.28869565217420406</v>
      </c>
      <c r="K25" s="229">
        <v>0</v>
      </c>
      <c r="L25" s="229">
        <v>1055.9859130434779</v>
      </c>
      <c r="M25" s="229">
        <v>-4.3304347826130629E-2</v>
      </c>
      <c r="N25" s="229">
        <v>3470</v>
      </c>
      <c r="O25" s="180" t="s">
        <v>160</v>
      </c>
      <c r="P25" s="424">
        <v>2012</v>
      </c>
      <c r="Q25" s="58"/>
      <c r="R25" s="12"/>
      <c r="S25" s="12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5">
        <v>25</v>
      </c>
      <c r="AE25" s="16">
        <v>25</v>
      </c>
      <c r="AF25" s="16">
        <v>25</v>
      </c>
      <c r="AG25" s="16">
        <v>25</v>
      </c>
      <c r="AH25" s="17"/>
      <c r="AI25" s="20">
        <v>0.6</v>
      </c>
      <c r="AJ25" s="21">
        <v>0.6</v>
      </c>
      <c r="AK25" s="21">
        <v>0.6</v>
      </c>
      <c r="AL25" s="21">
        <v>0.6</v>
      </c>
      <c r="AM25" s="25"/>
      <c r="AN25" s="26"/>
      <c r="AO25" s="26"/>
      <c r="AP25" s="26"/>
      <c r="AQ25" s="29"/>
      <c r="AR25" s="30"/>
      <c r="AS25" s="30"/>
      <c r="AT25" s="30"/>
      <c r="AU25" s="238" t="s">
        <v>100</v>
      </c>
      <c r="AV25" s="34"/>
      <c r="AW25" s="34"/>
      <c r="AX25" s="34"/>
      <c r="AY25" s="37"/>
      <c r="AZ25" s="38"/>
      <c r="BA25" s="38"/>
      <c r="BB25" s="38"/>
      <c r="BC25" s="41"/>
      <c r="BD25" s="42"/>
      <c r="BE25" s="42"/>
      <c r="BF25" s="42"/>
      <c r="BG25" s="45"/>
      <c r="BH25" s="46"/>
      <c r="BI25" s="46"/>
      <c r="BJ25" s="46"/>
      <c r="BK25" s="102">
        <v>0</v>
      </c>
      <c r="BL25" s="102">
        <v>2694</v>
      </c>
      <c r="BN25" s="79"/>
    </row>
    <row r="26" spans="1:66" ht="29.1" customHeight="1">
      <c r="A26" s="6" t="s">
        <v>11</v>
      </c>
      <c r="B26" s="8">
        <v>298862.07798165141</v>
      </c>
      <c r="C26" s="8">
        <v>231823.74948026263</v>
      </c>
      <c r="D26" s="8">
        <v>67038.32850138878</v>
      </c>
      <c r="E26" s="8">
        <v>0</v>
      </c>
      <c r="F26" s="229">
        <v>0</v>
      </c>
      <c r="G26" s="229">
        <v>0</v>
      </c>
      <c r="H26" s="229">
        <v>0</v>
      </c>
      <c r="I26" s="229">
        <v>0</v>
      </c>
      <c r="J26" s="229">
        <v>0</v>
      </c>
      <c r="K26" s="229">
        <v>0</v>
      </c>
      <c r="L26" s="229">
        <v>231823.74948026263</v>
      </c>
      <c r="M26" s="229">
        <v>67038.32850138878</v>
      </c>
      <c r="N26" s="229">
        <v>0</v>
      </c>
      <c r="O26" s="180" t="s">
        <v>160</v>
      </c>
      <c r="P26" s="424">
        <v>2012</v>
      </c>
      <c r="Q26" s="58"/>
      <c r="R26" s="12"/>
      <c r="S26" s="12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5">
        <v>25</v>
      </c>
      <c r="AE26" s="16">
        <v>25</v>
      </c>
      <c r="AF26" s="16">
        <v>25</v>
      </c>
      <c r="AG26" s="16">
        <v>25</v>
      </c>
      <c r="AH26" s="17"/>
      <c r="AI26" s="20">
        <v>0.6</v>
      </c>
      <c r="AJ26" s="21">
        <v>0.6</v>
      </c>
      <c r="AK26" s="21">
        <v>0.6</v>
      </c>
      <c r="AL26" s="21">
        <v>0.6</v>
      </c>
      <c r="AM26" s="25"/>
      <c r="AN26" s="26"/>
      <c r="AO26" s="26"/>
      <c r="AP26" s="26"/>
      <c r="AQ26" s="29"/>
      <c r="AR26" s="30"/>
      <c r="AS26" s="30"/>
      <c r="AT26" s="30"/>
      <c r="AU26" s="238" t="s">
        <v>100</v>
      </c>
      <c r="AV26" s="34"/>
      <c r="AW26" s="34"/>
      <c r="AX26" s="34"/>
      <c r="AY26" s="37"/>
      <c r="AZ26" s="38"/>
      <c r="BA26" s="38"/>
      <c r="BB26" s="38"/>
      <c r="BC26" s="41"/>
      <c r="BD26" s="42"/>
      <c r="BE26" s="42"/>
      <c r="BF26" s="42"/>
      <c r="BG26" s="45"/>
      <c r="BH26" s="46"/>
      <c r="BI26" s="46"/>
      <c r="BJ26" s="46"/>
      <c r="BK26" s="102">
        <v>85906</v>
      </c>
      <c r="BL26" s="102">
        <v>75000</v>
      </c>
      <c r="BN26" s="79"/>
    </row>
    <row r="27" spans="1:66" ht="29.1" customHeight="1">
      <c r="A27" s="6" t="s">
        <v>14</v>
      </c>
      <c r="B27" s="8">
        <v>48040.080951898031</v>
      </c>
      <c r="C27" s="8">
        <v>33628.056666328623</v>
      </c>
      <c r="D27" s="8">
        <v>14412.02428556941</v>
      </c>
      <c r="E27" s="8">
        <v>0</v>
      </c>
      <c r="F27" s="229">
        <v>0</v>
      </c>
      <c r="G27" s="229">
        <v>0</v>
      </c>
      <c r="H27" s="229">
        <v>0</v>
      </c>
      <c r="I27" s="229">
        <v>2942.1441111107997</v>
      </c>
      <c r="J27" s="229">
        <v>1260.9189047617715</v>
      </c>
      <c r="K27" s="229">
        <v>0</v>
      </c>
      <c r="L27" s="229">
        <v>30685.912555217823</v>
      </c>
      <c r="M27" s="229">
        <v>13151.105380807639</v>
      </c>
      <c r="N27" s="229">
        <v>0</v>
      </c>
      <c r="O27" s="180" t="s">
        <v>160</v>
      </c>
      <c r="P27" s="424">
        <v>2012</v>
      </c>
      <c r="Q27" s="58"/>
      <c r="R27" s="12"/>
      <c r="S27" s="12"/>
      <c r="T27" s="12"/>
      <c r="U27" s="13"/>
      <c r="V27" s="13"/>
      <c r="W27" s="13"/>
      <c r="X27" s="13"/>
      <c r="Y27" s="13"/>
      <c r="Z27" s="13"/>
      <c r="AA27" s="13"/>
      <c r="AB27" s="13"/>
      <c r="AC27" s="13"/>
      <c r="AD27" s="15">
        <v>25</v>
      </c>
      <c r="AE27" s="16">
        <v>25</v>
      </c>
      <c r="AF27" s="16">
        <v>25</v>
      </c>
      <c r="AG27" s="16">
        <v>25</v>
      </c>
      <c r="AH27" s="17"/>
      <c r="AI27" s="20">
        <v>0.6</v>
      </c>
      <c r="AJ27" s="21">
        <v>0.6</v>
      </c>
      <c r="AK27" s="21">
        <v>0.6</v>
      </c>
      <c r="AL27" s="21">
        <v>0.6</v>
      </c>
      <c r="AM27" s="25"/>
      <c r="AN27" s="26"/>
      <c r="AO27" s="26"/>
      <c r="AP27" s="26"/>
      <c r="AQ27" s="29"/>
      <c r="AR27" s="30"/>
      <c r="AS27" s="30"/>
      <c r="AT27" s="30"/>
      <c r="AU27" s="238" t="s">
        <v>100</v>
      </c>
      <c r="AV27" s="34"/>
      <c r="AW27" s="34"/>
      <c r="AX27" s="34"/>
      <c r="AY27" s="37"/>
      <c r="AZ27" s="38"/>
      <c r="BA27" s="38"/>
      <c r="BB27" s="38"/>
      <c r="BC27" s="41"/>
      <c r="BD27" s="42"/>
      <c r="BE27" s="42"/>
      <c r="BF27" s="42"/>
      <c r="BG27" s="45"/>
      <c r="BH27" s="46"/>
      <c r="BI27" s="46"/>
      <c r="BJ27" s="46"/>
      <c r="BK27" s="102">
        <v>0</v>
      </c>
      <c r="BL27" s="102">
        <v>0</v>
      </c>
      <c r="BN27" s="79"/>
    </row>
    <row r="28" spans="1:66" ht="29.1" customHeight="1">
      <c r="A28" s="6" t="s">
        <v>12</v>
      </c>
      <c r="B28" s="8">
        <v>72283.392167520098</v>
      </c>
      <c r="C28" s="8">
        <v>68669.222559144095</v>
      </c>
      <c r="D28" s="8">
        <v>3614.1696083760053</v>
      </c>
      <c r="E28" s="8">
        <v>0</v>
      </c>
      <c r="F28" s="229">
        <v>0</v>
      </c>
      <c r="G28" s="229">
        <v>0</v>
      </c>
      <c r="H28" s="229">
        <v>0</v>
      </c>
      <c r="I28" s="229">
        <v>0</v>
      </c>
      <c r="J28" s="229">
        <v>0</v>
      </c>
      <c r="K28" s="229">
        <v>0</v>
      </c>
      <c r="L28" s="229">
        <v>68669.222559144095</v>
      </c>
      <c r="M28" s="229">
        <v>3614.1696083760053</v>
      </c>
      <c r="N28" s="229">
        <v>0</v>
      </c>
      <c r="O28" s="180" t="s">
        <v>160</v>
      </c>
      <c r="P28" s="424">
        <v>2012</v>
      </c>
      <c r="Q28" s="58"/>
      <c r="R28" s="12"/>
      <c r="S28" s="12"/>
      <c r="T28" s="12"/>
      <c r="U28" s="13"/>
      <c r="V28" s="13"/>
      <c r="W28" s="13"/>
      <c r="X28" s="13"/>
      <c r="Y28" s="13"/>
      <c r="Z28" s="13"/>
      <c r="AA28" s="13"/>
      <c r="AB28" s="13"/>
      <c r="AC28" s="13"/>
      <c r="AD28" s="15">
        <v>25</v>
      </c>
      <c r="AE28" s="16">
        <v>25</v>
      </c>
      <c r="AF28" s="16">
        <v>25</v>
      </c>
      <c r="AG28" s="16">
        <v>25</v>
      </c>
      <c r="AH28" s="17"/>
      <c r="AI28" s="20">
        <v>0.6</v>
      </c>
      <c r="AJ28" s="21">
        <v>0.6</v>
      </c>
      <c r="AK28" s="21">
        <v>0.6</v>
      </c>
      <c r="AL28" s="21">
        <v>0.6</v>
      </c>
      <c r="AM28" s="25"/>
      <c r="AN28" s="26"/>
      <c r="AO28" s="26"/>
      <c r="AP28" s="26"/>
      <c r="AQ28" s="29"/>
      <c r="AR28" s="30"/>
      <c r="AS28" s="30"/>
      <c r="AT28" s="30"/>
      <c r="AU28" s="238" t="s">
        <v>100</v>
      </c>
      <c r="AV28" s="34"/>
      <c r="AW28" s="34"/>
      <c r="AX28" s="34"/>
      <c r="AY28" s="37"/>
      <c r="AZ28" s="38"/>
      <c r="BA28" s="38"/>
      <c r="BB28" s="38"/>
      <c r="BC28" s="41"/>
      <c r="BD28" s="42"/>
      <c r="BE28" s="42"/>
      <c r="BF28" s="42"/>
      <c r="BG28" s="45"/>
      <c r="BH28" s="46"/>
      <c r="BI28" s="46"/>
      <c r="BJ28" s="46"/>
      <c r="BK28" s="102">
        <v>0</v>
      </c>
      <c r="BL28" s="102">
        <v>14850</v>
      </c>
      <c r="BN28" s="79"/>
    </row>
    <row r="29" spans="1:66" ht="29.1" customHeight="1">
      <c r="A29" s="6" t="s">
        <v>25</v>
      </c>
      <c r="B29" s="8">
        <v>14484.73779933313</v>
      </c>
      <c r="C29" s="8">
        <v>13036.264019399818</v>
      </c>
      <c r="D29" s="8">
        <v>1448.4737799333132</v>
      </c>
      <c r="E29" s="8">
        <v>0</v>
      </c>
      <c r="F29" s="229">
        <v>0</v>
      </c>
      <c r="G29" s="229">
        <v>0</v>
      </c>
      <c r="H29" s="229">
        <v>0</v>
      </c>
      <c r="I29" s="229">
        <v>0</v>
      </c>
      <c r="J29" s="229">
        <v>0</v>
      </c>
      <c r="K29" s="229">
        <v>0</v>
      </c>
      <c r="L29" s="229">
        <v>13036.264019399818</v>
      </c>
      <c r="M29" s="229">
        <v>1448.4737799333132</v>
      </c>
      <c r="N29" s="229">
        <v>0</v>
      </c>
      <c r="O29" s="180" t="s">
        <v>160</v>
      </c>
      <c r="P29" s="424">
        <v>2012</v>
      </c>
      <c r="Q29" s="58"/>
      <c r="R29" s="12"/>
      <c r="S29" s="12"/>
      <c r="T29" s="12"/>
      <c r="U29" s="13"/>
      <c r="V29" s="13"/>
      <c r="W29" s="13"/>
      <c r="X29" s="13"/>
      <c r="Y29" s="13"/>
      <c r="Z29" s="13"/>
      <c r="AA29" s="13"/>
      <c r="AB29" s="13"/>
      <c r="AC29" s="13"/>
      <c r="AD29" s="15">
        <v>25</v>
      </c>
      <c r="AE29" s="16">
        <v>25</v>
      </c>
      <c r="AF29" s="16">
        <v>25</v>
      </c>
      <c r="AG29" s="16">
        <v>25</v>
      </c>
      <c r="AH29" s="17"/>
      <c r="AI29" s="20">
        <v>0.6</v>
      </c>
      <c r="AJ29" s="21">
        <v>0.6</v>
      </c>
      <c r="AK29" s="21">
        <v>0.6</v>
      </c>
      <c r="AL29" s="21">
        <v>0.6</v>
      </c>
      <c r="AM29" s="25"/>
      <c r="AN29" s="26"/>
      <c r="AO29" s="26"/>
      <c r="AP29" s="26"/>
      <c r="AQ29" s="29"/>
      <c r="AR29" s="30"/>
      <c r="AS29" s="30"/>
      <c r="AT29" s="30"/>
      <c r="AU29" s="238" t="s">
        <v>100</v>
      </c>
      <c r="AV29" s="34"/>
      <c r="AW29" s="34"/>
      <c r="AX29" s="34"/>
      <c r="AY29" s="37"/>
      <c r="AZ29" s="38"/>
      <c r="BA29" s="38"/>
      <c r="BB29" s="38"/>
      <c r="BC29" s="41"/>
      <c r="BD29" s="42"/>
      <c r="BE29" s="42"/>
      <c r="BF29" s="42"/>
      <c r="BG29" s="45"/>
      <c r="BH29" s="46"/>
      <c r="BI29" s="46"/>
      <c r="BJ29" s="46"/>
      <c r="BK29" s="102">
        <v>1000</v>
      </c>
      <c r="BL29" s="102">
        <v>1000</v>
      </c>
      <c r="BN29" s="79"/>
    </row>
    <row r="30" spans="1:66" ht="29.1" customHeight="1">
      <c r="A30" s="6" t="s">
        <v>26</v>
      </c>
      <c r="B30" s="8">
        <v>20730.866631040892</v>
      </c>
      <c r="C30" s="8">
        <v>20730.866631040892</v>
      </c>
      <c r="D30" s="8">
        <v>0</v>
      </c>
      <c r="E30" s="8">
        <v>0</v>
      </c>
      <c r="F30" s="229">
        <v>0</v>
      </c>
      <c r="G30" s="229">
        <v>0</v>
      </c>
      <c r="H30" s="229">
        <v>0</v>
      </c>
      <c r="I30" s="229">
        <v>2582.395674455569</v>
      </c>
      <c r="J30" s="229">
        <v>0</v>
      </c>
      <c r="K30" s="229">
        <v>0</v>
      </c>
      <c r="L30" s="229">
        <v>18148.470956585323</v>
      </c>
      <c r="M30" s="229">
        <v>0</v>
      </c>
      <c r="N30" s="229">
        <v>0</v>
      </c>
      <c r="O30" s="180" t="s">
        <v>160</v>
      </c>
      <c r="P30" s="424">
        <v>2012</v>
      </c>
      <c r="Q30" s="58"/>
      <c r="R30" s="12"/>
      <c r="S30" s="12"/>
      <c r="T30" s="12"/>
      <c r="U30" s="13"/>
      <c r="V30" s="13"/>
      <c r="W30" s="13"/>
      <c r="X30" s="13"/>
      <c r="Y30" s="13"/>
      <c r="Z30" s="13"/>
      <c r="AA30" s="13"/>
      <c r="AB30" s="13"/>
      <c r="AC30" s="13"/>
      <c r="AD30" s="15">
        <v>25</v>
      </c>
      <c r="AE30" s="16">
        <v>25</v>
      </c>
      <c r="AF30" s="16">
        <v>25</v>
      </c>
      <c r="AG30" s="16">
        <v>25</v>
      </c>
      <c r="AH30" s="17"/>
      <c r="AI30" s="20">
        <v>0.6</v>
      </c>
      <c r="AJ30" s="21">
        <v>0.6</v>
      </c>
      <c r="AK30" s="21">
        <v>0.6</v>
      </c>
      <c r="AL30" s="21">
        <v>0.6</v>
      </c>
      <c r="AM30" s="25"/>
      <c r="AN30" s="26"/>
      <c r="AO30" s="26"/>
      <c r="AP30" s="26"/>
      <c r="AQ30" s="29"/>
      <c r="AR30" s="30"/>
      <c r="AS30" s="30"/>
      <c r="AT30" s="30"/>
      <c r="AU30" s="238" t="s">
        <v>100</v>
      </c>
      <c r="AV30" s="34"/>
      <c r="AW30" s="34"/>
      <c r="AX30" s="34"/>
      <c r="AY30" s="37"/>
      <c r="AZ30" s="38"/>
      <c r="BA30" s="38"/>
      <c r="BB30" s="38"/>
      <c r="BC30" s="41"/>
      <c r="BD30" s="42"/>
      <c r="BE30" s="42"/>
      <c r="BF30" s="42"/>
      <c r="BG30" s="45"/>
      <c r="BH30" s="46"/>
      <c r="BI30" s="46"/>
      <c r="BJ30" s="46"/>
      <c r="BK30" s="102">
        <v>2897</v>
      </c>
      <c r="BL30" s="102">
        <v>1949</v>
      </c>
      <c r="BN30" s="79"/>
    </row>
    <row r="31" spans="1:66" ht="29.1" customHeight="1">
      <c r="A31" s="6" t="s">
        <v>5</v>
      </c>
      <c r="B31" s="8">
        <v>146304.45568179147</v>
      </c>
      <c r="C31" s="8">
        <v>56658.377804456199</v>
      </c>
      <c r="D31" s="8">
        <v>86930.077877335279</v>
      </c>
      <c r="E31" s="8">
        <v>2716</v>
      </c>
      <c r="F31" s="229">
        <v>0</v>
      </c>
      <c r="G31" s="229">
        <v>0</v>
      </c>
      <c r="H31" s="229">
        <v>0</v>
      </c>
      <c r="I31" s="229">
        <v>0</v>
      </c>
      <c r="J31" s="229">
        <v>0</v>
      </c>
      <c r="K31" s="229">
        <v>0</v>
      </c>
      <c r="L31" s="229">
        <v>56658.377804456199</v>
      </c>
      <c r="M31" s="229">
        <v>86930.077877335279</v>
      </c>
      <c r="N31" s="229">
        <v>2716</v>
      </c>
      <c r="O31" s="180" t="s">
        <v>160</v>
      </c>
      <c r="P31" s="424">
        <v>2012</v>
      </c>
      <c r="Q31" s="58"/>
      <c r="R31" s="12"/>
      <c r="S31" s="12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5">
        <v>25</v>
      </c>
      <c r="AE31" s="16">
        <v>25</v>
      </c>
      <c r="AF31" s="16">
        <v>25</v>
      </c>
      <c r="AG31" s="16">
        <v>25</v>
      </c>
      <c r="AH31" s="17"/>
      <c r="AI31" s="20">
        <v>0.6</v>
      </c>
      <c r="AJ31" s="21">
        <v>0.6</v>
      </c>
      <c r="AK31" s="21">
        <v>0.6</v>
      </c>
      <c r="AL31" s="21">
        <v>0.6</v>
      </c>
      <c r="AM31" s="25"/>
      <c r="AN31" s="26"/>
      <c r="AO31" s="26"/>
      <c r="AP31" s="26"/>
      <c r="AQ31" s="29"/>
      <c r="AR31" s="30"/>
      <c r="AS31" s="30"/>
      <c r="AT31" s="30"/>
      <c r="AU31" s="238" t="s">
        <v>100</v>
      </c>
      <c r="AV31" s="34"/>
      <c r="AW31" s="34"/>
      <c r="AX31" s="34"/>
      <c r="AY31" s="37"/>
      <c r="AZ31" s="38"/>
      <c r="BA31" s="38"/>
      <c r="BB31" s="38"/>
      <c r="BC31" s="41"/>
      <c r="BD31" s="42"/>
      <c r="BE31" s="42"/>
      <c r="BF31" s="42"/>
      <c r="BG31" s="45"/>
      <c r="BH31" s="46"/>
      <c r="BI31" s="46"/>
      <c r="BJ31" s="46"/>
      <c r="BK31" s="102">
        <v>12623</v>
      </c>
      <c r="BL31" s="102">
        <v>6169</v>
      </c>
      <c r="BN31" s="79"/>
    </row>
    <row r="32" spans="1:66" ht="29.1" customHeight="1">
      <c r="A32" s="6" t="s">
        <v>7</v>
      </c>
      <c r="B32" s="8">
        <v>71208.780487804877</v>
      </c>
      <c r="C32" s="8">
        <v>53623.68530636526</v>
      </c>
      <c r="D32" s="8">
        <v>17585.095181439618</v>
      </c>
      <c r="E32" s="8">
        <v>0</v>
      </c>
      <c r="F32" s="229">
        <v>0</v>
      </c>
      <c r="G32" s="229">
        <v>0</v>
      </c>
      <c r="H32" s="229">
        <v>0</v>
      </c>
      <c r="I32" s="229">
        <v>0</v>
      </c>
      <c r="J32" s="229">
        <v>0</v>
      </c>
      <c r="K32" s="229">
        <v>0</v>
      </c>
      <c r="L32" s="229">
        <v>53623.68530636526</v>
      </c>
      <c r="M32" s="229">
        <v>17585.095181439618</v>
      </c>
      <c r="N32" s="229">
        <v>0</v>
      </c>
      <c r="O32" s="180" t="s">
        <v>160</v>
      </c>
      <c r="P32" s="424">
        <v>2012</v>
      </c>
      <c r="Q32" s="58"/>
      <c r="R32" s="12"/>
      <c r="S32" s="12"/>
      <c r="T32" s="12"/>
      <c r="U32" s="13"/>
      <c r="V32" s="13"/>
      <c r="W32" s="13"/>
      <c r="X32" s="13"/>
      <c r="Y32" s="13"/>
      <c r="Z32" s="13"/>
      <c r="AA32" s="13"/>
      <c r="AB32" s="13"/>
      <c r="AC32" s="13"/>
      <c r="AD32" s="15">
        <v>25</v>
      </c>
      <c r="AE32" s="16">
        <v>25</v>
      </c>
      <c r="AF32" s="16">
        <v>25</v>
      </c>
      <c r="AG32" s="16">
        <v>25</v>
      </c>
      <c r="AH32" s="17"/>
      <c r="AI32" s="20">
        <v>0.6</v>
      </c>
      <c r="AJ32" s="21">
        <v>0.6</v>
      </c>
      <c r="AK32" s="21">
        <v>0.6</v>
      </c>
      <c r="AL32" s="21">
        <v>0.6</v>
      </c>
      <c r="AM32" s="25"/>
      <c r="AN32" s="26"/>
      <c r="AO32" s="26"/>
      <c r="AP32" s="26"/>
      <c r="AQ32" s="29"/>
      <c r="AR32" s="30"/>
      <c r="AS32" s="30"/>
      <c r="AT32" s="30"/>
      <c r="AU32" s="238" t="s">
        <v>100</v>
      </c>
      <c r="AV32" s="34"/>
      <c r="AW32" s="34"/>
      <c r="AX32" s="34"/>
      <c r="AY32" s="37"/>
      <c r="AZ32" s="38"/>
      <c r="BA32" s="38"/>
      <c r="BB32" s="38"/>
      <c r="BC32" s="41"/>
      <c r="BD32" s="42"/>
      <c r="BE32" s="42"/>
      <c r="BF32" s="42"/>
      <c r="BG32" s="45"/>
      <c r="BH32" s="46"/>
      <c r="BI32" s="46"/>
      <c r="BJ32" s="46"/>
      <c r="BK32" s="102">
        <v>3006</v>
      </c>
      <c r="BL32" s="102">
        <v>2487</v>
      </c>
      <c r="BN32" s="79"/>
    </row>
    <row r="33" spans="1:66" ht="29.1" customHeight="1">
      <c r="A33" s="345" t="s">
        <v>1</v>
      </c>
      <c r="B33" s="8">
        <v>31924.85</v>
      </c>
      <c r="C33" s="8">
        <v>22347.395</v>
      </c>
      <c r="D33" s="8">
        <v>9577.4549999999999</v>
      </c>
      <c r="E33" s="8">
        <v>0</v>
      </c>
      <c r="F33" s="229">
        <v>0</v>
      </c>
      <c r="G33" s="229">
        <v>0</v>
      </c>
      <c r="H33" s="229">
        <v>0</v>
      </c>
      <c r="I33" s="229">
        <v>577.41529181640362</v>
      </c>
      <c r="J33" s="229">
        <v>247.46369649274439</v>
      </c>
      <c r="K33" s="229">
        <v>0</v>
      </c>
      <c r="L33" s="229">
        <v>21769.979708183597</v>
      </c>
      <c r="M33" s="229">
        <v>9329.991303507255</v>
      </c>
      <c r="N33" s="229">
        <v>0</v>
      </c>
      <c r="O33" s="180" t="s">
        <v>160</v>
      </c>
      <c r="P33" s="424">
        <v>2012</v>
      </c>
      <c r="Q33" s="58"/>
      <c r="R33" s="12"/>
      <c r="S33" s="12"/>
      <c r="T33" s="12"/>
      <c r="U33" s="13"/>
      <c r="V33" s="13"/>
      <c r="W33" s="13"/>
      <c r="X33" s="13"/>
      <c r="Y33" s="13"/>
      <c r="Z33" s="13"/>
      <c r="AA33" s="13"/>
      <c r="AB33" s="13"/>
      <c r="AC33" s="13"/>
      <c r="AD33" s="15">
        <v>25</v>
      </c>
      <c r="AE33" s="16">
        <v>25</v>
      </c>
      <c r="AF33" s="16">
        <v>25</v>
      </c>
      <c r="AG33" s="16">
        <v>25</v>
      </c>
      <c r="AH33" s="17"/>
      <c r="AI33" s="20">
        <v>0.6</v>
      </c>
      <c r="AJ33" s="21">
        <v>0.6</v>
      </c>
      <c r="AK33" s="21">
        <v>0.6</v>
      </c>
      <c r="AL33" s="21">
        <v>0.6</v>
      </c>
      <c r="AM33" s="25"/>
      <c r="AN33" s="26"/>
      <c r="AO33" s="26"/>
      <c r="AP33" s="26"/>
      <c r="AQ33" s="29"/>
      <c r="AR33" s="30"/>
      <c r="AS33" s="30"/>
      <c r="AT33" s="30"/>
      <c r="AU33" s="238" t="s">
        <v>100</v>
      </c>
      <c r="AV33" s="34"/>
      <c r="AW33" s="34"/>
      <c r="AX33" s="34"/>
      <c r="AY33" s="37"/>
      <c r="AZ33" s="38"/>
      <c r="BA33" s="38"/>
      <c r="BB33" s="38"/>
      <c r="BC33" s="41"/>
      <c r="BD33" s="42"/>
      <c r="BE33" s="42"/>
      <c r="BF33" s="42"/>
      <c r="BG33" s="45"/>
      <c r="BH33" s="46"/>
      <c r="BI33" s="46"/>
      <c r="BJ33" s="46"/>
      <c r="BK33" s="102">
        <v>11382</v>
      </c>
      <c r="BL33" s="102">
        <v>8223</v>
      </c>
      <c r="BN33" s="79"/>
    </row>
    <row r="34" spans="1:66" ht="29.1" customHeight="1">
      <c r="A34" s="343" t="s">
        <v>44</v>
      </c>
      <c r="B34" s="8">
        <v>3455282.8765551588</v>
      </c>
      <c r="C34" s="8">
        <v>2448548.8200360276</v>
      </c>
      <c r="D34" s="8">
        <v>993392.05651913153</v>
      </c>
      <c r="E34" s="8">
        <v>13342</v>
      </c>
      <c r="F34" s="222">
        <v>0</v>
      </c>
      <c r="G34" s="222">
        <v>0</v>
      </c>
      <c r="H34" s="222">
        <v>0</v>
      </c>
      <c r="I34" s="222">
        <v>43790.41468455689</v>
      </c>
      <c r="J34" s="222">
        <v>13273.105109365246</v>
      </c>
      <c r="K34" s="222">
        <v>0</v>
      </c>
      <c r="L34" s="222">
        <v>2404758.4053514707</v>
      </c>
      <c r="M34" s="222">
        <v>980118.95140976645</v>
      </c>
      <c r="N34" s="222">
        <v>13342</v>
      </c>
      <c r="O34" s="8"/>
      <c r="P34" s="8"/>
      <c r="Q34" s="58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5"/>
      <c r="AE34" s="16"/>
      <c r="AF34" s="16"/>
      <c r="AG34" s="16"/>
      <c r="AH34" s="17"/>
      <c r="AI34" s="20"/>
      <c r="AJ34" s="21"/>
      <c r="AK34" s="21"/>
      <c r="AL34" s="21"/>
      <c r="AM34" s="25"/>
      <c r="AN34" s="26"/>
      <c r="AO34" s="26"/>
      <c r="AP34" s="26"/>
      <c r="AQ34" s="29"/>
      <c r="AR34" s="30"/>
      <c r="AS34" s="30"/>
      <c r="AT34" s="30"/>
      <c r="AU34" s="238"/>
      <c r="AV34" s="34"/>
      <c r="AW34" s="34"/>
      <c r="AX34" s="34"/>
      <c r="AY34" s="37"/>
      <c r="AZ34" s="38"/>
      <c r="BA34" s="38"/>
      <c r="BB34" s="38"/>
      <c r="BC34" s="41"/>
      <c r="BD34" s="42"/>
      <c r="BE34" s="42"/>
      <c r="BF34" s="42"/>
      <c r="BG34" s="45"/>
      <c r="BH34" s="46"/>
      <c r="BI34" s="46"/>
      <c r="BJ34" s="46"/>
      <c r="BK34" s="102">
        <v>396732</v>
      </c>
      <c r="BL34" s="102">
        <v>318191</v>
      </c>
      <c r="BN34" s="79"/>
    </row>
    <row r="35" spans="1:6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22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22"/>
      <c r="BI35" s="22"/>
      <c r="BJ35" s="22"/>
      <c r="BK35" s="77"/>
      <c r="BL35" s="77"/>
    </row>
    <row r="36" spans="1:66" ht="30" customHeight="1">
      <c r="A36" s="47" t="s">
        <v>29</v>
      </c>
      <c r="B36" s="8"/>
      <c r="C36" s="8"/>
      <c r="D36" s="8"/>
      <c r="E36" s="8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58"/>
      <c r="R36" s="12"/>
      <c r="S36" s="12"/>
      <c r="T36" s="12"/>
      <c r="U36" s="13"/>
      <c r="V36" s="13"/>
      <c r="W36" s="13"/>
      <c r="X36" s="13"/>
      <c r="Y36" s="13"/>
      <c r="Z36" s="13"/>
      <c r="AA36" s="13"/>
      <c r="AB36" s="13"/>
      <c r="AC36" s="13"/>
      <c r="AD36" s="15">
        <v>25</v>
      </c>
      <c r="AE36" s="16">
        <v>25</v>
      </c>
      <c r="AF36" s="16">
        <v>25</v>
      </c>
      <c r="AG36" s="16">
        <v>25</v>
      </c>
      <c r="AH36" s="17"/>
      <c r="AI36" s="20">
        <v>0.6</v>
      </c>
      <c r="AJ36" s="21">
        <v>0.6</v>
      </c>
      <c r="AK36" s="21">
        <v>0.6</v>
      </c>
      <c r="AL36" s="21">
        <v>0.6</v>
      </c>
      <c r="AM36" s="25"/>
      <c r="AN36" s="26"/>
      <c r="AO36" s="26"/>
      <c r="AP36" s="26"/>
      <c r="AQ36" s="29"/>
      <c r="AR36" s="30"/>
      <c r="AS36" s="30"/>
      <c r="AT36" s="30"/>
      <c r="AU36" s="238" t="s">
        <v>100</v>
      </c>
      <c r="AV36" s="34"/>
      <c r="AW36" s="34"/>
      <c r="AX36" s="34"/>
      <c r="AY36" s="37"/>
      <c r="AZ36" s="38"/>
      <c r="BA36" s="38"/>
      <c r="BB36" s="38"/>
      <c r="BC36" s="41"/>
      <c r="BD36" s="42"/>
      <c r="BE36" s="42"/>
      <c r="BF36" s="42"/>
      <c r="BG36" s="45"/>
      <c r="BH36" s="46"/>
      <c r="BI36" s="46"/>
      <c r="BJ36" s="46"/>
      <c r="BK36" s="244" t="s">
        <v>100</v>
      </c>
      <c r="BL36" s="244" t="s">
        <v>100</v>
      </c>
      <c r="BN36" s="79"/>
    </row>
    <row r="37" spans="1:66" ht="30" customHeight="1">
      <c r="A37" s="47" t="s">
        <v>28</v>
      </c>
      <c r="B37" s="8"/>
      <c r="C37" s="8"/>
      <c r="D37" s="8"/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58"/>
      <c r="R37" s="12"/>
      <c r="S37" s="12"/>
      <c r="T37" s="12"/>
      <c r="U37" s="13"/>
      <c r="V37" s="13"/>
      <c r="W37" s="13"/>
      <c r="X37" s="13"/>
      <c r="Y37" s="13"/>
      <c r="Z37" s="13"/>
      <c r="AA37" s="13"/>
      <c r="AB37" s="13"/>
      <c r="AC37" s="13"/>
      <c r="AD37" s="15">
        <v>25</v>
      </c>
      <c r="AE37" s="16">
        <v>25</v>
      </c>
      <c r="AF37" s="16">
        <v>25</v>
      </c>
      <c r="AG37" s="16">
        <v>25</v>
      </c>
      <c r="AH37" s="17"/>
      <c r="AI37" s="20">
        <v>0.6</v>
      </c>
      <c r="AJ37" s="21">
        <v>0.6</v>
      </c>
      <c r="AK37" s="21">
        <v>0.6</v>
      </c>
      <c r="AL37" s="21">
        <v>0.6</v>
      </c>
      <c r="AM37" s="25"/>
      <c r="AN37" s="26"/>
      <c r="AO37" s="26"/>
      <c r="AP37" s="26"/>
      <c r="AQ37" s="29"/>
      <c r="AR37" s="30"/>
      <c r="AS37" s="30"/>
      <c r="AT37" s="30"/>
      <c r="AU37" s="238" t="s">
        <v>100</v>
      </c>
      <c r="AV37" s="33"/>
      <c r="AW37" s="33"/>
      <c r="AX37" s="33"/>
      <c r="AY37" s="37"/>
      <c r="AZ37" s="38"/>
      <c r="BA37" s="38"/>
      <c r="BB37" s="38"/>
      <c r="BC37" s="41"/>
      <c r="BD37" s="42"/>
      <c r="BE37" s="42"/>
      <c r="BF37" s="42"/>
      <c r="BG37" s="45"/>
      <c r="BH37" s="46"/>
      <c r="BI37" s="46"/>
      <c r="BJ37" s="46"/>
      <c r="BK37" s="244" t="s">
        <v>100</v>
      </c>
      <c r="BL37" s="244" t="s">
        <v>100</v>
      </c>
      <c r="BN37" s="79"/>
    </row>
    <row r="38" spans="1:66" ht="30" customHeight="1">
      <c r="A38" s="47" t="s">
        <v>42</v>
      </c>
      <c r="B38" s="8"/>
      <c r="C38" s="8"/>
      <c r="D38" s="8"/>
      <c r="E38" s="8"/>
      <c r="F38" s="9"/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58"/>
      <c r="R38" s="12"/>
      <c r="S38" s="12"/>
      <c r="T38" s="12"/>
      <c r="U38" s="13"/>
      <c r="V38" s="13"/>
      <c r="W38" s="13"/>
      <c r="X38" s="13"/>
      <c r="Y38" s="13"/>
      <c r="Z38" s="13"/>
      <c r="AA38" s="13"/>
      <c r="AB38" s="13"/>
      <c r="AC38" s="13"/>
      <c r="AD38" s="15">
        <v>25</v>
      </c>
      <c r="AE38" s="16">
        <v>25</v>
      </c>
      <c r="AF38" s="16">
        <v>25</v>
      </c>
      <c r="AG38" s="16">
        <v>25</v>
      </c>
      <c r="AH38" s="17"/>
      <c r="AI38" s="20">
        <v>0.6</v>
      </c>
      <c r="AJ38" s="21">
        <v>0.6</v>
      </c>
      <c r="AK38" s="21">
        <v>0.6</v>
      </c>
      <c r="AL38" s="21">
        <v>0.6</v>
      </c>
      <c r="AM38" s="25"/>
      <c r="AN38" s="26"/>
      <c r="AO38" s="26"/>
      <c r="AP38" s="26"/>
      <c r="AQ38" s="29"/>
      <c r="AR38" s="30"/>
      <c r="AS38" s="30"/>
      <c r="AT38" s="30"/>
      <c r="AU38" s="238" t="s">
        <v>100</v>
      </c>
      <c r="AV38" s="34"/>
      <c r="AW38" s="34"/>
      <c r="AX38" s="34"/>
      <c r="AY38" s="37"/>
      <c r="AZ38" s="38"/>
      <c r="BA38" s="38"/>
      <c r="BB38" s="38"/>
      <c r="BC38" s="41"/>
      <c r="BD38" s="42"/>
      <c r="BE38" s="42"/>
      <c r="BF38" s="42"/>
      <c r="BG38" s="45"/>
      <c r="BH38" s="46"/>
      <c r="BI38" s="46"/>
      <c r="BJ38" s="46"/>
      <c r="BK38" s="244" t="s">
        <v>100</v>
      </c>
      <c r="BL38" s="244" t="s">
        <v>100</v>
      </c>
      <c r="BN38" s="79"/>
    </row>
    <row r="39" spans="1:6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77"/>
      <c r="BL39" s="77"/>
    </row>
    <row r="40" spans="1:6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9"/>
      <c r="AE40" s="50"/>
      <c r="AF40" s="50"/>
      <c r="AG40" s="50"/>
      <c r="AH40" s="60"/>
      <c r="AI40" s="61"/>
      <c r="AJ40" s="51"/>
      <c r="AK40" s="51"/>
      <c r="AL40" s="51"/>
      <c r="AM40" s="62"/>
      <c r="AN40" s="52"/>
      <c r="AO40" s="52"/>
      <c r="AP40" s="52"/>
      <c r="AQ40" s="63"/>
      <c r="AR40" s="53"/>
      <c r="AS40" s="53"/>
      <c r="AT40" s="53"/>
      <c r="AU40" s="54"/>
      <c r="AV40" s="54"/>
      <c r="AW40" s="54"/>
      <c r="AX40" s="54"/>
      <c r="AY40" s="55"/>
      <c r="AZ40" s="55"/>
      <c r="BA40" s="55"/>
      <c r="BB40" s="55"/>
      <c r="BC40" s="56"/>
      <c r="BD40" s="56"/>
      <c r="BE40" s="56"/>
      <c r="BF40" s="56"/>
      <c r="BG40" s="57"/>
      <c r="BH40" s="46"/>
      <c r="BI40" s="46"/>
      <c r="BJ40" s="46"/>
      <c r="BK40" s="135">
        <v>396732</v>
      </c>
      <c r="BL40" s="135">
        <v>318191</v>
      </c>
      <c r="BN40" s="79"/>
    </row>
    <row r="44" spans="1:66" ht="18" thickBot="1"/>
    <row r="45" spans="1:6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8"/>
    </row>
    <row r="46" spans="1:66" outlineLevel="1"/>
    <row r="47" spans="1:66" ht="30" customHeight="1" outlineLevel="1">
      <c r="A47" s="4"/>
      <c r="B47" s="454" t="s">
        <v>293</v>
      </c>
      <c r="C47" s="446" t="s">
        <v>292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69" t="s">
        <v>157</v>
      </c>
      <c r="P47" s="469" t="s">
        <v>435</v>
      </c>
      <c r="Q47" s="448" t="s">
        <v>30</v>
      </c>
      <c r="R47" s="451" t="s">
        <v>30</v>
      </c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  <c r="AD47" s="569" t="s">
        <v>75</v>
      </c>
      <c r="AE47" s="572" t="s">
        <v>45</v>
      </c>
      <c r="AF47" s="573"/>
      <c r="AG47" s="573"/>
      <c r="AH47" s="477" t="s">
        <v>66</v>
      </c>
      <c r="AI47" s="526" t="s">
        <v>64</v>
      </c>
      <c r="AJ47" s="516" t="s">
        <v>64</v>
      </c>
      <c r="AK47" s="517"/>
      <c r="AL47" s="517"/>
      <c r="AM47" s="520" t="s">
        <v>67</v>
      </c>
      <c r="AN47" s="501" t="s">
        <v>32</v>
      </c>
      <c r="AO47" s="502"/>
      <c r="AP47" s="502"/>
      <c r="AQ47" s="509" t="s">
        <v>68</v>
      </c>
      <c r="AR47" s="505" t="s">
        <v>57</v>
      </c>
      <c r="AS47" s="506"/>
      <c r="AT47" s="506"/>
      <c r="AU47" s="545" t="s">
        <v>455</v>
      </c>
      <c r="AV47" s="488" t="s">
        <v>456</v>
      </c>
      <c r="AW47" s="489"/>
      <c r="AX47" s="490"/>
      <c r="AY47" s="545" t="s">
        <v>457</v>
      </c>
      <c r="AZ47" s="488" t="s">
        <v>458</v>
      </c>
      <c r="BA47" s="489"/>
      <c r="BB47" s="490"/>
      <c r="BC47" s="545" t="s">
        <v>459</v>
      </c>
      <c r="BD47" s="488" t="s">
        <v>460</v>
      </c>
      <c r="BE47" s="489"/>
      <c r="BF47" s="490"/>
      <c r="BG47" s="535" t="s">
        <v>36</v>
      </c>
      <c r="BH47" s="540" t="s">
        <v>36</v>
      </c>
      <c r="BI47" s="541"/>
      <c r="BJ47" s="541"/>
      <c r="BK47" s="466" t="s">
        <v>72</v>
      </c>
      <c r="BL47" s="466" t="s">
        <v>73</v>
      </c>
    </row>
    <row r="48" spans="1:66" ht="26.1" customHeight="1" outlineLevel="1">
      <c r="A48" s="4"/>
      <c r="B48" s="454"/>
      <c r="C48" s="454" t="s">
        <v>43</v>
      </c>
      <c r="D48" s="454"/>
      <c r="E48" s="454"/>
      <c r="F48" s="454" t="s">
        <v>39</v>
      </c>
      <c r="G48" s="454"/>
      <c r="H48" s="454"/>
      <c r="I48" s="455" t="s">
        <v>38</v>
      </c>
      <c r="J48" s="455"/>
      <c r="K48" s="455"/>
      <c r="L48" s="455" t="s">
        <v>40</v>
      </c>
      <c r="M48" s="455"/>
      <c r="N48" s="446"/>
      <c r="O48" s="470"/>
      <c r="P48" s="470"/>
      <c r="Q48" s="449"/>
      <c r="R48" s="451" t="s">
        <v>43</v>
      </c>
      <c r="S48" s="452"/>
      <c r="T48" s="452"/>
      <c r="U48" s="451" t="s">
        <v>39</v>
      </c>
      <c r="V48" s="452"/>
      <c r="W48" s="452"/>
      <c r="X48" s="451" t="s">
        <v>38</v>
      </c>
      <c r="Y48" s="452"/>
      <c r="Z48" s="452"/>
      <c r="AA48" s="451" t="s">
        <v>40</v>
      </c>
      <c r="AB48" s="452"/>
      <c r="AC48" s="452"/>
      <c r="AD48" s="570"/>
      <c r="AE48" s="574"/>
      <c r="AF48" s="575"/>
      <c r="AG48" s="575"/>
      <c r="AH48" s="478"/>
      <c r="AI48" s="527"/>
      <c r="AJ48" s="518"/>
      <c r="AK48" s="519"/>
      <c r="AL48" s="519"/>
      <c r="AM48" s="521"/>
      <c r="AN48" s="503"/>
      <c r="AO48" s="504"/>
      <c r="AP48" s="504"/>
      <c r="AQ48" s="510"/>
      <c r="AR48" s="507"/>
      <c r="AS48" s="508"/>
      <c r="AT48" s="508"/>
      <c r="AU48" s="546"/>
      <c r="AV48" s="491"/>
      <c r="AW48" s="492"/>
      <c r="AX48" s="493"/>
      <c r="AY48" s="546"/>
      <c r="AZ48" s="491"/>
      <c r="BA48" s="492"/>
      <c r="BB48" s="493"/>
      <c r="BC48" s="546"/>
      <c r="BD48" s="491"/>
      <c r="BE48" s="492"/>
      <c r="BF48" s="493"/>
      <c r="BG48" s="536"/>
      <c r="BH48" s="542"/>
      <c r="BI48" s="543"/>
      <c r="BJ48" s="543"/>
      <c r="BK48" s="467"/>
      <c r="BL48" s="467"/>
    </row>
    <row r="49" spans="1:64" ht="26.1" customHeight="1" outlineLevel="1">
      <c r="A49" s="4"/>
      <c r="B49" s="454"/>
      <c r="C49" s="196" t="s">
        <v>105</v>
      </c>
      <c r="D49" s="5" t="s">
        <v>106</v>
      </c>
      <c r="E49" s="196" t="s">
        <v>107</v>
      </c>
      <c r="F49" s="196" t="s">
        <v>105</v>
      </c>
      <c r="G49" s="5" t="s">
        <v>106</v>
      </c>
      <c r="H49" s="196" t="s">
        <v>107</v>
      </c>
      <c r="I49" s="196" t="s">
        <v>105</v>
      </c>
      <c r="J49" s="5" t="s">
        <v>106</v>
      </c>
      <c r="K49" s="196" t="s">
        <v>107</v>
      </c>
      <c r="L49" s="196" t="s">
        <v>105</v>
      </c>
      <c r="M49" s="5" t="s">
        <v>106</v>
      </c>
      <c r="N49" s="199" t="s">
        <v>107</v>
      </c>
      <c r="O49" s="471"/>
      <c r="P49" s="471"/>
      <c r="Q49" s="450"/>
      <c r="R49" s="88" t="s">
        <v>105</v>
      </c>
      <c r="S49" s="11" t="s">
        <v>106</v>
      </c>
      <c r="T49" s="88" t="s">
        <v>107</v>
      </c>
      <c r="U49" s="88" t="s">
        <v>105</v>
      </c>
      <c r="V49" s="11" t="s">
        <v>106</v>
      </c>
      <c r="W49" s="88" t="s">
        <v>107</v>
      </c>
      <c r="X49" s="88" t="s">
        <v>105</v>
      </c>
      <c r="Y49" s="11" t="s">
        <v>106</v>
      </c>
      <c r="Z49" s="88" t="s">
        <v>107</v>
      </c>
      <c r="AA49" s="88" t="s">
        <v>105</v>
      </c>
      <c r="AB49" s="11" t="s">
        <v>106</v>
      </c>
      <c r="AC49" s="88" t="s">
        <v>107</v>
      </c>
      <c r="AD49" s="571"/>
      <c r="AE49" s="73" t="s">
        <v>105</v>
      </c>
      <c r="AF49" s="14" t="s">
        <v>106</v>
      </c>
      <c r="AG49" s="73" t="s">
        <v>107</v>
      </c>
      <c r="AH49" s="479"/>
      <c r="AI49" s="528"/>
      <c r="AJ49" s="18" t="s">
        <v>105</v>
      </c>
      <c r="AK49" s="19" t="s">
        <v>106</v>
      </c>
      <c r="AL49" s="18" t="s">
        <v>107</v>
      </c>
      <c r="AM49" s="522"/>
      <c r="AN49" s="24" t="s">
        <v>105</v>
      </c>
      <c r="AO49" s="23" t="s">
        <v>106</v>
      </c>
      <c r="AP49" s="24" t="s">
        <v>107</v>
      </c>
      <c r="AQ49" s="511"/>
      <c r="AR49" s="27" t="s">
        <v>105</v>
      </c>
      <c r="AS49" s="28" t="s">
        <v>106</v>
      </c>
      <c r="AT49" s="27" t="s">
        <v>107</v>
      </c>
      <c r="AU49" s="547"/>
      <c r="AV49" s="425" t="s">
        <v>105</v>
      </c>
      <c r="AW49" s="32" t="s">
        <v>106</v>
      </c>
      <c r="AX49" s="425" t="s">
        <v>107</v>
      </c>
      <c r="AY49" s="547"/>
      <c r="AZ49" s="425" t="s">
        <v>105</v>
      </c>
      <c r="BA49" s="32" t="s">
        <v>106</v>
      </c>
      <c r="BB49" s="425" t="s">
        <v>107</v>
      </c>
      <c r="BC49" s="547"/>
      <c r="BD49" s="425" t="s">
        <v>105</v>
      </c>
      <c r="BE49" s="32" t="s">
        <v>106</v>
      </c>
      <c r="BF49" s="425" t="s">
        <v>107</v>
      </c>
      <c r="BG49" s="537"/>
      <c r="BH49" s="43" t="s">
        <v>105</v>
      </c>
      <c r="BI49" s="44" t="s">
        <v>106</v>
      </c>
      <c r="BJ49" s="43" t="s">
        <v>107</v>
      </c>
      <c r="BK49" s="468"/>
      <c r="BL49" s="468"/>
    </row>
    <row r="50" spans="1:64" ht="29.1" customHeight="1" outlineLevel="1">
      <c r="A50" s="342" t="s">
        <v>6</v>
      </c>
      <c r="B50" s="8" t="s">
        <v>212</v>
      </c>
      <c r="C50" s="8"/>
      <c r="D50" s="8"/>
      <c r="E50" s="8"/>
      <c r="F50" s="9" t="s">
        <v>207</v>
      </c>
      <c r="G50" s="9" t="s">
        <v>207</v>
      </c>
      <c r="H50" s="9" t="s">
        <v>208</v>
      </c>
      <c r="I50" s="10" t="s">
        <v>207</v>
      </c>
      <c r="J50" s="10" t="s">
        <v>207</v>
      </c>
      <c r="K50" s="10" t="s">
        <v>208</v>
      </c>
      <c r="L50" s="10" t="s">
        <v>207</v>
      </c>
      <c r="M50" s="10" t="s">
        <v>207</v>
      </c>
      <c r="N50" s="10" t="s">
        <v>208</v>
      </c>
      <c r="O50" s="10"/>
      <c r="P50" s="10"/>
      <c r="Q50" s="12"/>
      <c r="R50" s="12"/>
      <c r="S50" s="12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216" t="s">
        <v>209</v>
      </c>
      <c r="AE50" s="242" t="s">
        <v>209</v>
      </c>
      <c r="AF50" s="242" t="s">
        <v>209</v>
      </c>
      <c r="AG50" s="242" t="s">
        <v>209</v>
      </c>
      <c r="AH50" s="17"/>
      <c r="AI50" s="219" t="s">
        <v>210</v>
      </c>
      <c r="AJ50" s="243" t="s">
        <v>210</v>
      </c>
      <c r="AK50" s="243" t="s">
        <v>210</v>
      </c>
      <c r="AL50" s="243" t="s">
        <v>210</v>
      </c>
      <c r="AM50" s="25"/>
      <c r="AN50" s="26"/>
      <c r="AO50" s="26"/>
      <c r="AP50" s="26"/>
      <c r="AQ50" s="29"/>
      <c r="AR50" s="30"/>
      <c r="AS50" s="30"/>
      <c r="AT50" s="30"/>
      <c r="AU50" s="33" t="s">
        <v>212</v>
      </c>
      <c r="AV50" s="34"/>
      <c r="AW50" s="34"/>
      <c r="AX50" s="34"/>
      <c r="AY50" s="37"/>
      <c r="AZ50" s="38"/>
      <c r="BA50" s="38"/>
      <c r="BB50" s="38"/>
      <c r="BC50" s="41"/>
      <c r="BD50" s="42"/>
      <c r="BE50" s="42"/>
      <c r="BF50" s="42"/>
      <c r="BG50" s="45"/>
      <c r="BH50" s="46"/>
      <c r="BI50" s="46"/>
      <c r="BJ50" s="46"/>
      <c r="BK50" s="103" t="s">
        <v>212</v>
      </c>
      <c r="BL50" s="103" t="s">
        <v>212</v>
      </c>
    </row>
    <row r="51" spans="1:64" ht="29.1" customHeight="1" outlineLevel="1">
      <c r="A51" s="6" t="s">
        <v>9</v>
      </c>
      <c r="B51" s="8" t="s">
        <v>212</v>
      </c>
      <c r="C51" s="8"/>
      <c r="D51" s="8"/>
      <c r="E51" s="8"/>
      <c r="F51" s="9" t="s">
        <v>207</v>
      </c>
      <c r="G51" s="9" t="s">
        <v>207</v>
      </c>
      <c r="H51" s="9" t="s">
        <v>208</v>
      </c>
      <c r="I51" s="10" t="s">
        <v>207</v>
      </c>
      <c r="J51" s="10" t="s">
        <v>207</v>
      </c>
      <c r="K51" s="10" t="s">
        <v>208</v>
      </c>
      <c r="L51" s="10" t="s">
        <v>207</v>
      </c>
      <c r="M51" s="10" t="s">
        <v>207</v>
      </c>
      <c r="N51" s="10" t="s">
        <v>208</v>
      </c>
      <c r="O51" s="10"/>
      <c r="P51" s="10"/>
      <c r="Q51" s="12"/>
      <c r="R51" s="12"/>
      <c r="S51" s="12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216" t="s">
        <v>209</v>
      </c>
      <c r="AE51" s="242" t="s">
        <v>209</v>
      </c>
      <c r="AF51" s="242" t="s">
        <v>209</v>
      </c>
      <c r="AG51" s="242" t="s">
        <v>209</v>
      </c>
      <c r="AH51" s="17"/>
      <c r="AI51" s="219" t="s">
        <v>210</v>
      </c>
      <c r="AJ51" s="243" t="s">
        <v>210</v>
      </c>
      <c r="AK51" s="243" t="s">
        <v>210</v>
      </c>
      <c r="AL51" s="243" t="s">
        <v>210</v>
      </c>
      <c r="AM51" s="25"/>
      <c r="AN51" s="26"/>
      <c r="AO51" s="26"/>
      <c r="AP51" s="26"/>
      <c r="AQ51" s="29"/>
      <c r="AR51" s="30"/>
      <c r="AS51" s="30"/>
      <c r="AT51" s="30"/>
      <c r="AU51" s="33" t="s">
        <v>212</v>
      </c>
      <c r="AV51" s="34"/>
      <c r="AW51" s="34"/>
      <c r="AX51" s="34"/>
      <c r="AY51" s="37"/>
      <c r="AZ51" s="38"/>
      <c r="BA51" s="38"/>
      <c r="BB51" s="38"/>
      <c r="BC51" s="41"/>
      <c r="BD51" s="42"/>
      <c r="BE51" s="42"/>
      <c r="BF51" s="42"/>
      <c r="BG51" s="45"/>
      <c r="BH51" s="46"/>
      <c r="BI51" s="46"/>
      <c r="BJ51" s="46"/>
      <c r="BK51" s="103" t="s">
        <v>212</v>
      </c>
      <c r="BL51" s="103" t="s">
        <v>212</v>
      </c>
    </row>
    <row r="52" spans="1:64" ht="29.1" customHeight="1" outlineLevel="1">
      <c r="A52" s="6" t="s">
        <v>18</v>
      </c>
      <c r="B52" s="8" t="s">
        <v>212</v>
      </c>
      <c r="C52" s="8"/>
      <c r="D52" s="8"/>
      <c r="E52" s="8"/>
      <c r="F52" s="9" t="s">
        <v>207</v>
      </c>
      <c r="G52" s="9" t="s">
        <v>207</v>
      </c>
      <c r="H52" s="10" t="s">
        <v>208</v>
      </c>
      <c r="I52" s="10" t="s">
        <v>207</v>
      </c>
      <c r="J52" s="10" t="s">
        <v>207</v>
      </c>
      <c r="K52" s="10" t="s">
        <v>208</v>
      </c>
      <c r="L52" s="10" t="s">
        <v>207</v>
      </c>
      <c r="M52" s="10" t="s">
        <v>207</v>
      </c>
      <c r="N52" s="10" t="s">
        <v>208</v>
      </c>
      <c r="O52" s="10"/>
      <c r="P52" s="10"/>
      <c r="Q52" s="12"/>
      <c r="R52" s="12"/>
      <c r="S52" s="12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216" t="s">
        <v>209</v>
      </c>
      <c r="AE52" s="242" t="s">
        <v>209</v>
      </c>
      <c r="AF52" s="242" t="s">
        <v>209</v>
      </c>
      <c r="AG52" s="242" t="s">
        <v>209</v>
      </c>
      <c r="AH52" s="17"/>
      <c r="AI52" s="219" t="s">
        <v>210</v>
      </c>
      <c r="AJ52" s="243" t="s">
        <v>210</v>
      </c>
      <c r="AK52" s="243" t="s">
        <v>210</v>
      </c>
      <c r="AL52" s="243" t="s">
        <v>210</v>
      </c>
      <c r="AM52" s="25"/>
      <c r="AN52" s="26"/>
      <c r="AO52" s="26"/>
      <c r="AP52" s="26"/>
      <c r="AQ52" s="29"/>
      <c r="AR52" s="30"/>
      <c r="AS52" s="30"/>
      <c r="AT52" s="30"/>
      <c r="AU52" s="33" t="s">
        <v>212</v>
      </c>
      <c r="AV52" s="34"/>
      <c r="AW52" s="34"/>
      <c r="AX52" s="34"/>
      <c r="AY52" s="37"/>
      <c r="AZ52" s="38"/>
      <c r="BA52" s="38"/>
      <c r="BB52" s="38"/>
      <c r="BC52" s="41"/>
      <c r="BD52" s="42"/>
      <c r="BE52" s="42"/>
      <c r="BF52" s="42"/>
      <c r="BG52" s="45"/>
      <c r="BH52" s="46"/>
      <c r="BI52" s="46"/>
      <c r="BJ52" s="46"/>
      <c r="BK52" s="103" t="s">
        <v>212</v>
      </c>
      <c r="BL52" s="103" t="s">
        <v>212</v>
      </c>
    </row>
    <row r="53" spans="1:64" ht="29.1" customHeight="1" outlineLevel="1">
      <c r="A53" s="6" t="s">
        <v>16</v>
      </c>
      <c r="B53" s="8" t="s">
        <v>212</v>
      </c>
      <c r="C53" s="8"/>
      <c r="D53" s="8"/>
      <c r="E53" s="8"/>
      <c r="F53" s="9" t="s">
        <v>207</v>
      </c>
      <c r="G53" s="9" t="s">
        <v>207</v>
      </c>
      <c r="H53" s="10" t="s">
        <v>208</v>
      </c>
      <c r="I53" s="10" t="s">
        <v>207</v>
      </c>
      <c r="J53" s="10" t="s">
        <v>207</v>
      </c>
      <c r="K53" s="10" t="s">
        <v>208</v>
      </c>
      <c r="L53" s="10" t="s">
        <v>207</v>
      </c>
      <c r="M53" s="10" t="s">
        <v>207</v>
      </c>
      <c r="N53" s="10" t="s">
        <v>208</v>
      </c>
      <c r="O53" s="10"/>
      <c r="P53" s="10"/>
      <c r="Q53" s="12"/>
      <c r="R53" s="12"/>
      <c r="S53" s="12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216" t="s">
        <v>209</v>
      </c>
      <c r="AE53" s="242" t="s">
        <v>209</v>
      </c>
      <c r="AF53" s="242" t="s">
        <v>209</v>
      </c>
      <c r="AG53" s="242" t="s">
        <v>209</v>
      </c>
      <c r="AH53" s="17"/>
      <c r="AI53" s="219" t="s">
        <v>210</v>
      </c>
      <c r="AJ53" s="243" t="s">
        <v>210</v>
      </c>
      <c r="AK53" s="243" t="s">
        <v>210</v>
      </c>
      <c r="AL53" s="243" t="s">
        <v>210</v>
      </c>
      <c r="AM53" s="25"/>
      <c r="AN53" s="26"/>
      <c r="AO53" s="26"/>
      <c r="AP53" s="26"/>
      <c r="AQ53" s="29"/>
      <c r="AR53" s="30"/>
      <c r="AS53" s="30"/>
      <c r="AT53" s="30"/>
      <c r="AU53" s="33" t="s">
        <v>212</v>
      </c>
      <c r="AV53" s="34"/>
      <c r="AW53" s="34"/>
      <c r="AX53" s="34"/>
      <c r="AY53" s="37"/>
      <c r="AZ53" s="38"/>
      <c r="BA53" s="38"/>
      <c r="BB53" s="38"/>
      <c r="BC53" s="41"/>
      <c r="BD53" s="42"/>
      <c r="BE53" s="42"/>
      <c r="BF53" s="42"/>
      <c r="BG53" s="45"/>
      <c r="BH53" s="46"/>
      <c r="BI53" s="46"/>
      <c r="BJ53" s="46"/>
      <c r="BK53" s="103" t="s">
        <v>212</v>
      </c>
      <c r="BL53" s="103" t="s">
        <v>212</v>
      </c>
    </row>
    <row r="54" spans="1:64" ht="29.1" customHeight="1" outlineLevel="1">
      <c r="A54" s="6" t="s">
        <v>22</v>
      </c>
      <c r="B54" s="8" t="s">
        <v>212</v>
      </c>
      <c r="C54" s="8"/>
      <c r="D54" s="8"/>
      <c r="E54" s="8"/>
      <c r="F54" s="9" t="s">
        <v>207</v>
      </c>
      <c r="G54" s="9" t="s">
        <v>207</v>
      </c>
      <c r="H54" s="10" t="s">
        <v>208</v>
      </c>
      <c r="I54" s="10" t="s">
        <v>207</v>
      </c>
      <c r="J54" s="10" t="s">
        <v>207</v>
      </c>
      <c r="K54" s="10" t="s">
        <v>208</v>
      </c>
      <c r="L54" s="10" t="s">
        <v>207</v>
      </c>
      <c r="M54" s="10" t="s">
        <v>207</v>
      </c>
      <c r="N54" s="10" t="s">
        <v>208</v>
      </c>
      <c r="O54" s="10"/>
      <c r="P54" s="10"/>
      <c r="Q54" s="12"/>
      <c r="R54" s="12"/>
      <c r="S54" s="12"/>
      <c r="T54" s="12"/>
      <c r="U54" s="13"/>
      <c r="V54" s="13"/>
      <c r="W54" s="13"/>
      <c r="X54" s="13"/>
      <c r="Y54" s="13"/>
      <c r="Z54" s="13"/>
      <c r="AA54" s="13"/>
      <c r="AB54" s="13"/>
      <c r="AC54" s="13"/>
      <c r="AD54" s="216" t="s">
        <v>209</v>
      </c>
      <c r="AE54" s="242" t="s">
        <v>209</v>
      </c>
      <c r="AF54" s="242" t="s">
        <v>209</v>
      </c>
      <c r="AG54" s="242" t="s">
        <v>209</v>
      </c>
      <c r="AH54" s="17"/>
      <c r="AI54" s="219" t="s">
        <v>210</v>
      </c>
      <c r="AJ54" s="243" t="s">
        <v>210</v>
      </c>
      <c r="AK54" s="243" t="s">
        <v>210</v>
      </c>
      <c r="AL54" s="243" t="s">
        <v>210</v>
      </c>
      <c r="AM54" s="25"/>
      <c r="AN54" s="26"/>
      <c r="AO54" s="26"/>
      <c r="AP54" s="26"/>
      <c r="AQ54" s="29"/>
      <c r="AR54" s="30"/>
      <c r="AS54" s="30"/>
      <c r="AT54" s="30"/>
      <c r="AU54" s="33" t="s">
        <v>212</v>
      </c>
      <c r="AV54" s="34"/>
      <c r="AW54" s="34"/>
      <c r="AX54" s="34"/>
      <c r="AY54" s="37"/>
      <c r="AZ54" s="38"/>
      <c r="BA54" s="38"/>
      <c r="BB54" s="38"/>
      <c r="BC54" s="41"/>
      <c r="BD54" s="42"/>
      <c r="BE54" s="42"/>
      <c r="BF54" s="42"/>
      <c r="BG54" s="45"/>
      <c r="BH54" s="46"/>
      <c r="BI54" s="46"/>
      <c r="BJ54" s="46"/>
      <c r="BK54" s="103" t="s">
        <v>212</v>
      </c>
      <c r="BL54" s="103" t="s">
        <v>212</v>
      </c>
    </row>
    <row r="55" spans="1:64" ht="29.1" customHeight="1" outlineLevel="1">
      <c r="A55" s="6" t="s">
        <v>19</v>
      </c>
      <c r="B55" s="8" t="s">
        <v>212</v>
      </c>
      <c r="C55" s="8"/>
      <c r="D55" s="8"/>
      <c r="E55" s="8"/>
      <c r="F55" s="9" t="s">
        <v>207</v>
      </c>
      <c r="G55" s="9" t="s">
        <v>207</v>
      </c>
      <c r="H55" s="10" t="s">
        <v>208</v>
      </c>
      <c r="I55" s="10" t="s">
        <v>207</v>
      </c>
      <c r="J55" s="10" t="s">
        <v>207</v>
      </c>
      <c r="K55" s="10" t="s">
        <v>208</v>
      </c>
      <c r="L55" s="10" t="s">
        <v>207</v>
      </c>
      <c r="M55" s="10" t="s">
        <v>207</v>
      </c>
      <c r="N55" s="10" t="s">
        <v>208</v>
      </c>
      <c r="O55" s="10"/>
      <c r="P55" s="10"/>
      <c r="Q55" s="12"/>
      <c r="R55" s="12"/>
      <c r="S55" s="12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216" t="s">
        <v>209</v>
      </c>
      <c r="AE55" s="242" t="s">
        <v>209</v>
      </c>
      <c r="AF55" s="242" t="s">
        <v>209</v>
      </c>
      <c r="AG55" s="242" t="s">
        <v>209</v>
      </c>
      <c r="AH55" s="17"/>
      <c r="AI55" s="219" t="s">
        <v>210</v>
      </c>
      <c r="AJ55" s="243" t="s">
        <v>210</v>
      </c>
      <c r="AK55" s="243" t="s">
        <v>210</v>
      </c>
      <c r="AL55" s="243" t="s">
        <v>210</v>
      </c>
      <c r="AM55" s="25"/>
      <c r="AN55" s="26"/>
      <c r="AO55" s="26"/>
      <c r="AP55" s="26"/>
      <c r="AQ55" s="29"/>
      <c r="AR55" s="30"/>
      <c r="AS55" s="30"/>
      <c r="AT55" s="30"/>
      <c r="AU55" s="33" t="s">
        <v>212</v>
      </c>
      <c r="AV55" s="34"/>
      <c r="AW55" s="34"/>
      <c r="AX55" s="34"/>
      <c r="AY55" s="37"/>
      <c r="AZ55" s="38"/>
      <c r="BA55" s="38"/>
      <c r="BB55" s="38"/>
      <c r="BC55" s="41"/>
      <c r="BD55" s="42"/>
      <c r="BE55" s="42"/>
      <c r="BF55" s="42"/>
      <c r="BG55" s="45"/>
      <c r="BH55" s="46"/>
      <c r="BI55" s="46"/>
      <c r="BJ55" s="46"/>
      <c r="BK55" s="103" t="s">
        <v>212</v>
      </c>
      <c r="BL55" s="103" t="s">
        <v>212</v>
      </c>
    </row>
    <row r="56" spans="1:64" ht="29.1" customHeight="1" outlineLevel="1">
      <c r="A56" s="6" t="s">
        <v>3</v>
      </c>
      <c r="B56" s="8" t="s">
        <v>212</v>
      </c>
      <c r="C56" s="8"/>
      <c r="D56" s="8"/>
      <c r="E56" s="8"/>
      <c r="F56" s="9" t="s">
        <v>207</v>
      </c>
      <c r="G56" s="9" t="s">
        <v>207</v>
      </c>
      <c r="H56" s="10" t="s">
        <v>208</v>
      </c>
      <c r="I56" s="10" t="s">
        <v>207</v>
      </c>
      <c r="J56" s="10" t="s">
        <v>207</v>
      </c>
      <c r="K56" s="10" t="s">
        <v>208</v>
      </c>
      <c r="L56" s="10" t="s">
        <v>207</v>
      </c>
      <c r="M56" s="10" t="s">
        <v>207</v>
      </c>
      <c r="N56" s="10" t="s">
        <v>208</v>
      </c>
      <c r="O56" s="10"/>
      <c r="P56" s="10"/>
      <c r="Q56" s="12"/>
      <c r="R56" s="12"/>
      <c r="S56" s="12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216" t="s">
        <v>209</v>
      </c>
      <c r="AE56" s="242" t="s">
        <v>209</v>
      </c>
      <c r="AF56" s="242" t="s">
        <v>209</v>
      </c>
      <c r="AG56" s="242" t="s">
        <v>209</v>
      </c>
      <c r="AH56" s="17"/>
      <c r="AI56" s="219" t="s">
        <v>210</v>
      </c>
      <c r="AJ56" s="243" t="s">
        <v>210</v>
      </c>
      <c r="AK56" s="243" t="s">
        <v>210</v>
      </c>
      <c r="AL56" s="243" t="s">
        <v>210</v>
      </c>
      <c r="AM56" s="25"/>
      <c r="AN56" s="26"/>
      <c r="AO56" s="26"/>
      <c r="AP56" s="26"/>
      <c r="AQ56" s="29"/>
      <c r="AR56" s="30"/>
      <c r="AS56" s="30"/>
      <c r="AT56" s="30"/>
      <c r="AU56" s="33" t="s">
        <v>212</v>
      </c>
      <c r="AV56" s="34"/>
      <c r="AW56" s="34"/>
      <c r="AX56" s="34"/>
      <c r="AY56" s="37"/>
      <c r="AZ56" s="38"/>
      <c r="BA56" s="38"/>
      <c r="BB56" s="38"/>
      <c r="BC56" s="41"/>
      <c r="BD56" s="42"/>
      <c r="BE56" s="42"/>
      <c r="BF56" s="42"/>
      <c r="BG56" s="45"/>
      <c r="BH56" s="46"/>
      <c r="BI56" s="46"/>
      <c r="BJ56" s="46"/>
      <c r="BK56" s="103" t="s">
        <v>212</v>
      </c>
      <c r="BL56" s="103" t="s">
        <v>212</v>
      </c>
    </row>
    <row r="57" spans="1:64" ht="29.1" customHeight="1" outlineLevel="1">
      <c r="A57" s="6" t="s">
        <v>20</v>
      </c>
      <c r="B57" s="8" t="s">
        <v>212</v>
      </c>
      <c r="C57" s="8"/>
      <c r="D57" s="8"/>
      <c r="E57" s="8"/>
      <c r="F57" s="9" t="s">
        <v>207</v>
      </c>
      <c r="G57" s="9" t="s">
        <v>207</v>
      </c>
      <c r="H57" s="10" t="s">
        <v>208</v>
      </c>
      <c r="I57" s="10" t="s">
        <v>207</v>
      </c>
      <c r="J57" s="10" t="s">
        <v>207</v>
      </c>
      <c r="K57" s="10" t="s">
        <v>208</v>
      </c>
      <c r="L57" s="10" t="s">
        <v>207</v>
      </c>
      <c r="M57" s="10" t="s">
        <v>207</v>
      </c>
      <c r="N57" s="10" t="s">
        <v>208</v>
      </c>
      <c r="O57" s="10"/>
      <c r="P57" s="10"/>
      <c r="Q57" s="12"/>
      <c r="R57" s="12"/>
      <c r="S57" s="12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216" t="s">
        <v>209</v>
      </c>
      <c r="AE57" s="242" t="s">
        <v>209</v>
      </c>
      <c r="AF57" s="242" t="s">
        <v>209</v>
      </c>
      <c r="AG57" s="242" t="s">
        <v>209</v>
      </c>
      <c r="AH57" s="17"/>
      <c r="AI57" s="219" t="s">
        <v>210</v>
      </c>
      <c r="AJ57" s="243" t="s">
        <v>210</v>
      </c>
      <c r="AK57" s="243" t="s">
        <v>210</v>
      </c>
      <c r="AL57" s="243" t="s">
        <v>210</v>
      </c>
      <c r="AM57" s="25"/>
      <c r="AN57" s="26"/>
      <c r="AO57" s="26"/>
      <c r="AP57" s="26"/>
      <c r="AQ57" s="29"/>
      <c r="AR57" s="30"/>
      <c r="AS57" s="30"/>
      <c r="AT57" s="30"/>
      <c r="AU57" s="33" t="s">
        <v>212</v>
      </c>
      <c r="AV57" s="34"/>
      <c r="AW57" s="34"/>
      <c r="AX57" s="34"/>
      <c r="AY57" s="37"/>
      <c r="AZ57" s="38"/>
      <c r="BA57" s="38"/>
      <c r="BB57" s="38"/>
      <c r="BC57" s="41"/>
      <c r="BD57" s="42"/>
      <c r="BE57" s="42"/>
      <c r="BF57" s="42"/>
      <c r="BG57" s="45"/>
      <c r="BH57" s="46"/>
      <c r="BI57" s="46"/>
      <c r="BJ57" s="46"/>
      <c r="BK57" s="103" t="s">
        <v>212</v>
      </c>
      <c r="BL57" s="103" t="s">
        <v>212</v>
      </c>
    </row>
    <row r="58" spans="1:64" ht="29.1" customHeight="1" outlineLevel="1">
      <c r="A58" s="6" t="s">
        <v>13</v>
      </c>
      <c r="B58" s="8" t="s">
        <v>212</v>
      </c>
      <c r="C58" s="8"/>
      <c r="D58" s="8"/>
      <c r="E58" s="8"/>
      <c r="F58" s="9" t="s">
        <v>207</v>
      </c>
      <c r="G58" s="9" t="s">
        <v>207</v>
      </c>
      <c r="H58" s="10" t="s">
        <v>208</v>
      </c>
      <c r="I58" s="10" t="s">
        <v>207</v>
      </c>
      <c r="J58" s="10" t="s">
        <v>207</v>
      </c>
      <c r="K58" s="10" t="s">
        <v>208</v>
      </c>
      <c r="L58" s="10" t="s">
        <v>207</v>
      </c>
      <c r="M58" s="10" t="s">
        <v>207</v>
      </c>
      <c r="N58" s="10" t="s">
        <v>208</v>
      </c>
      <c r="O58" s="10"/>
      <c r="P58" s="10"/>
      <c r="Q58" s="12"/>
      <c r="R58" s="12"/>
      <c r="S58" s="12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216" t="s">
        <v>209</v>
      </c>
      <c r="AE58" s="242" t="s">
        <v>209</v>
      </c>
      <c r="AF58" s="242" t="s">
        <v>209</v>
      </c>
      <c r="AG58" s="242" t="s">
        <v>209</v>
      </c>
      <c r="AH58" s="17"/>
      <c r="AI58" s="219" t="s">
        <v>210</v>
      </c>
      <c r="AJ58" s="243" t="s">
        <v>210</v>
      </c>
      <c r="AK58" s="243" t="s">
        <v>210</v>
      </c>
      <c r="AL58" s="243" t="s">
        <v>210</v>
      </c>
      <c r="AM58" s="25"/>
      <c r="AN58" s="26"/>
      <c r="AO58" s="26"/>
      <c r="AP58" s="26"/>
      <c r="AQ58" s="29"/>
      <c r="AR58" s="30"/>
      <c r="AS58" s="30"/>
      <c r="AT58" s="30"/>
      <c r="AU58" s="33" t="s">
        <v>212</v>
      </c>
      <c r="AV58" s="34"/>
      <c r="AW58" s="34"/>
      <c r="AX58" s="34"/>
      <c r="AY58" s="37"/>
      <c r="AZ58" s="38"/>
      <c r="BA58" s="38"/>
      <c r="BB58" s="38"/>
      <c r="BC58" s="41"/>
      <c r="BD58" s="42"/>
      <c r="BE58" s="42"/>
      <c r="BF58" s="42"/>
      <c r="BG58" s="45"/>
      <c r="BH58" s="46"/>
      <c r="BI58" s="46"/>
      <c r="BJ58" s="46"/>
      <c r="BK58" s="103" t="s">
        <v>212</v>
      </c>
      <c r="BL58" s="103" t="s">
        <v>212</v>
      </c>
    </row>
    <row r="59" spans="1:64" ht="29.1" customHeight="1" outlineLevel="1">
      <c r="A59" s="6" t="s">
        <v>4</v>
      </c>
      <c r="B59" s="8" t="s">
        <v>212</v>
      </c>
      <c r="C59" s="8"/>
      <c r="D59" s="8"/>
      <c r="E59" s="8"/>
      <c r="F59" s="9" t="s">
        <v>207</v>
      </c>
      <c r="G59" s="9" t="s">
        <v>207</v>
      </c>
      <c r="H59" s="10" t="s">
        <v>208</v>
      </c>
      <c r="I59" s="10" t="s">
        <v>207</v>
      </c>
      <c r="J59" s="10" t="s">
        <v>207</v>
      </c>
      <c r="K59" s="10" t="s">
        <v>208</v>
      </c>
      <c r="L59" s="10" t="s">
        <v>207</v>
      </c>
      <c r="M59" s="10" t="s">
        <v>207</v>
      </c>
      <c r="N59" s="10" t="s">
        <v>208</v>
      </c>
      <c r="O59" s="10"/>
      <c r="P59" s="10"/>
      <c r="Q59" s="12"/>
      <c r="R59" s="12"/>
      <c r="S59" s="12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216" t="s">
        <v>209</v>
      </c>
      <c r="AE59" s="242" t="s">
        <v>209</v>
      </c>
      <c r="AF59" s="242" t="s">
        <v>209</v>
      </c>
      <c r="AG59" s="242" t="s">
        <v>209</v>
      </c>
      <c r="AH59" s="17"/>
      <c r="AI59" s="219" t="s">
        <v>210</v>
      </c>
      <c r="AJ59" s="243" t="s">
        <v>210</v>
      </c>
      <c r="AK59" s="243" t="s">
        <v>210</v>
      </c>
      <c r="AL59" s="243" t="s">
        <v>210</v>
      </c>
      <c r="AM59" s="25"/>
      <c r="AN59" s="26"/>
      <c r="AO59" s="26"/>
      <c r="AP59" s="26"/>
      <c r="AQ59" s="29"/>
      <c r="AR59" s="30"/>
      <c r="AS59" s="30"/>
      <c r="AT59" s="30"/>
      <c r="AU59" s="33" t="s">
        <v>212</v>
      </c>
      <c r="AV59" s="34"/>
      <c r="AW59" s="34"/>
      <c r="AX59" s="34"/>
      <c r="AY59" s="37"/>
      <c r="AZ59" s="38"/>
      <c r="BA59" s="38"/>
      <c r="BB59" s="38"/>
      <c r="BC59" s="41"/>
      <c r="BD59" s="42"/>
      <c r="BE59" s="42"/>
      <c r="BF59" s="42"/>
      <c r="BG59" s="45"/>
      <c r="BH59" s="46"/>
      <c r="BI59" s="46"/>
      <c r="BJ59" s="46"/>
      <c r="BK59" s="103" t="s">
        <v>212</v>
      </c>
      <c r="BL59" s="103" t="s">
        <v>212</v>
      </c>
    </row>
    <row r="60" spans="1:64" ht="29.1" customHeight="1" outlineLevel="1">
      <c r="A60" s="7" t="s">
        <v>0</v>
      </c>
      <c r="B60" s="8" t="s">
        <v>212</v>
      </c>
      <c r="C60" s="8"/>
      <c r="D60" s="8"/>
      <c r="E60" s="8"/>
      <c r="F60" s="9" t="s">
        <v>207</v>
      </c>
      <c r="G60" s="9" t="s">
        <v>207</v>
      </c>
      <c r="H60" s="9" t="s">
        <v>208</v>
      </c>
      <c r="I60" s="10" t="s">
        <v>207</v>
      </c>
      <c r="J60" s="10" t="s">
        <v>207</v>
      </c>
      <c r="K60" s="10" t="s">
        <v>208</v>
      </c>
      <c r="L60" s="10" t="s">
        <v>207</v>
      </c>
      <c r="M60" s="10" t="s">
        <v>207</v>
      </c>
      <c r="N60" s="10" t="s">
        <v>208</v>
      </c>
      <c r="O60" s="10"/>
      <c r="P60" s="10"/>
      <c r="Q60" s="12"/>
      <c r="R60" s="12"/>
      <c r="S60" s="12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216" t="s">
        <v>209</v>
      </c>
      <c r="AE60" s="242" t="s">
        <v>209</v>
      </c>
      <c r="AF60" s="242" t="s">
        <v>209</v>
      </c>
      <c r="AG60" s="242" t="s">
        <v>209</v>
      </c>
      <c r="AH60" s="17"/>
      <c r="AI60" s="219" t="s">
        <v>210</v>
      </c>
      <c r="AJ60" s="243" t="s">
        <v>210</v>
      </c>
      <c r="AK60" s="243" t="s">
        <v>210</v>
      </c>
      <c r="AL60" s="243" t="s">
        <v>210</v>
      </c>
      <c r="AM60" s="25"/>
      <c r="AN60" s="26"/>
      <c r="AO60" s="26"/>
      <c r="AP60" s="26"/>
      <c r="AQ60" s="29"/>
      <c r="AR60" s="30"/>
      <c r="AS60" s="30"/>
      <c r="AT60" s="30"/>
      <c r="AU60" s="33" t="s">
        <v>212</v>
      </c>
      <c r="AV60" s="34"/>
      <c r="AW60" s="34"/>
      <c r="AX60" s="34"/>
      <c r="AY60" s="37"/>
      <c r="AZ60" s="38"/>
      <c r="BA60" s="38"/>
      <c r="BB60" s="38"/>
      <c r="BC60" s="41"/>
      <c r="BD60" s="42"/>
      <c r="BE60" s="42"/>
      <c r="BF60" s="42"/>
      <c r="BG60" s="45"/>
      <c r="BH60" s="46"/>
      <c r="BI60" s="46"/>
      <c r="BJ60" s="46"/>
      <c r="BK60" s="103" t="s">
        <v>212</v>
      </c>
      <c r="BL60" s="103" t="s">
        <v>212</v>
      </c>
    </row>
    <row r="61" spans="1:64" ht="29.1" customHeight="1" outlineLevel="1">
      <c r="A61" s="6" t="s">
        <v>15</v>
      </c>
      <c r="B61" s="8" t="s">
        <v>212</v>
      </c>
      <c r="C61" s="8"/>
      <c r="D61" s="8"/>
      <c r="E61" s="8"/>
      <c r="F61" s="9" t="s">
        <v>207</v>
      </c>
      <c r="G61" s="9" t="s">
        <v>207</v>
      </c>
      <c r="H61" s="9" t="s">
        <v>208</v>
      </c>
      <c r="I61" s="10" t="s">
        <v>207</v>
      </c>
      <c r="J61" s="10" t="s">
        <v>207</v>
      </c>
      <c r="K61" s="10" t="s">
        <v>208</v>
      </c>
      <c r="L61" s="10" t="s">
        <v>207</v>
      </c>
      <c r="M61" s="10" t="s">
        <v>207</v>
      </c>
      <c r="N61" s="10" t="s">
        <v>208</v>
      </c>
      <c r="O61" s="10"/>
      <c r="P61" s="10"/>
      <c r="Q61" s="12"/>
      <c r="R61" s="12"/>
      <c r="S61" s="12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216" t="s">
        <v>209</v>
      </c>
      <c r="AE61" s="242" t="s">
        <v>209</v>
      </c>
      <c r="AF61" s="242" t="s">
        <v>209</v>
      </c>
      <c r="AG61" s="242" t="s">
        <v>209</v>
      </c>
      <c r="AH61" s="17"/>
      <c r="AI61" s="219" t="s">
        <v>210</v>
      </c>
      <c r="AJ61" s="243" t="s">
        <v>210</v>
      </c>
      <c r="AK61" s="243" t="s">
        <v>210</v>
      </c>
      <c r="AL61" s="243" t="s">
        <v>210</v>
      </c>
      <c r="AM61" s="25"/>
      <c r="AN61" s="26"/>
      <c r="AO61" s="26"/>
      <c r="AP61" s="26"/>
      <c r="AQ61" s="29"/>
      <c r="AR61" s="30"/>
      <c r="AS61" s="30"/>
      <c r="AT61" s="30"/>
      <c r="AU61" s="33" t="s">
        <v>212</v>
      </c>
      <c r="AV61" s="34"/>
      <c r="AW61" s="34"/>
      <c r="AX61" s="34"/>
      <c r="AY61" s="37"/>
      <c r="AZ61" s="38"/>
      <c r="BA61" s="38"/>
      <c r="BB61" s="38"/>
      <c r="BC61" s="41"/>
      <c r="BD61" s="42"/>
      <c r="BE61" s="42"/>
      <c r="BF61" s="42"/>
      <c r="BG61" s="45"/>
      <c r="BH61" s="46"/>
      <c r="BI61" s="46"/>
      <c r="BJ61" s="46"/>
      <c r="BK61" s="103" t="s">
        <v>212</v>
      </c>
      <c r="BL61" s="103" t="s">
        <v>212</v>
      </c>
    </row>
    <row r="62" spans="1:64" ht="29.1" customHeight="1" outlineLevel="1">
      <c r="A62" s="6" t="s">
        <v>21</v>
      </c>
      <c r="B62" s="8" t="s">
        <v>212</v>
      </c>
      <c r="C62" s="8"/>
      <c r="D62" s="8"/>
      <c r="E62" s="8"/>
      <c r="F62" s="10" t="s">
        <v>207</v>
      </c>
      <c r="G62" s="10" t="s">
        <v>207</v>
      </c>
      <c r="H62" s="10" t="s">
        <v>208</v>
      </c>
      <c r="I62" s="10" t="s">
        <v>207</v>
      </c>
      <c r="J62" s="10" t="s">
        <v>207</v>
      </c>
      <c r="K62" s="10" t="s">
        <v>208</v>
      </c>
      <c r="L62" s="10" t="s">
        <v>207</v>
      </c>
      <c r="M62" s="10" t="s">
        <v>207</v>
      </c>
      <c r="N62" s="10" t="s">
        <v>208</v>
      </c>
      <c r="O62" s="10"/>
      <c r="P62" s="10"/>
      <c r="Q62" s="12"/>
      <c r="R62" s="12"/>
      <c r="S62" s="12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216" t="s">
        <v>209</v>
      </c>
      <c r="AE62" s="242" t="s">
        <v>209</v>
      </c>
      <c r="AF62" s="242" t="s">
        <v>209</v>
      </c>
      <c r="AG62" s="242" t="s">
        <v>209</v>
      </c>
      <c r="AH62" s="17"/>
      <c r="AI62" s="219" t="s">
        <v>210</v>
      </c>
      <c r="AJ62" s="243" t="s">
        <v>210</v>
      </c>
      <c r="AK62" s="243" t="s">
        <v>210</v>
      </c>
      <c r="AL62" s="243" t="s">
        <v>210</v>
      </c>
      <c r="AM62" s="25"/>
      <c r="AN62" s="26"/>
      <c r="AO62" s="26"/>
      <c r="AP62" s="26"/>
      <c r="AQ62" s="29"/>
      <c r="AR62" s="30"/>
      <c r="AS62" s="30"/>
      <c r="AT62" s="30"/>
      <c r="AU62" s="33" t="s">
        <v>212</v>
      </c>
      <c r="AV62" s="34"/>
      <c r="AW62" s="34"/>
      <c r="AX62" s="34"/>
      <c r="AY62" s="37"/>
      <c r="AZ62" s="38"/>
      <c r="BA62" s="38"/>
      <c r="BB62" s="38"/>
      <c r="BC62" s="41"/>
      <c r="BD62" s="42"/>
      <c r="BE62" s="42"/>
      <c r="BF62" s="42"/>
      <c r="BG62" s="45"/>
      <c r="BH62" s="46"/>
      <c r="BI62" s="46"/>
      <c r="BJ62" s="46"/>
      <c r="BK62" s="103" t="s">
        <v>212</v>
      </c>
      <c r="BL62" s="103" t="s">
        <v>212</v>
      </c>
    </row>
    <row r="63" spans="1:64" ht="29.1" customHeight="1" outlineLevel="1">
      <c r="A63" s="6" t="s">
        <v>10</v>
      </c>
      <c r="B63" s="8" t="s">
        <v>212</v>
      </c>
      <c r="C63" s="8"/>
      <c r="D63" s="8"/>
      <c r="E63" s="8"/>
      <c r="F63" s="10" t="s">
        <v>207</v>
      </c>
      <c r="G63" s="10" t="s">
        <v>207</v>
      </c>
      <c r="H63" s="10" t="s">
        <v>208</v>
      </c>
      <c r="I63" s="10" t="s">
        <v>207</v>
      </c>
      <c r="J63" s="10" t="s">
        <v>207</v>
      </c>
      <c r="K63" s="10" t="s">
        <v>208</v>
      </c>
      <c r="L63" s="10" t="s">
        <v>207</v>
      </c>
      <c r="M63" s="10" t="s">
        <v>207</v>
      </c>
      <c r="N63" s="10" t="s">
        <v>208</v>
      </c>
      <c r="O63" s="10"/>
      <c r="P63" s="10"/>
      <c r="Q63" s="12"/>
      <c r="R63" s="12"/>
      <c r="S63" s="12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216" t="s">
        <v>209</v>
      </c>
      <c r="AE63" s="242" t="s">
        <v>209</v>
      </c>
      <c r="AF63" s="242" t="s">
        <v>209</v>
      </c>
      <c r="AG63" s="242" t="s">
        <v>209</v>
      </c>
      <c r="AH63" s="17"/>
      <c r="AI63" s="219" t="s">
        <v>210</v>
      </c>
      <c r="AJ63" s="243" t="s">
        <v>210</v>
      </c>
      <c r="AK63" s="243" t="s">
        <v>210</v>
      </c>
      <c r="AL63" s="243" t="s">
        <v>210</v>
      </c>
      <c r="AM63" s="25"/>
      <c r="AN63" s="26"/>
      <c r="AO63" s="26"/>
      <c r="AP63" s="26"/>
      <c r="AQ63" s="29"/>
      <c r="AR63" s="30"/>
      <c r="AS63" s="30"/>
      <c r="AT63" s="30"/>
      <c r="AU63" s="33" t="s">
        <v>212</v>
      </c>
      <c r="AV63" s="34"/>
      <c r="AW63" s="34"/>
      <c r="AX63" s="34"/>
      <c r="AY63" s="37"/>
      <c r="AZ63" s="38"/>
      <c r="BA63" s="38"/>
      <c r="BB63" s="38"/>
      <c r="BC63" s="41"/>
      <c r="BD63" s="42"/>
      <c r="BE63" s="42"/>
      <c r="BF63" s="42"/>
      <c r="BG63" s="45"/>
      <c r="BH63" s="46"/>
      <c r="BI63" s="46"/>
      <c r="BJ63" s="46"/>
      <c r="BK63" s="103" t="s">
        <v>212</v>
      </c>
      <c r="BL63" s="103" t="s">
        <v>212</v>
      </c>
    </row>
    <row r="64" spans="1:64" ht="29.1" customHeight="1" outlineLevel="1">
      <c r="A64" s="6" t="s">
        <v>2</v>
      </c>
      <c r="B64" s="8" t="s">
        <v>212</v>
      </c>
      <c r="C64" s="8"/>
      <c r="D64" s="8"/>
      <c r="E64" s="8"/>
      <c r="F64" s="10" t="s">
        <v>207</v>
      </c>
      <c r="G64" s="10" t="s">
        <v>207</v>
      </c>
      <c r="H64" s="10" t="s">
        <v>208</v>
      </c>
      <c r="I64" s="10" t="s">
        <v>207</v>
      </c>
      <c r="J64" s="10" t="s">
        <v>207</v>
      </c>
      <c r="K64" s="10" t="s">
        <v>208</v>
      </c>
      <c r="L64" s="10" t="s">
        <v>207</v>
      </c>
      <c r="M64" s="10" t="s">
        <v>207</v>
      </c>
      <c r="N64" s="10" t="s">
        <v>208</v>
      </c>
      <c r="O64" s="10"/>
      <c r="P64" s="10"/>
      <c r="Q64" s="12"/>
      <c r="R64" s="12"/>
      <c r="S64" s="12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216" t="s">
        <v>209</v>
      </c>
      <c r="AE64" s="242" t="s">
        <v>209</v>
      </c>
      <c r="AF64" s="242" t="s">
        <v>209</v>
      </c>
      <c r="AG64" s="242" t="s">
        <v>209</v>
      </c>
      <c r="AH64" s="17"/>
      <c r="AI64" s="219" t="s">
        <v>210</v>
      </c>
      <c r="AJ64" s="243" t="s">
        <v>210</v>
      </c>
      <c r="AK64" s="243" t="s">
        <v>210</v>
      </c>
      <c r="AL64" s="243" t="s">
        <v>210</v>
      </c>
      <c r="AM64" s="25"/>
      <c r="AN64" s="26"/>
      <c r="AO64" s="26"/>
      <c r="AP64" s="26"/>
      <c r="AQ64" s="29"/>
      <c r="AR64" s="30"/>
      <c r="AS64" s="30"/>
      <c r="AT64" s="30"/>
      <c r="AU64" s="33" t="s">
        <v>212</v>
      </c>
      <c r="AV64" s="34"/>
      <c r="AW64" s="34"/>
      <c r="AX64" s="34"/>
      <c r="AY64" s="37"/>
      <c r="AZ64" s="38"/>
      <c r="BA64" s="38"/>
      <c r="BB64" s="38"/>
      <c r="BC64" s="41"/>
      <c r="BD64" s="42"/>
      <c r="BE64" s="42"/>
      <c r="BF64" s="42"/>
      <c r="BG64" s="45"/>
      <c r="BH64" s="46"/>
      <c r="BI64" s="46"/>
      <c r="BJ64" s="46"/>
      <c r="BK64" s="103" t="s">
        <v>212</v>
      </c>
      <c r="BL64" s="103" t="s">
        <v>212</v>
      </c>
    </row>
    <row r="65" spans="1:64" ht="29.1" customHeight="1" outlineLevel="1">
      <c r="A65" s="6" t="s">
        <v>23</v>
      </c>
      <c r="B65" s="8" t="s">
        <v>212</v>
      </c>
      <c r="C65" s="8"/>
      <c r="D65" s="8"/>
      <c r="E65" s="8"/>
      <c r="F65" s="10" t="s">
        <v>207</v>
      </c>
      <c r="G65" s="10" t="s">
        <v>207</v>
      </c>
      <c r="H65" s="10" t="s">
        <v>208</v>
      </c>
      <c r="I65" s="10" t="s">
        <v>207</v>
      </c>
      <c r="J65" s="10" t="s">
        <v>207</v>
      </c>
      <c r="K65" s="10" t="s">
        <v>208</v>
      </c>
      <c r="L65" s="10" t="s">
        <v>207</v>
      </c>
      <c r="M65" s="10" t="s">
        <v>207</v>
      </c>
      <c r="N65" s="10" t="s">
        <v>208</v>
      </c>
      <c r="O65" s="10"/>
      <c r="P65" s="10"/>
      <c r="Q65" s="12"/>
      <c r="R65" s="12"/>
      <c r="S65" s="12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216" t="s">
        <v>209</v>
      </c>
      <c r="AE65" s="242" t="s">
        <v>209</v>
      </c>
      <c r="AF65" s="242" t="s">
        <v>209</v>
      </c>
      <c r="AG65" s="242" t="s">
        <v>209</v>
      </c>
      <c r="AH65" s="17"/>
      <c r="AI65" s="219" t="s">
        <v>210</v>
      </c>
      <c r="AJ65" s="243" t="s">
        <v>210</v>
      </c>
      <c r="AK65" s="243" t="s">
        <v>210</v>
      </c>
      <c r="AL65" s="243" t="s">
        <v>210</v>
      </c>
      <c r="AM65" s="25"/>
      <c r="AN65" s="26"/>
      <c r="AO65" s="26"/>
      <c r="AP65" s="26"/>
      <c r="AQ65" s="29"/>
      <c r="AR65" s="30"/>
      <c r="AS65" s="30"/>
      <c r="AT65" s="30"/>
      <c r="AU65" s="33" t="s">
        <v>212</v>
      </c>
      <c r="AV65" s="34"/>
      <c r="AW65" s="34"/>
      <c r="AX65" s="34"/>
      <c r="AY65" s="37"/>
      <c r="AZ65" s="38"/>
      <c r="BA65" s="38"/>
      <c r="BB65" s="38"/>
      <c r="BC65" s="41"/>
      <c r="BD65" s="42"/>
      <c r="BE65" s="42"/>
      <c r="BF65" s="42"/>
      <c r="BG65" s="45"/>
      <c r="BH65" s="46"/>
      <c r="BI65" s="46"/>
      <c r="BJ65" s="46"/>
      <c r="BK65" s="103" t="s">
        <v>212</v>
      </c>
      <c r="BL65" s="103" t="s">
        <v>212</v>
      </c>
    </row>
    <row r="66" spans="1:64" ht="29.1" customHeight="1" outlineLevel="1">
      <c r="A66" s="6" t="s">
        <v>17</v>
      </c>
      <c r="B66" s="8" t="s">
        <v>212</v>
      </c>
      <c r="C66" s="8"/>
      <c r="D66" s="8"/>
      <c r="E66" s="8"/>
      <c r="F66" s="10" t="s">
        <v>207</v>
      </c>
      <c r="G66" s="10" t="s">
        <v>207</v>
      </c>
      <c r="H66" s="10" t="s">
        <v>208</v>
      </c>
      <c r="I66" s="10" t="s">
        <v>207</v>
      </c>
      <c r="J66" s="10" t="s">
        <v>207</v>
      </c>
      <c r="K66" s="10" t="s">
        <v>208</v>
      </c>
      <c r="L66" s="10" t="s">
        <v>207</v>
      </c>
      <c r="M66" s="10" t="s">
        <v>207</v>
      </c>
      <c r="N66" s="10" t="s">
        <v>208</v>
      </c>
      <c r="O66" s="10"/>
      <c r="P66" s="10"/>
      <c r="Q66" s="12"/>
      <c r="R66" s="12"/>
      <c r="S66" s="12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216" t="s">
        <v>209</v>
      </c>
      <c r="AE66" s="242" t="s">
        <v>209</v>
      </c>
      <c r="AF66" s="242" t="s">
        <v>209</v>
      </c>
      <c r="AG66" s="242" t="s">
        <v>209</v>
      </c>
      <c r="AH66" s="17"/>
      <c r="AI66" s="219" t="s">
        <v>210</v>
      </c>
      <c r="AJ66" s="243" t="s">
        <v>210</v>
      </c>
      <c r="AK66" s="243" t="s">
        <v>210</v>
      </c>
      <c r="AL66" s="243" t="s">
        <v>210</v>
      </c>
      <c r="AM66" s="25"/>
      <c r="AN66" s="26"/>
      <c r="AO66" s="26"/>
      <c r="AP66" s="26"/>
      <c r="AQ66" s="29"/>
      <c r="AR66" s="30"/>
      <c r="AS66" s="30"/>
      <c r="AT66" s="30"/>
      <c r="AU66" s="33" t="s">
        <v>212</v>
      </c>
      <c r="AV66" s="34"/>
      <c r="AW66" s="34"/>
      <c r="AX66" s="34"/>
      <c r="AY66" s="37"/>
      <c r="AZ66" s="38"/>
      <c r="BA66" s="38"/>
      <c r="BB66" s="38"/>
      <c r="BC66" s="41"/>
      <c r="BD66" s="42"/>
      <c r="BE66" s="42"/>
      <c r="BF66" s="42"/>
      <c r="BG66" s="45"/>
      <c r="BH66" s="46"/>
      <c r="BI66" s="46"/>
      <c r="BJ66" s="46"/>
      <c r="BK66" s="103" t="s">
        <v>212</v>
      </c>
      <c r="BL66" s="103" t="s">
        <v>212</v>
      </c>
    </row>
    <row r="67" spans="1:64" ht="29.1" customHeight="1" outlineLevel="1">
      <c r="A67" s="6" t="s">
        <v>24</v>
      </c>
      <c r="B67" s="8" t="s">
        <v>212</v>
      </c>
      <c r="C67" s="8"/>
      <c r="D67" s="8"/>
      <c r="E67" s="8"/>
      <c r="F67" s="10" t="s">
        <v>207</v>
      </c>
      <c r="G67" s="10" t="s">
        <v>207</v>
      </c>
      <c r="H67" s="10" t="s">
        <v>208</v>
      </c>
      <c r="I67" s="10" t="s">
        <v>207</v>
      </c>
      <c r="J67" s="10" t="s">
        <v>207</v>
      </c>
      <c r="K67" s="10" t="s">
        <v>208</v>
      </c>
      <c r="L67" s="10" t="s">
        <v>207</v>
      </c>
      <c r="M67" s="10" t="s">
        <v>207</v>
      </c>
      <c r="N67" s="10" t="s">
        <v>208</v>
      </c>
      <c r="O67" s="10"/>
      <c r="P67" s="10"/>
      <c r="Q67" s="12"/>
      <c r="R67" s="12"/>
      <c r="S67" s="12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216" t="s">
        <v>209</v>
      </c>
      <c r="AE67" s="242" t="s">
        <v>209</v>
      </c>
      <c r="AF67" s="242" t="s">
        <v>209</v>
      </c>
      <c r="AG67" s="242" t="s">
        <v>209</v>
      </c>
      <c r="AH67" s="17"/>
      <c r="AI67" s="219" t="s">
        <v>210</v>
      </c>
      <c r="AJ67" s="243" t="s">
        <v>210</v>
      </c>
      <c r="AK67" s="243" t="s">
        <v>210</v>
      </c>
      <c r="AL67" s="243" t="s">
        <v>210</v>
      </c>
      <c r="AM67" s="25"/>
      <c r="AN67" s="26"/>
      <c r="AO67" s="26"/>
      <c r="AP67" s="26"/>
      <c r="AQ67" s="29"/>
      <c r="AR67" s="30"/>
      <c r="AS67" s="30"/>
      <c r="AT67" s="30"/>
      <c r="AU67" s="33" t="s">
        <v>212</v>
      </c>
      <c r="AV67" s="34"/>
      <c r="AW67" s="34"/>
      <c r="AX67" s="34"/>
      <c r="AY67" s="37"/>
      <c r="AZ67" s="38"/>
      <c r="BA67" s="38"/>
      <c r="BB67" s="38"/>
      <c r="BC67" s="41"/>
      <c r="BD67" s="42"/>
      <c r="BE67" s="42"/>
      <c r="BF67" s="42"/>
      <c r="BG67" s="45"/>
      <c r="BH67" s="46"/>
      <c r="BI67" s="46"/>
      <c r="BJ67" s="46"/>
      <c r="BK67" s="103" t="s">
        <v>212</v>
      </c>
      <c r="BL67" s="103" t="s">
        <v>212</v>
      </c>
    </row>
    <row r="68" spans="1:64" ht="29.1" customHeight="1" outlineLevel="1">
      <c r="A68" s="6" t="s">
        <v>27</v>
      </c>
      <c r="B68" s="8" t="s">
        <v>212</v>
      </c>
      <c r="C68" s="8"/>
      <c r="D68" s="8"/>
      <c r="E68" s="8"/>
      <c r="F68" s="10" t="s">
        <v>207</v>
      </c>
      <c r="G68" s="10" t="s">
        <v>207</v>
      </c>
      <c r="H68" s="10" t="s">
        <v>208</v>
      </c>
      <c r="I68" s="10" t="s">
        <v>207</v>
      </c>
      <c r="J68" s="10" t="s">
        <v>207</v>
      </c>
      <c r="K68" s="10" t="s">
        <v>208</v>
      </c>
      <c r="L68" s="10" t="s">
        <v>207</v>
      </c>
      <c r="M68" s="10" t="s">
        <v>207</v>
      </c>
      <c r="N68" s="10" t="s">
        <v>208</v>
      </c>
      <c r="O68" s="10"/>
      <c r="P68" s="10"/>
      <c r="Q68" s="12"/>
      <c r="R68" s="12"/>
      <c r="S68" s="12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216" t="s">
        <v>209</v>
      </c>
      <c r="AE68" s="242" t="s">
        <v>209</v>
      </c>
      <c r="AF68" s="242" t="s">
        <v>209</v>
      </c>
      <c r="AG68" s="242" t="s">
        <v>209</v>
      </c>
      <c r="AH68" s="17"/>
      <c r="AI68" s="219" t="s">
        <v>210</v>
      </c>
      <c r="AJ68" s="243" t="s">
        <v>210</v>
      </c>
      <c r="AK68" s="243" t="s">
        <v>210</v>
      </c>
      <c r="AL68" s="243" t="s">
        <v>210</v>
      </c>
      <c r="AM68" s="25"/>
      <c r="AN68" s="26"/>
      <c r="AO68" s="26"/>
      <c r="AP68" s="26"/>
      <c r="AQ68" s="29"/>
      <c r="AR68" s="30"/>
      <c r="AS68" s="30"/>
      <c r="AT68" s="30"/>
      <c r="AU68" s="33" t="s">
        <v>212</v>
      </c>
      <c r="AV68" s="34"/>
      <c r="AW68" s="34"/>
      <c r="AX68" s="34"/>
      <c r="AY68" s="37"/>
      <c r="AZ68" s="38"/>
      <c r="BA68" s="38"/>
      <c r="BB68" s="38"/>
      <c r="BC68" s="41"/>
      <c r="BD68" s="42"/>
      <c r="BE68" s="42"/>
      <c r="BF68" s="42"/>
      <c r="BG68" s="45"/>
      <c r="BH68" s="46"/>
      <c r="BI68" s="46"/>
      <c r="BJ68" s="46"/>
      <c r="BK68" s="103" t="s">
        <v>212</v>
      </c>
      <c r="BL68" s="103" t="s">
        <v>212</v>
      </c>
    </row>
    <row r="69" spans="1:64" ht="29.1" customHeight="1" outlineLevel="1">
      <c r="A69" s="6" t="s">
        <v>8</v>
      </c>
      <c r="B69" s="8" t="s">
        <v>212</v>
      </c>
      <c r="C69" s="8"/>
      <c r="D69" s="8"/>
      <c r="E69" s="8"/>
      <c r="F69" s="10" t="s">
        <v>207</v>
      </c>
      <c r="G69" s="10" t="s">
        <v>207</v>
      </c>
      <c r="H69" s="10" t="s">
        <v>208</v>
      </c>
      <c r="I69" s="10" t="s">
        <v>207</v>
      </c>
      <c r="J69" s="10" t="s">
        <v>207</v>
      </c>
      <c r="K69" s="10" t="s">
        <v>208</v>
      </c>
      <c r="L69" s="10" t="s">
        <v>207</v>
      </c>
      <c r="M69" s="10" t="s">
        <v>207</v>
      </c>
      <c r="N69" s="10" t="s">
        <v>208</v>
      </c>
      <c r="O69" s="10"/>
      <c r="P69" s="10"/>
      <c r="Q69" s="12"/>
      <c r="R69" s="12"/>
      <c r="S69" s="12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216" t="s">
        <v>209</v>
      </c>
      <c r="AE69" s="242" t="s">
        <v>209</v>
      </c>
      <c r="AF69" s="242" t="s">
        <v>209</v>
      </c>
      <c r="AG69" s="242" t="s">
        <v>209</v>
      </c>
      <c r="AH69" s="17"/>
      <c r="AI69" s="219" t="s">
        <v>210</v>
      </c>
      <c r="AJ69" s="243" t="s">
        <v>210</v>
      </c>
      <c r="AK69" s="243" t="s">
        <v>210</v>
      </c>
      <c r="AL69" s="243" t="s">
        <v>210</v>
      </c>
      <c r="AM69" s="25"/>
      <c r="AN69" s="26"/>
      <c r="AO69" s="26"/>
      <c r="AP69" s="26"/>
      <c r="AQ69" s="29"/>
      <c r="AR69" s="30"/>
      <c r="AS69" s="30"/>
      <c r="AT69" s="30"/>
      <c r="AU69" s="33" t="s">
        <v>212</v>
      </c>
      <c r="AV69" s="34"/>
      <c r="AW69" s="34"/>
      <c r="AX69" s="34"/>
      <c r="AY69" s="37"/>
      <c r="AZ69" s="38"/>
      <c r="BA69" s="38"/>
      <c r="BB69" s="38"/>
      <c r="BC69" s="41"/>
      <c r="BD69" s="42"/>
      <c r="BE69" s="42"/>
      <c r="BF69" s="42"/>
      <c r="BG69" s="45"/>
      <c r="BH69" s="46"/>
      <c r="BI69" s="46"/>
      <c r="BJ69" s="46"/>
      <c r="BK69" s="103" t="s">
        <v>212</v>
      </c>
      <c r="BL69" s="103" t="s">
        <v>212</v>
      </c>
    </row>
    <row r="70" spans="1:64" ht="29.1" customHeight="1" outlineLevel="1">
      <c r="A70" s="6" t="s">
        <v>11</v>
      </c>
      <c r="B70" s="8" t="s">
        <v>212</v>
      </c>
      <c r="C70" s="8"/>
      <c r="D70" s="8"/>
      <c r="E70" s="8"/>
      <c r="F70" s="10" t="s">
        <v>207</v>
      </c>
      <c r="G70" s="10" t="s">
        <v>207</v>
      </c>
      <c r="H70" s="10" t="s">
        <v>208</v>
      </c>
      <c r="I70" s="10" t="s">
        <v>207</v>
      </c>
      <c r="J70" s="10" t="s">
        <v>207</v>
      </c>
      <c r="K70" s="10" t="s">
        <v>208</v>
      </c>
      <c r="L70" s="10" t="s">
        <v>207</v>
      </c>
      <c r="M70" s="10" t="s">
        <v>207</v>
      </c>
      <c r="N70" s="10" t="s">
        <v>208</v>
      </c>
      <c r="O70" s="10"/>
      <c r="P70" s="10"/>
      <c r="Q70" s="12"/>
      <c r="R70" s="12"/>
      <c r="S70" s="12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216" t="s">
        <v>209</v>
      </c>
      <c r="AE70" s="242" t="s">
        <v>209</v>
      </c>
      <c r="AF70" s="242" t="s">
        <v>209</v>
      </c>
      <c r="AG70" s="242" t="s">
        <v>209</v>
      </c>
      <c r="AH70" s="17"/>
      <c r="AI70" s="219" t="s">
        <v>210</v>
      </c>
      <c r="AJ70" s="243" t="s">
        <v>210</v>
      </c>
      <c r="AK70" s="243" t="s">
        <v>210</v>
      </c>
      <c r="AL70" s="243" t="s">
        <v>210</v>
      </c>
      <c r="AM70" s="25"/>
      <c r="AN70" s="26"/>
      <c r="AO70" s="26"/>
      <c r="AP70" s="26"/>
      <c r="AQ70" s="29"/>
      <c r="AR70" s="30"/>
      <c r="AS70" s="30"/>
      <c r="AT70" s="30"/>
      <c r="AU70" s="33" t="s">
        <v>212</v>
      </c>
      <c r="AV70" s="34"/>
      <c r="AW70" s="34"/>
      <c r="AX70" s="34"/>
      <c r="AY70" s="37"/>
      <c r="AZ70" s="38"/>
      <c r="BA70" s="38"/>
      <c r="BB70" s="38"/>
      <c r="BC70" s="41"/>
      <c r="BD70" s="42"/>
      <c r="BE70" s="42"/>
      <c r="BF70" s="42"/>
      <c r="BG70" s="45"/>
      <c r="BH70" s="46"/>
      <c r="BI70" s="46"/>
      <c r="BJ70" s="46"/>
      <c r="BK70" s="103" t="s">
        <v>212</v>
      </c>
      <c r="BL70" s="103" t="s">
        <v>212</v>
      </c>
    </row>
    <row r="71" spans="1:64" ht="29.1" customHeight="1" outlineLevel="1">
      <c r="A71" s="6" t="s">
        <v>14</v>
      </c>
      <c r="B71" s="8" t="s">
        <v>212</v>
      </c>
      <c r="C71" s="8"/>
      <c r="D71" s="8"/>
      <c r="E71" s="8"/>
      <c r="F71" s="10" t="s">
        <v>207</v>
      </c>
      <c r="G71" s="10" t="s">
        <v>207</v>
      </c>
      <c r="H71" s="10" t="s">
        <v>208</v>
      </c>
      <c r="I71" s="10" t="s">
        <v>207</v>
      </c>
      <c r="J71" s="10" t="s">
        <v>207</v>
      </c>
      <c r="K71" s="10" t="s">
        <v>208</v>
      </c>
      <c r="L71" s="10" t="s">
        <v>207</v>
      </c>
      <c r="M71" s="10" t="s">
        <v>207</v>
      </c>
      <c r="N71" s="10" t="s">
        <v>208</v>
      </c>
      <c r="O71" s="10"/>
      <c r="P71" s="10"/>
      <c r="Q71" s="12"/>
      <c r="R71" s="12"/>
      <c r="S71" s="12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216" t="s">
        <v>209</v>
      </c>
      <c r="AE71" s="242" t="s">
        <v>209</v>
      </c>
      <c r="AF71" s="242" t="s">
        <v>209</v>
      </c>
      <c r="AG71" s="242" t="s">
        <v>209</v>
      </c>
      <c r="AH71" s="17"/>
      <c r="AI71" s="219" t="s">
        <v>210</v>
      </c>
      <c r="AJ71" s="243" t="s">
        <v>210</v>
      </c>
      <c r="AK71" s="243" t="s">
        <v>210</v>
      </c>
      <c r="AL71" s="243" t="s">
        <v>210</v>
      </c>
      <c r="AM71" s="25"/>
      <c r="AN71" s="26"/>
      <c r="AO71" s="26"/>
      <c r="AP71" s="26"/>
      <c r="AQ71" s="29"/>
      <c r="AR71" s="30"/>
      <c r="AS71" s="30"/>
      <c r="AT71" s="30"/>
      <c r="AU71" s="33" t="s">
        <v>212</v>
      </c>
      <c r="AV71" s="34"/>
      <c r="AW71" s="34"/>
      <c r="AX71" s="34"/>
      <c r="AY71" s="37"/>
      <c r="AZ71" s="38"/>
      <c r="BA71" s="38"/>
      <c r="BB71" s="38"/>
      <c r="BC71" s="41"/>
      <c r="BD71" s="42"/>
      <c r="BE71" s="42"/>
      <c r="BF71" s="42"/>
      <c r="BG71" s="45"/>
      <c r="BH71" s="46"/>
      <c r="BI71" s="46"/>
      <c r="BJ71" s="46"/>
      <c r="BK71" s="103" t="s">
        <v>212</v>
      </c>
      <c r="BL71" s="103" t="s">
        <v>212</v>
      </c>
    </row>
    <row r="72" spans="1:64" ht="29.1" customHeight="1" outlineLevel="1">
      <c r="A72" s="6" t="s">
        <v>12</v>
      </c>
      <c r="B72" s="8" t="s">
        <v>212</v>
      </c>
      <c r="C72" s="8"/>
      <c r="D72" s="8"/>
      <c r="E72" s="8"/>
      <c r="F72" s="10" t="s">
        <v>207</v>
      </c>
      <c r="G72" s="10" t="s">
        <v>207</v>
      </c>
      <c r="H72" s="10" t="s">
        <v>208</v>
      </c>
      <c r="I72" s="10" t="s">
        <v>207</v>
      </c>
      <c r="J72" s="10" t="s">
        <v>207</v>
      </c>
      <c r="K72" s="10" t="s">
        <v>208</v>
      </c>
      <c r="L72" s="10" t="s">
        <v>207</v>
      </c>
      <c r="M72" s="10" t="s">
        <v>207</v>
      </c>
      <c r="N72" s="10" t="s">
        <v>208</v>
      </c>
      <c r="O72" s="10"/>
      <c r="P72" s="10"/>
      <c r="Q72" s="12"/>
      <c r="R72" s="12"/>
      <c r="S72" s="12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216" t="s">
        <v>209</v>
      </c>
      <c r="AE72" s="242" t="s">
        <v>209</v>
      </c>
      <c r="AF72" s="242" t="s">
        <v>209</v>
      </c>
      <c r="AG72" s="242" t="s">
        <v>209</v>
      </c>
      <c r="AH72" s="17"/>
      <c r="AI72" s="219" t="s">
        <v>210</v>
      </c>
      <c r="AJ72" s="243" t="s">
        <v>210</v>
      </c>
      <c r="AK72" s="243" t="s">
        <v>210</v>
      </c>
      <c r="AL72" s="243" t="s">
        <v>210</v>
      </c>
      <c r="AM72" s="25"/>
      <c r="AN72" s="26"/>
      <c r="AO72" s="26"/>
      <c r="AP72" s="26"/>
      <c r="AQ72" s="29"/>
      <c r="AR72" s="30"/>
      <c r="AS72" s="30"/>
      <c r="AT72" s="30"/>
      <c r="AU72" s="33" t="s">
        <v>212</v>
      </c>
      <c r="AV72" s="34"/>
      <c r="AW72" s="34"/>
      <c r="AX72" s="34"/>
      <c r="AY72" s="37"/>
      <c r="AZ72" s="38"/>
      <c r="BA72" s="38"/>
      <c r="BB72" s="38"/>
      <c r="BC72" s="41"/>
      <c r="BD72" s="42"/>
      <c r="BE72" s="42"/>
      <c r="BF72" s="42"/>
      <c r="BG72" s="45"/>
      <c r="BH72" s="46"/>
      <c r="BI72" s="46"/>
      <c r="BJ72" s="46"/>
      <c r="BK72" s="103" t="s">
        <v>212</v>
      </c>
      <c r="BL72" s="103" t="s">
        <v>212</v>
      </c>
    </row>
    <row r="73" spans="1:64" ht="29.1" customHeight="1" outlineLevel="1">
      <c r="A73" s="6" t="s">
        <v>25</v>
      </c>
      <c r="B73" s="8" t="s">
        <v>212</v>
      </c>
      <c r="C73" s="8"/>
      <c r="D73" s="8"/>
      <c r="E73" s="8"/>
      <c r="F73" s="10" t="s">
        <v>207</v>
      </c>
      <c r="G73" s="10" t="s">
        <v>207</v>
      </c>
      <c r="H73" s="10" t="s">
        <v>208</v>
      </c>
      <c r="I73" s="10" t="s">
        <v>207</v>
      </c>
      <c r="J73" s="10" t="s">
        <v>207</v>
      </c>
      <c r="K73" s="10" t="s">
        <v>208</v>
      </c>
      <c r="L73" s="10" t="s">
        <v>207</v>
      </c>
      <c r="M73" s="10" t="s">
        <v>207</v>
      </c>
      <c r="N73" s="10" t="s">
        <v>208</v>
      </c>
      <c r="O73" s="10"/>
      <c r="P73" s="10"/>
      <c r="Q73" s="12"/>
      <c r="R73" s="12"/>
      <c r="S73" s="12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216" t="s">
        <v>209</v>
      </c>
      <c r="AE73" s="242" t="s">
        <v>209</v>
      </c>
      <c r="AF73" s="242" t="s">
        <v>209</v>
      </c>
      <c r="AG73" s="242" t="s">
        <v>209</v>
      </c>
      <c r="AH73" s="17"/>
      <c r="AI73" s="219" t="s">
        <v>210</v>
      </c>
      <c r="AJ73" s="243" t="s">
        <v>210</v>
      </c>
      <c r="AK73" s="243" t="s">
        <v>210</v>
      </c>
      <c r="AL73" s="243" t="s">
        <v>210</v>
      </c>
      <c r="AM73" s="25"/>
      <c r="AN73" s="26"/>
      <c r="AO73" s="26"/>
      <c r="AP73" s="26"/>
      <c r="AQ73" s="29"/>
      <c r="AR73" s="30"/>
      <c r="AS73" s="30"/>
      <c r="AT73" s="30"/>
      <c r="AU73" s="33" t="s">
        <v>212</v>
      </c>
      <c r="AV73" s="34"/>
      <c r="AW73" s="34"/>
      <c r="AX73" s="34"/>
      <c r="AY73" s="37"/>
      <c r="AZ73" s="38"/>
      <c r="BA73" s="38"/>
      <c r="BB73" s="38"/>
      <c r="BC73" s="41"/>
      <c r="BD73" s="42"/>
      <c r="BE73" s="42"/>
      <c r="BF73" s="42"/>
      <c r="BG73" s="45"/>
      <c r="BH73" s="46"/>
      <c r="BI73" s="46"/>
      <c r="BJ73" s="46"/>
      <c r="BK73" s="103" t="s">
        <v>212</v>
      </c>
      <c r="BL73" s="103" t="s">
        <v>212</v>
      </c>
    </row>
    <row r="74" spans="1:64" ht="29.1" customHeight="1" outlineLevel="1">
      <c r="A74" s="6" t="s">
        <v>26</v>
      </c>
      <c r="B74" s="8" t="s">
        <v>212</v>
      </c>
      <c r="C74" s="8"/>
      <c r="D74" s="8"/>
      <c r="E74" s="8"/>
      <c r="F74" s="10" t="s">
        <v>207</v>
      </c>
      <c r="G74" s="10" t="s">
        <v>207</v>
      </c>
      <c r="H74" s="10" t="s">
        <v>208</v>
      </c>
      <c r="I74" s="10" t="s">
        <v>207</v>
      </c>
      <c r="J74" s="10" t="s">
        <v>207</v>
      </c>
      <c r="K74" s="10" t="s">
        <v>208</v>
      </c>
      <c r="L74" s="10" t="s">
        <v>207</v>
      </c>
      <c r="M74" s="10" t="s">
        <v>207</v>
      </c>
      <c r="N74" s="10" t="s">
        <v>208</v>
      </c>
      <c r="O74" s="10"/>
      <c r="P74" s="10"/>
      <c r="Q74" s="12"/>
      <c r="R74" s="12"/>
      <c r="S74" s="12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216" t="s">
        <v>209</v>
      </c>
      <c r="AE74" s="242" t="s">
        <v>209</v>
      </c>
      <c r="AF74" s="242" t="s">
        <v>209</v>
      </c>
      <c r="AG74" s="242" t="s">
        <v>209</v>
      </c>
      <c r="AH74" s="17"/>
      <c r="AI74" s="219" t="s">
        <v>210</v>
      </c>
      <c r="AJ74" s="243" t="s">
        <v>210</v>
      </c>
      <c r="AK74" s="243" t="s">
        <v>210</v>
      </c>
      <c r="AL74" s="243" t="s">
        <v>210</v>
      </c>
      <c r="AM74" s="25"/>
      <c r="AN74" s="26"/>
      <c r="AO74" s="26"/>
      <c r="AP74" s="26"/>
      <c r="AQ74" s="29"/>
      <c r="AR74" s="30"/>
      <c r="AS74" s="30"/>
      <c r="AT74" s="30"/>
      <c r="AU74" s="33" t="s">
        <v>212</v>
      </c>
      <c r="AV74" s="34"/>
      <c r="AW74" s="34"/>
      <c r="AX74" s="34"/>
      <c r="AY74" s="37"/>
      <c r="AZ74" s="38"/>
      <c r="BA74" s="38"/>
      <c r="BB74" s="38"/>
      <c r="BC74" s="41"/>
      <c r="BD74" s="42"/>
      <c r="BE74" s="42"/>
      <c r="BF74" s="42"/>
      <c r="BG74" s="45"/>
      <c r="BH74" s="46"/>
      <c r="BI74" s="46"/>
      <c r="BJ74" s="46"/>
      <c r="BK74" s="103" t="s">
        <v>212</v>
      </c>
      <c r="BL74" s="103" t="s">
        <v>212</v>
      </c>
    </row>
    <row r="75" spans="1:64" ht="29.1" customHeight="1" outlineLevel="1">
      <c r="A75" s="6" t="s">
        <v>5</v>
      </c>
      <c r="B75" s="8" t="s">
        <v>212</v>
      </c>
      <c r="C75" s="8"/>
      <c r="D75" s="8"/>
      <c r="E75" s="8"/>
      <c r="F75" s="10" t="s">
        <v>207</v>
      </c>
      <c r="G75" s="10" t="s">
        <v>207</v>
      </c>
      <c r="H75" s="10" t="s">
        <v>208</v>
      </c>
      <c r="I75" s="10" t="s">
        <v>207</v>
      </c>
      <c r="J75" s="10" t="s">
        <v>207</v>
      </c>
      <c r="K75" s="10" t="s">
        <v>208</v>
      </c>
      <c r="L75" s="10" t="s">
        <v>207</v>
      </c>
      <c r="M75" s="10" t="s">
        <v>207</v>
      </c>
      <c r="N75" s="10" t="s">
        <v>208</v>
      </c>
      <c r="O75" s="10"/>
      <c r="P75" s="10"/>
      <c r="Q75" s="12"/>
      <c r="R75" s="12"/>
      <c r="S75" s="12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216" t="s">
        <v>209</v>
      </c>
      <c r="AE75" s="242" t="s">
        <v>209</v>
      </c>
      <c r="AF75" s="242" t="s">
        <v>209</v>
      </c>
      <c r="AG75" s="242" t="s">
        <v>209</v>
      </c>
      <c r="AH75" s="17"/>
      <c r="AI75" s="219" t="s">
        <v>210</v>
      </c>
      <c r="AJ75" s="243" t="s">
        <v>210</v>
      </c>
      <c r="AK75" s="243" t="s">
        <v>210</v>
      </c>
      <c r="AL75" s="243" t="s">
        <v>210</v>
      </c>
      <c r="AM75" s="25"/>
      <c r="AN75" s="26"/>
      <c r="AO75" s="26"/>
      <c r="AP75" s="26"/>
      <c r="AQ75" s="29"/>
      <c r="AR75" s="30"/>
      <c r="AS75" s="30"/>
      <c r="AT75" s="30"/>
      <c r="AU75" s="33" t="s">
        <v>212</v>
      </c>
      <c r="AV75" s="34"/>
      <c r="AW75" s="34"/>
      <c r="AX75" s="34"/>
      <c r="AY75" s="37"/>
      <c r="AZ75" s="38"/>
      <c r="BA75" s="38"/>
      <c r="BB75" s="38"/>
      <c r="BC75" s="41"/>
      <c r="BD75" s="42"/>
      <c r="BE75" s="42"/>
      <c r="BF75" s="42"/>
      <c r="BG75" s="45"/>
      <c r="BH75" s="46"/>
      <c r="BI75" s="46"/>
      <c r="BJ75" s="46"/>
      <c r="BK75" s="103" t="s">
        <v>212</v>
      </c>
      <c r="BL75" s="103" t="s">
        <v>212</v>
      </c>
    </row>
    <row r="76" spans="1:64" ht="29.1" customHeight="1" outlineLevel="1">
      <c r="A76" s="6" t="s">
        <v>7</v>
      </c>
      <c r="B76" s="8" t="s">
        <v>212</v>
      </c>
      <c r="C76" s="8"/>
      <c r="D76" s="8"/>
      <c r="E76" s="8"/>
      <c r="F76" s="10" t="s">
        <v>207</v>
      </c>
      <c r="G76" s="10" t="s">
        <v>207</v>
      </c>
      <c r="H76" s="10" t="s">
        <v>208</v>
      </c>
      <c r="I76" s="10" t="s">
        <v>207</v>
      </c>
      <c r="J76" s="10" t="s">
        <v>207</v>
      </c>
      <c r="K76" s="10" t="s">
        <v>208</v>
      </c>
      <c r="L76" s="10" t="s">
        <v>207</v>
      </c>
      <c r="M76" s="10" t="s">
        <v>207</v>
      </c>
      <c r="N76" s="10" t="s">
        <v>208</v>
      </c>
      <c r="O76" s="10"/>
      <c r="P76" s="10"/>
      <c r="Q76" s="12"/>
      <c r="R76" s="12"/>
      <c r="S76" s="12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216" t="s">
        <v>209</v>
      </c>
      <c r="AE76" s="242" t="s">
        <v>209</v>
      </c>
      <c r="AF76" s="242" t="s">
        <v>209</v>
      </c>
      <c r="AG76" s="242" t="s">
        <v>209</v>
      </c>
      <c r="AH76" s="17"/>
      <c r="AI76" s="219" t="s">
        <v>210</v>
      </c>
      <c r="AJ76" s="243" t="s">
        <v>210</v>
      </c>
      <c r="AK76" s="243" t="s">
        <v>210</v>
      </c>
      <c r="AL76" s="243" t="s">
        <v>210</v>
      </c>
      <c r="AM76" s="25"/>
      <c r="AN76" s="26"/>
      <c r="AO76" s="26"/>
      <c r="AP76" s="26"/>
      <c r="AQ76" s="29"/>
      <c r="AR76" s="30"/>
      <c r="AS76" s="30"/>
      <c r="AT76" s="30"/>
      <c r="AU76" s="33" t="s">
        <v>212</v>
      </c>
      <c r="AV76" s="34"/>
      <c r="AW76" s="34"/>
      <c r="AX76" s="34"/>
      <c r="AY76" s="37"/>
      <c r="AZ76" s="38"/>
      <c r="BA76" s="38"/>
      <c r="BB76" s="38"/>
      <c r="BC76" s="41"/>
      <c r="BD76" s="42"/>
      <c r="BE76" s="42"/>
      <c r="BF76" s="42"/>
      <c r="BG76" s="45"/>
      <c r="BH76" s="46"/>
      <c r="BI76" s="46"/>
      <c r="BJ76" s="46"/>
      <c r="BK76" s="103" t="s">
        <v>212</v>
      </c>
      <c r="BL76" s="103" t="s">
        <v>212</v>
      </c>
    </row>
    <row r="77" spans="1:64" ht="29.1" customHeight="1" outlineLevel="1">
      <c r="A77" s="6" t="s">
        <v>1</v>
      </c>
      <c r="B77" s="8" t="s">
        <v>212</v>
      </c>
      <c r="C77" s="8"/>
      <c r="D77" s="8"/>
      <c r="E77" s="8"/>
      <c r="F77" s="10" t="s">
        <v>207</v>
      </c>
      <c r="G77" s="10" t="s">
        <v>207</v>
      </c>
      <c r="H77" s="10" t="s">
        <v>208</v>
      </c>
      <c r="I77" s="10" t="s">
        <v>207</v>
      </c>
      <c r="J77" s="10" t="s">
        <v>207</v>
      </c>
      <c r="K77" s="10" t="s">
        <v>208</v>
      </c>
      <c r="L77" s="10" t="s">
        <v>207</v>
      </c>
      <c r="M77" s="10" t="s">
        <v>207</v>
      </c>
      <c r="N77" s="10" t="s">
        <v>208</v>
      </c>
      <c r="O77" s="10"/>
      <c r="P77" s="10"/>
      <c r="Q77" s="12"/>
      <c r="R77" s="12"/>
      <c r="S77" s="12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216" t="s">
        <v>209</v>
      </c>
      <c r="AE77" s="242" t="s">
        <v>209</v>
      </c>
      <c r="AF77" s="242" t="s">
        <v>209</v>
      </c>
      <c r="AG77" s="242" t="s">
        <v>209</v>
      </c>
      <c r="AH77" s="17"/>
      <c r="AI77" s="219" t="s">
        <v>210</v>
      </c>
      <c r="AJ77" s="243" t="s">
        <v>210</v>
      </c>
      <c r="AK77" s="243" t="s">
        <v>210</v>
      </c>
      <c r="AL77" s="243" t="s">
        <v>210</v>
      </c>
      <c r="AM77" s="25"/>
      <c r="AN77" s="26"/>
      <c r="AO77" s="26"/>
      <c r="AP77" s="26"/>
      <c r="AQ77" s="29"/>
      <c r="AR77" s="30"/>
      <c r="AS77" s="30"/>
      <c r="AT77" s="30"/>
      <c r="AU77" s="33" t="s">
        <v>212</v>
      </c>
      <c r="AV77" s="34"/>
      <c r="AW77" s="34"/>
      <c r="AX77" s="34"/>
      <c r="AY77" s="37"/>
      <c r="AZ77" s="38"/>
      <c r="BA77" s="38"/>
      <c r="BB77" s="38"/>
      <c r="BC77" s="41"/>
      <c r="BD77" s="42"/>
      <c r="BE77" s="42"/>
      <c r="BF77" s="42"/>
      <c r="BG77" s="45"/>
      <c r="BH77" s="46"/>
      <c r="BI77" s="46"/>
      <c r="BJ77" s="46"/>
      <c r="BK77" s="103" t="s">
        <v>212</v>
      </c>
      <c r="BL77" s="103" t="s">
        <v>212</v>
      </c>
    </row>
    <row r="78" spans="1:64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22"/>
      <c r="BI78" s="22"/>
      <c r="BJ78" s="22"/>
      <c r="BK78" s="1"/>
      <c r="BL78" s="1"/>
    </row>
    <row r="79" spans="1:64" ht="30" customHeight="1" outlineLevel="1">
      <c r="A79" s="47" t="s">
        <v>29</v>
      </c>
      <c r="B79" s="8"/>
      <c r="C79" s="8"/>
      <c r="D79" s="8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12"/>
      <c r="S79" s="12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5"/>
      <c r="AE79" s="16"/>
      <c r="AF79" s="16"/>
      <c r="AG79" s="16"/>
      <c r="AH79" s="17"/>
      <c r="AI79" s="20"/>
      <c r="AJ79" s="21"/>
      <c r="AK79" s="21"/>
      <c r="AL79" s="21"/>
      <c r="AM79" s="25"/>
      <c r="AN79" s="26"/>
      <c r="AO79" s="26"/>
      <c r="AP79" s="26"/>
      <c r="AQ79" s="29"/>
      <c r="AR79" s="30"/>
      <c r="AS79" s="30"/>
      <c r="AT79" s="30"/>
      <c r="AU79" s="33"/>
      <c r="AV79" s="34"/>
      <c r="AW79" s="34"/>
      <c r="AX79" s="34"/>
      <c r="AY79" s="37"/>
      <c r="AZ79" s="38"/>
      <c r="BA79" s="38"/>
      <c r="BB79" s="38"/>
      <c r="BC79" s="41"/>
      <c r="BD79" s="42"/>
      <c r="BE79" s="42"/>
      <c r="BF79" s="42"/>
      <c r="BG79" s="45"/>
      <c r="BH79" s="46"/>
      <c r="BI79" s="46"/>
      <c r="BJ79" s="46"/>
      <c r="BK79" s="66"/>
      <c r="BL79" s="66"/>
    </row>
    <row r="80" spans="1:64" ht="30" customHeight="1" outlineLevel="1">
      <c r="A80" s="47" t="s">
        <v>28</v>
      </c>
      <c r="B80" s="8"/>
      <c r="C80" s="8"/>
      <c r="D80" s="8"/>
      <c r="E80" s="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12"/>
      <c r="S80" s="12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5"/>
      <c r="AE80" s="16"/>
      <c r="AF80" s="16"/>
      <c r="AG80" s="16"/>
      <c r="AH80" s="17"/>
      <c r="AI80" s="20"/>
      <c r="AJ80" s="21"/>
      <c r="AK80" s="21"/>
      <c r="AL80" s="21"/>
      <c r="AM80" s="25"/>
      <c r="AN80" s="26"/>
      <c r="AO80" s="26"/>
      <c r="AP80" s="26"/>
      <c r="AQ80" s="29"/>
      <c r="AR80" s="30"/>
      <c r="AS80" s="30"/>
      <c r="AT80" s="30"/>
      <c r="AU80" s="33"/>
      <c r="AV80" s="33"/>
      <c r="AW80" s="33"/>
      <c r="AX80" s="33"/>
      <c r="AY80" s="37"/>
      <c r="AZ80" s="38"/>
      <c r="BA80" s="38"/>
      <c r="BB80" s="38"/>
      <c r="BC80" s="41"/>
      <c r="BD80" s="42"/>
      <c r="BE80" s="42"/>
      <c r="BF80" s="42"/>
      <c r="BG80" s="45"/>
      <c r="BH80" s="46"/>
      <c r="BI80" s="46"/>
      <c r="BJ80" s="46"/>
      <c r="BK80" s="66"/>
      <c r="BL80" s="66"/>
    </row>
    <row r="81" spans="1:64" ht="30" customHeight="1" outlineLevel="1">
      <c r="A81" s="47" t="s">
        <v>42</v>
      </c>
      <c r="B81" s="8"/>
      <c r="C81" s="8"/>
      <c r="D81" s="8"/>
      <c r="E81" s="8"/>
      <c r="F81" s="9"/>
      <c r="G81" s="9"/>
      <c r="H81" s="9"/>
      <c r="I81" s="10"/>
      <c r="J81" s="10"/>
      <c r="K81" s="10"/>
      <c r="L81" s="10"/>
      <c r="M81" s="10"/>
      <c r="N81" s="10"/>
      <c r="O81" s="10"/>
      <c r="P81" s="10"/>
      <c r="Q81" s="12"/>
      <c r="R81" s="12"/>
      <c r="S81" s="12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5"/>
      <c r="AE81" s="16"/>
      <c r="AF81" s="16"/>
      <c r="AG81" s="16"/>
      <c r="AH81" s="17"/>
      <c r="AI81" s="20"/>
      <c r="AJ81" s="21"/>
      <c r="AK81" s="21"/>
      <c r="AL81" s="21"/>
      <c r="AM81" s="25"/>
      <c r="AN81" s="26"/>
      <c r="AO81" s="26"/>
      <c r="AP81" s="26"/>
      <c r="AQ81" s="29"/>
      <c r="AR81" s="30"/>
      <c r="AS81" s="30"/>
      <c r="AT81" s="30"/>
      <c r="AU81" s="33"/>
      <c r="AV81" s="34"/>
      <c r="AW81" s="34"/>
      <c r="AX81" s="34"/>
      <c r="AY81" s="37"/>
      <c r="AZ81" s="38"/>
      <c r="BA81" s="38"/>
      <c r="BB81" s="38"/>
      <c r="BC81" s="41"/>
      <c r="BD81" s="42"/>
      <c r="BE81" s="42"/>
      <c r="BF81" s="42"/>
      <c r="BG81" s="45"/>
      <c r="BH81" s="46"/>
      <c r="BI81" s="46"/>
      <c r="BJ81" s="46"/>
      <c r="BK81" s="66"/>
      <c r="BL81" s="66"/>
    </row>
  </sheetData>
  <mergeCells count="70">
    <mergeCell ref="U48:W48"/>
    <mergeCell ref="X48:Z48"/>
    <mergeCell ref="AA48:AC48"/>
    <mergeCell ref="BD47:BF48"/>
    <mergeCell ref="BG47:BG49"/>
    <mergeCell ref="AV47:AX48"/>
    <mergeCell ref="AY47:AY49"/>
    <mergeCell ref="AZ47:BB48"/>
    <mergeCell ref="BC47:BC49"/>
    <mergeCell ref="C48:E48"/>
    <mergeCell ref="F48:H48"/>
    <mergeCell ref="I48:K48"/>
    <mergeCell ref="L48:N48"/>
    <mergeCell ref="R48:T48"/>
    <mergeCell ref="O47:O49"/>
    <mergeCell ref="P47:P49"/>
    <mergeCell ref="BN3:BN5"/>
    <mergeCell ref="BH47:BJ48"/>
    <mergeCell ref="BK47:BK49"/>
    <mergeCell ref="BL47:BL49"/>
    <mergeCell ref="AJ47:AL48"/>
    <mergeCell ref="AM47:AM49"/>
    <mergeCell ref="AN47:AP48"/>
    <mergeCell ref="AR47:AT48"/>
    <mergeCell ref="AU47:AU49"/>
    <mergeCell ref="AQ47:AQ49"/>
    <mergeCell ref="AU3:AU5"/>
    <mergeCell ref="AV3:AX4"/>
    <mergeCell ref="AY3:AY5"/>
    <mergeCell ref="AZ3:BB4"/>
    <mergeCell ref="BC3:BC5"/>
    <mergeCell ref="U4:W4"/>
    <mergeCell ref="X4:Z4"/>
    <mergeCell ref="AA4:AC4"/>
    <mergeCell ref="A45:BL45"/>
    <mergeCell ref="B47:B49"/>
    <mergeCell ref="C47:N47"/>
    <mergeCell ref="Q47:Q49"/>
    <mergeCell ref="R47:AC47"/>
    <mergeCell ref="AD47:AD49"/>
    <mergeCell ref="AE47:AG48"/>
    <mergeCell ref="BH3:BJ4"/>
    <mergeCell ref="BK3:BK5"/>
    <mergeCell ref="BL3:BL5"/>
    <mergeCell ref="AH47:AH49"/>
    <mergeCell ref="AI47:AI49"/>
    <mergeCell ref="BD3:BF4"/>
    <mergeCell ref="C4:E4"/>
    <mergeCell ref="F4:H4"/>
    <mergeCell ref="I4:K4"/>
    <mergeCell ref="L4:N4"/>
    <mergeCell ref="R4:T4"/>
    <mergeCell ref="O3:O5"/>
    <mergeCell ref="P3:P5"/>
    <mergeCell ref="B2:Q2"/>
    <mergeCell ref="AD2:BL2"/>
    <mergeCell ref="B3:B5"/>
    <mergeCell ref="C3:N3"/>
    <mergeCell ref="Q3:Q5"/>
    <mergeCell ref="R3:AC3"/>
    <mergeCell ref="AD3:AD5"/>
    <mergeCell ref="AE3:AG4"/>
    <mergeCell ref="AH3:AH5"/>
    <mergeCell ref="AI3:AI5"/>
    <mergeCell ref="BG3:BG5"/>
    <mergeCell ref="AJ3:AL4"/>
    <mergeCell ref="AM3:AM5"/>
    <mergeCell ref="AN3:AP4"/>
    <mergeCell ref="AQ3:AQ5"/>
    <mergeCell ref="AR3:AT4"/>
  </mergeCells>
  <conditionalFormatting sqref="BP5:BQ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{1DA5E463-48BF-492A-96FE-BF4BC9F18E68}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A5E463-48BF-492A-96FE-BF4BC9F18E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BP5:BQ6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codeName="Tabelle20">
    <tabColor theme="6" tint="-0.499984740745262"/>
  </sheetPr>
  <dimension ref="A1:BC81"/>
  <sheetViews>
    <sheetView topLeftCell="A4"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4" width="17.375" style="1" hidden="1" customWidth="1" outlineLevel="1"/>
    <col min="5" max="6" width="14.875" style="3" hidden="1" customWidth="1" outlineLevel="3"/>
    <col min="7" max="11" width="14.875" style="1" hidden="1" customWidth="1" outlineLevel="3"/>
    <col min="12" max="12" width="16.5" style="1" customWidth="1" collapsed="1"/>
    <col min="13" max="14" width="16.5" style="1" hidden="1" customWidth="1" outlineLevel="1"/>
    <col min="15" max="15" width="14.875" style="1" hidden="1" customWidth="1" outlineLevel="1"/>
    <col min="16" max="19" width="12.875" style="1" hidden="1" customWidth="1" outlineLevel="1"/>
    <col min="20" max="20" width="16" style="1" hidden="1" customWidth="1" outlineLevel="1"/>
    <col min="21" max="21" width="14.625" style="1" hidden="1" customWidth="1" outlineLevel="1"/>
    <col min="22" max="22" width="12.875" style="1" hidden="1" customWidth="1" outlineLevel="1"/>
    <col min="23" max="23" width="12.875" style="1" customWidth="1" collapsed="1"/>
    <col min="24" max="24" width="12.875" style="1" customWidth="1"/>
    <col min="25" max="26" width="12.375" style="1" hidden="1" customWidth="1" outlineLevel="1"/>
    <col min="27" max="27" width="13.25" style="1" customWidth="1" collapsed="1"/>
    <col min="28" max="28" width="13.875" style="1" customWidth="1"/>
    <col min="29" max="30" width="12.625" style="1" hidden="1" customWidth="1" outlineLevel="1"/>
    <col min="31" max="31" width="14" style="1" customWidth="1" collapsed="1"/>
    <col min="32" max="33" width="12.375" style="1" hidden="1" customWidth="1" outlineLevel="1"/>
    <col min="34" max="34" width="16.625" style="1" customWidth="1" collapsed="1"/>
    <col min="35" max="36" width="12.875" style="1" hidden="1" customWidth="1" outlineLevel="1"/>
    <col min="37" max="37" width="16" style="1" customWidth="1" collapsed="1"/>
    <col min="38" max="39" width="15.625" style="1" hidden="1" customWidth="1" outlineLevel="1"/>
    <col min="40" max="40" width="15.875" style="1" customWidth="1" collapsed="1"/>
    <col min="41" max="42" width="17.875" style="1" hidden="1" customWidth="1" outlineLevel="1"/>
    <col min="43" max="43" width="16.5" style="1" customWidth="1" collapsed="1"/>
    <col min="44" max="45" width="16" style="1" hidden="1" customWidth="1" outlineLevel="1"/>
    <col min="46" max="46" width="18" style="1" customWidth="1" collapsed="1"/>
    <col min="47" max="48" width="14.5" style="1" hidden="1" customWidth="1" outlineLevel="1"/>
    <col min="49" max="49" width="13.875" style="1" customWidth="1" collapsed="1"/>
    <col min="50" max="50" width="14.5" style="1" customWidth="1"/>
    <col min="51" max="51" width="10.875" style="1"/>
    <col min="52" max="52" width="21.75" style="1" customWidth="1"/>
    <col min="53" max="54" width="10.875" style="1"/>
    <col min="55" max="55" width="29.625" style="1" bestFit="1" customWidth="1"/>
    <col min="56" max="16384" width="10.875" style="1"/>
  </cols>
  <sheetData>
    <row r="1" spans="1:55" ht="24.95" customHeight="1">
      <c r="A1" s="155" t="s">
        <v>344</v>
      </c>
      <c r="C1" s="69"/>
      <c r="D1" s="70"/>
      <c r="E1" s="1"/>
      <c r="F1" s="1"/>
      <c r="G1" s="69"/>
      <c r="H1" s="69"/>
    </row>
    <row r="2" spans="1:55" ht="45" customHeight="1">
      <c r="B2" s="591" t="s">
        <v>49</v>
      </c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141"/>
      <c r="N2" s="141"/>
      <c r="O2" s="141"/>
      <c r="X2" s="591" t="s">
        <v>50</v>
      </c>
      <c r="Y2" s="591"/>
      <c r="Z2" s="591"/>
      <c r="AA2" s="591"/>
      <c r="AB2" s="591"/>
      <c r="AC2" s="591"/>
      <c r="AD2" s="591"/>
      <c r="AE2" s="591"/>
      <c r="AF2" s="591"/>
      <c r="AG2" s="591"/>
      <c r="AH2" s="591"/>
      <c r="AI2" s="591"/>
      <c r="AJ2" s="591"/>
      <c r="AK2" s="591"/>
      <c r="AL2" s="591"/>
      <c r="AM2" s="591"/>
      <c r="AN2" s="591"/>
      <c r="AO2" s="591"/>
      <c r="AP2" s="591"/>
      <c r="AQ2" s="591"/>
      <c r="AR2" s="591"/>
      <c r="AS2" s="591"/>
      <c r="AT2" s="591"/>
      <c r="AU2" s="591"/>
      <c r="AV2" s="591"/>
      <c r="AW2" s="591"/>
      <c r="AX2" s="591"/>
    </row>
    <row r="3" spans="1:55" ht="30" customHeight="1">
      <c r="A3" s="156"/>
      <c r="B3" s="469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69" t="s">
        <v>157</v>
      </c>
      <c r="L3" s="448" t="s">
        <v>30</v>
      </c>
      <c r="M3" s="448" t="s">
        <v>163</v>
      </c>
      <c r="N3" s="451" t="s">
        <v>30</v>
      </c>
      <c r="O3" s="452"/>
      <c r="P3" s="452"/>
      <c r="Q3" s="452"/>
      <c r="R3" s="452"/>
      <c r="S3" s="452"/>
      <c r="T3" s="452"/>
      <c r="U3" s="452"/>
      <c r="V3" s="448" t="s">
        <v>162</v>
      </c>
      <c r="W3" s="460" t="s">
        <v>435</v>
      </c>
      <c r="X3" s="473" t="s">
        <v>65</v>
      </c>
      <c r="Y3" s="592" t="s">
        <v>31</v>
      </c>
      <c r="Z3" s="592"/>
      <c r="AA3" s="477" t="s">
        <v>66</v>
      </c>
      <c r="AB3" s="480" t="s">
        <v>64</v>
      </c>
      <c r="AC3" s="593" t="s">
        <v>64</v>
      </c>
      <c r="AD3" s="593"/>
      <c r="AE3" s="483" t="s">
        <v>67</v>
      </c>
      <c r="AF3" s="594" t="s">
        <v>32</v>
      </c>
      <c r="AG3" s="594"/>
      <c r="AH3" s="485" t="s">
        <v>68</v>
      </c>
      <c r="AI3" s="595" t="s">
        <v>57</v>
      </c>
      <c r="AJ3" s="595"/>
      <c r="AK3" s="487" t="s">
        <v>446</v>
      </c>
      <c r="AL3" s="600" t="s">
        <v>446</v>
      </c>
      <c r="AM3" s="601"/>
      <c r="AN3" s="545" t="s">
        <v>452</v>
      </c>
      <c r="AO3" s="600" t="s">
        <v>454</v>
      </c>
      <c r="AP3" s="601"/>
      <c r="AQ3" s="545" t="s">
        <v>453</v>
      </c>
      <c r="AR3" s="600" t="s">
        <v>450</v>
      </c>
      <c r="AS3" s="601"/>
      <c r="AT3" s="481" t="s">
        <v>36</v>
      </c>
      <c r="AU3" s="596" t="s">
        <v>36</v>
      </c>
      <c r="AV3" s="596"/>
      <c r="AW3" s="597" t="s">
        <v>72</v>
      </c>
      <c r="AX3" s="597" t="s">
        <v>73</v>
      </c>
      <c r="AZ3" s="539" t="s">
        <v>80</v>
      </c>
      <c r="BB3" s="375" t="s">
        <v>159</v>
      </c>
      <c r="BC3" s="376" t="s">
        <v>351</v>
      </c>
    </row>
    <row r="4" spans="1:55" ht="26.1" customHeight="1">
      <c r="A4" s="156"/>
      <c r="B4" s="470"/>
      <c r="C4" s="455" t="s">
        <v>43</v>
      </c>
      <c r="D4" s="455"/>
      <c r="E4" s="455" t="s">
        <v>39</v>
      </c>
      <c r="F4" s="455"/>
      <c r="G4" s="455" t="s">
        <v>38</v>
      </c>
      <c r="H4" s="455"/>
      <c r="I4" s="455" t="s">
        <v>40</v>
      </c>
      <c r="J4" s="446"/>
      <c r="K4" s="470"/>
      <c r="L4" s="449"/>
      <c r="M4" s="449"/>
      <c r="N4" s="442" t="s">
        <v>43</v>
      </c>
      <c r="O4" s="442"/>
      <c r="P4" s="442" t="s">
        <v>39</v>
      </c>
      <c r="Q4" s="442"/>
      <c r="R4" s="442" t="s">
        <v>38</v>
      </c>
      <c r="S4" s="442"/>
      <c r="T4" s="442" t="s">
        <v>40</v>
      </c>
      <c r="U4" s="451"/>
      <c r="V4" s="449"/>
      <c r="W4" s="461"/>
      <c r="X4" s="474"/>
      <c r="Y4" s="592"/>
      <c r="Z4" s="592"/>
      <c r="AA4" s="478"/>
      <c r="AB4" s="480"/>
      <c r="AC4" s="593"/>
      <c r="AD4" s="593"/>
      <c r="AE4" s="483"/>
      <c r="AF4" s="594"/>
      <c r="AG4" s="594"/>
      <c r="AH4" s="485"/>
      <c r="AI4" s="595"/>
      <c r="AJ4" s="595"/>
      <c r="AK4" s="487"/>
      <c r="AL4" s="602"/>
      <c r="AM4" s="603"/>
      <c r="AN4" s="546"/>
      <c r="AO4" s="602"/>
      <c r="AP4" s="603"/>
      <c r="AQ4" s="546"/>
      <c r="AR4" s="602"/>
      <c r="AS4" s="603"/>
      <c r="AT4" s="481"/>
      <c r="AU4" s="596"/>
      <c r="AV4" s="596"/>
      <c r="AW4" s="598"/>
      <c r="AX4" s="598"/>
      <c r="AZ4" s="539"/>
      <c r="BB4" s="377" t="s">
        <v>46</v>
      </c>
      <c r="BC4" s="378" t="s">
        <v>158</v>
      </c>
    </row>
    <row r="5" spans="1:55" ht="26.1" customHeight="1">
      <c r="A5" s="156"/>
      <c r="B5" s="471"/>
      <c r="C5" s="139" t="s">
        <v>138</v>
      </c>
      <c r="D5" s="5" t="s">
        <v>139</v>
      </c>
      <c r="E5" s="139" t="s">
        <v>138</v>
      </c>
      <c r="F5" s="5" t="s">
        <v>139</v>
      </c>
      <c r="G5" s="139" t="s">
        <v>138</v>
      </c>
      <c r="H5" s="5" t="s">
        <v>139</v>
      </c>
      <c r="I5" s="139" t="s">
        <v>138</v>
      </c>
      <c r="J5" s="226" t="s">
        <v>139</v>
      </c>
      <c r="K5" s="471"/>
      <c r="L5" s="450"/>
      <c r="M5" s="450"/>
      <c r="N5" s="12" t="s">
        <v>138</v>
      </c>
      <c r="O5" s="12" t="s">
        <v>139</v>
      </c>
      <c r="P5" s="12" t="s">
        <v>138</v>
      </c>
      <c r="Q5" s="12" t="s">
        <v>139</v>
      </c>
      <c r="R5" s="12" t="s">
        <v>138</v>
      </c>
      <c r="S5" s="12" t="s">
        <v>139</v>
      </c>
      <c r="T5" s="12" t="s">
        <v>138</v>
      </c>
      <c r="U5" s="241" t="s">
        <v>139</v>
      </c>
      <c r="V5" s="450"/>
      <c r="W5" s="462"/>
      <c r="X5" s="475"/>
      <c r="Y5" s="73" t="s">
        <v>138</v>
      </c>
      <c r="Z5" s="14" t="s">
        <v>139</v>
      </c>
      <c r="AA5" s="479"/>
      <c r="AB5" s="480"/>
      <c r="AC5" s="18" t="s">
        <v>138</v>
      </c>
      <c r="AD5" s="19" t="s">
        <v>139</v>
      </c>
      <c r="AE5" s="483"/>
      <c r="AF5" s="24" t="s">
        <v>138</v>
      </c>
      <c r="AG5" s="23" t="s">
        <v>139</v>
      </c>
      <c r="AH5" s="485"/>
      <c r="AI5" s="27" t="s">
        <v>138</v>
      </c>
      <c r="AJ5" s="28" t="s">
        <v>139</v>
      </c>
      <c r="AK5" s="487"/>
      <c r="AL5" s="425" t="s">
        <v>138</v>
      </c>
      <c r="AM5" s="425" t="s">
        <v>139</v>
      </c>
      <c r="AN5" s="547"/>
      <c r="AO5" s="426" t="s">
        <v>138</v>
      </c>
      <c r="AP5" s="36" t="s">
        <v>139</v>
      </c>
      <c r="AQ5" s="547"/>
      <c r="AR5" s="427" t="s">
        <v>138</v>
      </c>
      <c r="AS5" s="40" t="s">
        <v>139</v>
      </c>
      <c r="AT5" s="481"/>
      <c r="AU5" s="43" t="s">
        <v>138</v>
      </c>
      <c r="AV5" s="44" t="s">
        <v>139</v>
      </c>
      <c r="AW5" s="599"/>
      <c r="AX5" s="599"/>
      <c r="AZ5" s="539"/>
      <c r="BB5" s="377" t="s">
        <v>160</v>
      </c>
      <c r="BC5" s="378" t="s">
        <v>352</v>
      </c>
    </row>
    <row r="6" spans="1:55" ht="29.1" customHeight="1">
      <c r="A6" s="347" t="s">
        <v>6</v>
      </c>
      <c r="B6" s="161">
        <v>0.72399999999999987</v>
      </c>
      <c r="C6" s="161">
        <v>651.59999999999991</v>
      </c>
      <c r="D6" s="161">
        <v>72.40000000000002</v>
      </c>
      <c r="E6" s="228">
        <v>84.707999999999998</v>
      </c>
      <c r="F6" s="228">
        <v>9.4120000000000044</v>
      </c>
      <c r="G6" s="228">
        <v>247.608</v>
      </c>
      <c r="H6" s="228">
        <v>27.512000000000008</v>
      </c>
      <c r="I6" s="228">
        <v>319.28399999999993</v>
      </c>
      <c r="J6" s="228">
        <v>35.476000000000006</v>
      </c>
      <c r="K6" s="180" t="s">
        <v>160</v>
      </c>
      <c r="L6" s="58">
        <v>142657</v>
      </c>
      <c r="M6" s="58" t="s">
        <v>160</v>
      </c>
      <c r="N6" s="129">
        <v>132671.01</v>
      </c>
      <c r="O6" s="129">
        <v>9985.9899999999907</v>
      </c>
      <c r="P6" s="236">
        <v>17247.231300000003</v>
      </c>
      <c r="Q6" s="236">
        <v>1298.1786999999988</v>
      </c>
      <c r="R6" s="236">
        <v>50414.983800000002</v>
      </c>
      <c r="S6" s="236">
        <v>3794.6761999999967</v>
      </c>
      <c r="T6" s="236">
        <v>65008.794900000001</v>
      </c>
      <c r="U6" s="236">
        <v>4893.135099999995</v>
      </c>
      <c r="V6" s="112" t="s">
        <v>160</v>
      </c>
      <c r="W6" s="423">
        <v>2012</v>
      </c>
      <c r="X6" s="15">
        <v>20</v>
      </c>
      <c r="Y6" s="106">
        <v>20</v>
      </c>
      <c r="Z6" s="106">
        <v>20</v>
      </c>
      <c r="AA6" s="17" t="s">
        <v>53</v>
      </c>
      <c r="AB6" s="20"/>
      <c r="AC6" s="240"/>
      <c r="AD6" s="240"/>
      <c r="AE6" s="25"/>
      <c r="AF6" s="26"/>
      <c r="AG6" s="26"/>
      <c r="AH6" s="29"/>
      <c r="AI6" s="30"/>
      <c r="AJ6" s="30"/>
      <c r="AK6" s="85">
        <v>1475</v>
      </c>
      <c r="AL6" s="81">
        <v>1354</v>
      </c>
      <c r="AM6" s="81">
        <v>873</v>
      </c>
      <c r="AN6" s="37"/>
      <c r="AO6" s="38"/>
      <c r="AP6" s="38"/>
      <c r="AQ6" s="41"/>
      <c r="AR6" s="42"/>
      <c r="AS6" s="42"/>
      <c r="AT6" s="45"/>
      <c r="AU6" s="46"/>
      <c r="AV6" s="46"/>
      <c r="AW6" s="102">
        <v>7977</v>
      </c>
      <c r="AX6" s="102">
        <v>8549</v>
      </c>
      <c r="AZ6" s="79"/>
      <c r="BB6" s="379" t="s">
        <v>161</v>
      </c>
      <c r="BC6" s="380" t="s">
        <v>353</v>
      </c>
    </row>
    <row r="7" spans="1:55" ht="29.1" customHeight="1">
      <c r="A7" s="157" t="s">
        <v>9</v>
      </c>
      <c r="B7" s="161">
        <v>0.17100000000000001</v>
      </c>
      <c r="C7" s="161">
        <v>153.9</v>
      </c>
      <c r="D7" s="161">
        <v>17.100000000000005</v>
      </c>
      <c r="E7" s="228">
        <v>0</v>
      </c>
      <c r="F7" s="228">
        <v>0</v>
      </c>
      <c r="G7" s="228">
        <v>0</v>
      </c>
      <c r="H7" s="228">
        <v>0</v>
      </c>
      <c r="I7" s="228">
        <v>153.9</v>
      </c>
      <c r="J7" s="228">
        <v>17.100000000000005</v>
      </c>
      <c r="K7" s="180" t="s">
        <v>160</v>
      </c>
      <c r="L7" s="58">
        <v>18826</v>
      </c>
      <c r="M7" s="58" t="s">
        <v>160</v>
      </c>
      <c r="N7" s="129">
        <v>16943.400000000001</v>
      </c>
      <c r="O7" s="129">
        <v>1882.5999999999985</v>
      </c>
      <c r="P7" s="236">
        <v>0</v>
      </c>
      <c r="Q7" s="236">
        <v>0</v>
      </c>
      <c r="R7" s="236">
        <v>0</v>
      </c>
      <c r="S7" s="236">
        <v>0</v>
      </c>
      <c r="T7" s="236">
        <v>16943.400000000001</v>
      </c>
      <c r="U7" s="236">
        <v>1882.5999999999985</v>
      </c>
      <c r="V7" s="112" t="s">
        <v>160</v>
      </c>
      <c r="W7" s="423">
        <v>2012</v>
      </c>
      <c r="X7" s="132">
        <v>20</v>
      </c>
      <c r="Y7" s="106">
        <v>20</v>
      </c>
      <c r="Z7" s="106">
        <v>20</v>
      </c>
      <c r="AA7" s="17" t="s">
        <v>53</v>
      </c>
      <c r="AB7" s="20"/>
      <c r="AC7" s="240"/>
      <c r="AD7" s="240"/>
      <c r="AE7" s="25"/>
      <c r="AF7" s="26"/>
      <c r="AG7" s="26"/>
      <c r="AH7" s="29"/>
      <c r="AI7" s="30"/>
      <c r="AJ7" s="30"/>
      <c r="AK7" s="85">
        <v>1026.0999999999999</v>
      </c>
      <c r="AL7" s="159">
        <v>1102</v>
      </c>
      <c r="AM7" s="81">
        <v>710</v>
      </c>
      <c r="AN7" s="37"/>
      <c r="AO7" s="38"/>
      <c r="AP7" s="38"/>
      <c r="AQ7" s="41"/>
      <c r="AR7" s="42"/>
      <c r="AS7" s="42"/>
      <c r="AT7" s="45"/>
      <c r="AU7" s="46"/>
      <c r="AV7" s="46"/>
      <c r="AW7" s="102">
        <v>5135</v>
      </c>
      <c r="AX7" s="102">
        <v>4167</v>
      </c>
      <c r="AZ7" s="79"/>
    </row>
    <row r="8" spans="1:55" ht="29.1" customHeight="1">
      <c r="A8" s="157" t="s">
        <v>18</v>
      </c>
      <c r="B8" s="161">
        <v>1.0069999999999999</v>
      </c>
      <c r="C8" s="161">
        <v>906.29999999999984</v>
      </c>
      <c r="D8" s="161">
        <v>100.70000000000002</v>
      </c>
      <c r="E8" s="228">
        <v>0</v>
      </c>
      <c r="F8" s="228">
        <v>0</v>
      </c>
      <c r="G8" s="228">
        <v>0</v>
      </c>
      <c r="H8" s="228">
        <v>0</v>
      </c>
      <c r="I8" s="228">
        <v>906.29999999999984</v>
      </c>
      <c r="J8" s="228">
        <v>100.70000000000002</v>
      </c>
      <c r="K8" s="180" t="s">
        <v>160</v>
      </c>
      <c r="L8" s="58">
        <v>149962</v>
      </c>
      <c r="M8" s="58" t="s">
        <v>160</v>
      </c>
      <c r="N8" s="129">
        <v>134965.80000000002</v>
      </c>
      <c r="O8" s="129">
        <v>14996.199999999983</v>
      </c>
      <c r="P8" s="236">
        <v>0</v>
      </c>
      <c r="Q8" s="236">
        <v>0</v>
      </c>
      <c r="R8" s="236">
        <v>0</v>
      </c>
      <c r="S8" s="236">
        <v>0</v>
      </c>
      <c r="T8" s="236">
        <v>134965.80000000002</v>
      </c>
      <c r="U8" s="236">
        <v>14996.199999999983</v>
      </c>
      <c r="V8" s="112" t="s">
        <v>160</v>
      </c>
      <c r="W8" s="423">
        <v>2012</v>
      </c>
      <c r="X8" s="15">
        <v>20</v>
      </c>
      <c r="Y8" s="106">
        <v>20</v>
      </c>
      <c r="Z8" s="106">
        <v>20</v>
      </c>
      <c r="AA8" s="17" t="s">
        <v>53</v>
      </c>
      <c r="AB8" s="20"/>
      <c r="AC8" s="240"/>
      <c r="AD8" s="240"/>
      <c r="AE8" s="25"/>
      <c r="AF8" s="26"/>
      <c r="AG8" s="26"/>
      <c r="AH8" s="29"/>
      <c r="AI8" s="30"/>
      <c r="AJ8" s="30"/>
      <c r="AK8" s="85">
        <v>504</v>
      </c>
      <c r="AL8" s="81">
        <v>504</v>
      </c>
      <c r="AM8" s="81">
        <v>325</v>
      </c>
      <c r="AN8" s="37"/>
      <c r="AO8" s="38"/>
      <c r="AP8" s="38"/>
      <c r="AQ8" s="41"/>
      <c r="AR8" s="42"/>
      <c r="AS8" s="42"/>
      <c r="AT8" s="45"/>
      <c r="AU8" s="46"/>
      <c r="AV8" s="46"/>
      <c r="AW8" s="102">
        <v>0</v>
      </c>
      <c r="AX8" s="102">
        <v>0</v>
      </c>
      <c r="AZ8" s="79"/>
    </row>
    <row r="9" spans="1:55" ht="29.1" customHeight="1">
      <c r="A9" s="157" t="s">
        <v>16</v>
      </c>
      <c r="B9" s="161">
        <v>0</v>
      </c>
      <c r="C9" s="161">
        <v>0</v>
      </c>
      <c r="D9" s="161">
        <v>0</v>
      </c>
      <c r="E9" s="228">
        <v>0</v>
      </c>
      <c r="F9" s="228">
        <v>0</v>
      </c>
      <c r="G9" s="228">
        <v>0</v>
      </c>
      <c r="H9" s="228">
        <v>0</v>
      </c>
      <c r="I9" s="228">
        <v>0</v>
      </c>
      <c r="J9" s="228">
        <v>0</v>
      </c>
      <c r="K9" s="180" t="s">
        <v>160</v>
      </c>
      <c r="L9" s="58">
        <v>0</v>
      </c>
      <c r="M9" s="58" t="s">
        <v>160</v>
      </c>
      <c r="N9" s="129">
        <v>0</v>
      </c>
      <c r="O9" s="129">
        <v>0</v>
      </c>
      <c r="P9" s="236">
        <v>0</v>
      </c>
      <c r="Q9" s="236">
        <v>0</v>
      </c>
      <c r="R9" s="236">
        <v>0</v>
      </c>
      <c r="S9" s="236">
        <v>0</v>
      </c>
      <c r="T9" s="236">
        <v>0</v>
      </c>
      <c r="U9" s="236">
        <v>0</v>
      </c>
      <c r="V9" s="112" t="s">
        <v>160</v>
      </c>
      <c r="W9" s="423">
        <v>2012</v>
      </c>
      <c r="X9" s="15">
        <v>20</v>
      </c>
      <c r="Y9" s="106">
        <v>20</v>
      </c>
      <c r="Z9" s="106">
        <v>20</v>
      </c>
      <c r="AA9" s="17" t="s">
        <v>53</v>
      </c>
      <c r="AB9" s="20"/>
      <c r="AC9" s="240"/>
      <c r="AD9" s="240"/>
      <c r="AE9" s="25"/>
      <c r="AF9" s="26"/>
      <c r="AG9" s="26"/>
      <c r="AH9" s="29"/>
      <c r="AI9" s="30"/>
      <c r="AJ9" s="30"/>
      <c r="AK9" s="234" t="s">
        <v>100</v>
      </c>
      <c r="AL9" s="235" t="s">
        <v>100</v>
      </c>
      <c r="AM9" s="235" t="s">
        <v>100</v>
      </c>
      <c r="AN9" s="37"/>
      <c r="AO9" s="38"/>
      <c r="AP9" s="38"/>
      <c r="AQ9" s="41"/>
      <c r="AR9" s="42"/>
      <c r="AS9" s="42"/>
      <c r="AT9" s="45"/>
      <c r="AU9" s="46"/>
      <c r="AV9" s="46"/>
      <c r="AW9" s="102">
        <v>0</v>
      </c>
      <c r="AX9" s="102">
        <v>0</v>
      </c>
      <c r="AZ9" s="79"/>
    </row>
    <row r="10" spans="1:55" ht="29.1" customHeight="1">
      <c r="A10" s="157" t="s">
        <v>22</v>
      </c>
      <c r="B10" s="161">
        <v>0</v>
      </c>
      <c r="C10" s="161">
        <v>0</v>
      </c>
      <c r="D10" s="161">
        <v>0</v>
      </c>
      <c r="E10" s="228">
        <v>0</v>
      </c>
      <c r="F10" s="228">
        <v>0</v>
      </c>
      <c r="G10" s="228">
        <v>0</v>
      </c>
      <c r="H10" s="228">
        <v>0</v>
      </c>
      <c r="I10" s="228">
        <v>0</v>
      </c>
      <c r="J10" s="228">
        <v>0</v>
      </c>
      <c r="K10" s="180" t="s">
        <v>160</v>
      </c>
      <c r="L10" s="58">
        <v>0</v>
      </c>
      <c r="M10" s="58" t="s">
        <v>160</v>
      </c>
      <c r="N10" s="129">
        <v>0</v>
      </c>
      <c r="O10" s="129">
        <v>0</v>
      </c>
      <c r="P10" s="236">
        <v>0</v>
      </c>
      <c r="Q10" s="236">
        <v>0</v>
      </c>
      <c r="R10" s="236">
        <v>0</v>
      </c>
      <c r="S10" s="236">
        <v>0</v>
      </c>
      <c r="T10" s="236">
        <v>0</v>
      </c>
      <c r="U10" s="236">
        <v>0</v>
      </c>
      <c r="V10" s="112" t="s">
        <v>160</v>
      </c>
      <c r="W10" s="423">
        <v>2012</v>
      </c>
      <c r="X10" s="15">
        <v>20</v>
      </c>
      <c r="Y10" s="106">
        <v>20</v>
      </c>
      <c r="Z10" s="106">
        <v>20</v>
      </c>
      <c r="AA10" s="17" t="s">
        <v>53</v>
      </c>
      <c r="AB10" s="20"/>
      <c r="AC10" s="240"/>
      <c r="AD10" s="240"/>
      <c r="AE10" s="25"/>
      <c r="AF10" s="26"/>
      <c r="AG10" s="26"/>
      <c r="AH10" s="29"/>
      <c r="AI10" s="30"/>
      <c r="AJ10" s="30"/>
      <c r="AK10" s="85">
        <v>831</v>
      </c>
      <c r="AL10" s="81">
        <v>831</v>
      </c>
      <c r="AM10" s="81">
        <v>536</v>
      </c>
      <c r="AN10" s="37"/>
      <c r="AO10" s="38"/>
      <c r="AP10" s="38"/>
      <c r="AQ10" s="41"/>
      <c r="AR10" s="42"/>
      <c r="AS10" s="42"/>
      <c r="AT10" s="45"/>
      <c r="AU10" s="46"/>
      <c r="AV10" s="46"/>
      <c r="AW10" s="102">
        <v>0</v>
      </c>
      <c r="AX10" s="102">
        <v>0</v>
      </c>
      <c r="AZ10" s="79"/>
    </row>
    <row r="11" spans="1:55" ht="29.1" customHeight="1">
      <c r="A11" s="157" t="s">
        <v>19</v>
      </c>
      <c r="B11" s="161">
        <v>0.35</v>
      </c>
      <c r="C11" s="161">
        <v>315</v>
      </c>
      <c r="D11" s="161">
        <v>34.999999999999979</v>
      </c>
      <c r="E11" s="228">
        <v>0</v>
      </c>
      <c r="F11" s="228">
        <v>0</v>
      </c>
      <c r="G11" s="228">
        <v>0</v>
      </c>
      <c r="H11" s="228">
        <v>0</v>
      </c>
      <c r="I11" s="228">
        <v>315</v>
      </c>
      <c r="J11" s="228">
        <v>34.999999999999979</v>
      </c>
      <c r="K11" s="180" t="s">
        <v>160</v>
      </c>
      <c r="L11" s="58">
        <v>23416</v>
      </c>
      <c r="M11" s="58" t="s">
        <v>160</v>
      </c>
      <c r="N11" s="129">
        <v>21074.400000000001</v>
      </c>
      <c r="O11" s="129">
        <v>2341.5999999999985</v>
      </c>
      <c r="P11" s="236">
        <v>0</v>
      </c>
      <c r="Q11" s="236">
        <v>0</v>
      </c>
      <c r="R11" s="236">
        <v>0</v>
      </c>
      <c r="S11" s="236">
        <v>0</v>
      </c>
      <c r="T11" s="236">
        <v>21074.400000000001</v>
      </c>
      <c r="U11" s="236">
        <v>2341.5999999999985</v>
      </c>
      <c r="V11" s="112" t="s">
        <v>160</v>
      </c>
      <c r="W11" s="423">
        <v>2012</v>
      </c>
      <c r="X11" s="132">
        <v>20</v>
      </c>
      <c r="Y11" s="106">
        <v>20</v>
      </c>
      <c r="Z11" s="106">
        <v>20</v>
      </c>
      <c r="AA11" s="17" t="s">
        <v>53</v>
      </c>
      <c r="AB11" s="20">
        <v>2.5</v>
      </c>
      <c r="AC11" s="240">
        <v>2.5</v>
      </c>
      <c r="AD11" s="240">
        <v>2.5</v>
      </c>
      <c r="AE11" s="25"/>
      <c r="AF11" s="26"/>
      <c r="AG11" s="26"/>
      <c r="AH11" s="29"/>
      <c r="AI11" s="30"/>
      <c r="AJ11" s="30"/>
      <c r="AK11" s="85">
        <v>1351</v>
      </c>
      <c r="AL11" s="159">
        <v>734</v>
      </c>
      <c r="AM11" s="81">
        <v>473</v>
      </c>
      <c r="AN11" s="37"/>
      <c r="AO11" s="38"/>
      <c r="AP11" s="38"/>
      <c r="AQ11" s="41"/>
      <c r="AR11" s="42"/>
      <c r="AS11" s="42"/>
      <c r="AT11" s="45"/>
      <c r="AU11" s="46"/>
      <c r="AV11" s="46"/>
      <c r="AW11" s="102">
        <v>5576</v>
      </c>
      <c r="AX11" s="102">
        <v>4666</v>
      </c>
      <c r="AZ11" s="79"/>
    </row>
    <row r="12" spans="1:55" ht="29.1" customHeight="1">
      <c r="A12" s="157" t="s">
        <v>3</v>
      </c>
      <c r="B12" s="161">
        <v>1.903</v>
      </c>
      <c r="C12" s="161">
        <v>1712.7</v>
      </c>
      <c r="D12" s="161">
        <v>190.29999999999993</v>
      </c>
      <c r="E12" s="228">
        <v>0</v>
      </c>
      <c r="F12" s="228">
        <v>0</v>
      </c>
      <c r="G12" s="228">
        <v>188.39700000000002</v>
      </c>
      <c r="H12" s="228">
        <v>20.932999999999989</v>
      </c>
      <c r="I12" s="228">
        <v>1524.3030000000001</v>
      </c>
      <c r="J12" s="228">
        <v>169.36699999999993</v>
      </c>
      <c r="K12" s="180" t="s">
        <v>160</v>
      </c>
      <c r="L12" s="58">
        <v>308119</v>
      </c>
      <c r="M12" s="58" t="s">
        <v>160</v>
      </c>
      <c r="N12" s="129">
        <v>301956.62</v>
      </c>
      <c r="O12" s="129">
        <v>6162.38</v>
      </c>
      <c r="P12" s="236">
        <v>0</v>
      </c>
      <c r="Q12" s="236">
        <v>0</v>
      </c>
      <c r="R12" s="236">
        <v>0</v>
      </c>
      <c r="S12" s="236">
        <v>0</v>
      </c>
      <c r="T12" s="236">
        <v>301956.62</v>
      </c>
      <c r="U12" s="236">
        <v>6162.38</v>
      </c>
      <c r="V12" s="112" t="s">
        <v>160</v>
      </c>
      <c r="W12" s="423">
        <v>2012</v>
      </c>
      <c r="X12" s="15">
        <v>20</v>
      </c>
      <c r="Y12" s="106">
        <v>20</v>
      </c>
      <c r="Z12" s="106">
        <v>20</v>
      </c>
      <c r="AA12" s="17" t="s">
        <v>53</v>
      </c>
      <c r="AB12" s="20">
        <v>2.6</v>
      </c>
      <c r="AC12" s="240">
        <v>2.6</v>
      </c>
      <c r="AD12" s="240">
        <v>2.6</v>
      </c>
      <c r="AE12" s="25"/>
      <c r="AF12" s="26"/>
      <c r="AG12" s="26"/>
      <c r="AH12" s="29"/>
      <c r="AI12" s="30"/>
      <c r="AJ12" s="30"/>
      <c r="AK12" s="85">
        <v>1666.625</v>
      </c>
      <c r="AL12" s="159">
        <v>1657</v>
      </c>
      <c r="AM12" s="81">
        <v>1068</v>
      </c>
      <c r="AN12" s="37"/>
      <c r="AO12" s="38"/>
      <c r="AP12" s="38"/>
      <c r="AQ12" s="41"/>
      <c r="AR12" s="42"/>
      <c r="AS12" s="42"/>
      <c r="AT12" s="45"/>
      <c r="AU12" s="46"/>
      <c r="AV12" s="46"/>
      <c r="AW12" s="102">
        <v>24745</v>
      </c>
      <c r="AX12" s="102">
        <v>24689</v>
      </c>
      <c r="AZ12" s="79" t="s">
        <v>98</v>
      </c>
    </row>
    <row r="13" spans="1:55" ht="29.1" customHeight="1">
      <c r="A13" s="157" t="s">
        <v>20</v>
      </c>
      <c r="B13" s="161">
        <v>0.33200000000000002</v>
      </c>
      <c r="C13" s="161">
        <v>298.8</v>
      </c>
      <c r="D13" s="161">
        <v>33.20000000000001</v>
      </c>
      <c r="E13" s="228">
        <v>0</v>
      </c>
      <c r="F13" s="228">
        <v>0</v>
      </c>
      <c r="G13" s="228">
        <v>0</v>
      </c>
      <c r="H13" s="228">
        <v>0</v>
      </c>
      <c r="I13" s="228">
        <v>298.8</v>
      </c>
      <c r="J13" s="228">
        <v>33.20000000000001</v>
      </c>
      <c r="K13" s="180" t="s">
        <v>160</v>
      </c>
      <c r="L13" s="58">
        <v>59097</v>
      </c>
      <c r="M13" s="58" t="s">
        <v>160</v>
      </c>
      <c r="N13" s="129">
        <v>57915.06</v>
      </c>
      <c r="O13" s="129">
        <v>1181.94</v>
      </c>
      <c r="P13" s="236">
        <v>0</v>
      </c>
      <c r="Q13" s="236">
        <v>0</v>
      </c>
      <c r="R13" s="236">
        <v>0</v>
      </c>
      <c r="S13" s="236">
        <v>0</v>
      </c>
      <c r="T13" s="236">
        <v>57915.06</v>
      </c>
      <c r="U13" s="236">
        <v>1181.94</v>
      </c>
      <c r="V13" s="112" t="s">
        <v>160</v>
      </c>
      <c r="W13" s="423">
        <v>2012</v>
      </c>
      <c r="X13" s="15">
        <v>20</v>
      </c>
      <c r="Y13" s="106">
        <v>20</v>
      </c>
      <c r="Z13" s="106">
        <v>20</v>
      </c>
      <c r="AA13" s="17" t="s">
        <v>53</v>
      </c>
      <c r="AB13" s="20">
        <v>2.5</v>
      </c>
      <c r="AC13" s="240">
        <v>2.5</v>
      </c>
      <c r="AD13" s="240">
        <v>2.5</v>
      </c>
      <c r="AE13" s="25"/>
      <c r="AF13" s="26"/>
      <c r="AG13" s="26"/>
      <c r="AH13" s="29"/>
      <c r="AI13" s="30"/>
      <c r="AJ13" s="30"/>
      <c r="AK13" s="85">
        <v>1286</v>
      </c>
      <c r="AL13" s="159">
        <v>793</v>
      </c>
      <c r="AM13" s="81">
        <v>512</v>
      </c>
      <c r="AN13" s="37"/>
      <c r="AO13" s="38"/>
      <c r="AP13" s="38"/>
      <c r="AQ13" s="41"/>
      <c r="AR13" s="42"/>
      <c r="AS13" s="42"/>
      <c r="AT13" s="45"/>
      <c r="AU13" s="46"/>
      <c r="AV13" s="46"/>
      <c r="AW13" s="102">
        <v>12295</v>
      </c>
      <c r="AX13" s="102">
        <v>13260</v>
      </c>
      <c r="AZ13" s="79"/>
    </row>
    <row r="14" spans="1:55" ht="29.1" customHeight="1">
      <c r="A14" s="157" t="s">
        <v>13</v>
      </c>
      <c r="B14" s="161">
        <v>1.9810000000000001</v>
      </c>
      <c r="C14" s="161">
        <v>1782.9</v>
      </c>
      <c r="D14" s="161">
        <v>198.09999999999994</v>
      </c>
      <c r="E14" s="228">
        <v>0</v>
      </c>
      <c r="F14" s="228">
        <v>0</v>
      </c>
      <c r="G14" s="228">
        <v>0</v>
      </c>
      <c r="H14" s="228">
        <v>0</v>
      </c>
      <c r="I14" s="228">
        <v>1782.9</v>
      </c>
      <c r="J14" s="228">
        <v>198.09999999999994</v>
      </c>
      <c r="K14" s="180" t="s">
        <v>160</v>
      </c>
      <c r="L14" s="58">
        <v>416223</v>
      </c>
      <c r="M14" s="58" t="s">
        <v>160</v>
      </c>
      <c r="N14" s="129">
        <v>395411.85</v>
      </c>
      <c r="O14" s="129">
        <v>20811.150000000023</v>
      </c>
      <c r="P14" s="236">
        <v>0</v>
      </c>
      <c r="Q14" s="236">
        <v>0</v>
      </c>
      <c r="R14" s="236">
        <v>0</v>
      </c>
      <c r="S14" s="236">
        <v>0</v>
      </c>
      <c r="T14" s="236">
        <v>395411.85</v>
      </c>
      <c r="U14" s="236">
        <v>20811.150000000023</v>
      </c>
      <c r="V14" s="112" t="s">
        <v>160</v>
      </c>
      <c r="W14" s="423">
        <v>2012</v>
      </c>
      <c r="X14" s="15">
        <v>20</v>
      </c>
      <c r="Y14" s="106">
        <v>20</v>
      </c>
      <c r="Z14" s="106">
        <v>20</v>
      </c>
      <c r="AA14" s="17" t="s">
        <v>53</v>
      </c>
      <c r="AB14" s="20">
        <v>2.5</v>
      </c>
      <c r="AC14" s="240">
        <v>2.5</v>
      </c>
      <c r="AD14" s="240">
        <v>2.5</v>
      </c>
      <c r="AE14" s="25"/>
      <c r="AF14" s="26"/>
      <c r="AG14" s="26"/>
      <c r="AH14" s="29"/>
      <c r="AI14" s="30"/>
      <c r="AJ14" s="30"/>
      <c r="AK14" s="85">
        <v>1848</v>
      </c>
      <c r="AL14" s="159">
        <v>1217</v>
      </c>
      <c r="AM14" s="81">
        <v>783</v>
      </c>
      <c r="AN14" s="37"/>
      <c r="AO14" s="38"/>
      <c r="AP14" s="38"/>
      <c r="AQ14" s="41"/>
      <c r="AR14" s="42"/>
      <c r="AS14" s="42"/>
      <c r="AT14" s="45"/>
      <c r="AU14" s="46"/>
      <c r="AV14" s="46"/>
      <c r="AW14" s="102">
        <v>45954</v>
      </c>
      <c r="AX14" s="102">
        <v>43742</v>
      </c>
      <c r="AZ14" s="79"/>
    </row>
    <row r="15" spans="1:55" ht="29.1" customHeight="1">
      <c r="A15" s="157" t="s">
        <v>4</v>
      </c>
      <c r="B15" s="161">
        <v>26.14</v>
      </c>
      <c r="C15" s="161">
        <v>23526</v>
      </c>
      <c r="D15" s="161">
        <v>2614.0000000000009</v>
      </c>
      <c r="E15" s="228">
        <v>0</v>
      </c>
      <c r="F15" s="228">
        <v>0</v>
      </c>
      <c r="G15" s="228">
        <v>0</v>
      </c>
      <c r="H15" s="228">
        <v>0</v>
      </c>
      <c r="I15" s="228">
        <v>23526</v>
      </c>
      <c r="J15" s="228">
        <v>2614.0000000000009</v>
      </c>
      <c r="K15" s="180" t="s">
        <v>160</v>
      </c>
      <c r="L15" s="58">
        <v>4960150</v>
      </c>
      <c r="M15" s="58" t="s">
        <v>160</v>
      </c>
      <c r="N15" s="129">
        <v>4910548.5</v>
      </c>
      <c r="O15" s="129">
        <v>49601.5</v>
      </c>
      <c r="P15" s="236">
        <v>0</v>
      </c>
      <c r="Q15" s="236">
        <v>0</v>
      </c>
      <c r="R15" s="236">
        <v>0</v>
      </c>
      <c r="S15" s="236">
        <v>0</v>
      </c>
      <c r="T15" s="236">
        <v>4910548.5</v>
      </c>
      <c r="U15" s="236">
        <v>49601.5</v>
      </c>
      <c r="V15" s="112" t="s">
        <v>160</v>
      </c>
      <c r="W15" s="423">
        <v>2012</v>
      </c>
      <c r="X15" s="15">
        <v>20</v>
      </c>
      <c r="Y15" s="106">
        <v>20</v>
      </c>
      <c r="Z15" s="106">
        <v>20</v>
      </c>
      <c r="AA15" s="17" t="s">
        <v>53</v>
      </c>
      <c r="AB15" s="20">
        <v>2.6</v>
      </c>
      <c r="AC15" s="240">
        <v>2.6</v>
      </c>
      <c r="AD15" s="240">
        <v>2.6</v>
      </c>
      <c r="AE15" s="25"/>
      <c r="AF15" s="26"/>
      <c r="AG15" s="26"/>
      <c r="AH15" s="29"/>
      <c r="AI15" s="30"/>
      <c r="AJ15" s="30"/>
      <c r="AK15" s="85">
        <v>1018</v>
      </c>
      <c r="AL15" s="159">
        <v>1327</v>
      </c>
      <c r="AM15" s="81">
        <v>856</v>
      </c>
      <c r="AN15" s="37"/>
      <c r="AO15" s="38"/>
      <c r="AP15" s="38"/>
      <c r="AQ15" s="41"/>
      <c r="AR15" s="42"/>
      <c r="AS15" s="42"/>
      <c r="AT15" s="45"/>
      <c r="AU15" s="46"/>
      <c r="AV15" s="46"/>
      <c r="AW15" s="102">
        <v>130569</v>
      </c>
      <c r="AX15" s="102">
        <v>133148</v>
      </c>
      <c r="AZ15" s="79"/>
    </row>
    <row r="16" spans="1:55" ht="29.1" customHeight="1">
      <c r="A16" s="160" t="s">
        <v>0</v>
      </c>
      <c r="B16" s="161">
        <v>2.38</v>
      </c>
      <c r="C16" s="161">
        <v>2142</v>
      </c>
      <c r="D16" s="161">
        <v>238</v>
      </c>
      <c r="E16" s="228">
        <v>0</v>
      </c>
      <c r="F16" s="228">
        <v>0</v>
      </c>
      <c r="G16" s="228">
        <v>0</v>
      </c>
      <c r="H16" s="228">
        <v>0</v>
      </c>
      <c r="I16" s="228">
        <v>2142</v>
      </c>
      <c r="J16" s="228">
        <v>238</v>
      </c>
      <c r="K16" s="180" t="s">
        <v>160</v>
      </c>
      <c r="L16" s="58">
        <v>223000</v>
      </c>
      <c r="M16" s="58" t="s">
        <v>160</v>
      </c>
      <c r="N16" s="129">
        <v>207390</v>
      </c>
      <c r="O16" s="129">
        <v>15610</v>
      </c>
      <c r="P16" s="236">
        <v>207.39000000000001</v>
      </c>
      <c r="Q16" s="236">
        <v>15.610000000000003</v>
      </c>
      <c r="R16" s="236">
        <v>23642.46</v>
      </c>
      <c r="S16" s="236">
        <v>1779.5400000000002</v>
      </c>
      <c r="T16" s="236">
        <v>183540.15</v>
      </c>
      <c r="U16" s="236">
        <v>13814.85</v>
      </c>
      <c r="V16" s="112" t="s">
        <v>160</v>
      </c>
      <c r="W16" s="423">
        <v>2012</v>
      </c>
      <c r="X16" s="15">
        <v>20</v>
      </c>
      <c r="Y16" s="106">
        <v>20</v>
      </c>
      <c r="Z16" s="106">
        <v>20</v>
      </c>
      <c r="AA16" s="17" t="s">
        <v>53</v>
      </c>
      <c r="AB16" s="20">
        <v>2.5</v>
      </c>
      <c r="AC16" s="240">
        <v>2.5</v>
      </c>
      <c r="AD16" s="240">
        <v>2.5</v>
      </c>
      <c r="AE16" s="25"/>
      <c r="AF16" s="75"/>
      <c r="AG16" s="75"/>
      <c r="AH16" s="29"/>
      <c r="AI16" s="30"/>
      <c r="AJ16" s="30"/>
      <c r="AK16" s="85">
        <v>1825</v>
      </c>
      <c r="AL16" s="159">
        <v>1340</v>
      </c>
      <c r="AM16" s="81">
        <v>864</v>
      </c>
      <c r="AN16" s="37"/>
      <c r="AO16" s="38"/>
      <c r="AP16" s="38"/>
      <c r="AQ16" s="41"/>
      <c r="AR16" s="42"/>
      <c r="AS16" s="42"/>
      <c r="AT16" s="45"/>
      <c r="AU16" s="46"/>
      <c r="AV16" s="46"/>
      <c r="AW16" s="102">
        <v>38476</v>
      </c>
      <c r="AX16" s="102"/>
      <c r="AZ16" s="79"/>
    </row>
    <row r="17" spans="1:52" ht="29.1" customHeight="1">
      <c r="A17" s="157" t="s">
        <v>15</v>
      </c>
      <c r="B17" s="161">
        <v>0</v>
      </c>
      <c r="C17" s="161">
        <v>0</v>
      </c>
      <c r="D17" s="161">
        <v>0</v>
      </c>
      <c r="E17" s="228">
        <v>0</v>
      </c>
      <c r="F17" s="228">
        <v>0</v>
      </c>
      <c r="G17" s="228">
        <v>0</v>
      </c>
      <c r="H17" s="228">
        <v>0</v>
      </c>
      <c r="I17" s="228">
        <v>0</v>
      </c>
      <c r="J17" s="228">
        <v>0</v>
      </c>
      <c r="K17" s="180" t="s">
        <v>160</v>
      </c>
      <c r="L17" s="58">
        <v>0</v>
      </c>
      <c r="M17" s="58" t="s">
        <v>160</v>
      </c>
      <c r="N17" s="129">
        <v>0</v>
      </c>
      <c r="O17" s="129">
        <v>0</v>
      </c>
      <c r="P17" s="236">
        <v>0</v>
      </c>
      <c r="Q17" s="236">
        <v>0</v>
      </c>
      <c r="R17" s="236">
        <v>0</v>
      </c>
      <c r="S17" s="236">
        <v>0</v>
      </c>
      <c r="T17" s="236">
        <v>0</v>
      </c>
      <c r="U17" s="236">
        <v>0</v>
      </c>
      <c r="V17" s="112" t="s">
        <v>160</v>
      </c>
      <c r="W17" s="423">
        <v>2012</v>
      </c>
      <c r="X17" s="15">
        <v>20</v>
      </c>
      <c r="Y17" s="106">
        <v>20</v>
      </c>
      <c r="Z17" s="106">
        <v>20</v>
      </c>
      <c r="AA17" s="17" t="s">
        <v>53</v>
      </c>
      <c r="AB17" s="20"/>
      <c r="AC17" s="240"/>
      <c r="AD17" s="240"/>
      <c r="AE17" s="25"/>
      <c r="AF17" s="26"/>
      <c r="AG17" s="26"/>
      <c r="AH17" s="29"/>
      <c r="AI17" s="30"/>
      <c r="AJ17" s="30"/>
      <c r="AK17" s="85">
        <v>809</v>
      </c>
      <c r="AL17" s="81">
        <v>809</v>
      </c>
      <c r="AM17" s="81">
        <v>522</v>
      </c>
      <c r="AN17" s="37"/>
      <c r="AO17" s="38"/>
      <c r="AP17" s="38"/>
      <c r="AQ17" s="41"/>
      <c r="AR17" s="42"/>
      <c r="AS17" s="42"/>
      <c r="AT17" s="45"/>
      <c r="AU17" s="46"/>
      <c r="AV17" s="46"/>
      <c r="AW17" s="102">
        <v>0</v>
      </c>
      <c r="AX17" s="102">
        <v>0</v>
      </c>
      <c r="AZ17" s="79"/>
    </row>
    <row r="18" spans="1:52" ht="29.1" customHeight="1">
      <c r="A18" s="157" t="s">
        <v>21</v>
      </c>
      <c r="B18" s="161">
        <v>2.8000000000000001E-2</v>
      </c>
      <c r="C18" s="161">
        <v>25.2</v>
      </c>
      <c r="D18" s="161">
        <v>2.8000000000000003</v>
      </c>
      <c r="E18" s="228">
        <v>0</v>
      </c>
      <c r="F18" s="228">
        <v>0</v>
      </c>
      <c r="G18" s="228">
        <v>0</v>
      </c>
      <c r="H18" s="228">
        <v>0</v>
      </c>
      <c r="I18" s="228">
        <v>25.2</v>
      </c>
      <c r="J18" s="228">
        <v>2.8000000000000003</v>
      </c>
      <c r="K18" s="180" t="s">
        <v>160</v>
      </c>
      <c r="L18" s="58">
        <v>1682</v>
      </c>
      <c r="M18" s="58" t="s">
        <v>160</v>
      </c>
      <c r="N18" s="129">
        <v>1396.06</v>
      </c>
      <c r="O18" s="129">
        <v>285.94000000000005</v>
      </c>
      <c r="P18" s="236">
        <v>0</v>
      </c>
      <c r="Q18" s="236">
        <v>0</v>
      </c>
      <c r="R18" s="236">
        <v>0</v>
      </c>
      <c r="S18" s="236">
        <v>0</v>
      </c>
      <c r="T18" s="236">
        <v>1396.06</v>
      </c>
      <c r="U18" s="236">
        <v>285.94000000000005</v>
      </c>
      <c r="V18" s="112" t="s">
        <v>160</v>
      </c>
      <c r="W18" s="423">
        <v>2012</v>
      </c>
      <c r="X18" s="15">
        <v>20</v>
      </c>
      <c r="Y18" s="106">
        <v>20</v>
      </c>
      <c r="Z18" s="106">
        <v>20</v>
      </c>
      <c r="AA18" s="17" t="s">
        <v>53</v>
      </c>
      <c r="AB18" s="20"/>
      <c r="AC18" s="240"/>
      <c r="AD18" s="240"/>
      <c r="AE18" s="25"/>
      <c r="AF18" s="26"/>
      <c r="AG18" s="26"/>
      <c r="AH18" s="29"/>
      <c r="AI18" s="30"/>
      <c r="AJ18" s="30"/>
      <c r="AK18" s="85">
        <v>486</v>
      </c>
      <c r="AL18" s="159">
        <v>690</v>
      </c>
      <c r="AM18" s="81">
        <v>445</v>
      </c>
      <c r="AN18" s="37"/>
      <c r="AO18" s="38"/>
      <c r="AP18" s="38"/>
      <c r="AQ18" s="41"/>
      <c r="AR18" s="42"/>
      <c r="AS18" s="42"/>
      <c r="AT18" s="45"/>
      <c r="AU18" s="46"/>
      <c r="AV18" s="46"/>
      <c r="AW18" s="102">
        <v>383</v>
      </c>
      <c r="AX18" s="102">
        <v>273</v>
      </c>
      <c r="AZ18" s="79"/>
    </row>
    <row r="19" spans="1:52" ht="29.1" customHeight="1">
      <c r="A19" s="157" t="s">
        <v>10</v>
      </c>
      <c r="B19" s="161">
        <v>3.2000000000000001E-2</v>
      </c>
      <c r="C19" s="161">
        <v>28.800000000000004</v>
      </c>
      <c r="D19" s="161">
        <v>3.199999999999998</v>
      </c>
      <c r="E19" s="228">
        <v>0</v>
      </c>
      <c r="F19" s="228">
        <v>0</v>
      </c>
      <c r="G19" s="228">
        <v>0</v>
      </c>
      <c r="H19" s="228">
        <v>0</v>
      </c>
      <c r="I19" s="228">
        <v>28.800000000000004</v>
      </c>
      <c r="J19" s="228">
        <v>3.199999999999998</v>
      </c>
      <c r="K19" s="180" t="s">
        <v>160</v>
      </c>
      <c r="L19" s="58">
        <v>2672</v>
      </c>
      <c r="M19" s="58" t="s">
        <v>160</v>
      </c>
      <c r="N19" s="129">
        <v>2217.7599999999998</v>
      </c>
      <c r="O19" s="129">
        <v>454.24000000000024</v>
      </c>
      <c r="P19" s="236">
        <v>0</v>
      </c>
      <c r="Q19" s="236">
        <v>0</v>
      </c>
      <c r="R19" s="236">
        <v>0</v>
      </c>
      <c r="S19" s="236">
        <v>0</v>
      </c>
      <c r="T19" s="236">
        <v>2217.7599999999998</v>
      </c>
      <c r="U19" s="236">
        <v>454.24000000000024</v>
      </c>
      <c r="V19" s="112" t="s">
        <v>160</v>
      </c>
      <c r="W19" s="423">
        <v>2012</v>
      </c>
      <c r="X19" s="15">
        <v>20</v>
      </c>
      <c r="Y19" s="106">
        <v>20</v>
      </c>
      <c r="Z19" s="106">
        <v>20</v>
      </c>
      <c r="AA19" s="17" t="s">
        <v>53</v>
      </c>
      <c r="AB19" s="20"/>
      <c r="AC19" s="240"/>
      <c r="AD19" s="240"/>
      <c r="AE19" s="25"/>
      <c r="AF19" s="26"/>
      <c r="AG19" s="26"/>
      <c r="AH19" s="29"/>
      <c r="AI19" s="30"/>
      <c r="AJ19" s="30"/>
      <c r="AK19" s="85">
        <v>2794</v>
      </c>
      <c r="AL19" s="159">
        <v>1146</v>
      </c>
      <c r="AM19" s="81">
        <v>793</v>
      </c>
      <c r="AN19" s="37"/>
      <c r="AO19" s="38"/>
      <c r="AP19" s="38"/>
      <c r="AQ19" s="41"/>
      <c r="AR19" s="42"/>
      <c r="AS19" s="42"/>
      <c r="AT19" s="45"/>
      <c r="AU19" s="46"/>
      <c r="AV19" s="46"/>
      <c r="AW19" s="102">
        <v>905</v>
      </c>
      <c r="AX19" s="102">
        <v>1190</v>
      </c>
      <c r="AZ19" s="79"/>
    </row>
    <row r="20" spans="1:52" ht="29.1" customHeight="1">
      <c r="A20" s="157" t="s">
        <v>2</v>
      </c>
      <c r="B20" s="161">
        <v>54.98</v>
      </c>
      <c r="C20" s="161">
        <v>49482</v>
      </c>
      <c r="D20" s="161">
        <v>5497.9999999999973</v>
      </c>
      <c r="E20" s="228">
        <v>0</v>
      </c>
      <c r="F20" s="228">
        <v>0</v>
      </c>
      <c r="G20" s="228">
        <v>0</v>
      </c>
      <c r="H20" s="228">
        <v>0</v>
      </c>
      <c r="I20" s="228">
        <v>49482</v>
      </c>
      <c r="J20" s="228">
        <v>5497.9999999999973</v>
      </c>
      <c r="K20" s="180" t="s">
        <v>160</v>
      </c>
      <c r="L20" s="58">
        <v>15972000</v>
      </c>
      <c r="M20" s="58" t="s">
        <v>160</v>
      </c>
      <c r="N20" s="129">
        <v>11659560</v>
      </c>
      <c r="O20" s="129">
        <v>4312440</v>
      </c>
      <c r="P20" s="236">
        <v>0</v>
      </c>
      <c r="Q20" s="236">
        <v>0</v>
      </c>
      <c r="R20" s="236">
        <v>0</v>
      </c>
      <c r="S20" s="236">
        <v>0</v>
      </c>
      <c r="T20" s="236">
        <v>11659560</v>
      </c>
      <c r="U20" s="236">
        <v>4312440</v>
      </c>
      <c r="V20" s="112" t="s">
        <v>160</v>
      </c>
      <c r="W20" s="423">
        <v>2012</v>
      </c>
      <c r="X20" s="15">
        <v>20</v>
      </c>
      <c r="Y20" s="106">
        <v>20</v>
      </c>
      <c r="Z20" s="106">
        <v>20</v>
      </c>
      <c r="AA20" s="17" t="s">
        <v>53</v>
      </c>
      <c r="AB20" s="20" t="s">
        <v>103</v>
      </c>
      <c r="AC20" s="240" t="s">
        <v>103</v>
      </c>
      <c r="AD20" s="240" t="s">
        <v>103</v>
      </c>
      <c r="AE20" s="25"/>
      <c r="AF20" s="26"/>
      <c r="AG20" s="26"/>
      <c r="AH20" s="29"/>
      <c r="AI20" s="30"/>
      <c r="AJ20" s="30"/>
      <c r="AK20" s="85">
        <v>880</v>
      </c>
      <c r="AL20" s="81">
        <v>882</v>
      </c>
      <c r="AM20" s="81">
        <v>568</v>
      </c>
      <c r="AN20" s="37"/>
      <c r="AO20" s="38"/>
      <c r="AP20" s="38"/>
      <c r="AQ20" s="41"/>
      <c r="AR20" s="42"/>
      <c r="AS20" s="42"/>
      <c r="AT20" s="45"/>
      <c r="AU20" s="46"/>
      <c r="AV20" s="46"/>
      <c r="AW20" s="102">
        <v>1071600</v>
      </c>
      <c r="AX20" s="102">
        <v>1042900</v>
      </c>
      <c r="AZ20" s="79"/>
    </row>
    <row r="21" spans="1:52" ht="29.1" customHeight="1">
      <c r="A21" s="157" t="s">
        <v>23</v>
      </c>
      <c r="B21" s="161">
        <v>0</v>
      </c>
      <c r="C21" s="161">
        <v>0</v>
      </c>
      <c r="D21" s="161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J21" s="228">
        <v>0</v>
      </c>
      <c r="K21" s="180" t="s">
        <v>160</v>
      </c>
      <c r="L21" s="58">
        <v>0</v>
      </c>
      <c r="M21" s="58" t="s">
        <v>160</v>
      </c>
      <c r="N21" s="129">
        <v>0</v>
      </c>
      <c r="O21" s="129">
        <v>0</v>
      </c>
      <c r="P21" s="236">
        <v>0</v>
      </c>
      <c r="Q21" s="236">
        <v>0</v>
      </c>
      <c r="R21" s="236">
        <v>0</v>
      </c>
      <c r="S21" s="236">
        <v>0</v>
      </c>
      <c r="T21" s="236">
        <v>0</v>
      </c>
      <c r="U21" s="236">
        <v>0</v>
      </c>
      <c r="V21" s="112" t="s">
        <v>160</v>
      </c>
      <c r="W21" s="423">
        <v>2012</v>
      </c>
      <c r="X21" s="15">
        <v>20</v>
      </c>
      <c r="Y21" s="106">
        <v>20</v>
      </c>
      <c r="Z21" s="106">
        <v>20</v>
      </c>
      <c r="AA21" s="17" t="s">
        <v>53</v>
      </c>
      <c r="AB21" s="20"/>
      <c r="AC21" s="240"/>
      <c r="AD21" s="240"/>
      <c r="AE21" s="25"/>
      <c r="AF21" s="26"/>
      <c r="AG21" s="26"/>
      <c r="AH21" s="29"/>
      <c r="AI21" s="30"/>
      <c r="AJ21" s="30"/>
      <c r="AK21" s="85">
        <v>1548</v>
      </c>
      <c r="AL21" s="81">
        <v>926</v>
      </c>
      <c r="AM21" s="81">
        <v>597</v>
      </c>
      <c r="AN21" s="37"/>
      <c r="AO21" s="38"/>
      <c r="AP21" s="38"/>
      <c r="AQ21" s="41"/>
      <c r="AR21" s="42"/>
      <c r="AS21" s="42"/>
      <c r="AT21" s="45"/>
      <c r="AU21" s="46"/>
      <c r="AV21" s="46"/>
      <c r="AW21" s="102">
        <v>0</v>
      </c>
      <c r="AX21" s="102">
        <v>0</v>
      </c>
      <c r="AZ21" s="79"/>
    </row>
    <row r="22" spans="1:52" ht="29.1" customHeight="1">
      <c r="A22" s="157" t="s">
        <v>17</v>
      </c>
      <c r="B22" s="161">
        <v>0.01</v>
      </c>
      <c r="C22" s="161">
        <v>9.0000000000000018</v>
      </c>
      <c r="D22" s="161">
        <v>0.99999999999999911</v>
      </c>
      <c r="E22" s="228">
        <v>0</v>
      </c>
      <c r="F22" s="228">
        <v>0</v>
      </c>
      <c r="G22" s="228">
        <v>0</v>
      </c>
      <c r="H22" s="228">
        <v>0</v>
      </c>
      <c r="I22" s="228">
        <v>9.0000000000000018</v>
      </c>
      <c r="J22" s="228">
        <v>0.99999999999999911</v>
      </c>
      <c r="K22" s="180" t="s">
        <v>160</v>
      </c>
      <c r="L22" s="58">
        <v>690</v>
      </c>
      <c r="M22" s="58" t="s">
        <v>160</v>
      </c>
      <c r="N22" s="129">
        <v>621</v>
      </c>
      <c r="O22" s="129">
        <v>69</v>
      </c>
      <c r="P22" s="236">
        <v>0</v>
      </c>
      <c r="Q22" s="236">
        <v>0</v>
      </c>
      <c r="R22" s="236">
        <v>0</v>
      </c>
      <c r="S22" s="236">
        <v>0</v>
      </c>
      <c r="T22" s="236">
        <v>621</v>
      </c>
      <c r="U22" s="236">
        <v>69</v>
      </c>
      <c r="V22" s="112" t="s">
        <v>160</v>
      </c>
      <c r="W22" s="423">
        <v>2012</v>
      </c>
      <c r="X22" s="15">
        <v>20</v>
      </c>
      <c r="Y22" s="106">
        <v>20</v>
      </c>
      <c r="Z22" s="106">
        <v>20</v>
      </c>
      <c r="AA22" s="17" t="s">
        <v>53</v>
      </c>
      <c r="AB22" s="20"/>
      <c r="AC22" s="240"/>
      <c r="AD22" s="240"/>
      <c r="AE22" s="25"/>
      <c r="AF22" s="26"/>
      <c r="AG22" s="26"/>
      <c r="AH22" s="29"/>
      <c r="AI22" s="30"/>
      <c r="AJ22" s="30"/>
      <c r="AK22" s="85">
        <v>660.71428571428567</v>
      </c>
      <c r="AL22" s="159">
        <v>824</v>
      </c>
      <c r="AM22" s="81">
        <v>531</v>
      </c>
      <c r="AN22" s="37"/>
      <c r="AO22" s="38"/>
      <c r="AP22" s="38"/>
      <c r="AQ22" s="41"/>
      <c r="AR22" s="42"/>
      <c r="AS22" s="42"/>
      <c r="AT22" s="45"/>
      <c r="AU22" s="46"/>
      <c r="AV22" s="46"/>
      <c r="AW22" s="102">
        <v>195</v>
      </c>
      <c r="AX22" s="102">
        <v>230</v>
      </c>
      <c r="AZ22" s="79"/>
    </row>
    <row r="23" spans="1:52" ht="29.1" customHeight="1">
      <c r="A23" s="157" t="s">
        <v>24</v>
      </c>
      <c r="B23" s="161">
        <v>1.0999999999999998E-2</v>
      </c>
      <c r="C23" s="161">
        <v>9.8999999999999986</v>
      </c>
      <c r="D23" s="161">
        <v>1.1000000000000003</v>
      </c>
      <c r="E23" s="228">
        <v>0</v>
      </c>
      <c r="F23" s="228">
        <v>0</v>
      </c>
      <c r="G23" s="228">
        <v>0</v>
      </c>
      <c r="H23" s="228">
        <v>0</v>
      </c>
      <c r="I23" s="228">
        <v>9.8999999999999986</v>
      </c>
      <c r="J23" s="228">
        <v>1.1000000000000003</v>
      </c>
      <c r="K23" s="180" t="s">
        <v>160</v>
      </c>
      <c r="L23" s="58">
        <v>742</v>
      </c>
      <c r="M23" s="58" t="s">
        <v>160</v>
      </c>
      <c r="N23" s="129">
        <v>667.80000000000007</v>
      </c>
      <c r="O23" s="129">
        <v>74.199999999999932</v>
      </c>
      <c r="P23" s="236">
        <v>0</v>
      </c>
      <c r="Q23" s="236">
        <v>0</v>
      </c>
      <c r="R23" s="236">
        <v>0</v>
      </c>
      <c r="S23" s="236">
        <v>0</v>
      </c>
      <c r="T23" s="236">
        <v>667.80000000000007</v>
      </c>
      <c r="U23" s="236">
        <v>74.199999999999932</v>
      </c>
      <c r="V23" s="112" t="s">
        <v>160</v>
      </c>
      <c r="W23" s="423">
        <v>2012</v>
      </c>
      <c r="X23" s="15">
        <v>20</v>
      </c>
      <c r="Y23" s="106">
        <v>20</v>
      </c>
      <c r="Z23" s="106">
        <v>20</v>
      </c>
      <c r="AA23" s="17" t="s">
        <v>53</v>
      </c>
      <c r="AB23" s="20">
        <v>2.6</v>
      </c>
      <c r="AC23" s="240">
        <v>2.6</v>
      </c>
      <c r="AD23" s="240">
        <v>2.6</v>
      </c>
      <c r="AE23" s="25"/>
      <c r="AF23" s="26"/>
      <c r="AG23" s="26"/>
      <c r="AH23" s="29"/>
      <c r="AI23" s="30"/>
      <c r="AJ23" s="30"/>
      <c r="AK23" s="85">
        <v>1142</v>
      </c>
      <c r="AL23" s="81">
        <v>1142</v>
      </c>
      <c r="AM23" s="81">
        <v>736</v>
      </c>
      <c r="AN23" s="37"/>
      <c r="AO23" s="38"/>
      <c r="AP23" s="38"/>
      <c r="AQ23" s="41"/>
      <c r="AR23" s="42"/>
      <c r="AS23" s="42"/>
      <c r="AT23" s="45"/>
      <c r="AU23" s="46"/>
      <c r="AV23" s="46"/>
      <c r="AW23" s="102">
        <v>128</v>
      </c>
      <c r="AX23" s="102">
        <v>0</v>
      </c>
      <c r="AZ23" s="79"/>
    </row>
    <row r="24" spans="1:52" ht="29.1" customHeight="1">
      <c r="A24" s="157" t="s">
        <v>27</v>
      </c>
      <c r="B24" s="161">
        <v>0</v>
      </c>
      <c r="C24" s="161">
        <v>0</v>
      </c>
      <c r="D24" s="161">
        <v>0</v>
      </c>
      <c r="E24" s="228">
        <v>0</v>
      </c>
      <c r="F24" s="228">
        <v>0</v>
      </c>
      <c r="G24" s="228">
        <v>0</v>
      </c>
      <c r="H24" s="228">
        <v>0</v>
      </c>
      <c r="I24" s="228">
        <v>0</v>
      </c>
      <c r="J24" s="228">
        <v>0</v>
      </c>
      <c r="K24" s="180" t="s">
        <v>160</v>
      </c>
      <c r="L24" s="58">
        <v>0</v>
      </c>
      <c r="M24" s="58" t="s">
        <v>160</v>
      </c>
      <c r="N24" s="129">
        <v>0</v>
      </c>
      <c r="O24" s="129">
        <v>0</v>
      </c>
      <c r="P24" s="236">
        <v>0</v>
      </c>
      <c r="Q24" s="236">
        <v>0</v>
      </c>
      <c r="R24" s="236">
        <v>0</v>
      </c>
      <c r="S24" s="236">
        <v>0</v>
      </c>
      <c r="T24" s="236">
        <v>0</v>
      </c>
      <c r="U24" s="236">
        <v>0</v>
      </c>
      <c r="V24" s="112" t="s">
        <v>160</v>
      </c>
      <c r="W24" s="423">
        <v>2012</v>
      </c>
      <c r="X24" s="15">
        <v>20</v>
      </c>
      <c r="Y24" s="106">
        <v>20</v>
      </c>
      <c r="Z24" s="106">
        <v>20</v>
      </c>
      <c r="AA24" s="17" t="s">
        <v>53</v>
      </c>
      <c r="AB24" s="20"/>
      <c r="AC24" s="240"/>
      <c r="AD24" s="240"/>
      <c r="AE24" s="25"/>
      <c r="AF24" s="26"/>
      <c r="AG24" s="26"/>
      <c r="AH24" s="29"/>
      <c r="AI24" s="30"/>
      <c r="AJ24" s="30"/>
      <c r="AK24" s="85">
        <v>718</v>
      </c>
      <c r="AL24" s="81">
        <v>463</v>
      </c>
      <c r="AM24" s="235" t="s">
        <v>100</v>
      </c>
      <c r="AN24" s="37"/>
      <c r="AO24" s="38"/>
      <c r="AP24" s="38"/>
      <c r="AQ24" s="41"/>
      <c r="AR24" s="42"/>
      <c r="AS24" s="42"/>
      <c r="AT24" s="45"/>
      <c r="AU24" s="46"/>
      <c r="AV24" s="46"/>
      <c r="AW24" s="102">
        <v>0</v>
      </c>
      <c r="AX24" s="102">
        <v>0</v>
      </c>
      <c r="AZ24" s="79"/>
    </row>
    <row r="25" spans="1:52" ht="29.1" customHeight="1">
      <c r="A25" s="157" t="s">
        <v>8</v>
      </c>
      <c r="B25" s="161">
        <v>1.8200000000000003</v>
      </c>
      <c r="C25" s="161">
        <v>1638.0000000000002</v>
      </c>
      <c r="D25" s="161">
        <v>181.99999999999994</v>
      </c>
      <c r="E25" s="228">
        <v>0</v>
      </c>
      <c r="F25" s="228">
        <v>0</v>
      </c>
      <c r="G25" s="228">
        <v>0</v>
      </c>
      <c r="H25" s="228">
        <v>0</v>
      </c>
      <c r="I25" s="228">
        <v>1638.0000000000002</v>
      </c>
      <c r="J25" s="228">
        <v>181.99999999999994</v>
      </c>
      <c r="K25" s="180" t="s">
        <v>160</v>
      </c>
      <c r="L25" s="58">
        <v>147815</v>
      </c>
      <c r="M25" s="58" t="s">
        <v>160</v>
      </c>
      <c r="N25" s="129">
        <v>121208.29999999999</v>
      </c>
      <c r="O25" s="129">
        <v>26606.7</v>
      </c>
      <c r="P25" s="236">
        <v>0</v>
      </c>
      <c r="Q25" s="236">
        <v>0</v>
      </c>
      <c r="R25" s="236">
        <v>0</v>
      </c>
      <c r="S25" s="236">
        <v>0</v>
      </c>
      <c r="T25" s="236">
        <v>121208.29999999999</v>
      </c>
      <c r="U25" s="236">
        <v>26606.7</v>
      </c>
      <c r="V25" s="112" t="s">
        <v>160</v>
      </c>
      <c r="W25" s="423">
        <v>2012</v>
      </c>
      <c r="X25" s="15">
        <v>20</v>
      </c>
      <c r="Y25" s="106">
        <v>20</v>
      </c>
      <c r="Z25" s="106">
        <v>20</v>
      </c>
      <c r="AA25" s="17" t="s">
        <v>53</v>
      </c>
      <c r="AB25" s="20"/>
      <c r="AC25" s="240"/>
      <c r="AD25" s="240"/>
      <c r="AE25" s="25"/>
      <c r="AF25" s="26"/>
      <c r="AG25" s="26"/>
      <c r="AH25" s="29"/>
      <c r="AI25" s="30"/>
      <c r="AJ25" s="30"/>
      <c r="AK25" s="85">
        <v>1490</v>
      </c>
      <c r="AL25" s="81">
        <v>1436</v>
      </c>
      <c r="AM25" s="81">
        <v>926</v>
      </c>
      <c r="AN25" s="37"/>
      <c r="AO25" s="38"/>
      <c r="AP25" s="38"/>
      <c r="AQ25" s="41"/>
      <c r="AR25" s="42"/>
      <c r="AS25" s="42"/>
      <c r="AT25" s="45"/>
      <c r="AU25" s="46"/>
      <c r="AV25" s="46"/>
      <c r="AW25" s="102">
        <v>30849</v>
      </c>
      <c r="AX25" s="102">
        <v>28138</v>
      </c>
      <c r="AZ25" s="79"/>
    </row>
    <row r="26" spans="1:52" ht="29.1" customHeight="1">
      <c r="A26" s="157" t="s">
        <v>11</v>
      </c>
      <c r="B26" s="161">
        <v>0.01</v>
      </c>
      <c r="C26" s="161">
        <v>9.0000000000000018</v>
      </c>
      <c r="D26" s="161">
        <v>0.99999999999999911</v>
      </c>
      <c r="E26" s="228">
        <v>0</v>
      </c>
      <c r="F26" s="228">
        <v>0</v>
      </c>
      <c r="G26" s="228">
        <v>0</v>
      </c>
      <c r="H26" s="228">
        <v>0</v>
      </c>
      <c r="I26" s="228">
        <v>9.0000000000000018</v>
      </c>
      <c r="J26" s="228">
        <v>0.99999999999999911</v>
      </c>
      <c r="K26" s="180" t="s">
        <v>160</v>
      </c>
      <c r="L26" s="58">
        <v>5445</v>
      </c>
      <c r="M26" s="58" t="s">
        <v>160</v>
      </c>
      <c r="N26" s="129">
        <v>4791.6000000000004</v>
      </c>
      <c r="O26" s="129">
        <v>653.4</v>
      </c>
      <c r="P26" s="236">
        <v>0</v>
      </c>
      <c r="Q26" s="236">
        <v>0</v>
      </c>
      <c r="R26" s="236">
        <v>0</v>
      </c>
      <c r="S26" s="236">
        <v>0</v>
      </c>
      <c r="T26" s="236">
        <v>4791.6000000000004</v>
      </c>
      <c r="U26" s="236">
        <v>653.4</v>
      </c>
      <c r="V26" s="112" t="s">
        <v>160</v>
      </c>
      <c r="W26" s="423">
        <v>2012</v>
      </c>
      <c r="X26" s="15">
        <v>20</v>
      </c>
      <c r="Y26" s="106">
        <v>20</v>
      </c>
      <c r="Z26" s="106">
        <v>20</v>
      </c>
      <c r="AA26" s="17" t="s">
        <v>53</v>
      </c>
      <c r="AB26" s="20">
        <v>2.5</v>
      </c>
      <c r="AC26" s="240">
        <v>2.5</v>
      </c>
      <c r="AD26" s="240">
        <v>2.5</v>
      </c>
      <c r="AE26" s="25"/>
      <c r="AF26" s="26"/>
      <c r="AG26" s="26"/>
      <c r="AH26" s="29"/>
      <c r="AI26" s="30"/>
      <c r="AJ26" s="30"/>
      <c r="AK26" s="85">
        <v>989</v>
      </c>
      <c r="AL26" s="159">
        <v>795</v>
      </c>
      <c r="AM26" s="81">
        <v>512</v>
      </c>
      <c r="AN26" s="37"/>
      <c r="AO26" s="38"/>
      <c r="AP26" s="38"/>
      <c r="AQ26" s="41"/>
      <c r="AR26" s="42"/>
      <c r="AS26" s="42"/>
      <c r="AT26" s="45"/>
      <c r="AU26" s="46"/>
      <c r="AV26" s="46"/>
      <c r="AW26" s="102">
        <v>1995</v>
      </c>
      <c r="AX26" s="102">
        <v>2119</v>
      </c>
      <c r="AZ26" s="79"/>
    </row>
    <row r="27" spans="1:52" ht="29.1" customHeight="1">
      <c r="A27" s="157" t="s">
        <v>14</v>
      </c>
      <c r="B27" s="161">
        <v>1.577</v>
      </c>
      <c r="C27" s="161">
        <v>1419.3</v>
      </c>
      <c r="D27" s="161">
        <v>157.69999999999996</v>
      </c>
      <c r="E27" s="228">
        <v>0</v>
      </c>
      <c r="F27" s="228">
        <v>0</v>
      </c>
      <c r="G27" s="228">
        <v>0</v>
      </c>
      <c r="H27" s="228">
        <v>0</v>
      </c>
      <c r="I27" s="228">
        <v>1419.3</v>
      </c>
      <c r="J27" s="228">
        <v>157.69999999999996</v>
      </c>
      <c r="K27" s="180" t="s">
        <v>160</v>
      </c>
      <c r="L27" s="58">
        <v>74558</v>
      </c>
      <c r="M27" s="58" t="s">
        <v>160</v>
      </c>
      <c r="N27" s="129">
        <v>65611.039999999994</v>
      </c>
      <c r="O27" s="129">
        <v>8946.9600000000064</v>
      </c>
      <c r="P27" s="236">
        <v>0</v>
      </c>
      <c r="Q27" s="236">
        <v>0</v>
      </c>
      <c r="R27" s="236">
        <v>0</v>
      </c>
      <c r="S27" s="236">
        <v>0</v>
      </c>
      <c r="T27" s="236">
        <v>65611.039999999994</v>
      </c>
      <c r="U27" s="236">
        <v>8946.9600000000064</v>
      </c>
      <c r="V27" s="112" t="s">
        <v>160</v>
      </c>
      <c r="W27" s="423">
        <v>2012</v>
      </c>
      <c r="X27" s="132">
        <v>20</v>
      </c>
      <c r="Y27" s="106">
        <v>20</v>
      </c>
      <c r="Z27" s="106">
        <v>20</v>
      </c>
      <c r="AA27" s="17" t="s">
        <v>53</v>
      </c>
      <c r="AB27" s="20"/>
      <c r="AC27" s="240"/>
      <c r="AD27" s="240"/>
      <c r="AE27" s="25"/>
      <c r="AF27" s="26"/>
      <c r="AG27" s="26"/>
      <c r="AH27" s="29"/>
      <c r="AI27" s="30"/>
      <c r="AJ27" s="30"/>
      <c r="AK27" s="85">
        <v>615</v>
      </c>
      <c r="AL27" s="81">
        <v>661</v>
      </c>
      <c r="AM27" s="81">
        <v>426</v>
      </c>
      <c r="AN27" s="37"/>
      <c r="AO27" s="38"/>
      <c r="AP27" s="38"/>
      <c r="AQ27" s="41"/>
      <c r="AR27" s="42"/>
      <c r="AS27" s="42"/>
      <c r="AT27" s="45"/>
      <c r="AU27" s="46"/>
      <c r="AV27" s="46"/>
      <c r="AW27" s="102">
        <v>8007</v>
      </c>
      <c r="AX27" s="102">
        <v>9197</v>
      </c>
      <c r="AZ27" s="79"/>
    </row>
    <row r="28" spans="1:52" ht="29.1" customHeight="1">
      <c r="A28" s="157" t="s">
        <v>12</v>
      </c>
      <c r="B28" s="161">
        <v>0</v>
      </c>
      <c r="C28" s="161">
        <v>0</v>
      </c>
      <c r="D28" s="161">
        <v>0</v>
      </c>
      <c r="E28" s="228">
        <v>0</v>
      </c>
      <c r="F28" s="228">
        <v>0</v>
      </c>
      <c r="G28" s="228">
        <v>0</v>
      </c>
      <c r="H28" s="228">
        <v>0</v>
      </c>
      <c r="I28" s="228">
        <v>0</v>
      </c>
      <c r="J28" s="228">
        <v>0</v>
      </c>
      <c r="K28" s="180" t="s">
        <v>160</v>
      </c>
      <c r="L28" s="58">
        <v>0</v>
      </c>
      <c r="M28" s="58" t="s">
        <v>160</v>
      </c>
      <c r="N28" s="129">
        <v>0</v>
      </c>
      <c r="O28" s="129">
        <v>0</v>
      </c>
      <c r="P28" s="236">
        <v>0</v>
      </c>
      <c r="Q28" s="236">
        <v>0</v>
      </c>
      <c r="R28" s="236">
        <v>0</v>
      </c>
      <c r="S28" s="236">
        <v>0</v>
      </c>
      <c r="T28" s="236">
        <v>0</v>
      </c>
      <c r="U28" s="236">
        <v>0</v>
      </c>
      <c r="V28" s="112" t="s">
        <v>160</v>
      </c>
      <c r="W28" s="423">
        <v>2012</v>
      </c>
      <c r="X28" s="15">
        <v>20</v>
      </c>
      <c r="Y28" s="106">
        <v>20</v>
      </c>
      <c r="Z28" s="106">
        <v>20</v>
      </c>
      <c r="AA28" s="17" t="s">
        <v>53</v>
      </c>
      <c r="AB28" s="20"/>
      <c r="AC28" s="240"/>
      <c r="AD28" s="240"/>
      <c r="AE28" s="25"/>
      <c r="AF28" s="26"/>
      <c r="AG28" s="26"/>
      <c r="AH28" s="29"/>
      <c r="AI28" s="30"/>
      <c r="AJ28" s="30"/>
      <c r="AK28" s="85">
        <v>510</v>
      </c>
      <c r="AL28" s="81">
        <v>510</v>
      </c>
      <c r="AM28" s="81">
        <v>329</v>
      </c>
      <c r="AN28" s="37"/>
      <c r="AO28" s="38"/>
      <c r="AP28" s="38"/>
      <c r="AQ28" s="41"/>
      <c r="AR28" s="42"/>
      <c r="AS28" s="42"/>
      <c r="AT28" s="45"/>
      <c r="AU28" s="46"/>
      <c r="AV28" s="46"/>
      <c r="AW28" s="102">
        <v>0</v>
      </c>
      <c r="AX28" s="102">
        <v>0</v>
      </c>
      <c r="AZ28" s="79"/>
    </row>
    <row r="29" spans="1:52" ht="29.1" customHeight="1">
      <c r="A29" s="157" t="s">
        <v>25</v>
      </c>
      <c r="B29" s="161">
        <v>5.8999999999999997E-2</v>
      </c>
      <c r="C29" s="161">
        <v>53.1</v>
      </c>
      <c r="D29" s="161">
        <v>5.8999999999999959</v>
      </c>
      <c r="E29" s="228">
        <v>0</v>
      </c>
      <c r="F29" s="228">
        <v>0</v>
      </c>
      <c r="G29" s="228">
        <v>0</v>
      </c>
      <c r="H29" s="228">
        <v>0</v>
      </c>
      <c r="I29" s="228">
        <v>53.1</v>
      </c>
      <c r="J29" s="228">
        <v>5.8999999999999959</v>
      </c>
      <c r="K29" s="180" t="s">
        <v>160</v>
      </c>
      <c r="L29" s="58">
        <v>4590</v>
      </c>
      <c r="M29" s="58" t="s">
        <v>160</v>
      </c>
      <c r="N29" s="129">
        <v>3672</v>
      </c>
      <c r="O29" s="129">
        <v>918</v>
      </c>
      <c r="P29" s="236">
        <v>0</v>
      </c>
      <c r="Q29" s="236">
        <v>0</v>
      </c>
      <c r="R29" s="236">
        <v>0</v>
      </c>
      <c r="S29" s="236">
        <v>0</v>
      </c>
      <c r="T29" s="236">
        <v>3672</v>
      </c>
      <c r="U29" s="236">
        <v>918</v>
      </c>
      <c r="V29" s="112" t="s">
        <v>160</v>
      </c>
      <c r="W29" s="423">
        <v>2012</v>
      </c>
      <c r="X29" s="15">
        <v>20</v>
      </c>
      <c r="Y29" s="106">
        <v>20</v>
      </c>
      <c r="Z29" s="106">
        <v>20</v>
      </c>
      <c r="AA29" s="17" t="s">
        <v>53</v>
      </c>
      <c r="AB29" s="20"/>
      <c r="AC29" s="240"/>
      <c r="AD29" s="240"/>
      <c r="AE29" s="25"/>
      <c r="AF29" s="26"/>
      <c r="AG29" s="26"/>
      <c r="AH29" s="29"/>
      <c r="AI29" s="30"/>
      <c r="AJ29" s="30"/>
      <c r="AK29" s="85">
        <v>862</v>
      </c>
      <c r="AL29" s="159">
        <v>776</v>
      </c>
      <c r="AM29" s="81">
        <v>500</v>
      </c>
      <c r="AN29" s="37"/>
      <c r="AO29" s="38"/>
      <c r="AP29" s="38"/>
      <c r="AQ29" s="41"/>
      <c r="AR29" s="42"/>
      <c r="AS29" s="42"/>
      <c r="AT29" s="45"/>
      <c r="AU29" s="46"/>
      <c r="AV29" s="46"/>
      <c r="AW29" s="102">
        <v>508</v>
      </c>
      <c r="AX29" s="102">
        <v>648</v>
      </c>
      <c r="AZ29" s="79"/>
    </row>
    <row r="30" spans="1:52" ht="29.1" customHeight="1">
      <c r="A30" s="157" t="s">
        <v>26</v>
      </c>
      <c r="B30" s="161">
        <v>2.6230230000000004E-2</v>
      </c>
      <c r="C30" s="161">
        <v>23.607207000000002</v>
      </c>
      <c r="D30" s="161">
        <v>2.6230229999999986</v>
      </c>
      <c r="E30" s="228">
        <v>0</v>
      </c>
      <c r="F30" s="228">
        <v>0</v>
      </c>
      <c r="G30" s="228">
        <v>0</v>
      </c>
      <c r="H30" s="228">
        <v>0</v>
      </c>
      <c r="I30" s="228">
        <v>23.607207000000002</v>
      </c>
      <c r="J30" s="228">
        <v>2.6230229999999986</v>
      </c>
      <c r="K30" s="180" t="s">
        <v>160</v>
      </c>
      <c r="L30" s="58">
        <v>7473</v>
      </c>
      <c r="M30" s="58" t="s">
        <v>160</v>
      </c>
      <c r="N30" s="129">
        <v>6725.7</v>
      </c>
      <c r="O30" s="129">
        <v>747.30000000000018</v>
      </c>
      <c r="P30" s="236">
        <v>0</v>
      </c>
      <c r="Q30" s="236">
        <v>0</v>
      </c>
      <c r="R30" s="236">
        <v>0</v>
      </c>
      <c r="S30" s="236">
        <v>0</v>
      </c>
      <c r="T30" s="236">
        <v>6725.7</v>
      </c>
      <c r="U30" s="236">
        <v>747.30000000000018</v>
      </c>
      <c r="V30" s="112" t="s">
        <v>160</v>
      </c>
      <c r="W30" s="423">
        <v>2012</v>
      </c>
      <c r="X30" s="15">
        <v>20</v>
      </c>
      <c r="Y30" s="106">
        <v>20</v>
      </c>
      <c r="Z30" s="106">
        <v>20</v>
      </c>
      <c r="AA30" s="17" t="s">
        <v>53</v>
      </c>
      <c r="AB30" s="20"/>
      <c r="AC30" s="240"/>
      <c r="AD30" s="240"/>
      <c r="AE30" s="25"/>
      <c r="AF30" s="26"/>
      <c r="AG30" s="26"/>
      <c r="AH30" s="29"/>
      <c r="AI30" s="30"/>
      <c r="AJ30" s="30"/>
      <c r="AK30" s="85">
        <v>847</v>
      </c>
      <c r="AL30" s="81">
        <v>847</v>
      </c>
      <c r="AM30" s="81">
        <v>546</v>
      </c>
      <c r="AN30" s="37"/>
      <c r="AO30" s="38"/>
      <c r="AP30" s="38"/>
      <c r="AQ30" s="41"/>
      <c r="AR30" s="42"/>
      <c r="AS30" s="42"/>
      <c r="AT30" s="45"/>
      <c r="AU30" s="46"/>
      <c r="AV30" s="46"/>
      <c r="AW30" s="102">
        <v>4950</v>
      </c>
      <c r="AX30" s="102">
        <v>6151</v>
      </c>
      <c r="AZ30" s="79"/>
    </row>
    <row r="31" spans="1:52" ht="29.1" customHeight="1">
      <c r="A31" s="157" t="s">
        <v>5</v>
      </c>
      <c r="B31" s="161">
        <v>1.1519999999999999</v>
      </c>
      <c r="C31" s="161">
        <v>1036.8</v>
      </c>
      <c r="D31" s="161">
        <v>115.19999999999997</v>
      </c>
      <c r="E31" s="228">
        <v>0</v>
      </c>
      <c r="F31" s="228">
        <v>0</v>
      </c>
      <c r="G31" s="228">
        <v>0</v>
      </c>
      <c r="H31" s="228">
        <v>0</v>
      </c>
      <c r="I31" s="228">
        <v>1036.8</v>
      </c>
      <c r="J31" s="228">
        <v>115.19999999999997</v>
      </c>
      <c r="K31" s="180" t="s">
        <v>160</v>
      </c>
      <c r="L31" s="58">
        <v>194508</v>
      </c>
      <c r="M31" s="58" t="s">
        <v>160</v>
      </c>
      <c r="N31" s="129">
        <v>190617.84</v>
      </c>
      <c r="O31" s="129">
        <v>3890.1600000000035</v>
      </c>
      <c r="P31" s="236">
        <v>0</v>
      </c>
      <c r="Q31" s="236">
        <v>0</v>
      </c>
      <c r="R31" s="236">
        <v>0</v>
      </c>
      <c r="S31" s="236">
        <v>0</v>
      </c>
      <c r="T31" s="236">
        <v>190617.84</v>
      </c>
      <c r="U31" s="236">
        <v>3890.1600000000035</v>
      </c>
      <c r="V31" s="112" t="s">
        <v>160</v>
      </c>
      <c r="W31" s="423">
        <v>2012</v>
      </c>
      <c r="X31" s="15">
        <v>20</v>
      </c>
      <c r="Y31" s="106">
        <v>20</v>
      </c>
      <c r="Z31" s="106">
        <v>20</v>
      </c>
      <c r="AA31" s="17" t="s">
        <v>53</v>
      </c>
      <c r="AB31" s="20"/>
      <c r="AC31" s="240"/>
      <c r="AD31" s="240"/>
      <c r="AE31" s="25"/>
      <c r="AF31" s="26"/>
      <c r="AG31" s="26"/>
      <c r="AH31" s="29"/>
      <c r="AI31" s="30"/>
      <c r="AJ31" s="30"/>
      <c r="AK31" s="85">
        <v>834</v>
      </c>
      <c r="AL31" s="81">
        <v>914</v>
      </c>
      <c r="AM31" s="81">
        <v>590</v>
      </c>
      <c r="AN31" s="37"/>
      <c r="AO31" s="38"/>
      <c r="AP31" s="38"/>
      <c r="AQ31" s="41"/>
      <c r="AR31" s="42"/>
      <c r="AS31" s="42"/>
      <c r="AT31" s="45"/>
      <c r="AU31" s="46"/>
      <c r="AV31" s="46"/>
      <c r="AW31" s="102">
        <v>49625</v>
      </c>
      <c r="AX31" s="102">
        <v>51738</v>
      </c>
      <c r="AZ31" s="79"/>
    </row>
    <row r="32" spans="1:52" ht="29.1" customHeight="1">
      <c r="A32" s="157" t="s">
        <v>7</v>
      </c>
      <c r="B32" s="161">
        <v>3.419</v>
      </c>
      <c r="C32" s="161">
        <v>3077.1000000000004</v>
      </c>
      <c r="D32" s="161">
        <v>341.89999999999986</v>
      </c>
      <c r="E32" s="228">
        <v>0</v>
      </c>
      <c r="F32" s="228">
        <v>0</v>
      </c>
      <c r="G32" s="228">
        <v>246.16800000000003</v>
      </c>
      <c r="H32" s="228">
        <v>27.35199999999999</v>
      </c>
      <c r="I32" s="228">
        <v>2830.9320000000002</v>
      </c>
      <c r="J32" s="228">
        <v>314.54799999999989</v>
      </c>
      <c r="K32" s="180" t="s">
        <v>160</v>
      </c>
      <c r="L32" s="58">
        <v>821266</v>
      </c>
      <c r="M32" s="58" t="s">
        <v>160</v>
      </c>
      <c r="N32" s="129">
        <v>698076.1</v>
      </c>
      <c r="O32" s="129">
        <v>123189.90000000002</v>
      </c>
      <c r="P32" s="236">
        <v>0</v>
      </c>
      <c r="Q32" s="236">
        <v>0</v>
      </c>
      <c r="R32" s="236">
        <v>55846.087999999996</v>
      </c>
      <c r="S32" s="236">
        <v>9855.1920000000027</v>
      </c>
      <c r="T32" s="236">
        <v>642230.01199999999</v>
      </c>
      <c r="U32" s="236">
        <v>113334.70800000001</v>
      </c>
      <c r="V32" s="112" t="s">
        <v>160</v>
      </c>
      <c r="W32" s="423">
        <v>2012</v>
      </c>
      <c r="X32" s="15">
        <v>20</v>
      </c>
      <c r="Y32" s="106">
        <v>20</v>
      </c>
      <c r="Z32" s="106">
        <v>20</v>
      </c>
      <c r="AA32" s="17" t="s">
        <v>53</v>
      </c>
      <c r="AB32" s="20">
        <v>2.5</v>
      </c>
      <c r="AC32" s="240">
        <v>2.5</v>
      </c>
      <c r="AD32" s="240">
        <v>2.5</v>
      </c>
      <c r="AE32" s="25"/>
      <c r="AF32" s="26"/>
      <c r="AG32" s="26"/>
      <c r="AH32" s="29"/>
      <c r="AI32" s="30"/>
      <c r="AJ32" s="30"/>
      <c r="AK32" s="85">
        <v>1544</v>
      </c>
      <c r="AL32" s="159">
        <v>1616</v>
      </c>
      <c r="AM32" s="81">
        <v>1042</v>
      </c>
      <c r="AN32" s="37"/>
      <c r="AO32" s="38"/>
      <c r="AP32" s="38"/>
      <c r="AQ32" s="41"/>
      <c r="AR32" s="42"/>
      <c r="AS32" s="42"/>
      <c r="AT32" s="45"/>
      <c r="AU32" s="46"/>
      <c r="AV32" s="46"/>
      <c r="AW32" s="102">
        <v>70587</v>
      </c>
      <c r="AX32" s="102">
        <v>71650</v>
      </c>
      <c r="AZ32" s="79"/>
    </row>
    <row r="33" spans="1:52" ht="29.1" customHeight="1">
      <c r="A33" s="346" t="s">
        <v>1</v>
      </c>
      <c r="B33" s="161">
        <v>0.81399999999999995</v>
      </c>
      <c r="C33" s="161">
        <v>732.59999999999991</v>
      </c>
      <c r="D33" s="161">
        <v>81.400000000000034</v>
      </c>
      <c r="E33" s="228">
        <v>0</v>
      </c>
      <c r="F33" s="228">
        <v>0</v>
      </c>
      <c r="G33" s="228">
        <v>0</v>
      </c>
      <c r="H33" s="228">
        <v>0</v>
      </c>
      <c r="I33" s="228">
        <v>732.59999999999991</v>
      </c>
      <c r="J33" s="228">
        <v>81.400000000000034</v>
      </c>
      <c r="K33" s="180" t="s">
        <v>160</v>
      </c>
      <c r="L33" s="58">
        <v>65835</v>
      </c>
      <c r="M33" s="58" t="s">
        <v>160</v>
      </c>
      <c r="N33" s="129">
        <v>55959.75</v>
      </c>
      <c r="O33" s="129">
        <v>9875.25</v>
      </c>
      <c r="P33" s="236">
        <v>0</v>
      </c>
      <c r="Q33" s="236">
        <v>0</v>
      </c>
      <c r="R33" s="236">
        <v>0</v>
      </c>
      <c r="S33" s="236">
        <v>0</v>
      </c>
      <c r="T33" s="236">
        <v>55959.75</v>
      </c>
      <c r="U33" s="236">
        <v>9875.25</v>
      </c>
      <c r="V33" s="112" t="s">
        <v>160</v>
      </c>
      <c r="W33" s="423">
        <v>2012</v>
      </c>
      <c r="X33" s="15">
        <v>20</v>
      </c>
      <c r="Y33" s="106">
        <v>20</v>
      </c>
      <c r="Z33" s="106">
        <v>20</v>
      </c>
      <c r="AA33" s="17" t="s">
        <v>53</v>
      </c>
      <c r="AB33" s="20" t="s">
        <v>104</v>
      </c>
      <c r="AC33" s="240" t="s">
        <v>104</v>
      </c>
      <c r="AD33" s="240" t="s">
        <v>104</v>
      </c>
      <c r="AE33" s="25"/>
      <c r="AF33" s="26"/>
      <c r="AG33" s="26"/>
      <c r="AH33" s="29"/>
      <c r="AI33" s="30"/>
      <c r="AJ33" s="30"/>
      <c r="AK33" s="85">
        <v>965</v>
      </c>
      <c r="AL33" s="81">
        <v>1298</v>
      </c>
      <c r="AM33" s="81">
        <v>837</v>
      </c>
      <c r="AN33" s="37"/>
      <c r="AO33" s="38"/>
      <c r="AP33" s="38"/>
      <c r="AQ33" s="41"/>
      <c r="AR33" s="42"/>
      <c r="AS33" s="42"/>
      <c r="AT33" s="45"/>
      <c r="AU33" s="46"/>
      <c r="AV33" s="46"/>
      <c r="AW33" s="102">
        <v>15505</v>
      </c>
      <c r="AX33" s="102">
        <v>15656</v>
      </c>
      <c r="AZ33" s="79"/>
    </row>
    <row r="34" spans="1:52" ht="29.1" customHeight="1">
      <c r="A34" s="348" t="s">
        <v>44</v>
      </c>
      <c r="B34" s="161">
        <v>98.926230229999987</v>
      </c>
      <c r="C34" s="161">
        <v>89033.607207000008</v>
      </c>
      <c r="D34" s="161">
        <v>9892.6230229999983</v>
      </c>
      <c r="E34" s="161">
        <v>84.707999999999998</v>
      </c>
      <c r="F34" s="161">
        <v>9.4120000000000044</v>
      </c>
      <c r="G34" s="161">
        <v>682.173</v>
      </c>
      <c r="H34" s="161">
        <v>75.796999999999983</v>
      </c>
      <c r="I34" s="161">
        <v>88266.726207</v>
      </c>
      <c r="J34" s="161">
        <v>9807.4140229999994</v>
      </c>
      <c r="K34" s="161"/>
      <c r="L34" s="58">
        <v>23600726</v>
      </c>
      <c r="M34" s="58"/>
      <c r="N34" s="129">
        <v>18990001.590000004</v>
      </c>
      <c r="O34" s="129">
        <v>4610724.4100000011</v>
      </c>
      <c r="P34" s="129">
        <v>17454.621300000003</v>
      </c>
      <c r="Q34" s="129">
        <v>1313.7886999999987</v>
      </c>
      <c r="R34" s="129">
        <v>129903.5318</v>
      </c>
      <c r="S34" s="129">
        <v>15429.4082</v>
      </c>
      <c r="T34" s="129">
        <v>18842643.436900001</v>
      </c>
      <c r="U34" s="129">
        <v>4593981.2131000003</v>
      </c>
      <c r="V34" s="12"/>
      <c r="W34" s="129"/>
      <c r="X34" s="15"/>
      <c r="Y34" s="16"/>
      <c r="Z34" s="16"/>
      <c r="AA34" s="17"/>
      <c r="AB34" s="20"/>
      <c r="AC34" s="21"/>
      <c r="AD34" s="21"/>
      <c r="AE34" s="25"/>
      <c r="AF34" s="26"/>
      <c r="AG34" s="26"/>
      <c r="AH34" s="29"/>
      <c r="AI34" s="30"/>
      <c r="AJ34" s="30"/>
      <c r="AK34" s="85"/>
      <c r="AL34" s="81"/>
      <c r="AM34" s="81"/>
      <c r="AN34" s="37"/>
      <c r="AO34" s="38"/>
      <c r="AP34" s="38"/>
      <c r="AQ34" s="41"/>
      <c r="AR34" s="42"/>
      <c r="AS34" s="42"/>
      <c r="AT34" s="45"/>
      <c r="AU34" s="46"/>
      <c r="AV34" s="46"/>
      <c r="AW34" s="102">
        <v>1525964</v>
      </c>
      <c r="AX34" s="102">
        <v>1502094</v>
      </c>
      <c r="AZ34" s="79"/>
    </row>
    <row r="35" spans="1:52" s="48" customFormat="1" ht="29.1" customHeight="1">
      <c r="B35" s="82"/>
      <c r="C35" s="82"/>
      <c r="D35" s="82"/>
      <c r="E35" s="82"/>
      <c r="F35" s="82"/>
      <c r="G35" s="82"/>
      <c r="H35" s="82"/>
      <c r="I35" s="82"/>
      <c r="J35" s="82"/>
      <c r="K35" s="1"/>
      <c r="L35" s="1"/>
      <c r="M35" s="1"/>
      <c r="N35" s="237"/>
      <c r="O35" s="237"/>
      <c r="P35" s="237"/>
      <c r="Q35" s="237"/>
      <c r="R35" s="237"/>
      <c r="S35" s="237"/>
      <c r="T35" s="237"/>
      <c r="U35" s="237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22"/>
      <c r="AV35" s="22"/>
      <c r="AW35" s="77"/>
      <c r="AX35" s="77"/>
    </row>
    <row r="36" spans="1:52" ht="30" customHeight="1">
      <c r="A36" s="47" t="s">
        <v>29</v>
      </c>
      <c r="B36" s="107">
        <v>2.9119041250000004</v>
      </c>
      <c r="C36" s="107">
        <v>2620.7137125000004</v>
      </c>
      <c r="D36" s="107">
        <v>291.19041249999998</v>
      </c>
      <c r="E36" s="228">
        <v>0</v>
      </c>
      <c r="F36" s="228">
        <v>0</v>
      </c>
      <c r="G36" s="228">
        <v>0</v>
      </c>
      <c r="H36" s="228">
        <v>0</v>
      </c>
      <c r="I36" s="228">
        <v>2620.7137125000004</v>
      </c>
      <c r="J36" s="228">
        <v>291.19041249999998</v>
      </c>
      <c r="K36" s="180" t="s">
        <v>160</v>
      </c>
      <c r="L36" s="58">
        <v>556392</v>
      </c>
      <c r="M36" s="58" t="s">
        <v>160</v>
      </c>
      <c r="N36" s="129">
        <v>500752</v>
      </c>
      <c r="O36" s="129">
        <v>55640</v>
      </c>
      <c r="P36" s="236">
        <v>0</v>
      </c>
      <c r="Q36" s="236">
        <v>0</v>
      </c>
      <c r="R36" s="236">
        <v>0</v>
      </c>
      <c r="S36" s="236">
        <v>0</v>
      </c>
      <c r="T36" s="236">
        <v>500752</v>
      </c>
      <c r="U36" s="236">
        <v>55640</v>
      </c>
      <c r="V36" s="112" t="s">
        <v>160</v>
      </c>
      <c r="W36" s="423">
        <v>2012</v>
      </c>
      <c r="X36" s="15"/>
      <c r="Y36" s="16"/>
      <c r="Z36" s="16"/>
      <c r="AA36" s="17" t="s">
        <v>53</v>
      </c>
      <c r="AB36" s="20"/>
      <c r="AC36" s="21"/>
      <c r="AD36" s="21"/>
      <c r="AE36" s="25"/>
      <c r="AF36" s="26"/>
      <c r="AG36" s="26"/>
      <c r="AH36" s="29"/>
      <c r="AI36" s="30"/>
      <c r="AJ36" s="30"/>
      <c r="AK36" s="33">
        <v>1427</v>
      </c>
      <c r="AL36" s="81"/>
      <c r="AM36" s="81"/>
      <c r="AN36" s="37"/>
      <c r="AO36" s="38"/>
      <c r="AP36" s="38"/>
      <c r="AQ36" s="41"/>
      <c r="AR36" s="42"/>
      <c r="AS36" s="42"/>
      <c r="AT36" s="45"/>
      <c r="AU36" s="46"/>
      <c r="AV36" s="46"/>
      <c r="AW36" s="102"/>
      <c r="AX36" s="102"/>
      <c r="AZ36" s="79"/>
    </row>
    <row r="37" spans="1:52" ht="30" customHeight="1">
      <c r="A37" s="47" t="s">
        <v>28</v>
      </c>
      <c r="B37" s="107">
        <v>0.99884000000000006</v>
      </c>
      <c r="C37" s="107">
        <v>898.95600000000002</v>
      </c>
      <c r="D37" s="107">
        <v>99.884</v>
      </c>
      <c r="E37" s="228">
        <v>0</v>
      </c>
      <c r="F37" s="228">
        <v>0</v>
      </c>
      <c r="G37" s="228">
        <v>0</v>
      </c>
      <c r="H37" s="228">
        <v>0</v>
      </c>
      <c r="I37" s="228">
        <v>898.95600000000002</v>
      </c>
      <c r="J37" s="228">
        <v>99.884</v>
      </c>
      <c r="K37" s="180" t="s">
        <v>160</v>
      </c>
      <c r="L37" s="58">
        <v>87323</v>
      </c>
      <c r="M37" s="58" t="s">
        <v>160</v>
      </c>
      <c r="N37" s="129">
        <v>78590</v>
      </c>
      <c r="O37" s="129">
        <v>8733</v>
      </c>
      <c r="P37" s="236">
        <v>0</v>
      </c>
      <c r="Q37" s="236">
        <v>0</v>
      </c>
      <c r="R37" s="236">
        <v>0</v>
      </c>
      <c r="S37" s="236">
        <v>0</v>
      </c>
      <c r="T37" s="236">
        <v>78590</v>
      </c>
      <c r="U37" s="236">
        <v>8733</v>
      </c>
      <c r="V37" s="112" t="s">
        <v>160</v>
      </c>
      <c r="W37" s="423">
        <v>2012</v>
      </c>
      <c r="X37" s="15"/>
      <c r="Y37" s="16"/>
      <c r="Z37" s="16"/>
      <c r="AA37" s="17" t="s">
        <v>53</v>
      </c>
      <c r="AB37" s="20"/>
      <c r="AC37" s="21"/>
      <c r="AD37" s="21"/>
      <c r="AE37" s="25"/>
      <c r="AF37" s="26"/>
      <c r="AG37" s="26"/>
      <c r="AH37" s="29"/>
      <c r="AI37" s="30"/>
      <c r="AJ37" s="30"/>
      <c r="AK37" s="33">
        <v>1475</v>
      </c>
      <c r="AL37" s="83"/>
      <c r="AM37" s="83"/>
      <c r="AN37" s="37"/>
      <c r="AO37" s="38"/>
      <c r="AP37" s="38"/>
      <c r="AQ37" s="41"/>
      <c r="AR37" s="42"/>
      <c r="AS37" s="42"/>
      <c r="AT37" s="45"/>
      <c r="AU37" s="46"/>
      <c r="AV37" s="46"/>
      <c r="AW37" s="102"/>
      <c r="AX37" s="102"/>
      <c r="AZ37" s="79"/>
    </row>
    <row r="38" spans="1:52" ht="30" customHeight="1">
      <c r="A38" s="47" t="s">
        <v>42</v>
      </c>
      <c r="B38" s="231" t="s">
        <v>100</v>
      </c>
      <c r="C38" s="231" t="s">
        <v>100</v>
      </c>
      <c r="D38" s="231" t="s">
        <v>100</v>
      </c>
      <c r="E38" s="230" t="s">
        <v>100</v>
      </c>
      <c r="F38" s="230" t="s">
        <v>100</v>
      </c>
      <c r="G38" s="230" t="s">
        <v>100</v>
      </c>
      <c r="H38" s="230" t="s">
        <v>100</v>
      </c>
      <c r="I38" s="230" t="s">
        <v>100</v>
      </c>
      <c r="J38" s="230" t="s">
        <v>100</v>
      </c>
      <c r="K38" s="119"/>
      <c r="L38" s="277" t="s">
        <v>100</v>
      </c>
      <c r="M38" s="277"/>
      <c r="N38" s="308" t="s">
        <v>100</v>
      </c>
      <c r="O38" s="308" t="s">
        <v>100</v>
      </c>
      <c r="P38" s="232" t="s">
        <v>100</v>
      </c>
      <c r="Q38" s="232" t="s">
        <v>100</v>
      </c>
      <c r="R38" s="232" t="s">
        <v>100</v>
      </c>
      <c r="S38" s="232" t="s">
        <v>100</v>
      </c>
      <c r="T38" s="204" t="s">
        <v>100</v>
      </c>
      <c r="U38" s="204" t="s">
        <v>100</v>
      </c>
      <c r="V38" s="13"/>
      <c r="W38" s="13"/>
      <c r="X38" s="15"/>
      <c r="Y38" s="16"/>
      <c r="Z38" s="16"/>
      <c r="AA38" s="17" t="s">
        <v>53</v>
      </c>
      <c r="AB38" s="20"/>
      <c r="AC38" s="21"/>
      <c r="AD38" s="21"/>
      <c r="AE38" s="25"/>
      <c r="AF38" s="26"/>
      <c r="AG38" s="26"/>
      <c r="AH38" s="29"/>
      <c r="AI38" s="30"/>
      <c r="AJ38" s="30"/>
      <c r="AK38" s="33" t="s">
        <v>140</v>
      </c>
      <c r="AL38" s="81"/>
      <c r="AM38" s="81"/>
      <c r="AN38" s="37"/>
      <c r="AO38" s="38"/>
      <c r="AP38" s="38"/>
      <c r="AQ38" s="41"/>
      <c r="AR38" s="42"/>
      <c r="AS38" s="42"/>
      <c r="AT38" s="45"/>
      <c r="AU38" s="46"/>
      <c r="AV38" s="46"/>
      <c r="AW38" s="102"/>
      <c r="AX38" s="102"/>
      <c r="AZ38" s="79"/>
    </row>
    <row r="39" spans="1:52" s="48" customFormat="1" ht="30" customHeight="1">
      <c r="A39" s="2"/>
      <c r="B39" s="1"/>
      <c r="C39" s="82"/>
      <c r="D39" s="82"/>
      <c r="E39" s="82"/>
      <c r="F39" s="82"/>
      <c r="G39" s="82"/>
      <c r="H39" s="82"/>
      <c r="I39" s="82"/>
      <c r="J39" s="8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82"/>
      <c r="AM39" s="82"/>
      <c r="AN39" s="1"/>
      <c r="AO39" s="1"/>
      <c r="AP39" s="1"/>
      <c r="AQ39" s="1"/>
      <c r="AR39" s="1"/>
      <c r="AS39" s="1"/>
      <c r="AT39" s="1"/>
      <c r="AU39" s="1"/>
      <c r="AV39" s="1"/>
      <c r="AW39" s="77"/>
      <c r="AX39" s="77"/>
    </row>
    <row r="40" spans="1:52" ht="36" customHeight="1">
      <c r="A40" s="344" t="s">
        <v>43</v>
      </c>
      <c r="B40" s="117">
        <v>102.836974355</v>
      </c>
      <c r="C40" s="117">
        <v>92553.276919500015</v>
      </c>
      <c r="D40" s="117">
        <v>10283.697435499998</v>
      </c>
      <c r="E40" s="117">
        <v>84.707999999999998</v>
      </c>
      <c r="F40" s="117">
        <v>9.4120000000000044</v>
      </c>
      <c r="G40" s="117">
        <v>682.173</v>
      </c>
      <c r="H40" s="117">
        <v>75.796999999999983</v>
      </c>
      <c r="I40" s="117">
        <v>91786.395919500006</v>
      </c>
      <c r="J40" s="117">
        <v>10198.488435499999</v>
      </c>
      <c r="K40" s="117"/>
      <c r="L40" s="58">
        <v>24244441</v>
      </c>
      <c r="M40" s="58"/>
      <c r="N40" s="58">
        <v>19569343.590000004</v>
      </c>
      <c r="O40" s="58">
        <v>4675097.4100000011</v>
      </c>
      <c r="P40" s="58">
        <v>17454.621300000003</v>
      </c>
      <c r="Q40" s="58">
        <v>1313.7886999999987</v>
      </c>
      <c r="R40" s="58">
        <v>129903.5318</v>
      </c>
      <c r="S40" s="58">
        <v>15429.4082</v>
      </c>
      <c r="T40" s="58">
        <v>19421985.436900001</v>
      </c>
      <c r="U40" s="58">
        <v>4658354.2131000003</v>
      </c>
      <c r="V40" s="58"/>
      <c r="W40" s="58"/>
      <c r="X40" s="59"/>
      <c r="Y40" s="50"/>
      <c r="Z40" s="50"/>
      <c r="AA40" s="60"/>
      <c r="AB40" s="61"/>
      <c r="AC40" s="51"/>
      <c r="AD40" s="51"/>
      <c r="AE40" s="62"/>
      <c r="AF40" s="52"/>
      <c r="AG40" s="52"/>
      <c r="AH40" s="63"/>
      <c r="AI40" s="53"/>
      <c r="AJ40" s="53"/>
      <c r="AK40" s="54"/>
      <c r="AL40" s="84"/>
      <c r="AM40" s="84"/>
      <c r="AN40" s="55"/>
      <c r="AO40" s="55"/>
      <c r="AP40" s="55"/>
      <c r="AQ40" s="56"/>
      <c r="AR40" s="56"/>
      <c r="AS40" s="56"/>
      <c r="AT40" s="57"/>
      <c r="AU40" s="46"/>
      <c r="AV40" s="46"/>
      <c r="AW40" s="135"/>
      <c r="AX40" s="135"/>
      <c r="AZ40" s="79"/>
    </row>
    <row r="44" spans="1:52" ht="18" thickBot="1"/>
    <row r="45" spans="1:52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8"/>
    </row>
    <row r="46" spans="1:52" outlineLevel="1"/>
    <row r="47" spans="1:52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207"/>
      <c r="L47" s="448" t="s">
        <v>30</v>
      </c>
      <c r="M47" s="168"/>
      <c r="N47" s="451" t="s">
        <v>30</v>
      </c>
      <c r="O47" s="452"/>
      <c r="P47" s="452"/>
      <c r="Q47" s="452"/>
      <c r="R47" s="452"/>
      <c r="S47" s="452"/>
      <c r="T47" s="452"/>
      <c r="U47" s="452"/>
      <c r="V47" s="448" t="s">
        <v>162</v>
      </c>
      <c r="W47" s="460" t="s">
        <v>435</v>
      </c>
      <c r="X47" s="569" t="s">
        <v>75</v>
      </c>
      <c r="Y47" s="572" t="s">
        <v>45</v>
      </c>
      <c r="Z47" s="573"/>
      <c r="AA47" s="477" t="s">
        <v>66</v>
      </c>
      <c r="AB47" s="526" t="s">
        <v>64</v>
      </c>
      <c r="AC47" s="516" t="s">
        <v>64</v>
      </c>
      <c r="AD47" s="517"/>
      <c r="AE47" s="520" t="s">
        <v>67</v>
      </c>
      <c r="AF47" s="501" t="s">
        <v>32</v>
      </c>
      <c r="AG47" s="502"/>
      <c r="AH47" s="509" t="s">
        <v>68</v>
      </c>
      <c r="AI47" s="505" t="s">
        <v>57</v>
      </c>
      <c r="AJ47" s="506"/>
      <c r="AK47" s="487" t="s">
        <v>446</v>
      </c>
      <c r="AL47" s="600" t="s">
        <v>446</v>
      </c>
      <c r="AM47" s="601"/>
      <c r="AN47" s="545" t="s">
        <v>452</v>
      </c>
      <c r="AO47" s="600" t="s">
        <v>454</v>
      </c>
      <c r="AP47" s="601"/>
      <c r="AQ47" s="545" t="s">
        <v>453</v>
      </c>
      <c r="AR47" s="600" t="s">
        <v>450</v>
      </c>
      <c r="AS47" s="601"/>
      <c r="AT47" s="535" t="s">
        <v>36</v>
      </c>
      <c r="AU47" s="540" t="s">
        <v>36</v>
      </c>
      <c r="AV47" s="541"/>
      <c r="AW47" s="466" t="s">
        <v>72</v>
      </c>
      <c r="AX47" s="466" t="s">
        <v>73</v>
      </c>
    </row>
    <row r="48" spans="1:52" ht="26.1" customHeight="1" outlineLevel="1">
      <c r="A48" s="4"/>
      <c r="B48" s="444"/>
      <c r="C48" s="463" t="s">
        <v>43</v>
      </c>
      <c r="D48" s="464"/>
      <c r="E48" s="463" t="s">
        <v>39</v>
      </c>
      <c r="F48" s="464"/>
      <c r="G48" s="446" t="s">
        <v>38</v>
      </c>
      <c r="H48" s="447"/>
      <c r="I48" s="446" t="s">
        <v>40</v>
      </c>
      <c r="J48" s="447"/>
      <c r="K48" s="173"/>
      <c r="L48" s="449"/>
      <c r="M48" s="178"/>
      <c r="N48" s="451" t="s">
        <v>43</v>
      </c>
      <c r="O48" s="452"/>
      <c r="P48" s="451" t="s">
        <v>39</v>
      </c>
      <c r="Q48" s="452"/>
      <c r="R48" s="451" t="s">
        <v>38</v>
      </c>
      <c r="S48" s="452"/>
      <c r="T48" s="451" t="s">
        <v>40</v>
      </c>
      <c r="U48" s="452"/>
      <c r="V48" s="449"/>
      <c r="W48" s="461"/>
      <c r="X48" s="570"/>
      <c r="Y48" s="574"/>
      <c r="Z48" s="575"/>
      <c r="AA48" s="478"/>
      <c r="AB48" s="527"/>
      <c r="AC48" s="518"/>
      <c r="AD48" s="519"/>
      <c r="AE48" s="521"/>
      <c r="AF48" s="503"/>
      <c r="AG48" s="504"/>
      <c r="AH48" s="510"/>
      <c r="AI48" s="507"/>
      <c r="AJ48" s="508"/>
      <c r="AK48" s="487"/>
      <c r="AL48" s="602"/>
      <c r="AM48" s="603"/>
      <c r="AN48" s="546"/>
      <c r="AO48" s="602"/>
      <c r="AP48" s="603"/>
      <c r="AQ48" s="546"/>
      <c r="AR48" s="602"/>
      <c r="AS48" s="603"/>
      <c r="AT48" s="536"/>
      <c r="AU48" s="542"/>
      <c r="AV48" s="543"/>
      <c r="AW48" s="467"/>
      <c r="AX48" s="467"/>
    </row>
    <row r="49" spans="1:50" ht="26.1" customHeight="1" outlineLevel="1">
      <c r="A49" s="4"/>
      <c r="B49" s="445"/>
      <c r="C49" s="139" t="s">
        <v>138</v>
      </c>
      <c r="D49" s="5" t="s">
        <v>139</v>
      </c>
      <c r="E49" s="139" t="s">
        <v>138</v>
      </c>
      <c r="F49" s="5" t="s">
        <v>139</v>
      </c>
      <c r="G49" s="139" t="s">
        <v>138</v>
      </c>
      <c r="H49" s="5" t="s">
        <v>139</v>
      </c>
      <c r="I49" s="139" t="s">
        <v>138</v>
      </c>
      <c r="J49" s="226" t="s">
        <v>139</v>
      </c>
      <c r="K49" s="181"/>
      <c r="L49" s="450"/>
      <c r="M49" s="167"/>
      <c r="N49" s="12" t="s">
        <v>138</v>
      </c>
      <c r="O49" s="12" t="s">
        <v>139</v>
      </c>
      <c r="P49" s="12" t="s">
        <v>138</v>
      </c>
      <c r="Q49" s="12" t="s">
        <v>139</v>
      </c>
      <c r="R49" s="12" t="s">
        <v>138</v>
      </c>
      <c r="S49" s="12" t="s">
        <v>139</v>
      </c>
      <c r="T49" s="12" t="s">
        <v>138</v>
      </c>
      <c r="U49" s="241" t="s">
        <v>139</v>
      </c>
      <c r="V49" s="450"/>
      <c r="W49" s="462"/>
      <c r="X49" s="571"/>
      <c r="Y49" s="73" t="s">
        <v>138</v>
      </c>
      <c r="Z49" s="14" t="s">
        <v>139</v>
      </c>
      <c r="AA49" s="479"/>
      <c r="AB49" s="528"/>
      <c r="AC49" s="18" t="s">
        <v>138</v>
      </c>
      <c r="AD49" s="19" t="s">
        <v>139</v>
      </c>
      <c r="AE49" s="522"/>
      <c r="AF49" s="24" t="s">
        <v>138</v>
      </c>
      <c r="AG49" s="23" t="s">
        <v>139</v>
      </c>
      <c r="AH49" s="511"/>
      <c r="AI49" s="27" t="s">
        <v>138</v>
      </c>
      <c r="AJ49" s="28" t="s">
        <v>139</v>
      </c>
      <c r="AK49" s="487"/>
      <c r="AL49" s="425" t="s">
        <v>138</v>
      </c>
      <c r="AM49" s="425" t="s">
        <v>139</v>
      </c>
      <c r="AN49" s="547"/>
      <c r="AO49" s="426" t="s">
        <v>138</v>
      </c>
      <c r="AP49" s="36" t="s">
        <v>139</v>
      </c>
      <c r="AQ49" s="547"/>
      <c r="AR49" s="427" t="s">
        <v>138</v>
      </c>
      <c r="AS49" s="40" t="s">
        <v>139</v>
      </c>
      <c r="AT49" s="537"/>
      <c r="AU49" s="43" t="s">
        <v>138</v>
      </c>
      <c r="AV49" s="44" t="s">
        <v>139</v>
      </c>
      <c r="AW49" s="468"/>
      <c r="AX49" s="468"/>
    </row>
    <row r="50" spans="1:50" ht="29.1" customHeight="1" outlineLevel="1">
      <c r="A50" s="342" t="s">
        <v>6</v>
      </c>
      <c r="B50" s="8" t="s">
        <v>213</v>
      </c>
      <c r="C50" s="121" t="s">
        <v>264</v>
      </c>
      <c r="D50" s="121" t="s">
        <v>264</v>
      </c>
      <c r="E50" s="109" t="s">
        <v>264</v>
      </c>
      <c r="F50" s="109" t="s">
        <v>264</v>
      </c>
      <c r="G50" s="10" t="s">
        <v>264</v>
      </c>
      <c r="H50" s="10" t="s">
        <v>264</v>
      </c>
      <c r="I50" s="10" t="s">
        <v>264</v>
      </c>
      <c r="J50" s="10" t="s">
        <v>264</v>
      </c>
      <c r="K50" s="10"/>
      <c r="L50" s="99" t="s">
        <v>213</v>
      </c>
      <c r="M50" s="99"/>
      <c r="N50" s="99" t="s">
        <v>264</v>
      </c>
      <c r="O50" s="99" t="s">
        <v>264</v>
      </c>
      <c r="P50" s="204" t="s">
        <v>264</v>
      </c>
      <c r="Q50" s="204" t="s">
        <v>264</v>
      </c>
      <c r="R50" s="204" t="s">
        <v>264</v>
      </c>
      <c r="S50" s="204" t="s">
        <v>264</v>
      </c>
      <c r="T50" s="204" t="s">
        <v>264</v>
      </c>
      <c r="U50" s="204" t="s">
        <v>264</v>
      </c>
      <c r="V50" s="204"/>
      <c r="W50" s="204"/>
      <c r="X50" s="15" t="s">
        <v>276</v>
      </c>
      <c r="Y50" s="16" t="s">
        <v>276</v>
      </c>
      <c r="Z50" s="16" t="s">
        <v>276</v>
      </c>
      <c r="AA50" s="17"/>
      <c r="AB50" s="219" t="s">
        <v>291</v>
      </c>
      <c r="AC50" s="21"/>
      <c r="AD50" s="21"/>
      <c r="AE50" s="25"/>
      <c r="AF50" s="26"/>
      <c r="AG50" s="26"/>
      <c r="AH50" s="29"/>
      <c r="AI50" s="30"/>
      <c r="AJ50" s="30"/>
      <c r="AK50" s="238" t="s">
        <v>213</v>
      </c>
      <c r="AL50" s="239" t="s">
        <v>192</v>
      </c>
      <c r="AM50" s="239" t="s">
        <v>192</v>
      </c>
      <c r="AN50" s="37"/>
      <c r="AO50" s="38"/>
      <c r="AP50" s="38"/>
      <c r="AQ50" s="41"/>
      <c r="AR50" s="42"/>
      <c r="AS50" s="42"/>
      <c r="AT50" s="45"/>
      <c r="AU50" s="46"/>
      <c r="AV50" s="46"/>
      <c r="AW50" s="103" t="s">
        <v>213</v>
      </c>
      <c r="AX50" s="103" t="s">
        <v>213</v>
      </c>
    </row>
    <row r="51" spans="1:50" ht="29.1" customHeight="1" outlineLevel="1">
      <c r="A51" s="6" t="s">
        <v>9</v>
      </c>
      <c r="B51" s="8" t="s">
        <v>213</v>
      </c>
      <c r="C51" s="121" t="s">
        <v>264</v>
      </c>
      <c r="D51" s="121" t="s">
        <v>264</v>
      </c>
      <c r="E51" s="109" t="s">
        <v>264</v>
      </c>
      <c r="F51" s="109" t="s">
        <v>264</v>
      </c>
      <c r="G51" s="10" t="s">
        <v>264</v>
      </c>
      <c r="H51" s="10" t="s">
        <v>264</v>
      </c>
      <c r="I51" s="10" t="s">
        <v>264</v>
      </c>
      <c r="J51" s="10" t="s">
        <v>264</v>
      </c>
      <c r="K51" s="10"/>
      <c r="L51" s="99" t="s">
        <v>213</v>
      </c>
      <c r="M51" s="99"/>
      <c r="N51" s="99" t="s">
        <v>264</v>
      </c>
      <c r="O51" s="99" t="s">
        <v>264</v>
      </c>
      <c r="P51" s="204" t="s">
        <v>264</v>
      </c>
      <c r="Q51" s="204" t="s">
        <v>264</v>
      </c>
      <c r="R51" s="204" t="s">
        <v>264</v>
      </c>
      <c r="S51" s="204" t="s">
        <v>264</v>
      </c>
      <c r="T51" s="204" t="s">
        <v>264</v>
      </c>
      <c r="U51" s="204" t="s">
        <v>264</v>
      </c>
      <c r="V51" s="204"/>
      <c r="W51" s="204"/>
      <c r="X51" s="15" t="s">
        <v>276</v>
      </c>
      <c r="Y51" s="16" t="s">
        <v>276</v>
      </c>
      <c r="Z51" s="16" t="s">
        <v>276</v>
      </c>
      <c r="AA51" s="17"/>
      <c r="AB51" s="219" t="s">
        <v>291</v>
      </c>
      <c r="AC51" s="21"/>
      <c r="AD51" s="21"/>
      <c r="AE51" s="25"/>
      <c r="AF51" s="26"/>
      <c r="AG51" s="26"/>
      <c r="AH51" s="29"/>
      <c r="AI51" s="30"/>
      <c r="AJ51" s="30"/>
      <c r="AK51" s="238" t="s">
        <v>213</v>
      </c>
      <c r="AL51" s="239" t="s">
        <v>192</v>
      </c>
      <c r="AM51" s="239" t="s">
        <v>192</v>
      </c>
      <c r="AN51" s="37"/>
      <c r="AO51" s="38"/>
      <c r="AP51" s="38"/>
      <c r="AQ51" s="41"/>
      <c r="AR51" s="42"/>
      <c r="AS51" s="42"/>
      <c r="AT51" s="45"/>
      <c r="AU51" s="46"/>
      <c r="AV51" s="46"/>
      <c r="AW51" s="103" t="s">
        <v>213</v>
      </c>
      <c r="AX51" s="103" t="s">
        <v>213</v>
      </c>
    </row>
    <row r="52" spans="1:50" ht="29.1" customHeight="1" outlineLevel="1">
      <c r="A52" s="6" t="s">
        <v>18</v>
      </c>
      <c r="B52" s="8" t="s">
        <v>214</v>
      </c>
      <c r="C52" s="121" t="s">
        <v>264</v>
      </c>
      <c r="D52" s="121" t="s">
        <v>264</v>
      </c>
      <c r="E52" s="109" t="s">
        <v>264</v>
      </c>
      <c r="F52" s="109" t="s">
        <v>264</v>
      </c>
      <c r="G52" s="10" t="s">
        <v>264</v>
      </c>
      <c r="H52" s="10" t="s">
        <v>264</v>
      </c>
      <c r="I52" s="10" t="s">
        <v>264</v>
      </c>
      <c r="J52" s="10" t="s">
        <v>264</v>
      </c>
      <c r="K52" s="10"/>
      <c r="L52" s="99" t="s">
        <v>214</v>
      </c>
      <c r="M52" s="99"/>
      <c r="N52" s="99" t="s">
        <v>264</v>
      </c>
      <c r="O52" s="99" t="s">
        <v>264</v>
      </c>
      <c r="P52" s="204" t="s">
        <v>264</v>
      </c>
      <c r="Q52" s="204" t="s">
        <v>264</v>
      </c>
      <c r="R52" s="204" t="s">
        <v>264</v>
      </c>
      <c r="S52" s="204" t="s">
        <v>264</v>
      </c>
      <c r="T52" s="204" t="s">
        <v>264</v>
      </c>
      <c r="U52" s="204" t="s">
        <v>264</v>
      </c>
      <c r="V52" s="204"/>
      <c r="W52" s="204"/>
      <c r="X52" s="15" t="s">
        <v>276</v>
      </c>
      <c r="Y52" s="16" t="s">
        <v>276</v>
      </c>
      <c r="Z52" s="16" t="s">
        <v>276</v>
      </c>
      <c r="AA52" s="17"/>
      <c r="AB52" s="219" t="s">
        <v>291</v>
      </c>
      <c r="AC52" s="21"/>
      <c r="AD52" s="21"/>
      <c r="AE52" s="25"/>
      <c r="AF52" s="26"/>
      <c r="AG52" s="26"/>
      <c r="AH52" s="29"/>
      <c r="AI52" s="30"/>
      <c r="AJ52" s="30"/>
      <c r="AK52" s="238" t="s">
        <v>192</v>
      </c>
      <c r="AL52" s="239" t="s">
        <v>192</v>
      </c>
      <c r="AM52" s="239" t="s">
        <v>192</v>
      </c>
      <c r="AN52" s="37"/>
      <c r="AO52" s="38"/>
      <c r="AP52" s="38"/>
      <c r="AQ52" s="41"/>
      <c r="AR52" s="42"/>
      <c r="AS52" s="42"/>
      <c r="AT52" s="45"/>
      <c r="AU52" s="46"/>
      <c r="AV52" s="46"/>
      <c r="AW52" s="103" t="s">
        <v>214</v>
      </c>
      <c r="AX52" s="103" t="s">
        <v>214</v>
      </c>
    </row>
    <row r="53" spans="1:50" ht="29.1" customHeight="1" outlineLevel="1">
      <c r="A53" s="6" t="s">
        <v>16</v>
      </c>
      <c r="B53" s="8" t="s">
        <v>101</v>
      </c>
      <c r="C53" s="121" t="s">
        <v>264</v>
      </c>
      <c r="D53" s="121" t="s">
        <v>264</v>
      </c>
      <c r="E53" s="109" t="s">
        <v>264</v>
      </c>
      <c r="F53" s="109" t="s">
        <v>264</v>
      </c>
      <c r="G53" s="10" t="s">
        <v>264</v>
      </c>
      <c r="H53" s="10" t="s">
        <v>264</v>
      </c>
      <c r="I53" s="10" t="s">
        <v>264</v>
      </c>
      <c r="J53" s="10" t="s">
        <v>264</v>
      </c>
      <c r="K53" s="10"/>
      <c r="L53" s="99" t="s">
        <v>213</v>
      </c>
      <c r="M53" s="99"/>
      <c r="N53" s="99" t="s">
        <v>264</v>
      </c>
      <c r="O53" s="99" t="s">
        <v>264</v>
      </c>
      <c r="P53" s="204" t="s">
        <v>264</v>
      </c>
      <c r="Q53" s="204" t="s">
        <v>264</v>
      </c>
      <c r="R53" s="204" t="s">
        <v>264</v>
      </c>
      <c r="S53" s="204" t="s">
        <v>264</v>
      </c>
      <c r="T53" s="204" t="s">
        <v>264</v>
      </c>
      <c r="U53" s="204" t="s">
        <v>264</v>
      </c>
      <c r="V53" s="204"/>
      <c r="W53" s="204"/>
      <c r="X53" s="15" t="s">
        <v>276</v>
      </c>
      <c r="Y53" s="16" t="s">
        <v>276</v>
      </c>
      <c r="Z53" s="16" t="s">
        <v>276</v>
      </c>
      <c r="AA53" s="17"/>
      <c r="AB53" s="219" t="s">
        <v>291</v>
      </c>
      <c r="AC53" s="21"/>
      <c r="AD53" s="21"/>
      <c r="AE53" s="25"/>
      <c r="AF53" s="26"/>
      <c r="AG53" s="26"/>
      <c r="AH53" s="29"/>
      <c r="AI53" s="30"/>
      <c r="AJ53" s="30"/>
      <c r="AK53" s="238" t="s">
        <v>213</v>
      </c>
      <c r="AL53" s="239" t="s">
        <v>192</v>
      </c>
      <c r="AM53" s="239" t="s">
        <v>192</v>
      </c>
      <c r="AN53" s="37"/>
      <c r="AO53" s="38"/>
      <c r="AP53" s="38"/>
      <c r="AQ53" s="41"/>
      <c r="AR53" s="42"/>
      <c r="AS53" s="42"/>
      <c r="AT53" s="45"/>
      <c r="AU53" s="46"/>
      <c r="AV53" s="46"/>
      <c r="AW53" s="103" t="s">
        <v>213</v>
      </c>
      <c r="AX53" s="103" t="s">
        <v>213</v>
      </c>
    </row>
    <row r="54" spans="1:50" ht="29.1" customHeight="1" outlineLevel="1">
      <c r="A54" s="6" t="s">
        <v>22</v>
      </c>
      <c r="B54" s="8" t="s">
        <v>101</v>
      </c>
      <c r="C54" s="121" t="s">
        <v>264</v>
      </c>
      <c r="D54" s="121" t="s">
        <v>264</v>
      </c>
      <c r="E54" s="109" t="s">
        <v>264</v>
      </c>
      <c r="F54" s="109" t="s">
        <v>264</v>
      </c>
      <c r="G54" s="10" t="s">
        <v>264</v>
      </c>
      <c r="H54" s="10" t="s">
        <v>264</v>
      </c>
      <c r="I54" s="10" t="s">
        <v>264</v>
      </c>
      <c r="J54" s="10" t="s">
        <v>264</v>
      </c>
      <c r="K54" s="10"/>
      <c r="L54" s="99" t="s">
        <v>213</v>
      </c>
      <c r="M54" s="99"/>
      <c r="N54" s="99" t="s">
        <v>264</v>
      </c>
      <c r="O54" s="99" t="s">
        <v>264</v>
      </c>
      <c r="P54" s="204" t="s">
        <v>264</v>
      </c>
      <c r="Q54" s="204" t="s">
        <v>264</v>
      </c>
      <c r="R54" s="204" t="s">
        <v>264</v>
      </c>
      <c r="S54" s="204" t="s">
        <v>264</v>
      </c>
      <c r="T54" s="204" t="s">
        <v>264</v>
      </c>
      <c r="U54" s="204" t="s">
        <v>264</v>
      </c>
      <c r="V54" s="204"/>
      <c r="W54" s="204"/>
      <c r="X54" s="15" t="s">
        <v>276</v>
      </c>
      <c r="Y54" s="16" t="s">
        <v>276</v>
      </c>
      <c r="Z54" s="16" t="s">
        <v>276</v>
      </c>
      <c r="AA54" s="17"/>
      <c r="AB54" s="219" t="s">
        <v>291</v>
      </c>
      <c r="AC54" s="21"/>
      <c r="AD54" s="21"/>
      <c r="AE54" s="25"/>
      <c r="AF54" s="26"/>
      <c r="AG54" s="26"/>
      <c r="AH54" s="29"/>
      <c r="AI54" s="30"/>
      <c r="AJ54" s="30"/>
      <c r="AK54" s="238" t="s">
        <v>213</v>
      </c>
      <c r="AL54" s="239" t="s">
        <v>192</v>
      </c>
      <c r="AM54" s="239" t="s">
        <v>192</v>
      </c>
      <c r="AN54" s="37"/>
      <c r="AO54" s="38"/>
      <c r="AP54" s="38"/>
      <c r="AQ54" s="41"/>
      <c r="AR54" s="42"/>
      <c r="AS54" s="42"/>
      <c r="AT54" s="45"/>
      <c r="AU54" s="46"/>
      <c r="AV54" s="46"/>
      <c r="AW54" s="103" t="s">
        <v>213</v>
      </c>
      <c r="AX54" s="103" t="s">
        <v>213</v>
      </c>
    </row>
    <row r="55" spans="1:50" ht="29.1" customHeight="1" outlineLevel="1">
      <c r="A55" s="6" t="s">
        <v>19</v>
      </c>
      <c r="B55" s="8" t="s">
        <v>215</v>
      </c>
      <c r="C55" s="121" t="s">
        <v>264</v>
      </c>
      <c r="D55" s="121" t="s">
        <v>264</v>
      </c>
      <c r="E55" s="109" t="s">
        <v>264</v>
      </c>
      <c r="F55" s="109" t="s">
        <v>264</v>
      </c>
      <c r="G55" s="10" t="s">
        <v>264</v>
      </c>
      <c r="H55" s="10" t="s">
        <v>264</v>
      </c>
      <c r="I55" s="10" t="s">
        <v>264</v>
      </c>
      <c r="J55" s="10" t="s">
        <v>264</v>
      </c>
      <c r="K55" s="10"/>
      <c r="L55" s="99" t="s">
        <v>215</v>
      </c>
      <c r="M55" s="99"/>
      <c r="N55" s="99" t="s">
        <v>264</v>
      </c>
      <c r="O55" s="99" t="s">
        <v>264</v>
      </c>
      <c r="P55" s="204" t="s">
        <v>264</v>
      </c>
      <c r="Q55" s="204" t="s">
        <v>264</v>
      </c>
      <c r="R55" s="204" t="s">
        <v>264</v>
      </c>
      <c r="S55" s="204" t="s">
        <v>264</v>
      </c>
      <c r="T55" s="204" t="s">
        <v>264</v>
      </c>
      <c r="U55" s="204" t="s">
        <v>264</v>
      </c>
      <c r="V55" s="204"/>
      <c r="W55" s="204"/>
      <c r="X55" s="15" t="s">
        <v>276</v>
      </c>
      <c r="Y55" s="16" t="s">
        <v>276</v>
      </c>
      <c r="Z55" s="16" t="s">
        <v>276</v>
      </c>
      <c r="AA55" s="17"/>
      <c r="AB55" s="219" t="s">
        <v>291</v>
      </c>
      <c r="AC55" s="21"/>
      <c r="AD55" s="21"/>
      <c r="AE55" s="25"/>
      <c r="AF55" s="26"/>
      <c r="AG55" s="26"/>
      <c r="AH55" s="29"/>
      <c r="AI55" s="30"/>
      <c r="AJ55" s="30"/>
      <c r="AK55" s="238" t="s">
        <v>213</v>
      </c>
      <c r="AL55" s="239" t="s">
        <v>192</v>
      </c>
      <c r="AM55" s="239" t="s">
        <v>192</v>
      </c>
      <c r="AN55" s="37"/>
      <c r="AO55" s="38"/>
      <c r="AP55" s="38"/>
      <c r="AQ55" s="41"/>
      <c r="AR55" s="42"/>
      <c r="AS55" s="42"/>
      <c r="AT55" s="45"/>
      <c r="AU55" s="46"/>
      <c r="AV55" s="46"/>
      <c r="AW55" s="103" t="s">
        <v>215</v>
      </c>
      <c r="AX55" s="103" t="s">
        <v>215</v>
      </c>
    </row>
    <row r="56" spans="1:50" ht="29.1" customHeight="1" outlineLevel="1">
      <c r="A56" s="6" t="s">
        <v>3</v>
      </c>
      <c r="B56" s="120" t="s">
        <v>269</v>
      </c>
      <c r="C56" s="121" t="s">
        <v>264</v>
      </c>
      <c r="D56" s="121" t="s">
        <v>264</v>
      </c>
      <c r="E56" s="109" t="s">
        <v>264</v>
      </c>
      <c r="F56" s="109" t="s">
        <v>264</v>
      </c>
      <c r="G56" s="10" t="s">
        <v>264</v>
      </c>
      <c r="H56" s="10" t="s">
        <v>264</v>
      </c>
      <c r="I56" s="10" t="s">
        <v>264</v>
      </c>
      <c r="J56" s="10" t="s">
        <v>264</v>
      </c>
      <c r="K56" s="10"/>
      <c r="L56" s="99" t="s">
        <v>269</v>
      </c>
      <c r="M56" s="99"/>
      <c r="N56" s="99" t="s">
        <v>264</v>
      </c>
      <c r="O56" s="99" t="s">
        <v>264</v>
      </c>
      <c r="P56" s="204" t="s">
        <v>264</v>
      </c>
      <c r="Q56" s="204" t="s">
        <v>264</v>
      </c>
      <c r="R56" s="204" t="s">
        <v>264</v>
      </c>
      <c r="S56" s="204" t="s">
        <v>264</v>
      </c>
      <c r="T56" s="204" t="s">
        <v>264</v>
      </c>
      <c r="U56" s="204" t="s">
        <v>264</v>
      </c>
      <c r="V56" s="204"/>
      <c r="W56" s="204"/>
      <c r="X56" s="15" t="s">
        <v>276</v>
      </c>
      <c r="Y56" s="16" t="s">
        <v>276</v>
      </c>
      <c r="Z56" s="16" t="s">
        <v>276</v>
      </c>
      <c r="AA56" s="17"/>
      <c r="AB56" s="219" t="s">
        <v>291</v>
      </c>
      <c r="AC56" s="21"/>
      <c r="AD56" s="21"/>
      <c r="AE56" s="25"/>
      <c r="AF56" s="26"/>
      <c r="AG56" s="26"/>
      <c r="AH56" s="29"/>
      <c r="AI56" s="30"/>
      <c r="AJ56" s="30"/>
      <c r="AK56" s="238" t="s">
        <v>213</v>
      </c>
      <c r="AL56" s="239" t="s">
        <v>192</v>
      </c>
      <c r="AM56" s="239" t="s">
        <v>192</v>
      </c>
      <c r="AN56" s="37"/>
      <c r="AO56" s="38"/>
      <c r="AP56" s="38"/>
      <c r="AQ56" s="41"/>
      <c r="AR56" s="42"/>
      <c r="AS56" s="42"/>
      <c r="AT56" s="45"/>
      <c r="AU56" s="46"/>
      <c r="AV56" s="46"/>
      <c r="AW56" s="103" t="s">
        <v>269</v>
      </c>
      <c r="AX56" s="103" t="s">
        <v>269</v>
      </c>
    </row>
    <row r="57" spans="1:50" ht="29.1" customHeight="1" outlineLevel="1">
      <c r="A57" s="6" t="s">
        <v>20</v>
      </c>
      <c r="B57" s="8" t="s">
        <v>101</v>
      </c>
      <c r="C57" s="121" t="s">
        <v>264</v>
      </c>
      <c r="D57" s="121" t="s">
        <v>264</v>
      </c>
      <c r="E57" s="109" t="s">
        <v>264</v>
      </c>
      <c r="F57" s="109" t="s">
        <v>264</v>
      </c>
      <c r="G57" s="10" t="s">
        <v>264</v>
      </c>
      <c r="H57" s="10" t="s">
        <v>264</v>
      </c>
      <c r="I57" s="10" t="s">
        <v>264</v>
      </c>
      <c r="J57" s="10" t="s">
        <v>264</v>
      </c>
      <c r="K57" s="10"/>
      <c r="L57" s="99" t="s">
        <v>270</v>
      </c>
      <c r="M57" s="99"/>
      <c r="N57" s="99" t="s">
        <v>264</v>
      </c>
      <c r="O57" s="99" t="s">
        <v>264</v>
      </c>
      <c r="P57" s="204" t="s">
        <v>264</v>
      </c>
      <c r="Q57" s="204" t="s">
        <v>264</v>
      </c>
      <c r="R57" s="204" t="s">
        <v>264</v>
      </c>
      <c r="S57" s="204" t="s">
        <v>264</v>
      </c>
      <c r="T57" s="204" t="s">
        <v>264</v>
      </c>
      <c r="U57" s="204" t="s">
        <v>264</v>
      </c>
      <c r="V57" s="204"/>
      <c r="W57" s="204"/>
      <c r="X57" s="15" t="s">
        <v>276</v>
      </c>
      <c r="Y57" s="16" t="s">
        <v>276</v>
      </c>
      <c r="Z57" s="16" t="s">
        <v>276</v>
      </c>
      <c r="AA57" s="17"/>
      <c r="AB57" s="219" t="s">
        <v>291</v>
      </c>
      <c r="AC57" s="21"/>
      <c r="AD57" s="21"/>
      <c r="AE57" s="25"/>
      <c r="AF57" s="26"/>
      <c r="AG57" s="26"/>
      <c r="AH57" s="29"/>
      <c r="AI57" s="30"/>
      <c r="AJ57" s="30"/>
      <c r="AK57" s="238" t="s">
        <v>213</v>
      </c>
      <c r="AL57" s="239" t="s">
        <v>192</v>
      </c>
      <c r="AM57" s="239" t="s">
        <v>192</v>
      </c>
      <c r="AN57" s="37"/>
      <c r="AO57" s="38"/>
      <c r="AP57" s="38"/>
      <c r="AQ57" s="41"/>
      <c r="AR57" s="42"/>
      <c r="AS57" s="42"/>
      <c r="AT57" s="45"/>
      <c r="AU57" s="46"/>
      <c r="AV57" s="46"/>
      <c r="AW57" s="103" t="s">
        <v>213</v>
      </c>
      <c r="AX57" s="103" t="s">
        <v>213</v>
      </c>
    </row>
    <row r="58" spans="1:50" ht="29.1" customHeight="1" outlineLevel="1">
      <c r="A58" s="6" t="s">
        <v>13</v>
      </c>
      <c r="B58" s="8" t="s">
        <v>265</v>
      </c>
      <c r="C58" s="121" t="s">
        <v>264</v>
      </c>
      <c r="D58" s="121" t="s">
        <v>264</v>
      </c>
      <c r="E58" s="109" t="s">
        <v>264</v>
      </c>
      <c r="F58" s="109" t="s">
        <v>264</v>
      </c>
      <c r="G58" s="10" t="s">
        <v>264</v>
      </c>
      <c r="H58" s="10" t="s">
        <v>264</v>
      </c>
      <c r="I58" s="10" t="s">
        <v>264</v>
      </c>
      <c r="J58" s="10" t="s">
        <v>264</v>
      </c>
      <c r="K58" s="10"/>
      <c r="L58" s="125" t="s">
        <v>265</v>
      </c>
      <c r="M58" s="125"/>
      <c r="N58" s="99" t="s">
        <v>264</v>
      </c>
      <c r="O58" s="99" t="s">
        <v>264</v>
      </c>
      <c r="P58" s="204" t="s">
        <v>264</v>
      </c>
      <c r="Q58" s="204" t="s">
        <v>264</v>
      </c>
      <c r="R58" s="204" t="s">
        <v>264</v>
      </c>
      <c r="S58" s="204" t="s">
        <v>264</v>
      </c>
      <c r="T58" s="204" t="s">
        <v>264</v>
      </c>
      <c r="U58" s="204" t="s">
        <v>264</v>
      </c>
      <c r="V58" s="204"/>
      <c r="W58" s="204"/>
      <c r="X58" s="15" t="s">
        <v>276</v>
      </c>
      <c r="Y58" s="16" t="s">
        <v>276</v>
      </c>
      <c r="Z58" s="16" t="s">
        <v>276</v>
      </c>
      <c r="AA58" s="17"/>
      <c r="AB58" s="219" t="s">
        <v>291</v>
      </c>
      <c r="AC58" s="21"/>
      <c r="AD58" s="21"/>
      <c r="AE58" s="25"/>
      <c r="AF58" s="26"/>
      <c r="AG58" s="26"/>
      <c r="AH58" s="29"/>
      <c r="AI58" s="30"/>
      <c r="AJ58" s="30"/>
      <c r="AK58" s="238" t="s">
        <v>213</v>
      </c>
      <c r="AL58" s="239" t="s">
        <v>192</v>
      </c>
      <c r="AM58" s="239" t="s">
        <v>192</v>
      </c>
      <c r="AN58" s="37"/>
      <c r="AO58" s="38"/>
      <c r="AP58" s="38"/>
      <c r="AQ58" s="41"/>
      <c r="AR58" s="42"/>
      <c r="AS58" s="42"/>
      <c r="AT58" s="45"/>
      <c r="AU58" s="46"/>
      <c r="AV58" s="46"/>
      <c r="AW58" s="103" t="s">
        <v>265</v>
      </c>
      <c r="AX58" s="103" t="s">
        <v>265</v>
      </c>
    </row>
    <row r="59" spans="1:50" ht="29.1" customHeight="1" outlineLevel="1">
      <c r="A59" s="6" t="s">
        <v>4</v>
      </c>
      <c r="B59" s="8" t="s">
        <v>266</v>
      </c>
      <c r="C59" s="121" t="s">
        <v>264</v>
      </c>
      <c r="D59" s="121" t="s">
        <v>264</v>
      </c>
      <c r="E59" s="109" t="s">
        <v>264</v>
      </c>
      <c r="F59" s="109" t="s">
        <v>264</v>
      </c>
      <c r="G59" s="10" t="s">
        <v>264</v>
      </c>
      <c r="H59" s="10" t="s">
        <v>264</v>
      </c>
      <c r="I59" s="10" t="s">
        <v>264</v>
      </c>
      <c r="J59" s="10" t="s">
        <v>264</v>
      </c>
      <c r="K59" s="10"/>
      <c r="L59" s="125" t="s">
        <v>266</v>
      </c>
      <c r="M59" s="125"/>
      <c r="N59" s="99" t="s">
        <v>264</v>
      </c>
      <c r="O59" s="99" t="s">
        <v>264</v>
      </c>
      <c r="P59" s="204" t="s">
        <v>264</v>
      </c>
      <c r="Q59" s="204" t="s">
        <v>264</v>
      </c>
      <c r="R59" s="204" t="s">
        <v>264</v>
      </c>
      <c r="S59" s="204" t="s">
        <v>264</v>
      </c>
      <c r="T59" s="204" t="s">
        <v>264</v>
      </c>
      <c r="U59" s="204" t="s">
        <v>264</v>
      </c>
      <c r="V59" s="204"/>
      <c r="W59" s="204"/>
      <c r="X59" s="15" t="s">
        <v>276</v>
      </c>
      <c r="Y59" s="16" t="s">
        <v>276</v>
      </c>
      <c r="Z59" s="16" t="s">
        <v>276</v>
      </c>
      <c r="AA59" s="17"/>
      <c r="AB59" s="219" t="s">
        <v>291</v>
      </c>
      <c r="AC59" s="21"/>
      <c r="AD59" s="21"/>
      <c r="AE59" s="25"/>
      <c r="AF59" s="26"/>
      <c r="AG59" s="26"/>
      <c r="AH59" s="29"/>
      <c r="AI59" s="30"/>
      <c r="AJ59" s="30"/>
      <c r="AK59" s="238" t="s">
        <v>213</v>
      </c>
      <c r="AL59" s="239" t="s">
        <v>192</v>
      </c>
      <c r="AM59" s="239" t="s">
        <v>192</v>
      </c>
      <c r="AN59" s="37"/>
      <c r="AO59" s="38"/>
      <c r="AP59" s="38"/>
      <c r="AQ59" s="41"/>
      <c r="AR59" s="42"/>
      <c r="AS59" s="42"/>
      <c r="AT59" s="45"/>
      <c r="AU59" s="46"/>
      <c r="AV59" s="46"/>
      <c r="AW59" s="103" t="s">
        <v>47</v>
      </c>
      <c r="AX59" s="103" t="s">
        <v>47</v>
      </c>
    </row>
    <row r="60" spans="1:50" ht="29.1" customHeight="1" outlineLevel="1">
      <c r="A60" s="7" t="s">
        <v>0</v>
      </c>
      <c r="B60" s="8" t="s">
        <v>101</v>
      </c>
      <c r="C60" s="121" t="s">
        <v>264</v>
      </c>
      <c r="D60" s="121" t="s">
        <v>264</v>
      </c>
      <c r="E60" s="109" t="s">
        <v>264</v>
      </c>
      <c r="F60" s="109" t="s">
        <v>264</v>
      </c>
      <c r="G60" s="10" t="s">
        <v>264</v>
      </c>
      <c r="H60" s="10" t="s">
        <v>264</v>
      </c>
      <c r="I60" s="10" t="s">
        <v>264</v>
      </c>
      <c r="J60" s="10" t="s">
        <v>264</v>
      </c>
      <c r="K60" s="10"/>
      <c r="L60" s="125" t="s">
        <v>272</v>
      </c>
      <c r="M60" s="125"/>
      <c r="N60" s="99" t="s">
        <v>264</v>
      </c>
      <c r="O60" s="99" t="s">
        <v>264</v>
      </c>
      <c r="P60" s="204" t="s">
        <v>264</v>
      </c>
      <c r="Q60" s="204" t="s">
        <v>264</v>
      </c>
      <c r="R60" s="204" t="s">
        <v>264</v>
      </c>
      <c r="S60" s="204" t="s">
        <v>264</v>
      </c>
      <c r="T60" s="204" t="s">
        <v>264</v>
      </c>
      <c r="U60" s="204" t="s">
        <v>264</v>
      </c>
      <c r="V60" s="204"/>
      <c r="W60" s="204"/>
      <c r="X60" s="15" t="s">
        <v>276</v>
      </c>
      <c r="Y60" s="16" t="s">
        <v>276</v>
      </c>
      <c r="Z60" s="16" t="s">
        <v>276</v>
      </c>
      <c r="AA60" s="17"/>
      <c r="AB60" s="219" t="s">
        <v>291</v>
      </c>
      <c r="AC60" s="21"/>
      <c r="AD60" s="21"/>
      <c r="AE60" s="25"/>
      <c r="AF60" s="26"/>
      <c r="AG60" s="26"/>
      <c r="AH60" s="29"/>
      <c r="AI60" s="30"/>
      <c r="AJ60" s="30"/>
      <c r="AK60" s="238" t="s">
        <v>213</v>
      </c>
      <c r="AL60" s="239" t="s">
        <v>192</v>
      </c>
      <c r="AM60" s="239" t="s">
        <v>192</v>
      </c>
      <c r="AN60" s="37"/>
      <c r="AO60" s="38"/>
      <c r="AP60" s="38"/>
      <c r="AQ60" s="41"/>
      <c r="AR60" s="42"/>
      <c r="AS60" s="42"/>
      <c r="AT60" s="45"/>
      <c r="AU60" s="46"/>
      <c r="AV60" s="46"/>
      <c r="AW60" s="103" t="s">
        <v>272</v>
      </c>
      <c r="AX60" s="103" t="s">
        <v>272</v>
      </c>
    </row>
    <row r="61" spans="1:50" ht="29.1" customHeight="1" outlineLevel="1">
      <c r="A61" s="6" t="s">
        <v>15</v>
      </c>
      <c r="B61" s="8" t="s">
        <v>101</v>
      </c>
      <c r="C61" s="121" t="s">
        <v>264</v>
      </c>
      <c r="D61" s="121" t="s">
        <v>264</v>
      </c>
      <c r="E61" s="109" t="s">
        <v>264</v>
      </c>
      <c r="F61" s="109" t="s">
        <v>264</v>
      </c>
      <c r="G61" s="10" t="s">
        <v>264</v>
      </c>
      <c r="H61" s="10" t="s">
        <v>264</v>
      </c>
      <c r="I61" s="10" t="s">
        <v>264</v>
      </c>
      <c r="J61" s="10" t="s">
        <v>264</v>
      </c>
      <c r="K61" s="10"/>
      <c r="L61" s="125" t="s">
        <v>213</v>
      </c>
      <c r="M61" s="125"/>
      <c r="N61" s="99" t="s">
        <v>264</v>
      </c>
      <c r="O61" s="99" t="s">
        <v>264</v>
      </c>
      <c r="P61" s="204" t="s">
        <v>264</v>
      </c>
      <c r="Q61" s="204" t="s">
        <v>264</v>
      </c>
      <c r="R61" s="204" t="s">
        <v>264</v>
      </c>
      <c r="S61" s="204" t="s">
        <v>264</v>
      </c>
      <c r="T61" s="204" t="s">
        <v>264</v>
      </c>
      <c r="U61" s="204" t="s">
        <v>264</v>
      </c>
      <c r="V61" s="204"/>
      <c r="W61" s="204"/>
      <c r="X61" s="15" t="s">
        <v>276</v>
      </c>
      <c r="Y61" s="16" t="s">
        <v>276</v>
      </c>
      <c r="Z61" s="16" t="s">
        <v>276</v>
      </c>
      <c r="AA61" s="17"/>
      <c r="AB61" s="219" t="s">
        <v>291</v>
      </c>
      <c r="AC61" s="21"/>
      <c r="AD61" s="21"/>
      <c r="AE61" s="25"/>
      <c r="AF61" s="26"/>
      <c r="AG61" s="26"/>
      <c r="AH61" s="29"/>
      <c r="AI61" s="30"/>
      <c r="AJ61" s="30"/>
      <c r="AK61" s="238" t="s">
        <v>192</v>
      </c>
      <c r="AL61" s="239" t="s">
        <v>192</v>
      </c>
      <c r="AM61" s="239" t="s">
        <v>192</v>
      </c>
      <c r="AN61" s="37"/>
      <c r="AO61" s="38"/>
      <c r="AP61" s="38"/>
      <c r="AQ61" s="41"/>
      <c r="AR61" s="42"/>
      <c r="AS61" s="42"/>
      <c r="AT61" s="45"/>
      <c r="AU61" s="46"/>
      <c r="AV61" s="46"/>
      <c r="AW61" s="103" t="s">
        <v>213</v>
      </c>
      <c r="AX61" s="103" t="s">
        <v>213</v>
      </c>
    </row>
    <row r="62" spans="1:50" ht="29.1" customHeight="1" outlineLevel="1">
      <c r="A62" s="6" t="s">
        <v>21</v>
      </c>
      <c r="B62" s="8" t="s">
        <v>213</v>
      </c>
      <c r="C62" s="121" t="s">
        <v>264</v>
      </c>
      <c r="D62" s="121" t="s">
        <v>264</v>
      </c>
      <c r="E62" s="10" t="s">
        <v>264</v>
      </c>
      <c r="F62" s="10" t="s">
        <v>264</v>
      </c>
      <c r="G62" s="10" t="s">
        <v>264</v>
      </c>
      <c r="H62" s="10" t="s">
        <v>264</v>
      </c>
      <c r="I62" s="10" t="s">
        <v>264</v>
      </c>
      <c r="J62" s="10" t="s">
        <v>264</v>
      </c>
      <c r="K62" s="10"/>
      <c r="L62" s="125" t="s">
        <v>213</v>
      </c>
      <c r="M62" s="125"/>
      <c r="N62" s="99" t="s">
        <v>264</v>
      </c>
      <c r="O62" s="99" t="s">
        <v>264</v>
      </c>
      <c r="P62" s="204" t="s">
        <v>264</v>
      </c>
      <c r="Q62" s="204" t="s">
        <v>264</v>
      </c>
      <c r="R62" s="204" t="s">
        <v>264</v>
      </c>
      <c r="S62" s="204" t="s">
        <v>264</v>
      </c>
      <c r="T62" s="204" t="s">
        <v>264</v>
      </c>
      <c r="U62" s="204" t="s">
        <v>264</v>
      </c>
      <c r="V62" s="204"/>
      <c r="W62" s="204"/>
      <c r="X62" s="15" t="s">
        <v>276</v>
      </c>
      <c r="Y62" s="16" t="s">
        <v>276</v>
      </c>
      <c r="Z62" s="16" t="s">
        <v>276</v>
      </c>
      <c r="AA62" s="17"/>
      <c r="AB62" s="219" t="s">
        <v>291</v>
      </c>
      <c r="AC62" s="21"/>
      <c r="AD62" s="21"/>
      <c r="AE62" s="25"/>
      <c r="AF62" s="26"/>
      <c r="AG62" s="26"/>
      <c r="AH62" s="29"/>
      <c r="AI62" s="30"/>
      <c r="AJ62" s="30"/>
      <c r="AK62" s="238" t="s">
        <v>213</v>
      </c>
      <c r="AL62" s="239" t="s">
        <v>192</v>
      </c>
      <c r="AM62" s="239" t="s">
        <v>192</v>
      </c>
      <c r="AN62" s="37"/>
      <c r="AO62" s="38"/>
      <c r="AP62" s="38"/>
      <c r="AQ62" s="41"/>
      <c r="AR62" s="42"/>
      <c r="AS62" s="42"/>
      <c r="AT62" s="45"/>
      <c r="AU62" s="46"/>
      <c r="AV62" s="46"/>
      <c r="AW62" s="103" t="s">
        <v>213</v>
      </c>
      <c r="AX62" s="103" t="s">
        <v>213</v>
      </c>
    </row>
    <row r="63" spans="1:50" ht="29.1" customHeight="1" outlineLevel="1">
      <c r="A63" s="6" t="s">
        <v>10</v>
      </c>
      <c r="B63" s="8" t="s">
        <v>213</v>
      </c>
      <c r="C63" s="121" t="s">
        <v>264</v>
      </c>
      <c r="D63" s="121" t="s">
        <v>264</v>
      </c>
      <c r="E63" s="10" t="s">
        <v>264</v>
      </c>
      <c r="F63" s="10" t="s">
        <v>264</v>
      </c>
      <c r="G63" s="10" t="s">
        <v>264</v>
      </c>
      <c r="H63" s="10" t="s">
        <v>264</v>
      </c>
      <c r="I63" s="10" t="s">
        <v>264</v>
      </c>
      <c r="J63" s="10" t="s">
        <v>264</v>
      </c>
      <c r="K63" s="10"/>
      <c r="L63" s="125" t="s">
        <v>213</v>
      </c>
      <c r="M63" s="125"/>
      <c r="N63" s="99" t="s">
        <v>264</v>
      </c>
      <c r="O63" s="99" t="s">
        <v>264</v>
      </c>
      <c r="P63" s="204" t="s">
        <v>264</v>
      </c>
      <c r="Q63" s="204" t="s">
        <v>264</v>
      </c>
      <c r="R63" s="204" t="s">
        <v>264</v>
      </c>
      <c r="S63" s="204" t="s">
        <v>264</v>
      </c>
      <c r="T63" s="204" t="s">
        <v>264</v>
      </c>
      <c r="U63" s="204" t="s">
        <v>264</v>
      </c>
      <c r="V63" s="204"/>
      <c r="W63" s="204"/>
      <c r="X63" s="15" t="s">
        <v>276</v>
      </c>
      <c r="Y63" s="16" t="s">
        <v>276</v>
      </c>
      <c r="Z63" s="16" t="s">
        <v>276</v>
      </c>
      <c r="AA63" s="17"/>
      <c r="AB63" s="219" t="s">
        <v>291</v>
      </c>
      <c r="AC63" s="21"/>
      <c r="AD63" s="21"/>
      <c r="AE63" s="25"/>
      <c r="AF63" s="26"/>
      <c r="AG63" s="26"/>
      <c r="AH63" s="29"/>
      <c r="AI63" s="30"/>
      <c r="AJ63" s="30"/>
      <c r="AK63" s="238" t="s">
        <v>213</v>
      </c>
      <c r="AL63" s="239" t="s">
        <v>192</v>
      </c>
      <c r="AM63" s="239" t="s">
        <v>192</v>
      </c>
      <c r="AN63" s="37"/>
      <c r="AO63" s="38"/>
      <c r="AP63" s="38"/>
      <c r="AQ63" s="41"/>
      <c r="AR63" s="42"/>
      <c r="AS63" s="42"/>
      <c r="AT63" s="45"/>
      <c r="AU63" s="46"/>
      <c r="AV63" s="46"/>
      <c r="AW63" s="103" t="s">
        <v>213</v>
      </c>
      <c r="AX63" s="103" t="s">
        <v>213</v>
      </c>
    </row>
    <row r="64" spans="1:50" ht="29.1" customHeight="1" outlineLevel="1">
      <c r="A64" s="6" t="s">
        <v>2</v>
      </c>
      <c r="B64" s="8" t="s">
        <v>101</v>
      </c>
      <c r="C64" s="121" t="s">
        <v>264</v>
      </c>
      <c r="D64" s="121" t="s">
        <v>264</v>
      </c>
      <c r="E64" s="10" t="s">
        <v>264</v>
      </c>
      <c r="F64" s="10" t="s">
        <v>264</v>
      </c>
      <c r="G64" s="10" t="s">
        <v>264</v>
      </c>
      <c r="H64" s="10" t="s">
        <v>264</v>
      </c>
      <c r="I64" s="10" t="s">
        <v>264</v>
      </c>
      <c r="J64" s="10" t="s">
        <v>264</v>
      </c>
      <c r="K64" s="10"/>
      <c r="L64" s="125" t="s">
        <v>271</v>
      </c>
      <c r="M64" s="125"/>
      <c r="N64" s="99" t="s">
        <v>264</v>
      </c>
      <c r="O64" s="99" t="s">
        <v>264</v>
      </c>
      <c r="P64" s="204" t="s">
        <v>264</v>
      </c>
      <c r="Q64" s="204" t="s">
        <v>264</v>
      </c>
      <c r="R64" s="204" t="s">
        <v>264</v>
      </c>
      <c r="S64" s="204" t="s">
        <v>264</v>
      </c>
      <c r="T64" s="204" t="s">
        <v>264</v>
      </c>
      <c r="U64" s="204" t="s">
        <v>264</v>
      </c>
      <c r="V64" s="204"/>
      <c r="W64" s="204"/>
      <c r="X64" s="15" t="s">
        <v>276</v>
      </c>
      <c r="Y64" s="16" t="s">
        <v>276</v>
      </c>
      <c r="Z64" s="16" t="s">
        <v>276</v>
      </c>
      <c r="AA64" s="17"/>
      <c r="AB64" s="219" t="s">
        <v>291</v>
      </c>
      <c r="AC64" s="21"/>
      <c r="AD64" s="21"/>
      <c r="AE64" s="25"/>
      <c r="AF64" s="26"/>
      <c r="AG64" s="26"/>
      <c r="AH64" s="29"/>
      <c r="AI64" s="30"/>
      <c r="AJ64" s="30"/>
      <c r="AK64" s="238" t="s">
        <v>213</v>
      </c>
      <c r="AL64" s="239" t="s">
        <v>192</v>
      </c>
      <c r="AM64" s="239" t="s">
        <v>192</v>
      </c>
      <c r="AN64" s="37"/>
      <c r="AO64" s="38"/>
      <c r="AP64" s="38"/>
      <c r="AQ64" s="41"/>
      <c r="AR64" s="42"/>
      <c r="AS64" s="42"/>
      <c r="AT64" s="45"/>
      <c r="AU64" s="46"/>
      <c r="AV64" s="46"/>
      <c r="AW64" s="103" t="s">
        <v>271</v>
      </c>
      <c r="AX64" s="103" t="s">
        <v>271</v>
      </c>
    </row>
    <row r="65" spans="1:50" ht="29.1" customHeight="1" outlineLevel="1">
      <c r="A65" s="6" t="s">
        <v>23</v>
      </c>
      <c r="B65" s="8" t="s">
        <v>101</v>
      </c>
      <c r="C65" s="121" t="s">
        <v>264</v>
      </c>
      <c r="D65" s="121" t="s">
        <v>264</v>
      </c>
      <c r="E65" s="10" t="s">
        <v>264</v>
      </c>
      <c r="F65" s="10" t="s">
        <v>264</v>
      </c>
      <c r="G65" s="10" t="s">
        <v>264</v>
      </c>
      <c r="H65" s="10" t="s">
        <v>264</v>
      </c>
      <c r="I65" s="10" t="s">
        <v>264</v>
      </c>
      <c r="J65" s="10" t="s">
        <v>264</v>
      </c>
      <c r="K65" s="10"/>
      <c r="L65" s="125" t="s">
        <v>213</v>
      </c>
      <c r="M65" s="125"/>
      <c r="N65" s="99" t="s">
        <v>264</v>
      </c>
      <c r="O65" s="99" t="s">
        <v>264</v>
      </c>
      <c r="P65" s="204" t="s">
        <v>264</v>
      </c>
      <c r="Q65" s="204" t="s">
        <v>264</v>
      </c>
      <c r="R65" s="204" t="s">
        <v>264</v>
      </c>
      <c r="S65" s="204" t="s">
        <v>264</v>
      </c>
      <c r="T65" s="204" t="s">
        <v>264</v>
      </c>
      <c r="U65" s="204" t="s">
        <v>264</v>
      </c>
      <c r="V65" s="204"/>
      <c r="W65" s="204"/>
      <c r="X65" s="15" t="s">
        <v>276</v>
      </c>
      <c r="Y65" s="16" t="s">
        <v>276</v>
      </c>
      <c r="Z65" s="16" t="s">
        <v>276</v>
      </c>
      <c r="AA65" s="17"/>
      <c r="AB65" s="219" t="s">
        <v>291</v>
      </c>
      <c r="AC65" s="21"/>
      <c r="AD65" s="21"/>
      <c r="AE65" s="25"/>
      <c r="AF65" s="26"/>
      <c r="AG65" s="26"/>
      <c r="AH65" s="29"/>
      <c r="AI65" s="30"/>
      <c r="AJ65" s="30"/>
      <c r="AK65" s="238" t="s">
        <v>213</v>
      </c>
      <c r="AL65" s="239" t="s">
        <v>192</v>
      </c>
      <c r="AM65" s="239" t="s">
        <v>192</v>
      </c>
      <c r="AN65" s="37"/>
      <c r="AO65" s="38"/>
      <c r="AP65" s="38"/>
      <c r="AQ65" s="41"/>
      <c r="AR65" s="42"/>
      <c r="AS65" s="42"/>
      <c r="AT65" s="45"/>
      <c r="AU65" s="46"/>
      <c r="AV65" s="46"/>
      <c r="AW65" s="103" t="s">
        <v>213</v>
      </c>
      <c r="AX65" s="103" t="s">
        <v>213</v>
      </c>
    </row>
    <row r="66" spans="1:50" ht="29.1" customHeight="1" outlineLevel="1">
      <c r="A66" s="6" t="s">
        <v>17</v>
      </c>
      <c r="B66" s="8" t="s">
        <v>213</v>
      </c>
      <c r="C66" s="121" t="s">
        <v>264</v>
      </c>
      <c r="D66" s="121" t="s">
        <v>264</v>
      </c>
      <c r="E66" s="10" t="s">
        <v>264</v>
      </c>
      <c r="F66" s="10" t="s">
        <v>264</v>
      </c>
      <c r="G66" s="10" t="s">
        <v>264</v>
      </c>
      <c r="H66" s="10" t="s">
        <v>264</v>
      </c>
      <c r="I66" s="10" t="s">
        <v>264</v>
      </c>
      <c r="J66" s="10" t="s">
        <v>264</v>
      </c>
      <c r="K66" s="10"/>
      <c r="L66" s="125" t="s">
        <v>213</v>
      </c>
      <c r="M66" s="125"/>
      <c r="N66" s="99" t="s">
        <v>264</v>
      </c>
      <c r="O66" s="99" t="s">
        <v>264</v>
      </c>
      <c r="P66" s="204" t="s">
        <v>264</v>
      </c>
      <c r="Q66" s="204" t="s">
        <v>264</v>
      </c>
      <c r="R66" s="204" t="s">
        <v>264</v>
      </c>
      <c r="S66" s="204" t="s">
        <v>264</v>
      </c>
      <c r="T66" s="204" t="s">
        <v>264</v>
      </c>
      <c r="U66" s="204" t="s">
        <v>264</v>
      </c>
      <c r="V66" s="204"/>
      <c r="W66" s="204"/>
      <c r="X66" s="15" t="s">
        <v>276</v>
      </c>
      <c r="Y66" s="16" t="s">
        <v>276</v>
      </c>
      <c r="Z66" s="16" t="s">
        <v>276</v>
      </c>
      <c r="AA66" s="17"/>
      <c r="AB66" s="219" t="s">
        <v>291</v>
      </c>
      <c r="AC66" s="21"/>
      <c r="AD66" s="21"/>
      <c r="AE66" s="25"/>
      <c r="AF66" s="26"/>
      <c r="AG66" s="26"/>
      <c r="AH66" s="29"/>
      <c r="AI66" s="30"/>
      <c r="AJ66" s="30"/>
      <c r="AK66" s="238" t="s">
        <v>213</v>
      </c>
      <c r="AL66" s="239" t="s">
        <v>192</v>
      </c>
      <c r="AM66" s="239" t="s">
        <v>192</v>
      </c>
      <c r="AN66" s="37"/>
      <c r="AO66" s="38"/>
      <c r="AP66" s="38"/>
      <c r="AQ66" s="41"/>
      <c r="AR66" s="42"/>
      <c r="AS66" s="42"/>
      <c r="AT66" s="45"/>
      <c r="AU66" s="46"/>
      <c r="AV66" s="46"/>
      <c r="AW66" s="103" t="s">
        <v>213</v>
      </c>
      <c r="AX66" s="103" t="s">
        <v>213</v>
      </c>
    </row>
    <row r="67" spans="1:50" ht="29.1" customHeight="1" outlineLevel="1">
      <c r="A67" s="6" t="s">
        <v>24</v>
      </c>
      <c r="B67" s="8" t="s">
        <v>101</v>
      </c>
      <c r="C67" s="121" t="s">
        <v>264</v>
      </c>
      <c r="D67" s="121" t="s">
        <v>264</v>
      </c>
      <c r="E67" s="10" t="s">
        <v>264</v>
      </c>
      <c r="F67" s="10" t="s">
        <v>264</v>
      </c>
      <c r="G67" s="10" t="s">
        <v>264</v>
      </c>
      <c r="H67" s="10" t="s">
        <v>264</v>
      </c>
      <c r="I67" s="10" t="s">
        <v>264</v>
      </c>
      <c r="J67" s="10" t="s">
        <v>264</v>
      </c>
      <c r="K67" s="10"/>
      <c r="L67" s="125" t="s">
        <v>213</v>
      </c>
      <c r="M67" s="125"/>
      <c r="N67" s="99" t="s">
        <v>264</v>
      </c>
      <c r="O67" s="99" t="s">
        <v>264</v>
      </c>
      <c r="P67" s="204" t="s">
        <v>264</v>
      </c>
      <c r="Q67" s="204" t="s">
        <v>264</v>
      </c>
      <c r="R67" s="204" t="s">
        <v>264</v>
      </c>
      <c r="S67" s="204" t="s">
        <v>264</v>
      </c>
      <c r="T67" s="204" t="s">
        <v>264</v>
      </c>
      <c r="U67" s="204" t="s">
        <v>264</v>
      </c>
      <c r="V67" s="204"/>
      <c r="W67" s="204"/>
      <c r="X67" s="15" t="s">
        <v>276</v>
      </c>
      <c r="Y67" s="16" t="s">
        <v>276</v>
      </c>
      <c r="Z67" s="16" t="s">
        <v>276</v>
      </c>
      <c r="AA67" s="17"/>
      <c r="AB67" s="219" t="s">
        <v>291</v>
      </c>
      <c r="AC67" s="21"/>
      <c r="AD67" s="21"/>
      <c r="AE67" s="25"/>
      <c r="AF67" s="26"/>
      <c r="AG67" s="26"/>
      <c r="AH67" s="29"/>
      <c r="AI67" s="30"/>
      <c r="AJ67" s="30"/>
      <c r="AK67" s="238" t="s">
        <v>192</v>
      </c>
      <c r="AL67" s="239" t="s">
        <v>192</v>
      </c>
      <c r="AM67" s="239" t="s">
        <v>192</v>
      </c>
      <c r="AN67" s="37"/>
      <c r="AO67" s="38"/>
      <c r="AP67" s="38"/>
      <c r="AQ67" s="41"/>
      <c r="AR67" s="42"/>
      <c r="AS67" s="42"/>
      <c r="AT67" s="45"/>
      <c r="AU67" s="46"/>
      <c r="AV67" s="46"/>
      <c r="AW67" s="103" t="s">
        <v>213</v>
      </c>
      <c r="AX67" s="103" t="s">
        <v>213</v>
      </c>
    </row>
    <row r="68" spans="1:50" ht="29.1" customHeight="1" outlineLevel="1">
      <c r="A68" s="6" t="s">
        <v>27</v>
      </c>
      <c r="B68" s="8" t="s">
        <v>101</v>
      </c>
      <c r="C68" s="121" t="s">
        <v>264</v>
      </c>
      <c r="D68" s="121" t="s">
        <v>264</v>
      </c>
      <c r="E68" s="10" t="s">
        <v>264</v>
      </c>
      <c r="F68" s="10" t="s">
        <v>264</v>
      </c>
      <c r="G68" s="10" t="s">
        <v>264</v>
      </c>
      <c r="H68" s="10" t="s">
        <v>264</v>
      </c>
      <c r="I68" s="10" t="s">
        <v>264</v>
      </c>
      <c r="J68" s="10" t="s">
        <v>264</v>
      </c>
      <c r="K68" s="10"/>
      <c r="L68" s="125" t="s">
        <v>273</v>
      </c>
      <c r="M68" s="125"/>
      <c r="N68" s="99" t="s">
        <v>264</v>
      </c>
      <c r="O68" s="99" t="s">
        <v>264</v>
      </c>
      <c r="P68" s="204" t="s">
        <v>264</v>
      </c>
      <c r="Q68" s="204" t="s">
        <v>264</v>
      </c>
      <c r="R68" s="204" t="s">
        <v>264</v>
      </c>
      <c r="S68" s="204" t="s">
        <v>264</v>
      </c>
      <c r="T68" s="204" t="s">
        <v>264</v>
      </c>
      <c r="U68" s="204" t="s">
        <v>264</v>
      </c>
      <c r="V68" s="204"/>
      <c r="W68" s="204"/>
      <c r="X68" s="15" t="s">
        <v>276</v>
      </c>
      <c r="Y68" s="16" t="s">
        <v>276</v>
      </c>
      <c r="Z68" s="16" t="s">
        <v>276</v>
      </c>
      <c r="AA68" s="17"/>
      <c r="AB68" s="219" t="s">
        <v>291</v>
      </c>
      <c r="AC68" s="21"/>
      <c r="AD68" s="21"/>
      <c r="AE68" s="25"/>
      <c r="AF68" s="26"/>
      <c r="AG68" s="26"/>
      <c r="AH68" s="29"/>
      <c r="AI68" s="30"/>
      <c r="AJ68" s="30"/>
      <c r="AK68" s="238" t="s">
        <v>192</v>
      </c>
      <c r="AL68" s="239" t="s">
        <v>192</v>
      </c>
      <c r="AM68" s="239" t="s">
        <v>192</v>
      </c>
      <c r="AN68" s="37"/>
      <c r="AO68" s="38"/>
      <c r="AP68" s="38"/>
      <c r="AQ68" s="41"/>
      <c r="AR68" s="42"/>
      <c r="AS68" s="42"/>
      <c r="AT68" s="45"/>
      <c r="AU68" s="46"/>
      <c r="AV68" s="46"/>
      <c r="AW68" s="103" t="s">
        <v>273</v>
      </c>
      <c r="AX68" s="103" t="s">
        <v>273</v>
      </c>
    </row>
    <row r="69" spans="1:50" ht="29.1" customHeight="1" outlineLevel="1">
      <c r="A69" s="6" t="s">
        <v>8</v>
      </c>
      <c r="B69" s="8" t="s">
        <v>267</v>
      </c>
      <c r="C69" s="121" t="s">
        <v>264</v>
      </c>
      <c r="D69" s="121" t="s">
        <v>264</v>
      </c>
      <c r="E69" s="10" t="s">
        <v>264</v>
      </c>
      <c r="F69" s="10" t="s">
        <v>264</v>
      </c>
      <c r="G69" s="10" t="s">
        <v>264</v>
      </c>
      <c r="H69" s="10" t="s">
        <v>264</v>
      </c>
      <c r="I69" s="10" t="s">
        <v>264</v>
      </c>
      <c r="J69" s="10" t="s">
        <v>264</v>
      </c>
      <c r="K69" s="10"/>
      <c r="L69" s="125" t="s">
        <v>267</v>
      </c>
      <c r="M69" s="125"/>
      <c r="N69" s="99" t="s">
        <v>264</v>
      </c>
      <c r="O69" s="99" t="s">
        <v>264</v>
      </c>
      <c r="P69" s="204" t="s">
        <v>264</v>
      </c>
      <c r="Q69" s="204" t="s">
        <v>264</v>
      </c>
      <c r="R69" s="204" t="s">
        <v>264</v>
      </c>
      <c r="S69" s="204" t="s">
        <v>264</v>
      </c>
      <c r="T69" s="204" t="s">
        <v>264</v>
      </c>
      <c r="U69" s="204" t="s">
        <v>264</v>
      </c>
      <c r="V69" s="204"/>
      <c r="W69" s="204"/>
      <c r="X69" s="15" t="s">
        <v>276</v>
      </c>
      <c r="Y69" s="16" t="s">
        <v>276</v>
      </c>
      <c r="Z69" s="16" t="s">
        <v>276</v>
      </c>
      <c r="AA69" s="17"/>
      <c r="AB69" s="219" t="s">
        <v>291</v>
      </c>
      <c r="AC69" s="21"/>
      <c r="AD69" s="21"/>
      <c r="AE69" s="25"/>
      <c r="AF69" s="26"/>
      <c r="AG69" s="26"/>
      <c r="AH69" s="29"/>
      <c r="AI69" s="30"/>
      <c r="AJ69" s="30"/>
      <c r="AK69" s="238" t="s">
        <v>213</v>
      </c>
      <c r="AL69" s="239" t="s">
        <v>192</v>
      </c>
      <c r="AM69" s="239" t="s">
        <v>192</v>
      </c>
      <c r="AN69" s="37"/>
      <c r="AO69" s="38"/>
      <c r="AP69" s="38"/>
      <c r="AQ69" s="41"/>
      <c r="AR69" s="42"/>
      <c r="AS69" s="42"/>
      <c r="AT69" s="45"/>
      <c r="AU69" s="46"/>
      <c r="AV69" s="46"/>
      <c r="AW69" s="103" t="s">
        <v>267</v>
      </c>
      <c r="AX69" s="103" t="s">
        <v>267</v>
      </c>
    </row>
    <row r="70" spans="1:50" ht="29.1" customHeight="1" outlineLevel="1">
      <c r="A70" s="6" t="s">
        <v>11</v>
      </c>
      <c r="B70" s="8" t="s">
        <v>101</v>
      </c>
      <c r="C70" s="121" t="s">
        <v>264</v>
      </c>
      <c r="D70" s="121" t="s">
        <v>264</v>
      </c>
      <c r="E70" s="10" t="s">
        <v>264</v>
      </c>
      <c r="F70" s="10" t="s">
        <v>264</v>
      </c>
      <c r="G70" s="10" t="s">
        <v>264</v>
      </c>
      <c r="H70" s="10" t="s">
        <v>264</v>
      </c>
      <c r="I70" s="10" t="s">
        <v>264</v>
      </c>
      <c r="J70" s="10" t="s">
        <v>264</v>
      </c>
      <c r="K70" s="10"/>
      <c r="L70" s="125" t="s">
        <v>274</v>
      </c>
      <c r="M70" s="125"/>
      <c r="N70" s="99" t="s">
        <v>264</v>
      </c>
      <c r="O70" s="99" t="s">
        <v>264</v>
      </c>
      <c r="P70" s="204" t="s">
        <v>264</v>
      </c>
      <c r="Q70" s="204" t="s">
        <v>264</v>
      </c>
      <c r="R70" s="204" t="s">
        <v>264</v>
      </c>
      <c r="S70" s="204" t="s">
        <v>264</v>
      </c>
      <c r="T70" s="204" t="s">
        <v>264</v>
      </c>
      <c r="U70" s="204" t="s">
        <v>264</v>
      </c>
      <c r="V70" s="204"/>
      <c r="W70" s="204"/>
      <c r="X70" s="15" t="s">
        <v>276</v>
      </c>
      <c r="Y70" s="16" t="s">
        <v>276</v>
      </c>
      <c r="Z70" s="16" t="s">
        <v>276</v>
      </c>
      <c r="AA70" s="17"/>
      <c r="AB70" s="219" t="s">
        <v>291</v>
      </c>
      <c r="AC70" s="21"/>
      <c r="AD70" s="21"/>
      <c r="AE70" s="25"/>
      <c r="AF70" s="26"/>
      <c r="AG70" s="26"/>
      <c r="AH70" s="29"/>
      <c r="AI70" s="30"/>
      <c r="AJ70" s="30"/>
      <c r="AK70" s="238" t="s">
        <v>213</v>
      </c>
      <c r="AL70" s="239" t="s">
        <v>192</v>
      </c>
      <c r="AM70" s="239" t="s">
        <v>192</v>
      </c>
      <c r="AN70" s="37"/>
      <c r="AO70" s="38"/>
      <c r="AP70" s="38"/>
      <c r="AQ70" s="41"/>
      <c r="AR70" s="42"/>
      <c r="AS70" s="42"/>
      <c r="AT70" s="45"/>
      <c r="AU70" s="46"/>
      <c r="AV70" s="46"/>
      <c r="AW70" s="103" t="s">
        <v>213</v>
      </c>
      <c r="AX70" s="103" t="s">
        <v>213</v>
      </c>
    </row>
    <row r="71" spans="1:50" ht="29.1" customHeight="1" outlineLevel="1">
      <c r="A71" s="6" t="s">
        <v>14</v>
      </c>
      <c r="B71" s="8" t="s">
        <v>213</v>
      </c>
      <c r="C71" s="121" t="s">
        <v>264</v>
      </c>
      <c r="D71" s="121" t="s">
        <v>264</v>
      </c>
      <c r="E71" s="10" t="s">
        <v>264</v>
      </c>
      <c r="F71" s="10" t="s">
        <v>264</v>
      </c>
      <c r="G71" s="10" t="s">
        <v>264</v>
      </c>
      <c r="H71" s="10" t="s">
        <v>264</v>
      </c>
      <c r="I71" s="10" t="s">
        <v>264</v>
      </c>
      <c r="J71" s="10" t="s">
        <v>264</v>
      </c>
      <c r="K71" s="10"/>
      <c r="L71" s="125" t="s">
        <v>213</v>
      </c>
      <c r="M71" s="125"/>
      <c r="N71" s="99" t="s">
        <v>264</v>
      </c>
      <c r="O71" s="99" t="s">
        <v>264</v>
      </c>
      <c r="P71" s="204" t="s">
        <v>264</v>
      </c>
      <c r="Q71" s="204" t="s">
        <v>264</v>
      </c>
      <c r="R71" s="204" t="s">
        <v>264</v>
      </c>
      <c r="S71" s="204" t="s">
        <v>264</v>
      </c>
      <c r="T71" s="204" t="s">
        <v>264</v>
      </c>
      <c r="U71" s="204" t="s">
        <v>264</v>
      </c>
      <c r="V71" s="204"/>
      <c r="W71" s="204"/>
      <c r="X71" s="15" t="s">
        <v>276</v>
      </c>
      <c r="Y71" s="16" t="s">
        <v>276</v>
      </c>
      <c r="Z71" s="16" t="s">
        <v>276</v>
      </c>
      <c r="AA71" s="17"/>
      <c r="AB71" s="219" t="s">
        <v>291</v>
      </c>
      <c r="AC71" s="21"/>
      <c r="AD71" s="21"/>
      <c r="AE71" s="25"/>
      <c r="AF71" s="26"/>
      <c r="AG71" s="26"/>
      <c r="AH71" s="29"/>
      <c r="AI71" s="30"/>
      <c r="AJ71" s="30"/>
      <c r="AK71" s="238" t="s">
        <v>213</v>
      </c>
      <c r="AL71" s="239" t="s">
        <v>192</v>
      </c>
      <c r="AM71" s="239" t="s">
        <v>192</v>
      </c>
      <c r="AN71" s="37"/>
      <c r="AO71" s="38"/>
      <c r="AP71" s="38"/>
      <c r="AQ71" s="41"/>
      <c r="AR71" s="42"/>
      <c r="AS71" s="42"/>
      <c r="AT71" s="45"/>
      <c r="AU71" s="46"/>
      <c r="AV71" s="46"/>
      <c r="AW71" s="103" t="s">
        <v>213</v>
      </c>
      <c r="AX71" s="103" t="s">
        <v>213</v>
      </c>
    </row>
    <row r="72" spans="1:50" ht="29.1" customHeight="1" outlineLevel="1">
      <c r="A72" s="6" t="s">
        <v>12</v>
      </c>
      <c r="B72" s="8" t="s">
        <v>101</v>
      </c>
      <c r="C72" s="121" t="s">
        <v>264</v>
      </c>
      <c r="D72" s="121" t="s">
        <v>264</v>
      </c>
      <c r="E72" s="10" t="s">
        <v>264</v>
      </c>
      <c r="F72" s="10" t="s">
        <v>264</v>
      </c>
      <c r="G72" s="10" t="s">
        <v>264</v>
      </c>
      <c r="H72" s="10" t="s">
        <v>264</v>
      </c>
      <c r="I72" s="10" t="s">
        <v>264</v>
      </c>
      <c r="J72" s="10" t="s">
        <v>264</v>
      </c>
      <c r="K72" s="10"/>
      <c r="L72" s="125" t="s">
        <v>213</v>
      </c>
      <c r="M72" s="125"/>
      <c r="N72" s="99" t="s">
        <v>264</v>
      </c>
      <c r="O72" s="99" t="s">
        <v>264</v>
      </c>
      <c r="P72" s="204" t="s">
        <v>264</v>
      </c>
      <c r="Q72" s="204" t="s">
        <v>264</v>
      </c>
      <c r="R72" s="204" t="s">
        <v>264</v>
      </c>
      <c r="S72" s="204" t="s">
        <v>264</v>
      </c>
      <c r="T72" s="204" t="s">
        <v>264</v>
      </c>
      <c r="U72" s="204" t="s">
        <v>264</v>
      </c>
      <c r="V72" s="204"/>
      <c r="W72" s="204"/>
      <c r="X72" s="15" t="s">
        <v>276</v>
      </c>
      <c r="Y72" s="16" t="s">
        <v>276</v>
      </c>
      <c r="Z72" s="16" t="s">
        <v>276</v>
      </c>
      <c r="AA72" s="17"/>
      <c r="AB72" s="219" t="s">
        <v>291</v>
      </c>
      <c r="AC72" s="21"/>
      <c r="AD72" s="21"/>
      <c r="AE72" s="25"/>
      <c r="AF72" s="26"/>
      <c r="AG72" s="26"/>
      <c r="AH72" s="29"/>
      <c r="AI72" s="30"/>
      <c r="AJ72" s="30"/>
      <c r="AK72" s="238" t="s">
        <v>192</v>
      </c>
      <c r="AL72" s="239" t="s">
        <v>192</v>
      </c>
      <c r="AM72" s="239" t="s">
        <v>192</v>
      </c>
      <c r="AN72" s="37"/>
      <c r="AO72" s="38"/>
      <c r="AP72" s="38"/>
      <c r="AQ72" s="41"/>
      <c r="AR72" s="42"/>
      <c r="AS72" s="42"/>
      <c r="AT72" s="45"/>
      <c r="AU72" s="46"/>
      <c r="AV72" s="46"/>
      <c r="AW72" s="103" t="s">
        <v>213</v>
      </c>
      <c r="AX72" s="103" t="s">
        <v>213</v>
      </c>
    </row>
    <row r="73" spans="1:50" ht="29.1" customHeight="1" outlineLevel="1">
      <c r="A73" s="6" t="s">
        <v>25</v>
      </c>
      <c r="B73" s="8" t="s">
        <v>268</v>
      </c>
      <c r="C73" s="121" t="s">
        <v>264</v>
      </c>
      <c r="D73" s="121" t="s">
        <v>264</v>
      </c>
      <c r="E73" s="10" t="s">
        <v>264</v>
      </c>
      <c r="F73" s="10" t="s">
        <v>264</v>
      </c>
      <c r="G73" s="10" t="s">
        <v>264</v>
      </c>
      <c r="H73" s="10" t="s">
        <v>264</v>
      </c>
      <c r="I73" s="10" t="s">
        <v>264</v>
      </c>
      <c r="J73" s="10" t="s">
        <v>264</v>
      </c>
      <c r="K73" s="10"/>
      <c r="L73" s="125" t="s">
        <v>268</v>
      </c>
      <c r="M73" s="125"/>
      <c r="N73" s="99" t="s">
        <v>264</v>
      </c>
      <c r="O73" s="99" t="s">
        <v>264</v>
      </c>
      <c r="P73" s="204" t="s">
        <v>264</v>
      </c>
      <c r="Q73" s="204" t="s">
        <v>264</v>
      </c>
      <c r="R73" s="204" t="s">
        <v>264</v>
      </c>
      <c r="S73" s="204" t="s">
        <v>264</v>
      </c>
      <c r="T73" s="204" t="s">
        <v>264</v>
      </c>
      <c r="U73" s="204" t="s">
        <v>264</v>
      </c>
      <c r="V73" s="204"/>
      <c r="W73" s="204"/>
      <c r="X73" s="15" t="s">
        <v>276</v>
      </c>
      <c r="Y73" s="16" t="s">
        <v>276</v>
      </c>
      <c r="Z73" s="16" t="s">
        <v>276</v>
      </c>
      <c r="AA73" s="17"/>
      <c r="AB73" s="219" t="s">
        <v>291</v>
      </c>
      <c r="AC73" s="21"/>
      <c r="AD73" s="21"/>
      <c r="AE73" s="25"/>
      <c r="AF73" s="26"/>
      <c r="AG73" s="26"/>
      <c r="AH73" s="29"/>
      <c r="AI73" s="30"/>
      <c r="AJ73" s="30"/>
      <c r="AK73" s="238" t="s">
        <v>213</v>
      </c>
      <c r="AL73" s="239" t="s">
        <v>192</v>
      </c>
      <c r="AM73" s="239" t="s">
        <v>192</v>
      </c>
      <c r="AN73" s="37"/>
      <c r="AO73" s="38"/>
      <c r="AP73" s="38"/>
      <c r="AQ73" s="41"/>
      <c r="AR73" s="42"/>
      <c r="AS73" s="42"/>
      <c r="AT73" s="45"/>
      <c r="AU73" s="46"/>
      <c r="AV73" s="46"/>
      <c r="AW73" s="103" t="s">
        <v>268</v>
      </c>
      <c r="AX73" s="103" t="s">
        <v>268</v>
      </c>
    </row>
    <row r="74" spans="1:50" ht="29.1" customHeight="1" outlineLevel="1">
      <c r="A74" s="6" t="s">
        <v>26</v>
      </c>
      <c r="B74" s="8" t="s">
        <v>101</v>
      </c>
      <c r="C74" s="121" t="s">
        <v>264</v>
      </c>
      <c r="D74" s="121" t="s">
        <v>264</v>
      </c>
      <c r="E74" s="10" t="s">
        <v>264</v>
      </c>
      <c r="F74" s="10" t="s">
        <v>264</v>
      </c>
      <c r="G74" s="10" t="s">
        <v>264</v>
      </c>
      <c r="H74" s="10" t="s">
        <v>264</v>
      </c>
      <c r="I74" s="10" t="s">
        <v>264</v>
      </c>
      <c r="J74" s="10" t="s">
        <v>264</v>
      </c>
      <c r="K74" s="10"/>
      <c r="L74" s="125" t="s">
        <v>275</v>
      </c>
      <c r="M74" s="125"/>
      <c r="N74" s="99" t="s">
        <v>264</v>
      </c>
      <c r="O74" s="99" t="s">
        <v>264</v>
      </c>
      <c r="P74" s="204" t="s">
        <v>264</v>
      </c>
      <c r="Q74" s="204" t="s">
        <v>264</v>
      </c>
      <c r="R74" s="204" t="s">
        <v>264</v>
      </c>
      <c r="S74" s="204" t="s">
        <v>264</v>
      </c>
      <c r="T74" s="204" t="s">
        <v>264</v>
      </c>
      <c r="U74" s="204" t="s">
        <v>264</v>
      </c>
      <c r="V74" s="204"/>
      <c r="W74" s="204"/>
      <c r="X74" s="15" t="s">
        <v>276</v>
      </c>
      <c r="Y74" s="16" t="s">
        <v>276</v>
      </c>
      <c r="Z74" s="16" t="s">
        <v>276</v>
      </c>
      <c r="AA74" s="17"/>
      <c r="AB74" s="219" t="s">
        <v>291</v>
      </c>
      <c r="AC74" s="21"/>
      <c r="AD74" s="21"/>
      <c r="AE74" s="25"/>
      <c r="AF74" s="26"/>
      <c r="AG74" s="26"/>
      <c r="AH74" s="29"/>
      <c r="AI74" s="30"/>
      <c r="AJ74" s="30"/>
      <c r="AK74" s="238" t="s">
        <v>192</v>
      </c>
      <c r="AL74" s="239" t="s">
        <v>192</v>
      </c>
      <c r="AM74" s="239" t="s">
        <v>192</v>
      </c>
      <c r="AN74" s="37"/>
      <c r="AO74" s="38"/>
      <c r="AP74" s="38"/>
      <c r="AQ74" s="41"/>
      <c r="AR74" s="42"/>
      <c r="AS74" s="42"/>
      <c r="AT74" s="45"/>
      <c r="AU74" s="46"/>
      <c r="AV74" s="46"/>
      <c r="AW74" s="103" t="s">
        <v>275</v>
      </c>
      <c r="AX74" s="103" t="s">
        <v>275</v>
      </c>
    </row>
    <row r="75" spans="1:50" ht="29.1" customHeight="1" outlineLevel="1">
      <c r="A75" s="6" t="s">
        <v>5</v>
      </c>
      <c r="B75" s="8" t="s">
        <v>213</v>
      </c>
      <c r="C75" s="121" t="s">
        <v>264</v>
      </c>
      <c r="D75" s="121" t="s">
        <v>264</v>
      </c>
      <c r="E75" s="10" t="s">
        <v>264</v>
      </c>
      <c r="F75" s="10" t="s">
        <v>264</v>
      </c>
      <c r="G75" s="10" t="s">
        <v>264</v>
      </c>
      <c r="H75" s="10" t="s">
        <v>264</v>
      </c>
      <c r="I75" s="10" t="s">
        <v>264</v>
      </c>
      <c r="J75" s="10" t="s">
        <v>264</v>
      </c>
      <c r="K75" s="10"/>
      <c r="L75" s="125" t="s">
        <v>213</v>
      </c>
      <c r="M75" s="125"/>
      <c r="N75" s="99" t="s">
        <v>264</v>
      </c>
      <c r="O75" s="99" t="s">
        <v>264</v>
      </c>
      <c r="P75" s="204" t="s">
        <v>264</v>
      </c>
      <c r="Q75" s="204" t="s">
        <v>264</v>
      </c>
      <c r="R75" s="204" t="s">
        <v>264</v>
      </c>
      <c r="S75" s="204" t="s">
        <v>264</v>
      </c>
      <c r="T75" s="204" t="s">
        <v>264</v>
      </c>
      <c r="U75" s="204" t="s">
        <v>264</v>
      </c>
      <c r="V75" s="204"/>
      <c r="W75" s="204"/>
      <c r="X75" s="15" t="s">
        <v>276</v>
      </c>
      <c r="Y75" s="16" t="s">
        <v>276</v>
      </c>
      <c r="Z75" s="16" t="s">
        <v>276</v>
      </c>
      <c r="AA75" s="17"/>
      <c r="AB75" s="219" t="s">
        <v>291</v>
      </c>
      <c r="AC75" s="21"/>
      <c r="AD75" s="21"/>
      <c r="AE75" s="25"/>
      <c r="AF75" s="26"/>
      <c r="AG75" s="26"/>
      <c r="AH75" s="29"/>
      <c r="AI75" s="30"/>
      <c r="AJ75" s="30"/>
      <c r="AK75" s="238" t="s">
        <v>213</v>
      </c>
      <c r="AL75" s="239" t="s">
        <v>192</v>
      </c>
      <c r="AM75" s="239" t="s">
        <v>192</v>
      </c>
      <c r="AN75" s="37"/>
      <c r="AO75" s="38"/>
      <c r="AP75" s="38"/>
      <c r="AQ75" s="41"/>
      <c r="AR75" s="42"/>
      <c r="AS75" s="42"/>
      <c r="AT75" s="45"/>
      <c r="AU75" s="46"/>
      <c r="AV75" s="46"/>
      <c r="AW75" s="103" t="s">
        <v>213</v>
      </c>
      <c r="AX75" s="103" t="s">
        <v>213</v>
      </c>
    </row>
    <row r="76" spans="1:50" ht="29.1" customHeight="1" outlineLevel="1">
      <c r="A76" s="6" t="s">
        <v>7</v>
      </c>
      <c r="B76" s="8" t="s">
        <v>213</v>
      </c>
      <c r="C76" s="121" t="s">
        <v>264</v>
      </c>
      <c r="D76" s="121" t="s">
        <v>264</v>
      </c>
      <c r="E76" s="10" t="s">
        <v>264</v>
      </c>
      <c r="F76" s="10" t="s">
        <v>264</v>
      </c>
      <c r="G76" s="10" t="s">
        <v>264</v>
      </c>
      <c r="H76" s="10" t="s">
        <v>264</v>
      </c>
      <c r="I76" s="10" t="s">
        <v>264</v>
      </c>
      <c r="J76" s="10" t="s">
        <v>264</v>
      </c>
      <c r="K76" s="10"/>
      <c r="L76" s="125" t="s">
        <v>213</v>
      </c>
      <c r="M76" s="125"/>
      <c r="N76" s="99" t="s">
        <v>264</v>
      </c>
      <c r="O76" s="99" t="s">
        <v>264</v>
      </c>
      <c r="P76" s="204" t="s">
        <v>264</v>
      </c>
      <c r="Q76" s="204" t="s">
        <v>264</v>
      </c>
      <c r="R76" s="204" t="s">
        <v>264</v>
      </c>
      <c r="S76" s="204" t="s">
        <v>264</v>
      </c>
      <c r="T76" s="204" t="s">
        <v>264</v>
      </c>
      <c r="U76" s="204" t="s">
        <v>264</v>
      </c>
      <c r="V76" s="204"/>
      <c r="W76" s="204"/>
      <c r="X76" s="15" t="s">
        <v>276</v>
      </c>
      <c r="Y76" s="16" t="s">
        <v>276</v>
      </c>
      <c r="Z76" s="16" t="s">
        <v>276</v>
      </c>
      <c r="AA76" s="17"/>
      <c r="AB76" s="219" t="s">
        <v>291</v>
      </c>
      <c r="AC76" s="21"/>
      <c r="AD76" s="21"/>
      <c r="AE76" s="25"/>
      <c r="AF76" s="26"/>
      <c r="AG76" s="26"/>
      <c r="AH76" s="29"/>
      <c r="AI76" s="30"/>
      <c r="AJ76" s="30"/>
      <c r="AK76" s="238" t="s">
        <v>213</v>
      </c>
      <c r="AL76" s="239" t="s">
        <v>192</v>
      </c>
      <c r="AM76" s="239" t="s">
        <v>192</v>
      </c>
      <c r="AN76" s="37"/>
      <c r="AO76" s="38"/>
      <c r="AP76" s="38"/>
      <c r="AQ76" s="41"/>
      <c r="AR76" s="42"/>
      <c r="AS76" s="42"/>
      <c r="AT76" s="45"/>
      <c r="AU76" s="46"/>
      <c r="AV76" s="46"/>
      <c r="AW76" s="103" t="s">
        <v>213</v>
      </c>
      <c r="AX76" s="103" t="s">
        <v>213</v>
      </c>
    </row>
    <row r="77" spans="1:50" ht="29.1" customHeight="1" outlineLevel="1">
      <c r="A77" s="6" t="s">
        <v>1</v>
      </c>
      <c r="B77" s="8" t="s">
        <v>213</v>
      </c>
      <c r="C77" s="121" t="s">
        <v>264</v>
      </c>
      <c r="D77" s="121" t="s">
        <v>264</v>
      </c>
      <c r="E77" s="10" t="s">
        <v>264</v>
      </c>
      <c r="F77" s="10" t="s">
        <v>264</v>
      </c>
      <c r="G77" s="10" t="s">
        <v>264</v>
      </c>
      <c r="H77" s="10" t="s">
        <v>264</v>
      </c>
      <c r="I77" s="10" t="s">
        <v>264</v>
      </c>
      <c r="J77" s="10" t="s">
        <v>264</v>
      </c>
      <c r="K77" s="10"/>
      <c r="L77" s="125" t="s">
        <v>213</v>
      </c>
      <c r="M77" s="125"/>
      <c r="N77" s="99" t="s">
        <v>264</v>
      </c>
      <c r="O77" s="99" t="s">
        <v>264</v>
      </c>
      <c r="P77" s="204" t="s">
        <v>264</v>
      </c>
      <c r="Q77" s="204" t="s">
        <v>264</v>
      </c>
      <c r="R77" s="204" t="s">
        <v>264</v>
      </c>
      <c r="S77" s="204" t="s">
        <v>264</v>
      </c>
      <c r="T77" s="204" t="s">
        <v>264</v>
      </c>
      <c r="U77" s="204" t="s">
        <v>264</v>
      </c>
      <c r="V77" s="204"/>
      <c r="W77" s="204"/>
      <c r="X77" s="15" t="s">
        <v>276</v>
      </c>
      <c r="Y77" s="16" t="s">
        <v>276</v>
      </c>
      <c r="Z77" s="16" t="s">
        <v>276</v>
      </c>
      <c r="AA77" s="17"/>
      <c r="AB77" s="219" t="s">
        <v>291</v>
      </c>
      <c r="AC77" s="21"/>
      <c r="AD77" s="21"/>
      <c r="AE77" s="25"/>
      <c r="AF77" s="26"/>
      <c r="AG77" s="26"/>
      <c r="AH77" s="29"/>
      <c r="AI77" s="30"/>
      <c r="AJ77" s="30"/>
      <c r="AK77" s="238" t="s">
        <v>213</v>
      </c>
      <c r="AL77" s="239" t="s">
        <v>192</v>
      </c>
      <c r="AM77" s="239" t="s">
        <v>192</v>
      </c>
      <c r="AN77" s="37"/>
      <c r="AO77" s="38"/>
      <c r="AP77" s="38"/>
      <c r="AQ77" s="41"/>
      <c r="AR77" s="42"/>
      <c r="AS77" s="42"/>
      <c r="AT77" s="45"/>
      <c r="AU77" s="46"/>
      <c r="AV77" s="46"/>
      <c r="AW77" s="103" t="s">
        <v>213</v>
      </c>
      <c r="AX77" s="103" t="s">
        <v>213</v>
      </c>
    </row>
    <row r="78" spans="1:50" s="48" customFormat="1" ht="29.1" customHeight="1" outlineLevel="1">
      <c r="B78" s="1"/>
      <c r="C78" s="122"/>
      <c r="D78" s="12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22"/>
      <c r="AV78" s="22"/>
      <c r="AW78" s="1"/>
      <c r="AX78" s="1"/>
    </row>
    <row r="79" spans="1:50" ht="30" customHeight="1" outlineLevel="1">
      <c r="A79" s="47" t="s">
        <v>29</v>
      </c>
      <c r="B79" s="8" t="s">
        <v>213</v>
      </c>
      <c r="C79" s="121" t="s">
        <v>264</v>
      </c>
      <c r="D79" s="121" t="s">
        <v>264</v>
      </c>
      <c r="E79" s="10" t="s">
        <v>264</v>
      </c>
      <c r="F79" s="10" t="s">
        <v>264</v>
      </c>
      <c r="G79" s="10" t="s">
        <v>264</v>
      </c>
      <c r="H79" s="10" t="s">
        <v>264</v>
      </c>
      <c r="I79" s="10" t="s">
        <v>264</v>
      </c>
      <c r="J79" s="10" t="s">
        <v>264</v>
      </c>
      <c r="K79" s="10"/>
      <c r="L79" s="12" t="s">
        <v>213</v>
      </c>
      <c r="M79" s="12"/>
      <c r="N79" s="99" t="s">
        <v>264</v>
      </c>
      <c r="O79" s="99" t="s">
        <v>264</v>
      </c>
      <c r="P79" s="204" t="s">
        <v>264</v>
      </c>
      <c r="Q79" s="204" t="s">
        <v>264</v>
      </c>
      <c r="R79" s="204" t="s">
        <v>264</v>
      </c>
      <c r="S79" s="204" t="s">
        <v>264</v>
      </c>
      <c r="T79" s="204" t="s">
        <v>264</v>
      </c>
      <c r="U79" s="204" t="s">
        <v>264</v>
      </c>
      <c r="V79" s="204"/>
      <c r="W79" s="204"/>
      <c r="X79" s="15"/>
      <c r="Y79" s="16"/>
      <c r="Z79" s="16"/>
      <c r="AA79" s="17"/>
      <c r="AB79" s="20"/>
      <c r="AC79" s="21"/>
      <c r="AD79" s="21"/>
      <c r="AE79" s="25"/>
      <c r="AF79" s="26"/>
      <c r="AG79" s="26"/>
      <c r="AH79" s="29"/>
      <c r="AI79" s="30"/>
      <c r="AJ79" s="30"/>
      <c r="AK79" s="33"/>
      <c r="AL79" s="34"/>
      <c r="AM79" s="34"/>
      <c r="AN79" s="37"/>
      <c r="AO79" s="38"/>
      <c r="AP79" s="38"/>
      <c r="AQ79" s="41"/>
      <c r="AR79" s="42"/>
      <c r="AS79" s="42"/>
      <c r="AT79" s="45"/>
      <c r="AU79" s="46"/>
      <c r="AV79" s="46"/>
      <c r="AW79" s="66"/>
      <c r="AX79" s="66"/>
    </row>
    <row r="80" spans="1:50" ht="30" customHeight="1" outlineLevel="1">
      <c r="A80" s="47" t="s">
        <v>28</v>
      </c>
      <c r="B80" s="8" t="s">
        <v>213</v>
      </c>
      <c r="C80" s="121" t="s">
        <v>264</v>
      </c>
      <c r="D80" s="121" t="s">
        <v>264</v>
      </c>
      <c r="E80" s="10" t="s">
        <v>264</v>
      </c>
      <c r="F80" s="10" t="s">
        <v>264</v>
      </c>
      <c r="G80" s="10" t="s">
        <v>264</v>
      </c>
      <c r="H80" s="10" t="s">
        <v>264</v>
      </c>
      <c r="I80" s="10" t="s">
        <v>264</v>
      </c>
      <c r="J80" s="10" t="s">
        <v>264</v>
      </c>
      <c r="K80" s="10"/>
      <c r="L80" s="12" t="s">
        <v>213</v>
      </c>
      <c r="M80" s="12"/>
      <c r="N80" s="99" t="s">
        <v>264</v>
      </c>
      <c r="O80" s="99" t="s">
        <v>264</v>
      </c>
      <c r="P80" s="204" t="s">
        <v>264</v>
      </c>
      <c r="Q80" s="204" t="s">
        <v>264</v>
      </c>
      <c r="R80" s="204" t="s">
        <v>264</v>
      </c>
      <c r="S80" s="204" t="s">
        <v>264</v>
      </c>
      <c r="T80" s="204" t="s">
        <v>264</v>
      </c>
      <c r="U80" s="204" t="s">
        <v>264</v>
      </c>
      <c r="V80" s="204"/>
      <c r="W80" s="204"/>
      <c r="X80" s="15"/>
      <c r="Y80" s="16"/>
      <c r="Z80" s="16"/>
      <c r="AA80" s="17"/>
      <c r="AB80" s="20"/>
      <c r="AC80" s="21"/>
      <c r="AD80" s="21"/>
      <c r="AE80" s="25"/>
      <c r="AF80" s="26"/>
      <c r="AG80" s="26"/>
      <c r="AH80" s="29"/>
      <c r="AI80" s="30"/>
      <c r="AJ80" s="30"/>
      <c r="AK80" s="33"/>
      <c r="AL80" s="33"/>
      <c r="AM80" s="33"/>
      <c r="AN80" s="37"/>
      <c r="AO80" s="38"/>
      <c r="AP80" s="38"/>
      <c r="AQ80" s="41"/>
      <c r="AR80" s="42"/>
      <c r="AS80" s="42"/>
      <c r="AT80" s="45"/>
      <c r="AU80" s="46"/>
      <c r="AV80" s="46"/>
      <c r="AW80" s="66"/>
      <c r="AX80" s="66"/>
    </row>
    <row r="81" spans="1:50" ht="30" customHeight="1" outlineLevel="1">
      <c r="A81" s="47" t="s">
        <v>42</v>
      </c>
      <c r="B81" s="8"/>
      <c r="C81" s="121"/>
      <c r="D81" s="121"/>
      <c r="E81" s="9"/>
      <c r="F81" s="9"/>
      <c r="G81" s="10"/>
      <c r="H81" s="10"/>
      <c r="I81" s="10"/>
      <c r="J81" s="10"/>
      <c r="K81" s="10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5"/>
      <c r="Y81" s="16"/>
      <c r="Z81" s="16"/>
      <c r="AA81" s="17"/>
      <c r="AB81" s="20"/>
      <c r="AC81" s="21"/>
      <c r="AD81" s="21"/>
      <c r="AE81" s="25"/>
      <c r="AF81" s="26"/>
      <c r="AG81" s="26"/>
      <c r="AH81" s="29"/>
      <c r="AI81" s="30"/>
      <c r="AJ81" s="30"/>
      <c r="AK81" s="33"/>
      <c r="AL81" s="34"/>
      <c r="AM81" s="34"/>
      <c r="AN81" s="37"/>
      <c r="AO81" s="38"/>
      <c r="AP81" s="38"/>
      <c r="AQ81" s="41"/>
      <c r="AR81" s="42"/>
      <c r="AS81" s="42"/>
      <c r="AT81" s="45"/>
      <c r="AU81" s="46"/>
      <c r="AV81" s="46"/>
      <c r="AW81" s="66"/>
      <c r="AX81" s="66"/>
    </row>
  </sheetData>
  <mergeCells count="72">
    <mergeCell ref="AZ3:AZ5"/>
    <mergeCell ref="AU47:AV48"/>
    <mergeCell ref="AW47:AW49"/>
    <mergeCell ref="AX47:AX49"/>
    <mergeCell ref="AC47:AD48"/>
    <mergeCell ref="AE47:AE49"/>
    <mergeCell ref="AF47:AG48"/>
    <mergeCell ref="AI47:AJ48"/>
    <mergeCell ref="AK47:AK49"/>
    <mergeCell ref="AH47:AH49"/>
    <mergeCell ref="AK3:AK5"/>
    <mergeCell ref="AL3:AM4"/>
    <mergeCell ref="AN3:AN5"/>
    <mergeCell ref="AO3:AP4"/>
    <mergeCell ref="AQ3:AQ5"/>
    <mergeCell ref="AR47:AS48"/>
    <mergeCell ref="AU3:AV4"/>
    <mergeCell ref="AW3:AW5"/>
    <mergeCell ref="AX3:AX5"/>
    <mergeCell ref="AA47:AA49"/>
    <mergeCell ref="AB47:AB49"/>
    <mergeCell ref="AR3:AS4"/>
    <mergeCell ref="AT47:AT49"/>
    <mergeCell ref="AL47:AM48"/>
    <mergeCell ref="AN47:AN49"/>
    <mergeCell ref="AO47:AP48"/>
    <mergeCell ref="AQ47:AQ49"/>
    <mergeCell ref="A45:AX45"/>
    <mergeCell ref="B47:B49"/>
    <mergeCell ref="C47:J47"/>
    <mergeCell ref="L47:L49"/>
    <mergeCell ref="N47:U47"/>
    <mergeCell ref="Y47:Z48"/>
    <mergeCell ref="C48:D48"/>
    <mergeCell ref="E48:F48"/>
    <mergeCell ref="G48:H48"/>
    <mergeCell ref="I48:J48"/>
    <mergeCell ref="N48:O48"/>
    <mergeCell ref="P48:Q48"/>
    <mergeCell ref="R48:S48"/>
    <mergeCell ref="T48:U48"/>
    <mergeCell ref="P4:Q4"/>
    <mergeCell ref="R4:S4"/>
    <mergeCell ref="T4:U4"/>
    <mergeCell ref="V3:V5"/>
    <mergeCell ref="X47:X49"/>
    <mergeCell ref="W3:W5"/>
    <mergeCell ref="V47:V49"/>
    <mergeCell ref="W47:W49"/>
    <mergeCell ref="C4:D4"/>
    <mergeCell ref="E4:F4"/>
    <mergeCell ref="G4:H4"/>
    <mergeCell ref="I4:J4"/>
    <mergeCell ref="N4:O4"/>
    <mergeCell ref="M3:M5"/>
    <mergeCell ref="K3:K5"/>
    <mergeCell ref="B2:L2"/>
    <mergeCell ref="X2:AX2"/>
    <mergeCell ref="B3:B5"/>
    <mergeCell ref="C3:J3"/>
    <mergeCell ref="L3:L5"/>
    <mergeCell ref="N3:U3"/>
    <mergeCell ref="X3:X5"/>
    <mergeCell ref="Y3:Z4"/>
    <mergeCell ref="AA3:AA5"/>
    <mergeCell ref="AB3:AB5"/>
    <mergeCell ref="AT3:AT5"/>
    <mergeCell ref="AC3:AD4"/>
    <mergeCell ref="AE3:AE5"/>
    <mergeCell ref="AF3:AG4"/>
    <mergeCell ref="AH3:AH5"/>
    <mergeCell ref="AI3:AJ4"/>
  </mergeCells>
  <conditionalFormatting sqref="BB5:BC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{830EC4A3-D5D4-4D31-8079-F5FADC37F66D}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830EC4A3-D5D4-4D31-8079-F5FADC37F6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BB5:BC6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Tabelle30">
    <tabColor theme="6" tint="-0.499984740745262"/>
  </sheetPr>
  <dimension ref="A1:BC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4" width="17.375" style="1" hidden="1" customWidth="1" outlineLevel="1"/>
    <col min="5" max="6" width="14.875" style="3" hidden="1" customWidth="1" outlineLevel="3"/>
    <col min="7" max="11" width="14.875" style="1" hidden="1" customWidth="1" outlineLevel="3"/>
    <col min="12" max="12" width="14.875" style="1" customWidth="1" collapsed="1"/>
    <col min="13" max="15" width="14.875" style="1" hidden="1" customWidth="1" outlineLevel="1"/>
    <col min="16" max="22" width="12.875" style="1" hidden="1" customWidth="1" outlineLevel="1"/>
    <col min="23" max="23" width="12.875" style="1" customWidth="1" collapsed="1"/>
    <col min="24" max="24" width="12.875" style="1" customWidth="1"/>
    <col min="25" max="26" width="12.375" style="1" hidden="1" customWidth="1" outlineLevel="1"/>
    <col min="27" max="27" width="13.125" style="1" customWidth="1" collapsed="1"/>
    <col min="28" max="28" width="15.125" style="1" customWidth="1"/>
    <col min="29" max="30" width="12.625" style="1" hidden="1" customWidth="1" outlineLevel="1"/>
    <col min="31" max="31" width="14" style="1" customWidth="1" collapsed="1"/>
    <col min="32" max="32" width="13.375" style="1" hidden="1" customWidth="1" outlineLevel="1"/>
    <col min="33" max="33" width="12.375" style="1" hidden="1" customWidth="1" outlineLevel="1"/>
    <col min="34" max="34" width="16.625" style="1" customWidth="1" collapsed="1"/>
    <col min="35" max="36" width="12.875" style="1" hidden="1" customWidth="1" outlineLevel="1"/>
    <col min="37" max="37" width="16" style="278" customWidth="1" collapsed="1"/>
    <col min="38" max="39" width="15" style="278" hidden="1" customWidth="1" outlineLevel="1"/>
    <col min="40" max="40" width="15.875" style="1" customWidth="1" collapsed="1"/>
    <col min="41" max="42" width="14.875" style="1" hidden="1" customWidth="1" outlineLevel="1"/>
    <col min="43" max="43" width="16.5" style="1" customWidth="1" collapsed="1"/>
    <col min="44" max="44" width="14" style="1" hidden="1" customWidth="1" outlineLevel="1"/>
    <col min="45" max="45" width="15.375" style="1" hidden="1" customWidth="1" outlineLevel="1"/>
    <col min="46" max="46" width="18" style="1" customWidth="1" collapsed="1"/>
    <col min="47" max="48" width="14.5" style="1" customWidth="1" outlineLevel="1"/>
    <col min="49" max="49" width="12" style="1" customWidth="1"/>
    <col min="50" max="51" width="10.875" style="1"/>
    <col min="52" max="52" width="21.75" style="1" customWidth="1"/>
    <col min="53" max="54" width="10.875" style="1"/>
    <col min="55" max="55" width="29.625" style="1" bestFit="1" customWidth="1"/>
    <col min="56" max="16384" width="10.875" style="1"/>
  </cols>
  <sheetData>
    <row r="1" spans="1:55" ht="24.95" customHeight="1">
      <c r="A1" s="155" t="s">
        <v>374</v>
      </c>
      <c r="C1" s="69"/>
      <c r="D1" s="70"/>
      <c r="E1" s="1"/>
      <c r="F1" s="1"/>
      <c r="G1" s="69"/>
      <c r="H1" s="69"/>
    </row>
    <row r="2" spans="1:55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16"/>
      <c r="X2" s="472" t="s">
        <v>50</v>
      </c>
      <c r="Y2" s="465"/>
      <c r="Z2" s="465"/>
      <c r="AA2" s="465"/>
      <c r="AB2" s="465"/>
      <c r="AC2" s="465"/>
      <c r="AD2" s="465"/>
      <c r="AE2" s="465"/>
      <c r="AF2" s="465"/>
      <c r="AG2" s="465"/>
      <c r="AH2" s="465"/>
      <c r="AI2" s="465"/>
      <c r="AJ2" s="465"/>
      <c r="AK2" s="465"/>
      <c r="AL2" s="465"/>
      <c r="AM2" s="465"/>
      <c r="AN2" s="465"/>
      <c r="AO2" s="465"/>
      <c r="AP2" s="465"/>
      <c r="AQ2" s="465"/>
      <c r="AR2" s="465"/>
      <c r="AS2" s="465"/>
      <c r="AT2" s="465"/>
      <c r="AU2" s="465"/>
      <c r="AV2" s="465"/>
      <c r="AW2" s="465"/>
      <c r="AX2" s="465"/>
    </row>
    <row r="3" spans="1:55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69" t="s">
        <v>157</v>
      </c>
      <c r="L3" s="448" t="s">
        <v>30</v>
      </c>
      <c r="M3" s="448" t="s">
        <v>163</v>
      </c>
      <c r="N3" s="451" t="s">
        <v>30</v>
      </c>
      <c r="O3" s="452"/>
      <c r="P3" s="452"/>
      <c r="Q3" s="452"/>
      <c r="R3" s="452"/>
      <c r="S3" s="452"/>
      <c r="T3" s="452"/>
      <c r="U3" s="452"/>
      <c r="V3" s="448" t="s">
        <v>162</v>
      </c>
      <c r="W3" s="460" t="s">
        <v>435</v>
      </c>
      <c r="X3" s="473" t="s">
        <v>65</v>
      </c>
      <c r="Y3" s="476" t="s">
        <v>31</v>
      </c>
      <c r="Z3" s="476"/>
      <c r="AA3" s="477" t="s">
        <v>66</v>
      </c>
      <c r="AB3" s="480" t="s">
        <v>375</v>
      </c>
      <c r="AC3" s="482" t="s">
        <v>64</v>
      </c>
      <c r="AD3" s="482"/>
      <c r="AE3" s="483" t="s">
        <v>67</v>
      </c>
      <c r="AF3" s="484" t="s">
        <v>32</v>
      </c>
      <c r="AG3" s="484"/>
      <c r="AH3" s="485" t="s">
        <v>68</v>
      </c>
      <c r="AI3" s="608" t="s">
        <v>57</v>
      </c>
      <c r="AJ3" s="609"/>
      <c r="AK3" s="487" t="s">
        <v>446</v>
      </c>
      <c r="AL3" s="600" t="s">
        <v>446</v>
      </c>
      <c r="AM3" s="601"/>
      <c r="AN3" s="545" t="s">
        <v>452</v>
      </c>
      <c r="AO3" s="600" t="s">
        <v>454</v>
      </c>
      <c r="AP3" s="601"/>
      <c r="AQ3" s="545" t="s">
        <v>453</v>
      </c>
      <c r="AR3" s="600" t="s">
        <v>450</v>
      </c>
      <c r="AS3" s="601"/>
      <c r="AT3" s="481" t="s">
        <v>36</v>
      </c>
      <c r="AU3" s="604" t="s">
        <v>36</v>
      </c>
      <c r="AV3" s="605"/>
      <c r="AW3" s="466" t="s">
        <v>72</v>
      </c>
      <c r="AX3" s="466" t="s">
        <v>73</v>
      </c>
      <c r="AZ3" s="539" t="s">
        <v>80</v>
      </c>
      <c r="BB3" s="375" t="s">
        <v>159</v>
      </c>
      <c r="BC3" s="376" t="s">
        <v>351</v>
      </c>
    </row>
    <row r="4" spans="1:55" ht="26.1" customHeight="1">
      <c r="A4" s="4"/>
      <c r="B4" s="444"/>
      <c r="C4" s="454" t="s">
        <v>43</v>
      </c>
      <c r="D4" s="454"/>
      <c r="E4" s="454" t="s">
        <v>39</v>
      </c>
      <c r="F4" s="454"/>
      <c r="G4" s="455" t="s">
        <v>38</v>
      </c>
      <c r="H4" s="455"/>
      <c r="I4" s="455" t="s">
        <v>40</v>
      </c>
      <c r="J4" s="446"/>
      <c r="K4" s="470"/>
      <c r="L4" s="449"/>
      <c r="M4" s="449"/>
      <c r="N4" s="442" t="s">
        <v>43</v>
      </c>
      <c r="O4" s="442"/>
      <c r="P4" s="442" t="s">
        <v>39</v>
      </c>
      <c r="Q4" s="442"/>
      <c r="R4" s="442" t="s">
        <v>38</v>
      </c>
      <c r="S4" s="442"/>
      <c r="T4" s="442" t="s">
        <v>40</v>
      </c>
      <c r="U4" s="451"/>
      <c r="V4" s="449"/>
      <c r="W4" s="461"/>
      <c r="X4" s="474"/>
      <c r="Y4" s="476"/>
      <c r="Z4" s="476"/>
      <c r="AA4" s="478"/>
      <c r="AB4" s="480"/>
      <c r="AC4" s="482"/>
      <c r="AD4" s="482"/>
      <c r="AE4" s="483"/>
      <c r="AF4" s="484"/>
      <c r="AG4" s="484"/>
      <c r="AH4" s="485"/>
      <c r="AI4" s="610"/>
      <c r="AJ4" s="611"/>
      <c r="AK4" s="487"/>
      <c r="AL4" s="602"/>
      <c r="AM4" s="603"/>
      <c r="AN4" s="546"/>
      <c r="AO4" s="602"/>
      <c r="AP4" s="603"/>
      <c r="AQ4" s="546"/>
      <c r="AR4" s="602"/>
      <c r="AS4" s="603"/>
      <c r="AT4" s="481"/>
      <c r="AU4" s="606"/>
      <c r="AV4" s="607"/>
      <c r="AW4" s="467"/>
      <c r="AX4" s="467"/>
      <c r="AZ4" s="539"/>
      <c r="BB4" s="377" t="s">
        <v>46</v>
      </c>
      <c r="BC4" s="378" t="s">
        <v>158</v>
      </c>
    </row>
    <row r="5" spans="1:55" ht="26.1" customHeight="1">
      <c r="A5" s="4"/>
      <c r="B5" s="445"/>
      <c r="C5" s="139" t="s">
        <v>138</v>
      </c>
      <c r="D5" s="5" t="s">
        <v>139</v>
      </c>
      <c r="E5" s="139" t="s">
        <v>138</v>
      </c>
      <c r="F5" s="5" t="s">
        <v>139</v>
      </c>
      <c r="G5" s="139" t="s">
        <v>138</v>
      </c>
      <c r="H5" s="5" t="s">
        <v>139</v>
      </c>
      <c r="I5" s="139" t="s">
        <v>138</v>
      </c>
      <c r="J5" s="226" t="s">
        <v>139</v>
      </c>
      <c r="K5" s="471"/>
      <c r="L5" s="450"/>
      <c r="M5" s="450"/>
      <c r="N5" s="140" t="s">
        <v>138</v>
      </c>
      <c r="O5" s="11" t="s">
        <v>139</v>
      </c>
      <c r="P5" s="140" t="s">
        <v>138</v>
      </c>
      <c r="Q5" s="11" t="s">
        <v>139</v>
      </c>
      <c r="R5" s="140" t="s">
        <v>138</v>
      </c>
      <c r="S5" s="11" t="s">
        <v>139</v>
      </c>
      <c r="T5" s="140" t="s">
        <v>138</v>
      </c>
      <c r="U5" s="227" t="s">
        <v>139</v>
      </c>
      <c r="V5" s="450"/>
      <c r="W5" s="462"/>
      <c r="X5" s="475"/>
      <c r="Y5" s="382" t="s">
        <v>138</v>
      </c>
      <c r="Z5" s="382" t="s">
        <v>139</v>
      </c>
      <c r="AA5" s="479"/>
      <c r="AB5" s="480"/>
      <c r="AC5" s="383" t="s">
        <v>138</v>
      </c>
      <c r="AD5" s="383" t="s">
        <v>139</v>
      </c>
      <c r="AE5" s="483"/>
      <c r="AF5" s="384" t="s">
        <v>138</v>
      </c>
      <c r="AG5" s="384" t="s">
        <v>139</v>
      </c>
      <c r="AH5" s="485"/>
      <c r="AI5" s="385" t="s">
        <v>138</v>
      </c>
      <c r="AJ5" s="385" t="s">
        <v>139</v>
      </c>
      <c r="AK5" s="487"/>
      <c r="AL5" s="425" t="s">
        <v>138</v>
      </c>
      <c r="AM5" s="425" t="s">
        <v>139</v>
      </c>
      <c r="AN5" s="547"/>
      <c r="AO5" s="426" t="s">
        <v>138</v>
      </c>
      <c r="AP5" s="36" t="s">
        <v>139</v>
      </c>
      <c r="AQ5" s="547"/>
      <c r="AR5" s="427" t="s">
        <v>138</v>
      </c>
      <c r="AS5" s="40" t="s">
        <v>139</v>
      </c>
      <c r="AT5" s="481"/>
      <c r="AU5" s="386" t="s">
        <v>138</v>
      </c>
      <c r="AV5" s="386" t="s">
        <v>139</v>
      </c>
      <c r="AW5" s="468"/>
      <c r="AX5" s="468"/>
      <c r="AZ5" s="539"/>
      <c r="BB5" s="377" t="s">
        <v>160</v>
      </c>
      <c r="BC5" s="378" t="s">
        <v>352</v>
      </c>
    </row>
    <row r="6" spans="1:55" ht="29.1" customHeight="1">
      <c r="A6" s="342" t="s">
        <v>6</v>
      </c>
      <c r="B6" s="116">
        <v>1.076668</v>
      </c>
      <c r="C6" s="116">
        <v>1001.30124</v>
      </c>
      <c r="D6" s="116">
        <v>75.366759999999857</v>
      </c>
      <c r="E6" s="126">
        <v>20.026024800000005</v>
      </c>
      <c r="F6" s="126">
        <v>1.5073351999999973</v>
      </c>
      <c r="G6" s="126">
        <v>200.26024800000002</v>
      </c>
      <c r="H6" s="126">
        <v>15.073351999999973</v>
      </c>
      <c r="I6" s="126">
        <v>781.0149672</v>
      </c>
      <c r="J6" s="126">
        <v>58.786072799999893</v>
      </c>
      <c r="K6" s="180" t="s">
        <v>160</v>
      </c>
      <c r="L6" s="58">
        <v>83088</v>
      </c>
      <c r="M6" s="58" t="s">
        <v>160</v>
      </c>
      <c r="N6" s="129">
        <v>74779.199999999997</v>
      </c>
      <c r="O6" s="129">
        <v>8308.8000000000011</v>
      </c>
      <c r="P6" s="112">
        <v>1495.5840000000001</v>
      </c>
      <c r="Q6" s="112">
        <v>166.17600000000002</v>
      </c>
      <c r="R6" s="112">
        <v>14955.84</v>
      </c>
      <c r="S6" s="112">
        <v>1661.7600000000002</v>
      </c>
      <c r="T6" s="112">
        <v>58327.775999999998</v>
      </c>
      <c r="U6" s="112">
        <v>6480.8640000000005</v>
      </c>
      <c r="V6" s="112" t="s">
        <v>160</v>
      </c>
      <c r="W6" s="423">
        <v>2012</v>
      </c>
      <c r="X6" s="15">
        <v>20</v>
      </c>
      <c r="Y6" s="106">
        <v>20</v>
      </c>
      <c r="Z6" s="106">
        <v>20</v>
      </c>
      <c r="AA6" s="17"/>
      <c r="AB6" s="20" t="s">
        <v>376</v>
      </c>
      <c r="AC6" s="21"/>
      <c r="AD6" s="21"/>
      <c r="AE6" s="25"/>
      <c r="AF6" s="26"/>
      <c r="AG6" s="26"/>
      <c r="AH6" s="29"/>
      <c r="AI6" s="30"/>
      <c r="AJ6" s="30"/>
      <c r="AK6" s="247">
        <v>1655</v>
      </c>
      <c r="AL6" s="261">
        <v>2286</v>
      </c>
      <c r="AM6" s="261">
        <v>1646</v>
      </c>
      <c r="AN6" s="192">
        <f>AK6*8.1/8.4</f>
        <v>1595.8928571428571</v>
      </c>
      <c r="AO6" s="191">
        <f>AL6*8.1/8.4</f>
        <v>2204.3571428571427</v>
      </c>
      <c r="AP6" s="191">
        <f>AM6*8.1/8.4</f>
        <v>1587.2142857142856</v>
      </c>
      <c r="AQ6" s="193">
        <f>AK6*7.4/8.4</f>
        <v>1457.9761904761904</v>
      </c>
      <c r="AR6" s="397">
        <f t="shared" ref="AR6:AS6" si="0">AL6*7.4/8.4</f>
        <v>2013.8571428571429</v>
      </c>
      <c r="AS6" s="397">
        <f t="shared" si="0"/>
        <v>1450.0476190476193</v>
      </c>
      <c r="AT6" s="45"/>
      <c r="AU6" s="46"/>
      <c r="AV6" s="46"/>
      <c r="AW6" s="102">
        <v>6669</v>
      </c>
      <c r="AX6" s="102">
        <v>6023</v>
      </c>
      <c r="AZ6" s="79"/>
      <c r="BB6" s="379" t="s">
        <v>161</v>
      </c>
      <c r="BC6" s="380" t="s">
        <v>353</v>
      </c>
    </row>
    <row r="7" spans="1:55" ht="29.1" customHeight="1">
      <c r="A7" s="6" t="s">
        <v>9</v>
      </c>
      <c r="B7" s="116">
        <v>6.1203199999999999E-2</v>
      </c>
      <c r="C7" s="116">
        <v>55.082880000000003</v>
      </c>
      <c r="D7" s="116">
        <v>6.1203199999999987</v>
      </c>
      <c r="E7" s="126">
        <v>0</v>
      </c>
      <c r="F7" s="126">
        <v>0</v>
      </c>
      <c r="G7" s="126">
        <v>0</v>
      </c>
      <c r="H7" s="126">
        <v>0</v>
      </c>
      <c r="I7" s="126">
        <v>55.082880000000003</v>
      </c>
      <c r="J7" s="126">
        <v>6.1203199999999987</v>
      </c>
      <c r="K7" s="180" t="s">
        <v>160</v>
      </c>
      <c r="L7" s="58">
        <v>4672</v>
      </c>
      <c r="M7" s="58" t="s">
        <v>160</v>
      </c>
      <c r="N7" s="129">
        <v>4204.8</v>
      </c>
      <c r="O7" s="129">
        <v>467.19999999999982</v>
      </c>
      <c r="P7" s="112">
        <v>0</v>
      </c>
      <c r="Q7" s="112">
        <v>0</v>
      </c>
      <c r="R7" s="112">
        <v>0</v>
      </c>
      <c r="S7" s="112">
        <v>0</v>
      </c>
      <c r="T7" s="112">
        <v>4204.8</v>
      </c>
      <c r="U7" s="112">
        <v>467.19999999999982</v>
      </c>
      <c r="V7" s="112" t="s">
        <v>160</v>
      </c>
      <c r="W7" s="423">
        <v>2012</v>
      </c>
      <c r="X7" s="15">
        <v>20</v>
      </c>
      <c r="Y7" s="106">
        <v>20</v>
      </c>
      <c r="Z7" s="106">
        <v>20</v>
      </c>
      <c r="AA7" s="17"/>
      <c r="AB7" s="20" t="s">
        <v>376</v>
      </c>
      <c r="AC7" s="21"/>
      <c r="AD7" s="21"/>
      <c r="AE7" s="25"/>
      <c r="AF7" s="26"/>
      <c r="AG7" s="26"/>
      <c r="AH7" s="29"/>
      <c r="AI7" s="30"/>
      <c r="AJ7" s="30"/>
      <c r="AK7" s="247">
        <v>1271</v>
      </c>
      <c r="AL7" s="261">
        <v>1860</v>
      </c>
      <c r="AM7" s="261">
        <v>1340</v>
      </c>
      <c r="AN7" s="192">
        <f t="shared" ref="AN7:AO33" si="1">AK7*8.1/8.4</f>
        <v>1225.6071428571429</v>
      </c>
      <c r="AO7" s="191">
        <f t="shared" si="1"/>
        <v>1793.5714285714284</v>
      </c>
      <c r="AP7" s="191">
        <f t="shared" ref="AP7:AP33" si="2">AM7*8.1/8.4</f>
        <v>1292.1428571428571</v>
      </c>
      <c r="AQ7" s="193">
        <f t="shared" ref="AQ7:AQ33" si="3">AK7*7.4/8.4</f>
        <v>1119.6904761904761</v>
      </c>
      <c r="AR7" s="397">
        <f t="shared" ref="AR7:AR33" si="4">AL7*7.4/8.4</f>
        <v>1638.5714285714284</v>
      </c>
      <c r="AS7" s="397">
        <f t="shared" ref="AS7:AS33" si="5">AM7*7.4/8.4</f>
        <v>1180.4761904761904</v>
      </c>
      <c r="AT7" s="45"/>
      <c r="AU7" s="46"/>
      <c r="AV7" s="46"/>
      <c r="AW7" s="102">
        <v>1418</v>
      </c>
      <c r="AX7" s="102">
        <v>1336</v>
      </c>
      <c r="AZ7" s="79"/>
    </row>
    <row r="8" spans="1:55" ht="29.1" customHeight="1">
      <c r="A8" s="6" t="s">
        <v>18</v>
      </c>
      <c r="B8" s="116">
        <v>4.5025490000000008E-2</v>
      </c>
      <c r="C8" s="116">
        <v>40.522941000000003</v>
      </c>
      <c r="D8" s="116">
        <v>4.5025490000000019</v>
      </c>
      <c r="E8" s="126">
        <v>0</v>
      </c>
      <c r="F8" s="126">
        <v>0</v>
      </c>
      <c r="G8" s="126">
        <v>0</v>
      </c>
      <c r="H8" s="126">
        <v>0</v>
      </c>
      <c r="I8" s="126">
        <v>40.522941000000003</v>
      </c>
      <c r="J8" s="126">
        <v>4.5025490000000019</v>
      </c>
      <c r="K8" s="180" t="s">
        <v>160</v>
      </c>
      <c r="L8" s="58">
        <v>3749</v>
      </c>
      <c r="M8" s="58" t="s">
        <v>160</v>
      </c>
      <c r="N8" s="129">
        <v>3374.1</v>
      </c>
      <c r="O8" s="129">
        <v>374.90000000000009</v>
      </c>
      <c r="P8" s="112">
        <v>0</v>
      </c>
      <c r="Q8" s="112">
        <v>0</v>
      </c>
      <c r="R8" s="112">
        <v>0</v>
      </c>
      <c r="S8" s="112">
        <v>0</v>
      </c>
      <c r="T8" s="112">
        <v>3374.1</v>
      </c>
      <c r="U8" s="112">
        <v>374.90000000000009</v>
      </c>
      <c r="V8" s="112" t="s">
        <v>160</v>
      </c>
      <c r="W8" s="423">
        <v>2012</v>
      </c>
      <c r="X8" s="15">
        <v>20</v>
      </c>
      <c r="Y8" s="106">
        <v>20</v>
      </c>
      <c r="Z8" s="106">
        <v>20</v>
      </c>
      <c r="AA8" s="17"/>
      <c r="AB8" s="20" t="s">
        <v>376</v>
      </c>
      <c r="AC8" s="21"/>
      <c r="AD8" s="21"/>
      <c r="AE8" s="25"/>
      <c r="AF8" s="26"/>
      <c r="AG8" s="26"/>
      <c r="AH8" s="29"/>
      <c r="AI8" s="30"/>
      <c r="AJ8" s="30"/>
      <c r="AK8" s="247">
        <v>851</v>
      </c>
      <c r="AL8" s="261">
        <v>851</v>
      </c>
      <c r="AM8" s="261">
        <v>612</v>
      </c>
      <c r="AN8" s="192">
        <f t="shared" si="1"/>
        <v>820.60714285714278</v>
      </c>
      <c r="AO8" s="191">
        <f t="shared" si="1"/>
        <v>820.60714285714278</v>
      </c>
      <c r="AP8" s="191">
        <f t="shared" si="2"/>
        <v>590.14285714285711</v>
      </c>
      <c r="AQ8" s="193">
        <f t="shared" si="3"/>
        <v>749.69047619047626</v>
      </c>
      <c r="AR8" s="397">
        <f t="shared" si="4"/>
        <v>749.69047619047626</v>
      </c>
      <c r="AS8" s="397">
        <f t="shared" si="5"/>
        <v>539.14285714285711</v>
      </c>
      <c r="AT8" s="45"/>
      <c r="AU8" s="46"/>
      <c r="AV8" s="46"/>
      <c r="AW8" s="102">
        <v>0</v>
      </c>
      <c r="AX8" s="102">
        <v>0</v>
      </c>
      <c r="AZ8" s="79"/>
    </row>
    <row r="9" spans="1:55" ht="29.1" customHeight="1">
      <c r="A9" s="6" t="s">
        <v>16</v>
      </c>
      <c r="B9" s="116">
        <v>0</v>
      </c>
      <c r="C9" s="116">
        <v>0</v>
      </c>
      <c r="D9" s="116">
        <v>0</v>
      </c>
      <c r="E9" s="126">
        <v>0</v>
      </c>
      <c r="F9" s="126">
        <v>0</v>
      </c>
      <c r="G9" s="126">
        <v>0</v>
      </c>
      <c r="H9" s="126">
        <v>0</v>
      </c>
      <c r="I9" s="126">
        <v>0</v>
      </c>
      <c r="J9" s="126">
        <v>0</v>
      </c>
      <c r="K9" s="180" t="s">
        <v>160</v>
      </c>
      <c r="L9" s="58">
        <v>0</v>
      </c>
      <c r="M9" s="58" t="s">
        <v>160</v>
      </c>
      <c r="N9" s="129">
        <v>0</v>
      </c>
      <c r="O9" s="129">
        <v>0</v>
      </c>
      <c r="P9" s="112">
        <v>0</v>
      </c>
      <c r="Q9" s="112">
        <v>0</v>
      </c>
      <c r="R9" s="112">
        <v>0</v>
      </c>
      <c r="S9" s="112">
        <v>0</v>
      </c>
      <c r="T9" s="112">
        <v>0</v>
      </c>
      <c r="U9" s="112">
        <v>0</v>
      </c>
      <c r="V9" s="112" t="s">
        <v>160</v>
      </c>
      <c r="W9" s="423">
        <v>2012</v>
      </c>
      <c r="X9" s="15">
        <v>20</v>
      </c>
      <c r="Y9" s="106">
        <v>20</v>
      </c>
      <c r="Z9" s="106">
        <v>20</v>
      </c>
      <c r="AA9" s="17"/>
      <c r="AB9" s="20" t="s">
        <v>376</v>
      </c>
      <c r="AC9" s="21"/>
      <c r="AD9" s="21"/>
      <c r="AE9" s="25"/>
      <c r="AF9" s="26"/>
      <c r="AG9" s="26"/>
      <c r="AH9" s="29"/>
      <c r="AI9" s="30"/>
      <c r="AJ9" s="30"/>
      <c r="AK9" s="247" t="s">
        <v>100</v>
      </c>
      <c r="AL9" s="261" t="s">
        <v>100</v>
      </c>
      <c r="AM9" s="261" t="s">
        <v>100</v>
      </c>
      <c r="AN9" s="192" t="s">
        <v>100</v>
      </c>
      <c r="AO9" s="191" t="s">
        <v>100</v>
      </c>
      <c r="AP9" s="191" t="s">
        <v>100</v>
      </c>
      <c r="AQ9" s="193" t="s">
        <v>100</v>
      </c>
      <c r="AR9" s="397" t="s">
        <v>100</v>
      </c>
      <c r="AS9" s="397" t="s">
        <v>100</v>
      </c>
      <c r="AT9" s="45"/>
      <c r="AU9" s="46"/>
      <c r="AV9" s="46"/>
      <c r="AW9" s="102">
        <v>0</v>
      </c>
      <c r="AX9" s="102">
        <v>0</v>
      </c>
      <c r="AZ9" s="79"/>
    </row>
    <row r="10" spans="1:55" ht="29.1" customHeight="1">
      <c r="A10" s="6" t="s">
        <v>22</v>
      </c>
      <c r="B10" s="116">
        <v>0</v>
      </c>
      <c r="C10" s="116">
        <v>0</v>
      </c>
      <c r="D10" s="116">
        <v>0</v>
      </c>
      <c r="E10" s="126">
        <v>0</v>
      </c>
      <c r="F10" s="126">
        <v>0</v>
      </c>
      <c r="G10" s="126">
        <v>0</v>
      </c>
      <c r="H10" s="126">
        <v>0</v>
      </c>
      <c r="I10" s="126">
        <v>0</v>
      </c>
      <c r="J10" s="126">
        <v>0</v>
      </c>
      <c r="K10" s="180" t="s">
        <v>160</v>
      </c>
      <c r="L10" s="58">
        <v>0</v>
      </c>
      <c r="M10" s="58" t="s">
        <v>160</v>
      </c>
      <c r="N10" s="129">
        <v>0</v>
      </c>
      <c r="O10" s="129">
        <v>0</v>
      </c>
      <c r="P10" s="112">
        <v>0</v>
      </c>
      <c r="Q10" s="112">
        <v>0</v>
      </c>
      <c r="R10" s="112">
        <v>0</v>
      </c>
      <c r="S10" s="112">
        <v>0</v>
      </c>
      <c r="T10" s="112">
        <v>0</v>
      </c>
      <c r="U10" s="112">
        <v>0</v>
      </c>
      <c r="V10" s="112" t="s">
        <v>160</v>
      </c>
      <c r="W10" s="423">
        <v>2012</v>
      </c>
      <c r="X10" s="15">
        <v>20</v>
      </c>
      <c r="Y10" s="106">
        <v>20</v>
      </c>
      <c r="Z10" s="106">
        <v>20</v>
      </c>
      <c r="AA10" s="17"/>
      <c r="AB10" s="20" t="s">
        <v>376</v>
      </c>
      <c r="AC10" s="21"/>
      <c r="AD10" s="21"/>
      <c r="AE10" s="25"/>
      <c r="AF10" s="26"/>
      <c r="AG10" s="26"/>
      <c r="AH10" s="29"/>
      <c r="AI10" s="30"/>
      <c r="AJ10" s="30"/>
      <c r="AK10" s="247">
        <v>1403</v>
      </c>
      <c r="AL10" s="261">
        <v>1403</v>
      </c>
      <c r="AM10" s="261">
        <v>1010</v>
      </c>
      <c r="AN10" s="192">
        <f t="shared" si="1"/>
        <v>1352.8928571428571</v>
      </c>
      <c r="AO10" s="191">
        <f t="shared" si="1"/>
        <v>1352.8928571428571</v>
      </c>
      <c r="AP10" s="191">
        <f t="shared" si="2"/>
        <v>973.92857142857133</v>
      </c>
      <c r="AQ10" s="193">
        <f t="shared" si="3"/>
        <v>1235.9761904761906</v>
      </c>
      <c r="AR10" s="397">
        <f t="shared" si="4"/>
        <v>1235.9761904761906</v>
      </c>
      <c r="AS10" s="397">
        <f t="shared" si="5"/>
        <v>889.7619047619047</v>
      </c>
      <c r="AT10" s="45"/>
      <c r="AU10" s="46"/>
      <c r="AV10" s="46"/>
      <c r="AW10" s="102">
        <v>0</v>
      </c>
      <c r="AX10" s="102">
        <v>0</v>
      </c>
      <c r="AZ10" s="79"/>
    </row>
    <row r="11" spans="1:55" ht="29.1" customHeight="1">
      <c r="A11" s="6" t="s">
        <v>19</v>
      </c>
      <c r="B11" s="116">
        <v>0.26300000000000001</v>
      </c>
      <c r="C11" s="116">
        <v>236.70000000000002</v>
      </c>
      <c r="D11" s="116">
        <v>26.29999999999999</v>
      </c>
      <c r="E11" s="126">
        <v>0</v>
      </c>
      <c r="F11" s="126">
        <v>0</v>
      </c>
      <c r="G11" s="126">
        <v>0</v>
      </c>
      <c r="H11" s="126">
        <v>0</v>
      </c>
      <c r="I11" s="126">
        <v>236.70000000000002</v>
      </c>
      <c r="J11" s="126">
        <v>26.29999999999999</v>
      </c>
      <c r="K11" s="180" t="s">
        <v>160</v>
      </c>
      <c r="L11" s="58">
        <v>23416</v>
      </c>
      <c r="M11" s="58" t="s">
        <v>160</v>
      </c>
      <c r="N11" s="129">
        <v>21074.400000000001</v>
      </c>
      <c r="O11" s="129">
        <v>2341.5999999999985</v>
      </c>
      <c r="P11" s="112">
        <v>0</v>
      </c>
      <c r="Q11" s="112">
        <v>0</v>
      </c>
      <c r="R11" s="112">
        <v>0</v>
      </c>
      <c r="S11" s="112">
        <v>0</v>
      </c>
      <c r="T11" s="112">
        <v>21074.400000000001</v>
      </c>
      <c r="U11" s="112">
        <v>2341.5999999999985</v>
      </c>
      <c r="V11" s="112" t="s">
        <v>160</v>
      </c>
      <c r="W11" s="423">
        <v>2012</v>
      </c>
      <c r="X11" s="15">
        <v>20</v>
      </c>
      <c r="Y11" s="106">
        <v>20</v>
      </c>
      <c r="Z11" s="106">
        <v>20</v>
      </c>
      <c r="AA11" s="17"/>
      <c r="AB11" s="20" t="s">
        <v>376</v>
      </c>
      <c r="AC11" s="21"/>
      <c r="AD11" s="21"/>
      <c r="AE11" s="25"/>
      <c r="AF11" s="26"/>
      <c r="AG11" s="26"/>
      <c r="AH11" s="29"/>
      <c r="AI11" s="30"/>
      <c r="AJ11" s="30"/>
      <c r="AK11" s="247">
        <v>1919</v>
      </c>
      <c r="AL11" s="261">
        <v>1240</v>
      </c>
      <c r="AM11" s="261">
        <v>893</v>
      </c>
      <c r="AN11" s="192">
        <f t="shared" si="1"/>
        <v>1850.4642857142856</v>
      </c>
      <c r="AO11" s="191">
        <f t="shared" si="1"/>
        <v>1195.7142857142856</v>
      </c>
      <c r="AP11" s="191">
        <f t="shared" si="2"/>
        <v>861.10714285714278</v>
      </c>
      <c r="AQ11" s="193">
        <f t="shared" si="3"/>
        <v>1690.547619047619</v>
      </c>
      <c r="AR11" s="397">
        <f t="shared" si="4"/>
        <v>1092.3809523809523</v>
      </c>
      <c r="AS11" s="397">
        <f t="shared" si="5"/>
        <v>786.69047619047626</v>
      </c>
      <c r="AT11" s="45"/>
      <c r="AU11" s="46"/>
      <c r="AV11" s="46"/>
      <c r="AW11" s="102">
        <v>2501</v>
      </c>
      <c r="AX11" s="102">
        <v>2340</v>
      </c>
      <c r="AZ11" s="79"/>
    </row>
    <row r="12" spans="1:55" ht="29.1" customHeight="1">
      <c r="A12" s="6" t="s">
        <v>3</v>
      </c>
      <c r="B12" s="116">
        <v>0.38100000000000001</v>
      </c>
      <c r="C12" s="116">
        <v>373.38</v>
      </c>
      <c r="D12" s="116">
        <v>7.6200000000000161</v>
      </c>
      <c r="E12" s="126">
        <v>3.7338</v>
      </c>
      <c r="F12" s="126">
        <v>7.6200000000000156E-2</v>
      </c>
      <c r="G12" s="126">
        <v>44.805599999999991</v>
      </c>
      <c r="H12" s="126">
        <v>0.91440000000000188</v>
      </c>
      <c r="I12" s="126">
        <v>324.84059999999999</v>
      </c>
      <c r="J12" s="126">
        <v>6.6294000000000137</v>
      </c>
      <c r="K12" s="180" t="s">
        <v>160</v>
      </c>
      <c r="L12" s="58">
        <v>36335</v>
      </c>
      <c r="M12" s="58" t="s">
        <v>160</v>
      </c>
      <c r="N12" s="129">
        <v>35608.300000000003</v>
      </c>
      <c r="O12" s="129">
        <v>726.7</v>
      </c>
      <c r="P12" s="112">
        <v>356.08300000000003</v>
      </c>
      <c r="Q12" s="112">
        <v>7.2670000000000003</v>
      </c>
      <c r="R12" s="112">
        <v>4272.9960000000001</v>
      </c>
      <c r="S12" s="112">
        <v>87.204000000000008</v>
      </c>
      <c r="T12" s="112">
        <v>30979.221000000001</v>
      </c>
      <c r="U12" s="112">
        <v>632.22900000000004</v>
      </c>
      <c r="V12" s="112" t="s">
        <v>160</v>
      </c>
      <c r="W12" s="423">
        <v>2012</v>
      </c>
      <c r="X12" s="15">
        <v>20</v>
      </c>
      <c r="Y12" s="106">
        <v>20</v>
      </c>
      <c r="Z12" s="106">
        <v>20</v>
      </c>
      <c r="AA12" s="17"/>
      <c r="AB12" s="20" t="s">
        <v>376</v>
      </c>
      <c r="AC12" s="21"/>
      <c r="AD12" s="21"/>
      <c r="AE12" s="25"/>
      <c r="AF12" s="26"/>
      <c r="AG12" s="26"/>
      <c r="AH12" s="29"/>
      <c r="AI12" s="30"/>
      <c r="AJ12" s="30"/>
      <c r="AK12" s="247">
        <v>2347</v>
      </c>
      <c r="AL12" s="261">
        <v>2798</v>
      </c>
      <c r="AM12" s="261">
        <v>2014</v>
      </c>
      <c r="AN12" s="192">
        <f t="shared" si="1"/>
        <v>2263.1785714285716</v>
      </c>
      <c r="AO12" s="191">
        <f t="shared" si="1"/>
        <v>2698.0714285714284</v>
      </c>
      <c r="AP12" s="191">
        <f t="shared" si="2"/>
        <v>1942.0714285714284</v>
      </c>
      <c r="AQ12" s="193">
        <f t="shared" si="3"/>
        <v>2067.5952380952381</v>
      </c>
      <c r="AR12" s="397">
        <f t="shared" si="4"/>
        <v>2464.9047619047619</v>
      </c>
      <c r="AS12" s="397">
        <f t="shared" si="5"/>
        <v>1774.2380952380952</v>
      </c>
      <c r="AT12" s="45"/>
      <c r="AU12" s="46"/>
      <c r="AV12" s="46"/>
      <c r="AW12" s="102">
        <v>3191</v>
      </c>
      <c r="AX12" s="102">
        <v>2681</v>
      </c>
      <c r="AZ12" s="79" t="s">
        <v>99</v>
      </c>
    </row>
    <row r="13" spans="1:55" ht="29.1" customHeight="1">
      <c r="A13" s="6" t="s">
        <v>20</v>
      </c>
      <c r="B13" s="116">
        <v>0.1</v>
      </c>
      <c r="C13" s="116">
        <v>98</v>
      </c>
      <c r="D13" s="116">
        <v>2.0000000000000018</v>
      </c>
      <c r="E13" s="126">
        <v>0</v>
      </c>
      <c r="F13" s="126">
        <v>0</v>
      </c>
      <c r="G13" s="126">
        <v>0</v>
      </c>
      <c r="H13" s="126">
        <v>0</v>
      </c>
      <c r="I13" s="126">
        <v>98</v>
      </c>
      <c r="J13" s="126">
        <v>2.0000000000000018</v>
      </c>
      <c r="K13" s="180" t="s">
        <v>160</v>
      </c>
      <c r="L13" s="58">
        <v>5955</v>
      </c>
      <c r="M13" s="58" t="s">
        <v>160</v>
      </c>
      <c r="N13" s="129">
        <v>5835.9</v>
      </c>
      <c r="O13" s="129">
        <v>119.10000000000001</v>
      </c>
      <c r="P13" s="112">
        <v>0</v>
      </c>
      <c r="Q13" s="112">
        <v>0</v>
      </c>
      <c r="R13" s="112">
        <v>0</v>
      </c>
      <c r="S13" s="112">
        <v>0</v>
      </c>
      <c r="T13" s="112">
        <v>5835.9</v>
      </c>
      <c r="U13" s="112">
        <v>119.10000000000001</v>
      </c>
      <c r="V13" s="112" t="s">
        <v>160</v>
      </c>
      <c r="W13" s="423">
        <v>2012</v>
      </c>
      <c r="X13" s="15">
        <v>20</v>
      </c>
      <c r="Y13" s="106">
        <v>20</v>
      </c>
      <c r="Z13" s="106">
        <v>20</v>
      </c>
      <c r="AA13" s="17"/>
      <c r="AB13" s="20" t="s">
        <v>376</v>
      </c>
      <c r="AC13" s="21"/>
      <c r="AD13" s="21"/>
      <c r="AE13" s="25"/>
      <c r="AF13" s="26"/>
      <c r="AG13" s="26"/>
      <c r="AH13" s="29"/>
      <c r="AI13" s="30"/>
      <c r="AJ13" s="30"/>
      <c r="AK13" s="247">
        <v>1339</v>
      </c>
      <c r="AL13" s="261">
        <v>1339</v>
      </c>
      <c r="AM13" s="261">
        <v>964</v>
      </c>
      <c r="AN13" s="192">
        <f t="shared" si="1"/>
        <v>1291.1785714285713</v>
      </c>
      <c r="AO13" s="191">
        <f t="shared" si="1"/>
        <v>1291.1785714285713</v>
      </c>
      <c r="AP13" s="191">
        <f t="shared" si="2"/>
        <v>929.57142857142844</v>
      </c>
      <c r="AQ13" s="193">
        <f t="shared" si="3"/>
        <v>1179.5952380952381</v>
      </c>
      <c r="AR13" s="397">
        <f t="shared" si="4"/>
        <v>1179.5952380952381</v>
      </c>
      <c r="AS13" s="397">
        <f t="shared" si="5"/>
        <v>849.2380952380953</v>
      </c>
      <c r="AT13" s="45"/>
      <c r="AU13" s="46"/>
      <c r="AV13" s="46"/>
      <c r="AW13" s="102">
        <v>1200</v>
      </c>
      <c r="AX13" s="102">
        <v>1400</v>
      </c>
      <c r="AZ13" s="79"/>
    </row>
    <row r="14" spans="1:55" ht="29.1" customHeight="1">
      <c r="A14" s="6" t="s">
        <v>13</v>
      </c>
      <c r="B14" s="116">
        <v>0.57999999999999985</v>
      </c>
      <c r="C14" s="116">
        <v>550.99999999999989</v>
      </c>
      <c r="D14" s="116">
        <v>29.000000000000025</v>
      </c>
      <c r="E14" s="126">
        <v>0</v>
      </c>
      <c r="F14" s="126">
        <v>0</v>
      </c>
      <c r="G14" s="126">
        <v>0</v>
      </c>
      <c r="H14" s="126">
        <v>0</v>
      </c>
      <c r="I14" s="126">
        <v>550.99999999999989</v>
      </c>
      <c r="J14" s="126">
        <v>29.000000000000025</v>
      </c>
      <c r="K14" s="180" t="s">
        <v>160</v>
      </c>
      <c r="L14" s="58">
        <v>56000</v>
      </c>
      <c r="M14" s="58" t="s">
        <v>160</v>
      </c>
      <c r="N14" s="129">
        <v>53200</v>
      </c>
      <c r="O14" s="129">
        <v>2800</v>
      </c>
      <c r="P14" s="112">
        <v>0</v>
      </c>
      <c r="Q14" s="112">
        <v>0</v>
      </c>
      <c r="R14" s="112">
        <v>0</v>
      </c>
      <c r="S14" s="112">
        <v>0</v>
      </c>
      <c r="T14" s="112">
        <v>53200</v>
      </c>
      <c r="U14" s="112">
        <v>2800</v>
      </c>
      <c r="V14" s="112" t="s">
        <v>160</v>
      </c>
      <c r="W14" s="423">
        <v>2012</v>
      </c>
      <c r="X14" s="15">
        <v>20</v>
      </c>
      <c r="Y14" s="106">
        <v>20</v>
      </c>
      <c r="Z14" s="106">
        <v>20</v>
      </c>
      <c r="AA14" s="17"/>
      <c r="AB14" s="20" t="s">
        <v>376</v>
      </c>
      <c r="AC14" s="21"/>
      <c r="AD14" s="21"/>
      <c r="AE14" s="25"/>
      <c r="AF14" s="26"/>
      <c r="AG14" s="26"/>
      <c r="AH14" s="29"/>
      <c r="AI14" s="30"/>
      <c r="AJ14" s="30"/>
      <c r="AK14" s="247">
        <v>2050</v>
      </c>
      <c r="AL14" s="261">
        <v>2050</v>
      </c>
      <c r="AM14" s="261">
        <v>1476</v>
      </c>
      <c r="AN14" s="192">
        <f t="shared" si="1"/>
        <v>1976.7857142857142</v>
      </c>
      <c r="AO14" s="191">
        <f t="shared" si="1"/>
        <v>1976.7857142857142</v>
      </c>
      <c r="AP14" s="191">
        <f t="shared" si="2"/>
        <v>1423.2857142857142</v>
      </c>
      <c r="AQ14" s="193">
        <f t="shared" si="3"/>
        <v>1805.952380952381</v>
      </c>
      <c r="AR14" s="397">
        <f t="shared" si="4"/>
        <v>1805.952380952381</v>
      </c>
      <c r="AS14" s="397">
        <f t="shared" si="5"/>
        <v>1300.2857142857142</v>
      </c>
      <c r="AT14" s="45"/>
      <c r="AU14" s="46"/>
      <c r="AV14" s="46"/>
      <c r="AW14" s="102">
        <v>11789</v>
      </c>
      <c r="AX14" s="102">
        <v>11257</v>
      </c>
      <c r="AZ14" s="79"/>
    </row>
    <row r="15" spans="1:55" ht="29.1" customHeight="1">
      <c r="A15" s="6" t="s">
        <v>4</v>
      </c>
      <c r="B15" s="116">
        <v>1.97</v>
      </c>
      <c r="C15" s="116">
        <v>1950.3</v>
      </c>
      <c r="D15" s="116">
        <v>19.700000000000053</v>
      </c>
      <c r="E15" s="126">
        <v>0</v>
      </c>
      <c r="F15" s="126">
        <v>0</v>
      </c>
      <c r="G15" s="126">
        <v>0</v>
      </c>
      <c r="H15" s="126">
        <v>0</v>
      </c>
      <c r="I15" s="126">
        <v>1950.3</v>
      </c>
      <c r="J15" s="126">
        <v>19.700000000000053</v>
      </c>
      <c r="K15" s="180" t="s">
        <v>160</v>
      </c>
      <c r="L15" s="58">
        <v>123045</v>
      </c>
      <c r="M15" s="58" t="s">
        <v>160</v>
      </c>
      <c r="N15" s="129">
        <v>121814.55</v>
      </c>
      <c r="O15" s="129">
        <v>1230.4499999999971</v>
      </c>
      <c r="P15" s="112">
        <v>0</v>
      </c>
      <c r="Q15" s="112">
        <v>0</v>
      </c>
      <c r="R15" s="112">
        <v>0</v>
      </c>
      <c r="S15" s="112">
        <v>0</v>
      </c>
      <c r="T15" s="112">
        <v>121814.55</v>
      </c>
      <c r="U15" s="112">
        <v>1230.4499999999971</v>
      </c>
      <c r="V15" s="112" t="s">
        <v>160</v>
      </c>
      <c r="W15" s="423">
        <v>2012</v>
      </c>
      <c r="X15" s="15">
        <v>20</v>
      </c>
      <c r="Y15" s="106">
        <v>20</v>
      </c>
      <c r="Z15" s="106">
        <v>20</v>
      </c>
      <c r="AA15" s="17"/>
      <c r="AB15" s="20" t="s">
        <v>376</v>
      </c>
      <c r="AC15" s="21"/>
      <c r="AD15" s="21"/>
      <c r="AE15" s="25"/>
      <c r="AF15" s="26"/>
      <c r="AG15" s="26"/>
      <c r="AH15" s="29"/>
      <c r="AI15" s="30"/>
      <c r="AJ15" s="30"/>
      <c r="AK15" s="247">
        <v>1352</v>
      </c>
      <c r="AL15" s="261">
        <v>2240</v>
      </c>
      <c r="AM15" s="261">
        <v>1613</v>
      </c>
      <c r="AN15" s="192">
        <f t="shared" si="1"/>
        <v>1303.7142857142856</v>
      </c>
      <c r="AO15" s="191">
        <f t="shared" si="1"/>
        <v>2160</v>
      </c>
      <c r="AP15" s="191">
        <f t="shared" si="2"/>
        <v>1555.3928571428569</v>
      </c>
      <c r="AQ15" s="193">
        <f t="shared" si="3"/>
        <v>1191.047619047619</v>
      </c>
      <c r="AR15" s="397">
        <f t="shared" si="4"/>
        <v>1973.3333333333333</v>
      </c>
      <c r="AS15" s="397">
        <f t="shared" si="5"/>
        <v>1420.9761904761906</v>
      </c>
      <c r="AT15" s="45"/>
      <c r="AU15" s="46"/>
      <c r="AV15" s="46"/>
      <c r="AW15" s="102">
        <v>6448</v>
      </c>
      <c r="AX15" s="102">
        <v>4924</v>
      </c>
      <c r="AZ15" s="79"/>
    </row>
    <row r="16" spans="1:55" ht="29.1" customHeight="1">
      <c r="A16" s="7" t="s">
        <v>0</v>
      </c>
      <c r="B16" s="116">
        <v>3.29</v>
      </c>
      <c r="C16" s="116">
        <v>3059.7000000000003</v>
      </c>
      <c r="D16" s="116">
        <v>230.29999999999973</v>
      </c>
      <c r="E16" s="126">
        <v>0</v>
      </c>
      <c r="F16" s="126">
        <v>0</v>
      </c>
      <c r="G16" s="126">
        <v>0</v>
      </c>
      <c r="H16" s="126">
        <v>0</v>
      </c>
      <c r="I16" s="126">
        <v>3059.7000000000003</v>
      </c>
      <c r="J16" s="126">
        <v>230.29999999999973</v>
      </c>
      <c r="K16" s="180" t="s">
        <v>160</v>
      </c>
      <c r="L16" s="58">
        <v>272200</v>
      </c>
      <c r="M16" s="58" t="s">
        <v>160</v>
      </c>
      <c r="N16" s="129">
        <v>253146</v>
      </c>
      <c r="O16" s="129">
        <v>19054</v>
      </c>
      <c r="P16" s="112">
        <v>0</v>
      </c>
      <c r="Q16" s="112">
        <v>0</v>
      </c>
      <c r="R16" s="112">
        <v>0</v>
      </c>
      <c r="S16" s="112">
        <v>0</v>
      </c>
      <c r="T16" s="112">
        <v>253146</v>
      </c>
      <c r="U16" s="112">
        <v>19054</v>
      </c>
      <c r="V16" s="112" t="s">
        <v>160</v>
      </c>
      <c r="W16" s="423">
        <v>2012</v>
      </c>
      <c r="X16" s="15">
        <v>20</v>
      </c>
      <c r="Y16" s="106">
        <v>20</v>
      </c>
      <c r="Z16" s="106">
        <v>20</v>
      </c>
      <c r="AA16" s="17"/>
      <c r="AB16" s="20" t="s">
        <v>376</v>
      </c>
      <c r="AC16" s="21"/>
      <c r="AD16" s="21"/>
      <c r="AE16" s="25"/>
      <c r="AF16" s="75"/>
      <c r="AG16" s="75"/>
      <c r="AH16" s="29"/>
      <c r="AI16" s="30"/>
      <c r="AJ16" s="30"/>
      <c r="AK16" s="247">
        <v>1844</v>
      </c>
      <c r="AL16" s="261">
        <v>2263</v>
      </c>
      <c r="AM16" s="261">
        <v>1629</v>
      </c>
      <c r="AN16" s="192">
        <f t="shared" si="1"/>
        <v>1778.1428571428571</v>
      </c>
      <c r="AO16" s="191">
        <f t="shared" si="1"/>
        <v>2182.1785714285711</v>
      </c>
      <c r="AP16" s="191">
        <f t="shared" si="2"/>
        <v>1570.8214285714284</v>
      </c>
      <c r="AQ16" s="193">
        <f t="shared" si="3"/>
        <v>1624.4761904761904</v>
      </c>
      <c r="AR16" s="397">
        <f t="shared" si="4"/>
        <v>1993.5952380952381</v>
      </c>
      <c r="AS16" s="397">
        <f t="shared" si="5"/>
        <v>1435.0714285714284</v>
      </c>
      <c r="AT16" s="45"/>
      <c r="AU16" s="46"/>
      <c r="AV16" s="46"/>
      <c r="AW16" s="102">
        <v>22257</v>
      </c>
      <c r="AX16" s="102">
        <v>21157</v>
      </c>
      <c r="AZ16" s="79"/>
    </row>
    <row r="17" spans="1:52" ht="29.1" customHeight="1">
      <c r="A17" s="6" t="s">
        <v>15</v>
      </c>
      <c r="B17" s="116">
        <v>0</v>
      </c>
      <c r="C17" s="116">
        <v>0</v>
      </c>
      <c r="D17" s="11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80" t="s">
        <v>160</v>
      </c>
      <c r="L17" s="58">
        <v>0</v>
      </c>
      <c r="M17" s="58" t="s">
        <v>160</v>
      </c>
      <c r="N17" s="129">
        <v>0</v>
      </c>
      <c r="O17" s="129">
        <v>0</v>
      </c>
      <c r="P17" s="112">
        <v>0</v>
      </c>
      <c r="Q17" s="112">
        <v>0</v>
      </c>
      <c r="R17" s="112">
        <v>0</v>
      </c>
      <c r="S17" s="112">
        <v>0</v>
      </c>
      <c r="T17" s="112">
        <v>0</v>
      </c>
      <c r="U17" s="112">
        <v>0</v>
      </c>
      <c r="V17" s="112" t="s">
        <v>160</v>
      </c>
      <c r="W17" s="423">
        <v>2012</v>
      </c>
      <c r="X17" s="15">
        <v>20</v>
      </c>
      <c r="Y17" s="106">
        <v>20</v>
      </c>
      <c r="Z17" s="106">
        <v>20</v>
      </c>
      <c r="AA17" s="17"/>
      <c r="AB17" s="20" t="s">
        <v>376</v>
      </c>
      <c r="AC17" s="21"/>
      <c r="AD17" s="21"/>
      <c r="AE17" s="25"/>
      <c r="AF17" s="26"/>
      <c r="AG17" s="26"/>
      <c r="AH17" s="29"/>
      <c r="AI17" s="30"/>
      <c r="AJ17" s="30"/>
      <c r="AK17" s="247">
        <v>1367</v>
      </c>
      <c r="AL17" s="261">
        <v>1367</v>
      </c>
      <c r="AM17" s="261">
        <v>984</v>
      </c>
      <c r="AN17" s="192">
        <f t="shared" si="1"/>
        <v>1318.1785714285713</v>
      </c>
      <c r="AO17" s="191">
        <f t="shared" si="1"/>
        <v>1318.1785714285713</v>
      </c>
      <c r="AP17" s="191">
        <f t="shared" si="2"/>
        <v>948.85714285714278</v>
      </c>
      <c r="AQ17" s="193">
        <f t="shared" si="3"/>
        <v>1204.2619047619048</v>
      </c>
      <c r="AR17" s="397">
        <f t="shared" si="4"/>
        <v>1204.2619047619048</v>
      </c>
      <c r="AS17" s="397">
        <f t="shared" si="5"/>
        <v>866.85714285714289</v>
      </c>
      <c r="AT17" s="45"/>
      <c r="AU17" s="46"/>
      <c r="AV17" s="46"/>
      <c r="AW17" s="102">
        <v>0</v>
      </c>
      <c r="AX17" s="102">
        <v>0</v>
      </c>
      <c r="AZ17" s="79"/>
    </row>
    <row r="18" spans="1:52" ht="29.1" customHeight="1">
      <c r="A18" s="6" t="s">
        <v>21</v>
      </c>
      <c r="B18" s="116">
        <v>3.4870680000000001E-2</v>
      </c>
      <c r="C18" s="116">
        <v>28.942664399999998</v>
      </c>
      <c r="D18" s="116">
        <v>5.9280156000000028</v>
      </c>
      <c r="E18" s="126">
        <v>0</v>
      </c>
      <c r="F18" s="126">
        <v>0</v>
      </c>
      <c r="G18" s="126">
        <v>0</v>
      </c>
      <c r="H18" s="126">
        <v>0</v>
      </c>
      <c r="I18" s="126">
        <v>28.942664399999998</v>
      </c>
      <c r="J18" s="126">
        <v>5.9280156000000028</v>
      </c>
      <c r="K18" s="180" t="s">
        <v>160</v>
      </c>
      <c r="L18" s="58">
        <v>1577</v>
      </c>
      <c r="M18" s="58" t="s">
        <v>160</v>
      </c>
      <c r="N18" s="129">
        <v>1308.9099999999999</v>
      </c>
      <c r="O18" s="129">
        <v>268.09000000000015</v>
      </c>
      <c r="P18" s="112">
        <v>0</v>
      </c>
      <c r="Q18" s="112">
        <v>0</v>
      </c>
      <c r="R18" s="112">
        <v>0</v>
      </c>
      <c r="S18" s="112">
        <v>0</v>
      </c>
      <c r="T18" s="112">
        <v>1308.9099999999999</v>
      </c>
      <c r="U18" s="112">
        <v>268.09000000000015</v>
      </c>
      <c r="V18" s="112" t="s">
        <v>160</v>
      </c>
      <c r="W18" s="423">
        <v>2012</v>
      </c>
      <c r="X18" s="15">
        <v>20</v>
      </c>
      <c r="Y18" s="106">
        <v>20</v>
      </c>
      <c r="Z18" s="106">
        <v>20</v>
      </c>
      <c r="AA18" s="17"/>
      <c r="AB18" s="20" t="s">
        <v>376</v>
      </c>
      <c r="AC18" s="21"/>
      <c r="AD18" s="21"/>
      <c r="AE18" s="25"/>
      <c r="AF18" s="26"/>
      <c r="AG18" s="26"/>
      <c r="AH18" s="29"/>
      <c r="AI18" s="30"/>
      <c r="AJ18" s="30"/>
      <c r="AK18" s="247">
        <v>1274</v>
      </c>
      <c r="AL18" s="261">
        <v>1165</v>
      </c>
      <c r="AM18" s="261">
        <v>839</v>
      </c>
      <c r="AN18" s="192">
        <f t="shared" si="1"/>
        <v>1228.5</v>
      </c>
      <c r="AO18" s="191">
        <f t="shared" si="1"/>
        <v>1123.3928571428571</v>
      </c>
      <c r="AP18" s="191">
        <f t="shared" si="2"/>
        <v>809.03571428571422</v>
      </c>
      <c r="AQ18" s="193">
        <f t="shared" si="3"/>
        <v>1122.3333333333333</v>
      </c>
      <c r="AR18" s="397">
        <f t="shared" si="4"/>
        <v>1026.3095238095239</v>
      </c>
      <c r="AS18" s="397">
        <f t="shared" si="5"/>
        <v>739.11904761904759</v>
      </c>
      <c r="AT18" s="45"/>
      <c r="AU18" s="46"/>
      <c r="AV18" s="46"/>
      <c r="AW18" s="102">
        <v>293</v>
      </c>
      <c r="AX18" s="102">
        <v>510</v>
      </c>
      <c r="AZ18" s="79"/>
    </row>
    <row r="19" spans="1:52" ht="29.1" customHeight="1">
      <c r="A19" s="6" t="s">
        <v>10</v>
      </c>
      <c r="B19" s="116">
        <v>2.980172E-2</v>
      </c>
      <c r="C19" s="116">
        <v>24.735427599999998</v>
      </c>
      <c r="D19" s="116">
        <v>5.0662924000000018</v>
      </c>
      <c r="E19" s="126">
        <v>0</v>
      </c>
      <c r="F19" s="126">
        <v>0</v>
      </c>
      <c r="G19" s="126">
        <v>0</v>
      </c>
      <c r="H19" s="126">
        <v>0</v>
      </c>
      <c r="I19" s="126">
        <v>24.735427599999998</v>
      </c>
      <c r="J19" s="126">
        <v>5.0662924000000018</v>
      </c>
      <c r="K19" s="180" t="s">
        <v>160</v>
      </c>
      <c r="L19" s="58">
        <v>2388</v>
      </c>
      <c r="M19" s="58" t="s">
        <v>160</v>
      </c>
      <c r="N19" s="129">
        <v>1982.04</v>
      </c>
      <c r="O19" s="129">
        <v>405.96000000000004</v>
      </c>
      <c r="P19" s="112">
        <v>0</v>
      </c>
      <c r="Q19" s="112">
        <v>0</v>
      </c>
      <c r="R19" s="112">
        <v>0</v>
      </c>
      <c r="S19" s="112">
        <v>0</v>
      </c>
      <c r="T19" s="112">
        <v>1982.04</v>
      </c>
      <c r="U19" s="112">
        <v>405.96000000000004</v>
      </c>
      <c r="V19" s="112" t="s">
        <v>160</v>
      </c>
      <c r="W19" s="423">
        <v>2012</v>
      </c>
      <c r="X19" s="15">
        <v>20</v>
      </c>
      <c r="Y19" s="106">
        <v>20</v>
      </c>
      <c r="Z19" s="106">
        <v>20</v>
      </c>
      <c r="AA19" s="17"/>
      <c r="AB19" s="20" t="s">
        <v>376</v>
      </c>
      <c r="AC19" s="21"/>
      <c r="AD19" s="21"/>
      <c r="AE19" s="25"/>
      <c r="AF19" s="26"/>
      <c r="AG19" s="26"/>
      <c r="AH19" s="29"/>
      <c r="AI19" s="30"/>
      <c r="AJ19" s="30"/>
      <c r="AK19" s="247">
        <v>1935</v>
      </c>
      <c r="AL19" s="261">
        <v>1935</v>
      </c>
      <c r="AM19" s="261">
        <v>1393</v>
      </c>
      <c r="AN19" s="192">
        <f t="shared" si="1"/>
        <v>1865.8928571428571</v>
      </c>
      <c r="AO19" s="191">
        <f t="shared" si="1"/>
        <v>1865.8928571428571</v>
      </c>
      <c r="AP19" s="191">
        <f t="shared" si="2"/>
        <v>1343.2499999999998</v>
      </c>
      <c r="AQ19" s="193">
        <f t="shared" si="3"/>
        <v>1704.6428571428571</v>
      </c>
      <c r="AR19" s="397">
        <f t="shared" si="4"/>
        <v>1704.6428571428571</v>
      </c>
      <c r="AS19" s="397">
        <f t="shared" si="5"/>
        <v>1227.1666666666667</v>
      </c>
      <c r="AT19" s="45"/>
      <c r="AU19" s="46"/>
      <c r="AV19" s="46"/>
      <c r="AW19" s="102">
        <v>479</v>
      </c>
      <c r="AX19" s="102">
        <v>305</v>
      </c>
      <c r="AZ19" s="79"/>
    </row>
    <row r="20" spans="1:52" ht="29.1" customHeight="1">
      <c r="A20" s="6" t="s">
        <v>2</v>
      </c>
      <c r="B20" s="116">
        <v>0.6</v>
      </c>
      <c r="C20" s="116">
        <v>438</v>
      </c>
      <c r="D20" s="116">
        <v>161.99999999999997</v>
      </c>
      <c r="E20" s="126">
        <v>0</v>
      </c>
      <c r="F20" s="126">
        <v>0</v>
      </c>
      <c r="G20" s="126">
        <v>0</v>
      </c>
      <c r="H20" s="126">
        <v>0</v>
      </c>
      <c r="I20" s="126">
        <v>438</v>
      </c>
      <c r="J20" s="126">
        <v>161.99999999999997</v>
      </c>
      <c r="K20" s="180" t="s">
        <v>160</v>
      </c>
      <c r="L20" s="58">
        <v>10500</v>
      </c>
      <c r="M20" s="58" t="s">
        <v>160</v>
      </c>
      <c r="N20" s="129">
        <v>7665</v>
      </c>
      <c r="O20" s="129">
        <v>2835</v>
      </c>
      <c r="P20" s="112">
        <v>0</v>
      </c>
      <c r="Q20" s="112">
        <v>0</v>
      </c>
      <c r="R20" s="112">
        <v>0</v>
      </c>
      <c r="S20" s="112">
        <v>0</v>
      </c>
      <c r="T20" s="112">
        <v>7665</v>
      </c>
      <c r="U20" s="112">
        <v>2835</v>
      </c>
      <c r="V20" s="112" t="s">
        <v>160</v>
      </c>
      <c r="W20" s="423">
        <v>2012</v>
      </c>
      <c r="X20" s="15">
        <v>20</v>
      </c>
      <c r="Y20" s="106">
        <v>20</v>
      </c>
      <c r="Z20" s="106">
        <v>20</v>
      </c>
      <c r="AA20" s="17"/>
      <c r="AB20" s="20" t="s">
        <v>376</v>
      </c>
      <c r="AC20" s="21"/>
      <c r="AD20" s="21"/>
      <c r="AE20" s="25"/>
      <c r="AF20" s="26"/>
      <c r="AG20" s="26"/>
      <c r="AH20" s="29"/>
      <c r="AI20" s="30"/>
      <c r="AJ20" s="30"/>
      <c r="AK20" s="247">
        <v>1877</v>
      </c>
      <c r="AL20" s="261">
        <v>1489</v>
      </c>
      <c r="AM20" s="261">
        <v>1072</v>
      </c>
      <c r="AN20" s="192">
        <f t="shared" si="1"/>
        <v>1809.9642857142856</v>
      </c>
      <c r="AO20" s="191">
        <f t="shared" si="1"/>
        <v>1435.8214285714284</v>
      </c>
      <c r="AP20" s="191">
        <f t="shared" si="2"/>
        <v>1033.7142857142856</v>
      </c>
      <c r="AQ20" s="193">
        <f t="shared" si="3"/>
        <v>1653.547619047619</v>
      </c>
      <c r="AR20" s="397">
        <f t="shared" si="4"/>
        <v>1311.7380952380952</v>
      </c>
      <c r="AS20" s="397">
        <f t="shared" si="5"/>
        <v>944.38095238095241</v>
      </c>
      <c r="AT20" s="45"/>
      <c r="AU20" s="46"/>
      <c r="AV20" s="46"/>
      <c r="AW20" s="102">
        <v>1050</v>
      </c>
      <c r="AX20" s="102">
        <v>1030</v>
      </c>
      <c r="AZ20" s="79"/>
    </row>
    <row r="21" spans="1:52" ht="29.1" customHeight="1">
      <c r="A21" s="6" t="s">
        <v>23</v>
      </c>
      <c r="B21" s="116">
        <v>0</v>
      </c>
      <c r="C21" s="116">
        <v>0</v>
      </c>
      <c r="D21" s="11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6">
        <v>0</v>
      </c>
      <c r="K21" s="180" t="s">
        <v>160</v>
      </c>
      <c r="L21" s="58">
        <v>0</v>
      </c>
      <c r="M21" s="58" t="s">
        <v>160</v>
      </c>
      <c r="N21" s="129">
        <v>0</v>
      </c>
      <c r="O21" s="129">
        <v>0</v>
      </c>
      <c r="P21" s="112">
        <v>0</v>
      </c>
      <c r="Q21" s="112">
        <v>0</v>
      </c>
      <c r="R21" s="112">
        <v>0</v>
      </c>
      <c r="S21" s="112">
        <v>0</v>
      </c>
      <c r="T21" s="112">
        <v>0</v>
      </c>
      <c r="U21" s="112">
        <v>0</v>
      </c>
      <c r="V21" s="112" t="s">
        <v>160</v>
      </c>
      <c r="W21" s="423">
        <v>2012</v>
      </c>
      <c r="X21" s="15">
        <v>20</v>
      </c>
      <c r="Y21" s="106">
        <v>20</v>
      </c>
      <c r="Z21" s="106">
        <v>20</v>
      </c>
      <c r="AA21" s="17"/>
      <c r="AB21" s="20" t="s">
        <v>376</v>
      </c>
      <c r="AC21" s="21"/>
      <c r="AD21" s="21"/>
      <c r="AE21" s="25"/>
      <c r="AF21" s="26"/>
      <c r="AG21" s="26"/>
      <c r="AH21" s="29"/>
      <c r="AI21" s="30"/>
      <c r="AJ21" s="30"/>
      <c r="AK21" s="247">
        <v>1919</v>
      </c>
      <c r="AL21" s="261">
        <v>1563</v>
      </c>
      <c r="AM21" s="261">
        <v>1126</v>
      </c>
      <c r="AN21" s="192">
        <f t="shared" si="1"/>
        <v>1850.4642857142856</v>
      </c>
      <c r="AO21" s="191">
        <f t="shared" si="1"/>
        <v>1507.1785714285713</v>
      </c>
      <c r="AP21" s="191">
        <f t="shared" si="2"/>
        <v>1085.7857142857142</v>
      </c>
      <c r="AQ21" s="193">
        <f t="shared" si="3"/>
        <v>1690.547619047619</v>
      </c>
      <c r="AR21" s="397">
        <f t="shared" si="4"/>
        <v>1376.9285714285716</v>
      </c>
      <c r="AS21" s="397">
        <f t="shared" si="5"/>
        <v>991.95238095238085</v>
      </c>
      <c r="AT21" s="45"/>
      <c r="AU21" s="46"/>
      <c r="AV21" s="46"/>
      <c r="AW21" s="102">
        <v>0</v>
      </c>
      <c r="AX21" s="102">
        <v>0</v>
      </c>
      <c r="AZ21" s="79"/>
    </row>
    <row r="22" spans="1:52" ht="29.1" customHeight="1">
      <c r="A22" s="6" t="s">
        <v>17</v>
      </c>
      <c r="B22" s="116">
        <v>0.02</v>
      </c>
      <c r="C22" s="116">
        <v>18.000000000000004</v>
      </c>
      <c r="D22" s="116">
        <v>1.9999999999999982</v>
      </c>
      <c r="E22" s="126">
        <v>0</v>
      </c>
      <c r="F22" s="126">
        <v>0</v>
      </c>
      <c r="G22" s="126">
        <v>0</v>
      </c>
      <c r="H22" s="126">
        <v>0</v>
      </c>
      <c r="I22" s="126">
        <v>18.000000000000004</v>
      </c>
      <c r="J22" s="126">
        <v>1.9999999999999982</v>
      </c>
      <c r="K22" s="180" t="s">
        <v>160</v>
      </c>
      <c r="L22" s="58">
        <v>1623</v>
      </c>
      <c r="M22" s="58" t="s">
        <v>160</v>
      </c>
      <c r="N22" s="129">
        <v>1460.7</v>
      </c>
      <c r="O22" s="129">
        <v>162.29999999999995</v>
      </c>
      <c r="P22" s="112">
        <v>0</v>
      </c>
      <c r="Q22" s="112">
        <v>0</v>
      </c>
      <c r="R22" s="112">
        <v>0</v>
      </c>
      <c r="S22" s="112">
        <v>0</v>
      </c>
      <c r="T22" s="112">
        <v>1460.7</v>
      </c>
      <c r="U22" s="112">
        <v>162.29999999999995</v>
      </c>
      <c r="V22" s="112" t="s">
        <v>160</v>
      </c>
      <c r="W22" s="423">
        <v>2012</v>
      </c>
      <c r="X22" s="15">
        <v>20</v>
      </c>
      <c r="Y22" s="106">
        <v>20</v>
      </c>
      <c r="Z22" s="106">
        <v>20</v>
      </c>
      <c r="AA22" s="17"/>
      <c r="AB22" s="20" t="s">
        <v>376</v>
      </c>
      <c r="AC22" s="21"/>
      <c r="AD22" s="21"/>
      <c r="AE22" s="25"/>
      <c r="AF22" s="26"/>
      <c r="AG22" s="26"/>
      <c r="AH22" s="29"/>
      <c r="AI22" s="30"/>
      <c r="AJ22" s="30"/>
      <c r="AK22" s="247">
        <v>1392</v>
      </c>
      <c r="AL22" s="261">
        <v>1392</v>
      </c>
      <c r="AM22" s="261">
        <v>1002</v>
      </c>
      <c r="AN22" s="192">
        <f t="shared" si="1"/>
        <v>1342.285714285714</v>
      </c>
      <c r="AO22" s="191">
        <f t="shared" si="1"/>
        <v>1342.285714285714</v>
      </c>
      <c r="AP22" s="191">
        <f t="shared" si="2"/>
        <v>966.21428571428567</v>
      </c>
      <c r="AQ22" s="193">
        <f t="shared" si="3"/>
        <v>1226.2857142857144</v>
      </c>
      <c r="AR22" s="397">
        <f t="shared" si="4"/>
        <v>1226.2857142857144</v>
      </c>
      <c r="AS22" s="397">
        <f t="shared" si="5"/>
        <v>882.71428571428567</v>
      </c>
      <c r="AT22" s="45"/>
      <c r="AU22" s="46"/>
      <c r="AV22" s="46"/>
      <c r="AW22" s="102">
        <v>450</v>
      </c>
      <c r="AX22" s="102">
        <v>470</v>
      </c>
      <c r="AZ22" s="79"/>
    </row>
    <row r="23" spans="1:52" ht="29.1" customHeight="1">
      <c r="A23" s="6" t="s">
        <v>24</v>
      </c>
      <c r="B23" s="116">
        <v>1.2730599999999999E-3</v>
      </c>
      <c r="C23" s="116">
        <v>1.1457539999999999</v>
      </c>
      <c r="D23" s="116">
        <v>0.127306</v>
      </c>
      <c r="E23" s="126">
        <v>0</v>
      </c>
      <c r="F23" s="126">
        <v>0</v>
      </c>
      <c r="G23" s="126">
        <v>0</v>
      </c>
      <c r="H23" s="126">
        <v>0</v>
      </c>
      <c r="I23" s="126">
        <v>1.1457539999999999</v>
      </c>
      <c r="J23" s="126">
        <v>0.127306</v>
      </c>
      <c r="K23" s="180" t="s">
        <v>160</v>
      </c>
      <c r="L23" s="58">
        <v>106</v>
      </c>
      <c r="M23" s="58" t="s">
        <v>160</v>
      </c>
      <c r="N23" s="129">
        <v>95.4</v>
      </c>
      <c r="O23" s="129">
        <v>10.599999999999994</v>
      </c>
      <c r="P23" s="112">
        <v>0</v>
      </c>
      <c r="Q23" s="112">
        <v>0</v>
      </c>
      <c r="R23" s="112">
        <v>0</v>
      </c>
      <c r="S23" s="112">
        <v>0</v>
      </c>
      <c r="T23" s="112">
        <v>95.4</v>
      </c>
      <c r="U23" s="112">
        <v>10.599999999999994</v>
      </c>
      <c r="V23" s="112" t="s">
        <v>160</v>
      </c>
      <c r="W23" s="423">
        <v>2012</v>
      </c>
      <c r="X23" s="15">
        <v>20</v>
      </c>
      <c r="Y23" s="106">
        <v>20</v>
      </c>
      <c r="Z23" s="106">
        <v>20</v>
      </c>
      <c r="AA23" s="17"/>
      <c r="AB23" s="20" t="s">
        <v>376</v>
      </c>
      <c r="AC23" s="21"/>
      <c r="AD23" s="21"/>
      <c r="AE23" s="25"/>
      <c r="AF23" s="26"/>
      <c r="AG23" s="26"/>
      <c r="AH23" s="29"/>
      <c r="AI23" s="30"/>
      <c r="AJ23" s="30"/>
      <c r="AK23" s="247">
        <v>1928</v>
      </c>
      <c r="AL23" s="261">
        <v>1928</v>
      </c>
      <c r="AM23" s="261">
        <v>1388</v>
      </c>
      <c r="AN23" s="192">
        <f t="shared" si="1"/>
        <v>1859.1428571428569</v>
      </c>
      <c r="AO23" s="191">
        <f t="shared" si="1"/>
        <v>1859.1428571428569</v>
      </c>
      <c r="AP23" s="191">
        <f t="shared" si="2"/>
        <v>1338.4285714285713</v>
      </c>
      <c r="AQ23" s="193">
        <f t="shared" si="3"/>
        <v>1698.4761904761906</v>
      </c>
      <c r="AR23" s="397">
        <f t="shared" si="4"/>
        <v>1698.4761904761906</v>
      </c>
      <c r="AS23" s="397">
        <f t="shared" si="5"/>
        <v>1222.7619047619048</v>
      </c>
      <c r="AT23" s="45"/>
      <c r="AU23" s="46"/>
      <c r="AV23" s="46"/>
      <c r="AW23" s="102">
        <v>12</v>
      </c>
      <c r="AX23" s="102">
        <v>0</v>
      </c>
      <c r="AZ23" s="79"/>
    </row>
    <row r="24" spans="1:52" ht="29.1" customHeight="1">
      <c r="A24" s="6" t="s">
        <v>27</v>
      </c>
      <c r="B24" s="116">
        <v>0</v>
      </c>
      <c r="C24" s="116">
        <v>0</v>
      </c>
      <c r="D24" s="116">
        <v>0</v>
      </c>
      <c r="E24" s="126">
        <v>0</v>
      </c>
      <c r="F24" s="126">
        <v>0</v>
      </c>
      <c r="G24" s="126">
        <v>0</v>
      </c>
      <c r="H24" s="126">
        <v>0</v>
      </c>
      <c r="I24" s="126">
        <v>0</v>
      </c>
      <c r="J24" s="126">
        <v>0</v>
      </c>
      <c r="K24" s="180" t="s">
        <v>160</v>
      </c>
      <c r="L24" s="58">
        <v>0</v>
      </c>
      <c r="M24" s="58" t="s">
        <v>160</v>
      </c>
      <c r="N24" s="129">
        <v>0</v>
      </c>
      <c r="O24" s="129">
        <v>0</v>
      </c>
      <c r="P24" s="112">
        <v>0</v>
      </c>
      <c r="Q24" s="112">
        <v>0</v>
      </c>
      <c r="R24" s="112">
        <v>0</v>
      </c>
      <c r="S24" s="112">
        <v>0</v>
      </c>
      <c r="T24" s="112">
        <v>0</v>
      </c>
      <c r="U24" s="112">
        <v>0</v>
      </c>
      <c r="V24" s="112" t="s">
        <v>160</v>
      </c>
      <c r="W24" s="423">
        <v>2012</v>
      </c>
      <c r="X24" s="15">
        <v>20</v>
      </c>
      <c r="Y24" s="106">
        <v>20</v>
      </c>
      <c r="Z24" s="106">
        <v>20</v>
      </c>
      <c r="AA24" s="17"/>
      <c r="AB24" s="20" t="s">
        <v>376</v>
      </c>
      <c r="AC24" s="21"/>
      <c r="AD24" s="21"/>
      <c r="AE24" s="25"/>
      <c r="AF24" s="26"/>
      <c r="AG24" s="26"/>
      <c r="AH24" s="29"/>
      <c r="AI24" s="30"/>
      <c r="AJ24" s="30"/>
      <c r="AK24" s="247">
        <v>1213</v>
      </c>
      <c r="AL24" s="261">
        <v>1213</v>
      </c>
      <c r="AM24" s="261">
        <v>873</v>
      </c>
      <c r="AN24" s="192">
        <f t="shared" si="1"/>
        <v>1169.6785714285713</v>
      </c>
      <c r="AO24" s="191">
        <f t="shared" si="1"/>
        <v>1169.6785714285713</v>
      </c>
      <c r="AP24" s="191">
        <f t="shared" si="2"/>
        <v>841.82142857142844</v>
      </c>
      <c r="AQ24" s="193">
        <f t="shared" si="3"/>
        <v>1068.5952380952381</v>
      </c>
      <c r="AR24" s="397">
        <f t="shared" si="4"/>
        <v>1068.5952380952381</v>
      </c>
      <c r="AS24" s="397">
        <f t="shared" si="5"/>
        <v>769.07142857142867</v>
      </c>
      <c r="AT24" s="45"/>
      <c r="AU24" s="46"/>
      <c r="AV24" s="46"/>
      <c r="AW24" s="102">
        <v>0</v>
      </c>
      <c r="AX24" s="102">
        <v>0</v>
      </c>
      <c r="AZ24" s="79"/>
    </row>
    <row r="25" spans="1:52" ht="29.1" customHeight="1">
      <c r="A25" s="6" t="s">
        <v>8</v>
      </c>
      <c r="B25" s="116">
        <v>0.84855670000000005</v>
      </c>
      <c r="C25" s="116">
        <v>695.81649400000003</v>
      </c>
      <c r="D25" s="116">
        <v>152.74020600000006</v>
      </c>
      <c r="E25" s="126">
        <v>0</v>
      </c>
      <c r="F25" s="126">
        <v>0</v>
      </c>
      <c r="G25" s="126">
        <v>0</v>
      </c>
      <c r="H25" s="126">
        <v>0</v>
      </c>
      <c r="I25" s="126">
        <v>695.81649400000003</v>
      </c>
      <c r="J25" s="126">
        <v>152.74020600000006</v>
      </c>
      <c r="K25" s="180" t="s">
        <v>160</v>
      </c>
      <c r="L25" s="58">
        <v>30400</v>
      </c>
      <c r="M25" s="58" t="s">
        <v>160</v>
      </c>
      <c r="N25" s="129">
        <v>24928</v>
      </c>
      <c r="O25" s="129">
        <v>5472</v>
      </c>
      <c r="P25" s="112">
        <v>0</v>
      </c>
      <c r="Q25" s="112">
        <v>0</v>
      </c>
      <c r="R25" s="112">
        <v>0</v>
      </c>
      <c r="S25" s="112">
        <v>0</v>
      </c>
      <c r="T25" s="112">
        <v>24928</v>
      </c>
      <c r="U25" s="112">
        <v>5472</v>
      </c>
      <c r="V25" s="112" t="s">
        <v>160</v>
      </c>
      <c r="W25" s="423">
        <v>2012</v>
      </c>
      <c r="X25" s="15">
        <v>20</v>
      </c>
      <c r="Y25" s="106">
        <v>20</v>
      </c>
      <c r="Z25" s="106">
        <v>20</v>
      </c>
      <c r="AA25" s="17"/>
      <c r="AB25" s="20" t="s">
        <v>376</v>
      </c>
      <c r="AC25" s="21"/>
      <c r="AD25" s="21"/>
      <c r="AE25" s="25"/>
      <c r="AF25" s="26"/>
      <c r="AG25" s="26"/>
      <c r="AH25" s="29"/>
      <c r="AI25" s="30"/>
      <c r="AJ25" s="30"/>
      <c r="AK25" s="247">
        <v>2424</v>
      </c>
      <c r="AL25" s="261">
        <v>2424</v>
      </c>
      <c r="AM25" s="261">
        <v>1745</v>
      </c>
      <c r="AN25" s="192">
        <f t="shared" si="1"/>
        <v>2337.4285714285711</v>
      </c>
      <c r="AO25" s="191">
        <f t="shared" si="1"/>
        <v>2337.4285714285711</v>
      </c>
      <c r="AP25" s="191">
        <f t="shared" si="2"/>
        <v>1682.6785714285713</v>
      </c>
      <c r="AQ25" s="193">
        <f t="shared" si="3"/>
        <v>2135.4285714285716</v>
      </c>
      <c r="AR25" s="397">
        <f t="shared" si="4"/>
        <v>2135.4285714285716</v>
      </c>
      <c r="AS25" s="397">
        <f t="shared" si="5"/>
        <v>1537.2619047619046</v>
      </c>
      <c r="AT25" s="45"/>
      <c r="AU25" s="46"/>
      <c r="AV25" s="46"/>
      <c r="AW25" s="102">
        <v>5786</v>
      </c>
      <c r="AX25" s="102">
        <v>3052</v>
      </c>
      <c r="AZ25" s="79"/>
    </row>
    <row r="26" spans="1:52" ht="29.1" customHeight="1">
      <c r="A26" s="6" t="s">
        <v>11</v>
      </c>
      <c r="B26" s="116">
        <v>0.04</v>
      </c>
      <c r="C26" s="116">
        <v>35.200000000000003</v>
      </c>
      <c r="D26" s="116">
        <v>4.7999999999999989</v>
      </c>
      <c r="E26" s="126">
        <v>0</v>
      </c>
      <c r="F26" s="126">
        <v>0</v>
      </c>
      <c r="G26" s="126">
        <v>0</v>
      </c>
      <c r="H26" s="126">
        <v>0</v>
      </c>
      <c r="I26" s="126">
        <v>35.200000000000003</v>
      </c>
      <c r="J26" s="126">
        <v>4.7999999999999989</v>
      </c>
      <c r="K26" s="180" t="s">
        <v>160</v>
      </c>
      <c r="L26" s="58">
        <v>4706</v>
      </c>
      <c r="M26" s="58" t="s">
        <v>160</v>
      </c>
      <c r="N26" s="129">
        <v>4235.4000000000005</v>
      </c>
      <c r="O26" s="129">
        <v>470.59999999999945</v>
      </c>
      <c r="P26" s="112">
        <v>0</v>
      </c>
      <c r="Q26" s="112">
        <v>0</v>
      </c>
      <c r="R26" s="112">
        <v>0</v>
      </c>
      <c r="S26" s="112">
        <v>0</v>
      </c>
      <c r="T26" s="112">
        <v>4235.4000000000005</v>
      </c>
      <c r="U26" s="112">
        <v>470.59999999999945</v>
      </c>
      <c r="V26" s="112" t="s">
        <v>160</v>
      </c>
      <c r="W26" s="423">
        <v>2012</v>
      </c>
      <c r="X26" s="15">
        <v>20</v>
      </c>
      <c r="Y26" s="106">
        <v>20</v>
      </c>
      <c r="Z26" s="106">
        <v>20</v>
      </c>
      <c r="AA26" s="17"/>
      <c r="AB26" s="20" t="s">
        <v>376</v>
      </c>
      <c r="AC26" s="21"/>
      <c r="AD26" s="21"/>
      <c r="AE26" s="25"/>
      <c r="AF26" s="26"/>
      <c r="AG26" s="26"/>
      <c r="AH26" s="29"/>
      <c r="AI26" s="30"/>
      <c r="AJ26" s="30"/>
      <c r="AK26" s="247">
        <v>1764</v>
      </c>
      <c r="AL26" s="261">
        <v>1342</v>
      </c>
      <c r="AM26" s="261">
        <v>966</v>
      </c>
      <c r="AN26" s="192">
        <f t="shared" si="1"/>
        <v>1700.9999999999998</v>
      </c>
      <c r="AO26" s="191">
        <f t="shared" si="1"/>
        <v>1294.0714285714284</v>
      </c>
      <c r="AP26" s="191">
        <f t="shared" si="2"/>
        <v>931.49999999999989</v>
      </c>
      <c r="AQ26" s="193">
        <f t="shared" si="3"/>
        <v>1554</v>
      </c>
      <c r="AR26" s="397">
        <f t="shared" si="4"/>
        <v>1182.2380952380954</v>
      </c>
      <c r="AS26" s="397">
        <f t="shared" si="5"/>
        <v>851</v>
      </c>
      <c r="AT26" s="45"/>
      <c r="AU26" s="46"/>
      <c r="AV26" s="46"/>
      <c r="AW26" s="102">
        <v>5121</v>
      </c>
      <c r="AX26" s="102">
        <v>5142</v>
      </c>
      <c r="AZ26" s="79"/>
    </row>
    <row r="27" spans="1:52" ht="29.1" customHeight="1">
      <c r="A27" s="6" t="s">
        <v>14</v>
      </c>
      <c r="B27" s="116">
        <v>6.4274810000000002E-2</v>
      </c>
      <c r="C27" s="116">
        <v>57.847329000000002</v>
      </c>
      <c r="D27" s="116">
        <v>6.4274809999999984</v>
      </c>
      <c r="E27" s="126">
        <v>0</v>
      </c>
      <c r="F27" s="126">
        <v>0</v>
      </c>
      <c r="G27" s="126">
        <v>0</v>
      </c>
      <c r="H27" s="126">
        <v>0</v>
      </c>
      <c r="I27" s="126">
        <v>57.847329000000002</v>
      </c>
      <c r="J27" s="126">
        <v>6.4274809999999984</v>
      </c>
      <c r="K27" s="180" t="s">
        <v>160</v>
      </c>
      <c r="L27" s="58">
        <v>2996</v>
      </c>
      <c r="M27" s="58" t="s">
        <v>160</v>
      </c>
      <c r="N27" s="129">
        <v>2696.4</v>
      </c>
      <c r="O27" s="129">
        <v>299.59999999999991</v>
      </c>
      <c r="P27" s="112">
        <v>0</v>
      </c>
      <c r="Q27" s="112">
        <v>0</v>
      </c>
      <c r="R27" s="112">
        <v>0</v>
      </c>
      <c r="S27" s="112">
        <v>0</v>
      </c>
      <c r="T27" s="112">
        <v>2696.4</v>
      </c>
      <c r="U27" s="112">
        <v>299.59999999999991</v>
      </c>
      <c r="V27" s="112" t="s">
        <v>160</v>
      </c>
      <c r="W27" s="423">
        <v>2012</v>
      </c>
      <c r="X27" s="15">
        <v>20</v>
      </c>
      <c r="Y27" s="106">
        <v>20</v>
      </c>
      <c r="Z27" s="106">
        <v>20</v>
      </c>
      <c r="AA27" s="17"/>
      <c r="AB27" s="20" t="s">
        <v>376</v>
      </c>
      <c r="AC27" s="21"/>
      <c r="AD27" s="21"/>
      <c r="AE27" s="25"/>
      <c r="AF27" s="26"/>
      <c r="AG27" s="26"/>
      <c r="AH27" s="29"/>
      <c r="AI27" s="30"/>
      <c r="AJ27" s="30"/>
      <c r="AK27" s="247">
        <v>1176</v>
      </c>
      <c r="AL27" s="261">
        <v>1115</v>
      </c>
      <c r="AM27" s="261">
        <v>803</v>
      </c>
      <c r="AN27" s="192">
        <f t="shared" si="1"/>
        <v>1134</v>
      </c>
      <c r="AO27" s="191">
        <f t="shared" si="1"/>
        <v>1075.1785714285713</v>
      </c>
      <c r="AP27" s="191">
        <f t="shared" si="2"/>
        <v>774.32142857142844</v>
      </c>
      <c r="AQ27" s="193">
        <f t="shared" si="3"/>
        <v>1036</v>
      </c>
      <c r="AR27" s="397">
        <f t="shared" si="4"/>
        <v>982.2619047619047</v>
      </c>
      <c r="AS27" s="397">
        <f t="shared" si="5"/>
        <v>707.40476190476193</v>
      </c>
      <c r="AT27" s="45"/>
      <c r="AU27" s="46"/>
      <c r="AV27" s="46"/>
      <c r="AW27" s="102">
        <v>39</v>
      </c>
      <c r="AX27" s="102">
        <v>24</v>
      </c>
      <c r="AZ27" s="79"/>
    </row>
    <row r="28" spans="1:52" ht="29.1" customHeight="1">
      <c r="A28" s="6" t="s">
        <v>12</v>
      </c>
      <c r="B28" s="116">
        <v>0</v>
      </c>
      <c r="C28" s="116">
        <v>0</v>
      </c>
      <c r="D28" s="116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80" t="s">
        <v>160</v>
      </c>
      <c r="L28" s="58">
        <v>0</v>
      </c>
      <c r="M28" s="58" t="s">
        <v>160</v>
      </c>
      <c r="N28" s="129">
        <v>0</v>
      </c>
      <c r="O28" s="129">
        <v>0</v>
      </c>
      <c r="P28" s="112">
        <v>0</v>
      </c>
      <c r="Q28" s="112">
        <v>0</v>
      </c>
      <c r="R28" s="112">
        <v>0</v>
      </c>
      <c r="S28" s="112">
        <v>0</v>
      </c>
      <c r="T28" s="112">
        <v>0</v>
      </c>
      <c r="U28" s="112">
        <v>0</v>
      </c>
      <c r="V28" s="112" t="s">
        <v>160</v>
      </c>
      <c r="W28" s="423">
        <v>2012</v>
      </c>
      <c r="X28" s="15">
        <v>20</v>
      </c>
      <c r="Y28" s="106">
        <v>20</v>
      </c>
      <c r="Z28" s="106">
        <v>20</v>
      </c>
      <c r="AA28" s="17"/>
      <c r="AB28" s="20" t="s">
        <v>376</v>
      </c>
      <c r="AC28" s="21"/>
      <c r="AD28" s="21"/>
      <c r="AE28" s="25"/>
      <c r="AF28" s="26"/>
      <c r="AG28" s="26"/>
      <c r="AH28" s="29"/>
      <c r="AI28" s="30"/>
      <c r="AJ28" s="30"/>
      <c r="AK28" s="247">
        <v>862</v>
      </c>
      <c r="AL28" s="261">
        <v>862</v>
      </c>
      <c r="AM28" s="261">
        <v>620</v>
      </c>
      <c r="AN28" s="192">
        <f t="shared" si="1"/>
        <v>831.21428571428567</v>
      </c>
      <c r="AO28" s="191">
        <f t="shared" si="1"/>
        <v>831.21428571428567</v>
      </c>
      <c r="AP28" s="191">
        <f t="shared" si="2"/>
        <v>597.85714285714278</v>
      </c>
      <c r="AQ28" s="193">
        <f t="shared" si="3"/>
        <v>759.38095238095241</v>
      </c>
      <c r="AR28" s="397">
        <f t="shared" si="4"/>
        <v>759.38095238095241</v>
      </c>
      <c r="AS28" s="397">
        <f t="shared" si="5"/>
        <v>546.19047619047615</v>
      </c>
      <c r="AT28" s="45"/>
      <c r="AU28" s="46"/>
      <c r="AV28" s="46"/>
      <c r="AW28" s="102">
        <v>0</v>
      </c>
      <c r="AX28" s="102">
        <v>0</v>
      </c>
      <c r="AZ28" s="79"/>
    </row>
    <row r="29" spans="1:52" ht="29.1" customHeight="1">
      <c r="A29" s="6" t="s">
        <v>25</v>
      </c>
      <c r="B29" s="116">
        <v>1.4978960000000001E-2</v>
      </c>
      <c r="C29" s="116">
        <v>11.983168000000001</v>
      </c>
      <c r="D29" s="116">
        <v>2.9957919999999989</v>
      </c>
      <c r="E29" s="126">
        <v>0</v>
      </c>
      <c r="F29" s="126">
        <v>0</v>
      </c>
      <c r="G29" s="126">
        <v>0</v>
      </c>
      <c r="H29" s="126">
        <v>0</v>
      </c>
      <c r="I29" s="126">
        <v>11.983168000000001</v>
      </c>
      <c r="J29" s="126">
        <v>2.9957919999999989</v>
      </c>
      <c r="K29" s="180" t="s">
        <v>160</v>
      </c>
      <c r="L29" s="58">
        <v>1021</v>
      </c>
      <c r="M29" s="58" t="s">
        <v>160</v>
      </c>
      <c r="N29" s="129">
        <v>816.80000000000007</v>
      </c>
      <c r="O29" s="129">
        <v>204.19999999999993</v>
      </c>
      <c r="P29" s="112">
        <v>0</v>
      </c>
      <c r="Q29" s="112">
        <v>0</v>
      </c>
      <c r="R29" s="112">
        <v>0</v>
      </c>
      <c r="S29" s="112">
        <v>0</v>
      </c>
      <c r="T29" s="112">
        <v>816.80000000000007</v>
      </c>
      <c r="U29" s="112">
        <v>204.19999999999993</v>
      </c>
      <c r="V29" s="112" t="s">
        <v>160</v>
      </c>
      <c r="W29" s="423">
        <v>2012</v>
      </c>
      <c r="X29" s="15">
        <v>20</v>
      </c>
      <c r="Y29" s="106">
        <v>20</v>
      </c>
      <c r="Z29" s="106">
        <v>20</v>
      </c>
      <c r="AA29" s="17"/>
      <c r="AB29" s="20" t="s">
        <v>376</v>
      </c>
      <c r="AC29" s="21"/>
      <c r="AD29" s="21"/>
      <c r="AE29" s="25"/>
      <c r="AF29" s="26"/>
      <c r="AG29" s="26"/>
      <c r="AH29" s="29"/>
      <c r="AI29" s="30"/>
      <c r="AJ29" s="30"/>
      <c r="AK29" s="247">
        <v>1726</v>
      </c>
      <c r="AL29" s="261">
        <v>1310</v>
      </c>
      <c r="AM29" s="261">
        <v>943</v>
      </c>
      <c r="AN29" s="192">
        <f t="shared" si="1"/>
        <v>1664.3571428571427</v>
      </c>
      <c r="AO29" s="191">
        <f t="shared" si="1"/>
        <v>1263.2142857142856</v>
      </c>
      <c r="AP29" s="191">
        <f t="shared" si="2"/>
        <v>909.32142857142844</v>
      </c>
      <c r="AQ29" s="193">
        <f t="shared" si="3"/>
        <v>1520.5238095238096</v>
      </c>
      <c r="AR29" s="397">
        <f t="shared" si="4"/>
        <v>1154.047619047619</v>
      </c>
      <c r="AS29" s="397">
        <f t="shared" si="5"/>
        <v>830.7380952380953</v>
      </c>
      <c r="AT29" s="45"/>
      <c r="AU29" s="46"/>
      <c r="AV29" s="46"/>
      <c r="AW29" s="102">
        <v>245</v>
      </c>
      <c r="AX29" s="102">
        <v>312</v>
      </c>
      <c r="AZ29" s="79"/>
    </row>
    <row r="30" spans="1:52" ht="29.1" customHeight="1">
      <c r="A30" s="6" t="s">
        <v>26</v>
      </c>
      <c r="B30" s="116">
        <v>5.6074690000000003E-2</v>
      </c>
      <c r="C30" s="116">
        <v>50.467221000000009</v>
      </c>
      <c r="D30" s="116">
        <v>5.6074689999999965</v>
      </c>
      <c r="E30" s="126">
        <v>0</v>
      </c>
      <c r="F30" s="126">
        <v>0</v>
      </c>
      <c r="G30" s="126">
        <v>0</v>
      </c>
      <c r="H30" s="126">
        <v>0</v>
      </c>
      <c r="I30" s="126">
        <v>50.467221000000009</v>
      </c>
      <c r="J30" s="126">
        <v>5.6074689999999965</v>
      </c>
      <c r="K30" s="180" t="s">
        <v>160</v>
      </c>
      <c r="L30" s="58">
        <v>4669</v>
      </c>
      <c r="M30" s="58" t="s">
        <v>160</v>
      </c>
      <c r="N30" s="129">
        <v>4202.1000000000004</v>
      </c>
      <c r="O30" s="129">
        <v>466.89999999999964</v>
      </c>
      <c r="P30" s="112">
        <v>0</v>
      </c>
      <c r="Q30" s="112">
        <v>0</v>
      </c>
      <c r="R30" s="112">
        <v>0</v>
      </c>
      <c r="S30" s="112">
        <v>0</v>
      </c>
      <c r="T30" s="112">
        <v>4202.1000000000004</v>
      </c>
      <c r="U30" s="112">
        <v>466.89999999999964</v>
      </c>
      <c r="V30" s="112" t="s">
        <v>160</v>
      </c>
      <c r="W30" s="423">
        <v>2012</v>
      </c>
      <c r="X30" s="15">
        <v>20</v>
      </c>
      <c r="Y30" s="106">
        <v>20</v>
      </c>
      <c r="Z30" s="106">
        <v>20</v>
      </c>
      <c r="AA30" s="17"/>
      <c r="AB30" s="20" t="s">
        <v>376</v>
      </c>
      <c r="AC30" s="21"/>
      <c r="AD30" s="21"/>
      <c r="AE30" s="25"/>
      <c r="AF30" s="26"/>
      <c r="AG30" s="26"/>
      <c r="AH30" s="29"/>
      <c r="AI30" s="30"/>
      <c r="AJ30" s="30"/>
      <c r="AK30" s="247">
        <v>1430</v>
      </c>
      <c r="AL30" s="261">
        <v>1430</v>
      </c>
      <c r="AM30" s="261">
        <v>1029</v>
      </c>
      <c r="AN30" s="192">
        <f t="shared" si="1"/>
        <v>1378.9285714285713</v>
      </c>
      <c r="AO30" s="191">
        <f t="shared" si="1"/>
        <v>1378.9285714285713</v>
      </c>
      <c r="AP30" s="191">
        <f t="shared" si="2"/>
        <v>992.24999999999989</v>
      </c>
      <c r="AQ30" s="193">
        <f t="shared" si="3"/>
        <v>1259.7619047619048</v>
      </c>
      <c r="AR30" s="397">
        <f t="shared" si="4"/>
        <v>1259.7619047619048</v>
      </c>
      <c r="AS30" s="397">
        <f t="shared" si="5"/>
        <v>906.5</v>
      </c>
      <c r="AT30" s="45"/>
      <c r="AU30" s="46"/>
      <c r="AV30" s="46"/>
      <c r="AW30" s="102">
        <v>475</v>
      </c>
      <c r="AX30" s="102">
        <v>441</v>
      </c>
      <c r="AZ30" s="79"/>
    </row>
    <row r="31" spans="1:52" ht="29.1" customHeight="1">
      <c r="A31" s="6" t="s">
        <v>5</v>
      </c>
      <c r="B31" s="116">
        <v>1.6397480000000002E-2</v>
      </c>
      <c r="C31" s="116">
        <v>16.069530400000001</v>
      </c>
      <c r="D31" s="116">
        <v>0.32794959999999862</v>
      </c>
      <c r="E31" s="126">
        <v>0</v>
      </c>
      <c r="F31" s="126">
        <v>0</v>
      </c>
      <c r="G31" s="126">
        <v>0</v>
      </c>
      <c r="H31" s="126">
        <v>0</v>
      </c>
      <c r="I31" s="126">
        <v>16.069530400000001</v>
      </c>
      <c r="J31" s="126">
        <v>0.32794959999999862</v>
      </c>
      <c r="K31" s="180" t="s">
        <v>160</v>
      </c>
      <c r="L31" s="58">
        <v>898</v>
      </c>
      <c r="M31" s="58" t="s">
        <v>160</v>
      </c>
      <c r="N31" s="129">
        <v>880.04</v>
      </c>
      <c r="O31" s="129">
        <v>17.96</v>
      </c>
      <c r="P31" s="112">
        <v>0</v>
      </c>
      <c r="Q31" s="112">
        <v>0</v>
      </c>
      <c r="R31" s="112">
        <v>0</v>
      </c>
      <c r="S31" s="112">
        <v>0</v>
      </c>
      <c r="T31" s="112">
        <v>880.04</v>
      </c>
      <c r="U31" s="112">
        <v>17.96</v>
      </c>
      <c r="V31" s="112" t="s">
        <v>160</v>
      </c>
      <c r="W31" s="423">
        <v>2012</v>
      </c>
      <c r="X31" s="15">
        <v>20</v>
      </c>
      <c r="Y31" s="106">
        <v>20</v>
      </c>
      <c r="Z31" s="106">
        <v>20</v>
      </c>
      <c r="AA31" s="17"/>
      <c r="AB31" s="20" t="s">
        <v>376</v>
      </c>
      <c r="AC31" s="21"/>
      <c r="AD31" s="21"/>
      <c r="AE31" s="25"/>
      <c r="AF31" s="26"/>
      <c r="AG31" s="26"/>
      <c r="AH31" s="29"/>
      <c r="AI31" s="30"/>
      <c r="AJ31" s="30"/>
      <c r="AK31" s="247">
        <v>2903</v>
      </c>
      <c r="AL31" s="261">
        <v>1543</v>
      </c>
      <c r="AM31" s="261">
        <v>1111</v>
      </c>
      <c r="AN31" s="192">
        <f t="shared" si="1"/>
        <v>2799.3214285714284</v>
      </c>
      <c r="AO31" s="191">
        <f t="shared" si="1"/>
        <v>1487.8928571428569</v>
      </c>
      <c r="AP31" s="191">
        <f t="shared" si="2"/>
        <v>1071.3214285714287</v>
      </c>
      <c r="AQ31" s="193">
        <f t="shared" si="3"/>
        <v>2557.4047619047619</v>
      </c>
      <c r="AR31" s="397">
        <f t="shared" si="4"/>
        <v>1359.3095238095239</v>
      </c>
      <c r="AS31" s="397">
        <f t="shared" si="5"/>
        <v>978.73809523809518</v>
      </c>
      <c r="AT31" s="45"/>
      <c r="AU31" s="46"/>
      <c r="AV31" s="46"/>
      <c r="AW31" s="102">
        <v>511</v>
      </c>
      <c r="AX31" s="102">
        <v>246</v>
      </c>
      <c r="AZ31" s="79"/>
    </row>
    <row r="32" spans="1:52" ht="29.1" customHeight="1">
      <c r="A32" s="6" t="s">
        <v>7</v>
      </c>
      <c r="B32" s="116">
        <v>4.8129999999999997</v>
      </c>
      <c r="C32" s="116">
        <v>4091.05</v>
      </c>
      <c r="D32" s="116">
        <v>721.94999999999959</v>
      </c>
      <c r="E32" s="126">
        <v>0</v>
      </c>
      <c r="F32" s="126">
        <v>0</v>
      </c>
      <c r="G32" s="126">
        <v>818.21000000000015</v>
      </c>
      <c r="H32" s="126">
        <v>144.38999999999993</v>
      </c>
      <c r="I32" s="126">
        <v>3272.84</v>
      </c>
      <c r="J32" s="126">
        <v>577.55999999999972</v>
      </c>
      <c r="K32" s="180" t="s">
        <v>160</v>
      </c>
      <c r="L32" s="58">
        <v>428589</v>
      </c>
      <c r="M32" s="58" t="s">
        <v>160</v>
      </c>
      <c r="N32" s="129">
        <v>364300.64999999997</v>
      </c>
      <c r="O32" s="129">
        <v>64288.350000000035</v>
      </c>
      <c r="P32" s="112">
        <v>0</v>
      </c>
      <c r="Q32" s="112">
        <v>0</v>
      </c>
      <c r="R32" s="112">
        <v>72860.12999999999</v>
      </c>
      <c r="S32" s="112">
        <v>12857.670000000007</v>
      </c>
      <c r="T32" s="112">
        <v>291440.51999999996</v>
      </c>
      <c r="U32" s="112">
        <v>51430.680000000029</v>
      </c>
      <c r="V32" s="112" t="s">
        <v>160</v>
      </c>
      <c r="W32" s="423">
        <v>2012</v>
      </c>
      <c r="X32" s="15">
        <v>20</v>
      </c>
      <c r="Y32" s="106">
        <v>20</v>
      </c>
      <c r="Z32" s="106">
        <v>20</v>
      </c>
      <c r="AA32" s="17"/>
      <c r="AB32" s="20" t="s">
        <v>376</v>
      </c>
      <c r="AC32" s="21"/>
      <c r="AD32" s="21"/>
      <c r="AE32" s="25"/>
      <c r="AF32" s="26"/>
      <c r="AG32" s="26"/>
      <c r="AH32" s="29"/>
      <c r="AI32" s="30"/>
      <c r="AJ32" s="30"/>
      <c r="AK32" s="247">
        <v>2727</v>
      </c>
      <c r="AL32" s="261">
        <v>2727</v>
      </c>
      <c r="AM32" s="261">
        <v>1963</v>
      </c>
      <c r="AN32" s="192">
        <f t="shared" si="1"/>
        <v>2629.6071428571427</v>
      </c>
      <c r="AO32" s="191">
        <f t="shared" si="1"/>
        <v>2629.6071428571427</v>
      </c>
      <c r="AP32" s="191">
        <f t="shared" si="2"/>
        <v>1892.8928571428569</v>
      </c>
      <c r="AQ32" s="193">
        <f t="shared" si="3"/>
        <v>2402.3571428571427</v>
      </c>
      <c r="AR32" s="397">
        <f t="shared" si="4"/>
        <v>2402.3571428571427</v>
      </c>
      <c r="AS32" s="397">
        <f t="shared" si="5"/>
        <v>1729.3095238095239</v>
      </c>
      <c r="AT32" s="45"/>
      <c r="AU32" s="46"/>
      <c r="AV32" s="46"/>
      <c r="AW32" s="102">
        <v>24520</v>
      </c>
      <c r="AX32" s="102">
        <v>24900</v>
      </c>
      <c r="AZ32" s="79"/>
    </row>
    <row r="33" spans="1:52" ht="29.1" customHeight="1">
      <c r="A33" s="345" t="s">
        <v>1</v>
      </c>
      <c r="B33" s="116">
        <v>0.21000000000000002</v>
      </c>
      <c r="C33" s="116">
        <v>178.50000000000003</v>
      </c>
      <c r="D33" s="116">
        <v>31.5</v>
      </c>
      <c r="E33" s="126">
        <v>0</v>
      </c>
      <c r="F33" s="126">
        <v>0</v>
      </c>
      <c r="G33" s="126">
        <v>0</v>
      </c>
      <c r="H33" s="126">
        <v>0</v>
      </c>
      <c r="I33" s="126">
        <v>178.50000000000003</v>
      </c>
      <c r="J33" s="126">
        <v>31.5</v>
      </c>
      <c r="K33" s="180" t="s">
        <v>160</v>
      </c>
      <c r="L33" s="58">
        <v>18584</v>
      </c>
      <c r="M33" s="58" t="s">
        <v>160</v>
      </c>
      <c r="N33" s="129">
        <v>15796.4</v>
      </c>
      <c r="O33" s="129">
        <v>2787.6000000000004</v>
      </c>
      <c r="P33" s="112">
        <v>0</v>
      </c>
      <c r="Q33" s="112">
        <v>0</v>
      </c>
      <c r="R33" s="112">
        <v>0</v>
      </c>
      <c r="S33" s="112">
        <v>0</v>
      </c>
      <c r="T33" s="112">
        <v>15796.4</v>
      </c>
      <c r="U33" s="112">
        <v>2787.6000000000004</v>
      </c>
      <c r="V33" s="112" t="s">
        <v>160</v>
      </c>
      <c r="W33" s="423">
        <v>2012</v>
      </c>
      <c r="X33" s="15">
        <v>20</v>
      </c>
      <c r="Y33" s="106">
        <v>20</v>
      </c>
      <c r="Z33" s="106">
        <v>20</v>
      </c>
      <c r="AA33" s="17"/>
      <c r="AB33" s="20" t="s">
        <v>376</v>
      </c>
      <c r="AC33" s="21"/>
      <c r="AD33" s="21"/>
      <c r="AE33" s="25"/>
      <c r="AF33" s="26"/>
      <c r="AG33" s="26"/>
      <c r="AH33" s="29"/>
      <c r="AI33" s="30"/>
      <c r="AJ33" s="30"/>
      <c r="AK33" s="247">
        <v>1270</v>
      </c>
      <c r="AL33" s="261">
        <v>2190</v>
      </c>
      <c r="AM33" s="261">
        <v>1577</v>
      </c>
      <c r="AN33" s="192">
        <f t="shared" si="1"/>
        <v>1224.6428571428571</v>
      </c>
      <c r="AO33" s="191">
        <f t="shared" si="1"/>
        <v>2111.7857142857142</v>
      </c>
      <c r="AP33" s="191">
        <f t="shared" si="2"/>
        <v>1520.6785714285713</v>
      </c>
      <c r="AQ33" s="193">
        <f t="shared" si="3"/>
        <v>1118.8095238095239</v>
      </c>
      <c r="AR33" s="397">
        <f t="shared" si="4"/>
        <v>1929.2857142857142</v>
      </c>
      <c r="AS33" s="397">
        <f t="shared" si="5"/>
        <v>1389.2619047619048</v>
      </c>
      <c r="AT33" s="45"/>
      <c r="AU33" s="46"/>
      <c r="AV33" s="46"/>
      <c r="AW33" s="102">
        <v>2294</v>
      </c>
      <c r="AX33" s="102">
        <v>1976</v>
      </c>
      <c r="AZ33" s="79"/>
    </row>
    <row r="34" spans="1:52" ht="29.1" customHeight="1">
      <c r="A34" s="343" t="s">
        <v>44</v>
      </c>
      <c r="B34" s="107">
        <v>14.776824790000003</v>
      </c>
      <c r="C34" s="107">
        <v>13013.744649400003</v>
      </c>
      <c r="D34" s="107">
        <v>1502.3801405999993</v>
      </c>
      <c r="E34" s="116">
        <v>23.759824800000004</v>
      </c>
      <c r="F34" s="116">
        <v>1.5835351999999974</v>
      </c>
      <c r="G34" s="116">
        <v>1063.2758480000002</v>
      </c>
      <c r="H34" s="116">
        <v>160.3777519999999</v>
      </c>
      <c r="I34" s="107">
        <v>11926.708976600003</v>
      </c>
      <c r="J34" s="107">
        <v>1340.4188533999995</v>
      </c>
      <c r="K34" s="161"/>
      <c r="L34" s="58">
        <v>1116517</v>
      </c>
      <c r="M34" s="58"/>
      <c r="N34" s="129">
        <v>1003405.0900000002</v>
      </c>
      <c r="O34" s="129">
        <v>113111.91000000003</v>
      </c>
      <c r="P34" s="80">
        <v>1851.6670000000001</v>
      </c>
      <c r="Q34" s="80">
        <v>173.44300000000001</v>
      </c>
      <c r="R34" s="12">
        <v>92088.965999999986</v>
      </c>
      <c r="S34" s="12">
        <v>14606.634000000007</v>
      </c>
      <c r="T34" s="12">
        <v>909464.45700000005</v>
      </c>
      <c r="U34" s="12">
        <v>98331.833000000013</v>
      </c>
      <c r="V34" s="12"/>
      <c r="W34" s="129"/>
      <c r="X34" s="15"/>
      <c r="Y34" s="16"/>
      <c r="Z34" s="16"/>
      <c r="AA34" s="17"/>
      <c r="AB34" s="20"/>
      <c r="AC34" s="21"/>
      <c r="AD34" s="21"/>
      <c r="AE34" s="25"/>
      <c r="AF34" s="26"/>
      <c r="AG34" s="26"/>
      <c r="AH34" s="29"/>
      <c r="AI34" s="30"/>
      <c r="AJ34" s="30"/>
      <c r="AK34" s="247"/>
      <c r="AL34" s="260"/>
      <c r="AM34" s="260"/>
      <c r="AN34" s="192"/>
      <c r="AO34" s="191"/>
      <c r="AP34" s="191"/>
      <c r="AQ34" s="193"/>
      <c r="AR34" s="397"/>
      <c r="AS34" s="397"/>
      <c r="AT34" s="45"/>
      <c r="AU34" s="46"/>
      <c r="AV34" s="46"/>
      <c r="AW34" s="102">
        <v>96748</v>
      </c>
      <c r="AX34" s="102">
        <v>89526</v>
      </c>
      <c r="AZ34" s="79"/>
    </row>
    <row r="35" spans="1:52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7"/>
      <c r="O35" s="7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37"/>
      <c r="AL35" s="237"/>
      <c r="AM35" s="237"/>
      <c r="AN35" s="77"/>
      <c r="AO35" s="77"/>
      <c r="AP35" s="77"/>
      <c r="AQ35" s="77"/>
      <c r="AR35" s="77"/>
      <c r="AS35" s="77"/>
      <c r="AT35" s="1"/>
      <c r="AU35" s="22"/>
      <c r="AV35" s="22"/>
      <c r="AW35" s="77"/>
      <c r="AX35" s="77"/>
    </row>
    <row r="36" spans="1:52" ht="30" customHeight="1">
      <c r="A36" s="47" t="s">
        <v>29</v>
      </c>
      <c r="B36" s="116">
        <v>0.33429197999999999</v>
      </c>
      <c r="C36" s="8">
        <v>300.86278199999998</v>
      </c>
      <c r="D36" s="8">
        <v>33.429197999999992</v>
      </c>
      <c r="E36" s="126">
        <v>0</v>
      </c>
      <c r="F36" s="126">
        <v>0</v>
      </c>
      <c r="G36" s="126">
        <v>0</v>
      </c>
      <c r="H36" s="126">
        <v>0</v>
      </c>
      <c r="I36" s="126">
        <v>300.86278199999998</v>
      </c>
      <c r="J36" s="126">
        <v>33.429197999999992</v>
      </c>
      <c r="K36" s="180" t="s">
        <v>160</v>
      </c>
      <c r="L36" s="58">
        <v>22803</v>
      </c>
      <c r="M36" s="58" t="s">
        <v>160</v>
      </c>
      <c r="N36" s="129">
        <v>20522</v>
      </c>
      <c r="O36" s="129">
        <v>2281</v>
      </c>
      <c r="P36" s="13">
        <v>0</v>
      </c>
      <c r="Q36" s="13">
        <v>0</v>
      </c>
      <c r="R36" s="124">
        <v>0</v>
      </c>
      <c r="S36" s="124">
        <v>0</v>
      </c>
      <c r="T36" s="13">
        <v>20522</v>
      </c>
      <c r="U36" s="13">
        <v>2281</v>
      </c>
      <c r="V36" s="112" t="s">
        <v>160</v>
      </c>
      <c r="W36" s="423">
        <v>2012</v>
      </c>
      <c r="X36" s="15">
        <v>20</v>
      </c>
      <c r="Y36" s="16"/>
      <c r="Z36" s="16"/>
      <c r="AA36" s="17"/>
      <c r="AB36" s="20" t="s">
        <v>376</v>
      </c>
      <c r="AC36" s="21"/>
      <c r="AD36" s="21"/>
      <c r="AE36" s="25"/>
      <c r="AF36" s="26"/>
      <c r="AG36" s="26"/>
      <c r="AH36" s="29"/>
      <c r="AI36" s="30"/>
      <c r="AJ36" s="30"/>
      <c r="AK36" s="247">
        <v>5073</v>
      </c>
      <c r="AL36" s="260"/>
      <c r="AM36" s="260"/>
      <c r="AN36" s="192">
        <f t="shared" ref="AN36:AN37" si="6">AK36*8.1/8.4</f>
        <v>4891.8214285714275</v>
      </c>
      <c r="AO36" s="191"/>
      <c r="AP36" s="191"/>
      <c r="AQ36" s="193">
        <f t="shared" ref="AQ36:AQ37" si="7">AK36*7.4/8.4</f>
        <v>4469.0714285714294</v>
      </c>
      <c r="AR36" s="397"/>
      <c r="AS36" s="397"/>
      <c r="AT36" s="45"/>
      <c r="AU36" s="46"/>
      <c r="AV36" s="46"/>
      <c r="AW36" s="102">
        <v>3211</v>
      </c>
      <c r="AX36" s="102">
        <v>2977</v>
      </c>
      <c r="AZ36" s="79"/>
    </row>
    <row r="37" spans="1:52" ht="30" customHeight="1">
      <c r="A37" s="47" t="s">
        <v>28</v>
      </c>
      <c r="B37" s="116">
        <v>0.8486220000000001</v>
      </c>
      <c r="C37" s="8">
        <v>763.75980000000004</v>
      </c>
      <c r="D37" s="8">
        <v>84.862200000000001</v>
      </c>
      <c r="E37" s="126">
        <v>0</v>
      </c>
      <c r="F37" s="126">
        <v>0</v>
      </c>
      <c r="G37" s="126">
        <v>0</v>
      </c>
      <c r="H37" s="126">
        <v>0</v>
      </c>
      <c r="I37" s="126">
        <v>763.75980000000004</v>
      </c>
      <c r="J37" s="126">
        <v>84.862200000000001</v>
      </c>
      <c r="K37" s="180" t="s">
        <v>160</v>
      </c>
      <c r="L37" s="58">
        <v>61685</v>
      </c>
      <c r="M37" s="58" t="s">
        <v>160</v>
      </c>
      <c r="N37" s="129">
        <v>55516</v>
      </c>
      <c r="O37" s="129">
        <v>6169</v>
      </c>
      <c r="P37" s="13">
        <v>0</v>
      </c>
      <c r="Q37" s="13">
        <v>0</v>
      </c>
      <c r="R37" s="124">
        <v>0</v>
      </c>
      <c r="S37" s="124">
        <v>0</v>
      </c>
      <c r="T37" s="13">
        <v>55516</v>
      </c>
      <c r="U37" s="13">
        <v>6169</v>
      </c>
      <c r="V37" s="112" t="s">
        <v>160</v>
      </c>
      <c r="W37" s="423">
        <v>2012</v>
      </c>
      <c r="X37" s="15">
        <v>20</v>
      </c>
      <c r="Y37" s="16"/>
      <c r="Z37" s="16"/>
      <c r="AA37" s="17"/>
      <c r="AB37" s="20" t="s">
        <v>376</v>
      </c>
      <c r="AC37" s="21"/>
      <c r="AD37" s="21"/>
      <c r="AE37" s="25"/>
      <c r="AF37" s="26"/>
      <c r="AG37" s="26"/>
      <c r="AH37" s="29"/>
      <c r="AI37" s="30"/>
      <c r="AJ37" s="30"/>
      <c r="AK37" s="247">
        <v>1655</v>
      </c>
      <c r="AL37" s="247"/>
      <c r="AM37" s="247"/>
      <c r="AN37" s="192">
        <f t="shared" si="6"/>
        <v>1595.8928571428571</v>
      </c>
      <c r="AO37" s="191"/>
      <c r="AP37" s="191"/>
      <c r="AQ37" s="193">
        <f t="shared" si="7"/>
        <v>1457.9761904761904</v>
      </c>
      <c r="AR37" s="397"/>
      <c r="AS37" s="397"/>
      <c r="AT37" s="45"/>
      <c r="AU37" s="46"/>
      <c r="AV37" s="46"/>
      <c r="AW37" s="102">
        <v>8300</v>
      </c>
      <c r="AX37" s="102">
        <v>7254</v>
      </c>
      <c r="AZ37" s="79"/>
    </row>
    <row r="38" spans="1:52" ht="30" customHeight="1">
      <c r="A38" s="47" t="s">
        <v>42</v>
      </c>
      <c r="B38" s="116" t="s">
        <v>140</v>
      </c>
      <c r="C38" s="8" t="s">
        <v>140</v>
      </c>
      <c r="D38" s="8" t="s">
        <v>140</v>
      </c>
      <c r="E38" s="108" t="s">
        <v>140</v>
      </c>
      <c r="F38" s="108" t="s">
        <v>140</v>
      </c>
      <c r="G38" s="127" t="s">
        <v>140</v>
      </c>
      <c r="H38" s="127" t="s">
        <v>140</v>
      </c>
      <c r="I38" s="119" t="s">
        <v>140</v>
      </c>
      <c r="J38" s="119" t="s">
        <v>140</v>
      </c>
      <c r="K38" s="119"/>
      <c r="L38" s="58" t="s">
        <v>140</v>
      </c>
      <c r="M38" s="58"/>
      <c r="N38" s="129" t="s">
        <v>140</v>
      </c>
      <c r="O38" s="129" t="s">
        <v>140</v>
      </c>
      <c r="P38" s="13" t="s">
        <v>140</v>
      </c>
      <c r="Q38" s="13" t="s">
        <v>140</v>
      </c>
      <c r="R38" s="58" t="s">
        <v>140</v>
      </c>
      <c r="S38" s="58" t="s">
        <v>140</v>
      </c>
      <c r="T38" s="13" t="s">
        <v>140</v>
      </c>
      <c r="U38" s="13" t="s">
        <v>140</v>
      </c>
      <c r="V38" s="13"/>
      <c r="W38" s="13"/>
      <c r="X38" s="15">
        <v>20</v>
      </c>
      <c r="Y38" s="16"/>
      <c r="Z38" s="16"/>
      <c r="AA38" s="17"/>
      <c r="AB38" s="20" t="s">
        <v>376</v>
      </c>
      <c r="AC38" s="21"/>
      <c r="AD38" s="21"/>
      <c r="AE38" s="25"/>
      <c r="AF38" s="26"/>
      <c r="AG38" s="26"/>
      <c r="AH38" s="29"/>
      <c r="AI38" s="30"/>
      <c r="AJ38" s="30"/>
      <c r="AK38" s="247" t="s">
        <v>100</v>
      </c>
      <c r="AL38" s="260"/>
      <c r="AM38" s="260"/>
      <c r="AN38" s="192" t="s">
        <v>140</v>
      </c>
      <c r="AO38" s="191"/>
      <c r="AP38" s="191"/>
      <c r="AQ38" s="193" t="s">
        <v>140</v>
      </c>
      <c r="AR38" s="397"/>
      <c r="AS38" s="397"/>
      <c r="AT38" s="45"/>
      <c r="AU38" s="46"/>
      <c r="AV38" s="46"/>
      <c r="AW38" s="102" t="s">
        <v>140</v>
      </c>
      <c r="AX38" s="102" t="s">
        <v>140</v>
      </c>
      <c r="AZ38" s="79"/>
    </row>
    <row r="39" spans="1:52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78"/>
      <c r="AL39" s="278"/>
      <c r="AM39" s="278"/>
      <c r="AN39" s="1"/>
      <c r="AO39" s="1"/>
      <c r="AP39" s="1"/>
      <c r="AQ39" s="1"/>
      <c r="AR39" s="1"/>
      <c r="AS39" s="1"/>
      <c r="AT39" s="1"/>
      <c r="AU39" s="1"/>
      <c r="AV39" s="1"/>
      <c r="AW39" s="77"/>
      <c r="AX39" s="77"/>
    </row>
    <row r="40" spans="1:52" ht="36" customHeight="1">
      <c r="A40" s="344" t="s">
        <v>43</v>
      </c>
      <c r="B40" s="117">
        <v>15.959738770000003</v>
      </c>
      <c r="C40" s="117">
        <v>14078.367231400003</v>
      </c>
      <c r="D40" s="117">
        <v>1620.6715385999994</v>
      </c>
      <c r="E40" s="118">
        <v>23.759824800000004</v>
      </c>
      <c r="F40" s="118">
        <v>1.5835351999999974</v>
      </c>
      <c r="G40" s="118">
        <v>1063.2758480000002</v>
      </c>
      <c r="H40" s="118">
        <v>160.3777519999999</v>
      </c>
      <c r="I40" s="117">
        <v>12991.331558600003</v>
      </c>
      <c r="J40" s="117">
        <v>1458.7102513999996</v>
      </c>
      <c r="K40" s="117"/>
      <c r="L40" s="58">
        <v>1201005</v>
      </c>
      <c r="M40" s="58"/>
      <c r="N40" s="58">
        <v>1079443.0900000003</v>
      </c>
      <c r="O40" s="58">
        <v>121561.91000000003</v>
      </c>
      <c r="P40" s="58">
        <v>1851.6670000000001</v>
      </c>
      <c r="Q40" s="58">
        <v>173.44300000000001</v>
      </c>
      <c r="R40" s="58">
        <v>92088.965999999986</v>
      </c>
      <c r="S40" s="58">
        <v>14606.634000000007</v>
      </c>
      <c r="T40" s="58">
        <v>985502.45700000005</v>
      </c>
      <c r="U40" s="58">
        <v>106781.83300000001</v>
      </c>
      <c r="V40" s="58"/>
      <c r="W40" s="58"/>
      <c r="X40" s="59"/>
      <c r="Y40" s="50"/>
      <c r="Z40" s="50"/>
      <c r="AA40" s="60"/>
      <c r="AB40" s="61"/>
      <c r="AC40" s="51"/>
      <c r="AD40" s="51"/>
      <c r="AE40" s="62"/>
      <c r="AF40" s="52"/>
      <c r="AG40" s="52"/>
      <c r="AH40" s="63"/>
      <c r="AI40" s="53"/>
      <c r="AJ40" s="53"/>
      <c r="AK40" s="54"/>
      <c r="AL40" s="54"/>
      <c r="AM40" s="54"/>
      <c r="AN40" s="55"/>
      <c r="AO40" s="55"/>
      <c r="AP40" s="55"/>
      <c r="AQ40" s="56"/>
      <c r="AR40" s="56"/>
      <c r="AS40" s="56"/>
      <c r="AT40" s="57"/>
      <c r="AU40" s="46"/>
      <c r="AV40" s="46"/>
      <c r="AW40" s="135">
        <v>108259</v>
      </c>
      <c r="AX40" s="135">
        <v>99757</v>
      </c>
      <c r="AZ40" s="79"/>
    </row>
    <row r="44" spans="1:52" ht="18" thickBot="1"/>
    <row r="45" spans="1:52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8"/>
    </row>
    <row r="46" spans="1:52" outlineLevel="1"/>
    <row r="47" spans="1:52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207"/>
      <c r="L47" s="448" t="s">
        <v>30</v>
      </c>
      <c r="M47" s="168"/>
      <c r="N47" s="451" t="s">
        <v>30</v>
      </c>
      <c r="O47" s="452"/>
      <c r="P47" s="452"/>
      <c r="Q47" s="452"/>
      <c r="R47" s="452"/>
      <c r="S47" s="452"/>
      <c r="T47" s="452"/>
      <c r="U47" s="452"/>
      <c r="V47" s="448" t="s">
        <v>162</v>
      </c>
      <c r="W47" s="460" t="s">
        <v>435</v>
      </c>
      <c r="X47" s="473" t="s">
        <v>75</v>
      </c>
      <c r="Y47" s="512" t="s">
        <v>45</v>
      </c>
      <c r="Z47" s="513"/>
      <c r="AA47" s="477" t="s">
        <v>66</v>
      </c>
      <c r="AB47" s="526" t="s">
        <v>64</v>
      </c>
      <c r="AC47" s="516" t="s">
        <v>64</v>
      </c>
      <c r="AD47" s="517"/>
      <c r="AE47" s="520" t="s">
        <v>67</v>
      </c>
      <c r="AF47" s="501" t="s">
        <v>32</v>
      </c>
      <c r="AG47" s="502"/>
      <c r="AH47" s="509" t="s">
        <v>68</v>
      </c>
      <c r="AI47" s="505" t="s">
        <v>57</v>
      </c>
      <c r="AJ47" s="506"/>
      <c r="AK47" s="487" t="s">
        <v>446</v>
      </c>
      <c r="AL47" s="600" t="s">
        <v>446</v>
      </c>
      <c r="AM47" s="601"/>
      <c r="AN47" s="545" t="s">
        <v>452</v>
      </c>
      <c r="AO47" s="600" t="s">
        <v>454</v>
      </c>
      <c r="AP47" s="601"/>
      <c r="AQ47" s="545" t="s">
        <v>453</v>
      </c>
      <c r="AR47" s="600" t="s">
        <v>450</v>
      </c>
      <c r="AS47" s="601"/>
      <c r="AT47" s="535" t="s">
        <v>36</v>
      </c>
      <c r="AU47" s="540" t="s">
        <v>36</v>
      </c>
      <c r="AV47" s="541"/>
      <c r="AW47" s="466" t="s">
        <v>72</v>
      </c>
      <c r="AX47" s="466" t="s">
        <v>73</v>
      </c>
    </row>
    <row r="48" spans="1:52" ht="26.1" customHeight="1" outlineLevel="1">
      <c r="A48" s="4"/>
      <c r="B48" s="444"/>
      <c r="C48" s="463" t="s">
        <v>43</v>
      </c>
      <c r="D48" s="464"/>
      <c r="E48" s="463" t="s">
        <v>39</v>
      </c>
      <c r="F48" s="464"/>
      <c r="G48" s="446" t="s">
        <v>38</v>
      </c>
      <c r="H48" s="447"/>
      <c r="I48" s="446" t="s">
        <v>40</v>
      </c>
      <c r="J48" s="447"/>
      <c r="K48" s="173"/>
      <c r="L48" s="449"/>
      <c r="M48" s="178"/>
      <c r="N48" s="451" t="s">
        <v>43</v>
      </c>
      <c r="O48" s="452"/>
      <c r="P48" s="451" t="s">
        <v>39</v>
      </c>
      <c r="Q48" s="452"/>
      <c r="R48" s="451" t="s">
        <v>38</v>
      </c>
      <c r="S48" s="452"/>
      <c r="T48" s="451" t="s">
        <v>40</v>
      </c>
      <c r="U48" s="452"/>
      <c r="V48" s="449"/>
      <c r="W48" s="461"/>
      <c r="X48" s="474"/>
      <c r="Y48" s="514"/>
      <c r="Z48" s="515"/>
      <c r="AA48" s="478"/>
      <c r="AB48" s="527"/>
      <c r="AC48" s="518"/>
      <c r="AD48" s="519"/>
      <c r="AE48" s="521"/>
      <c r="AF48" s="503"/>
      <c r="AG48" s="504"/>
      <c r="AH48" s="510"/>
      <c r="AI48" s="507"/>
      <c r="AJ48" s="508"/>
      <c r="AK48" s="487"/>
      <c r="AL48" s="602"/>
      <c r="AM48" s="603"/>
      <c r="AN48" s="546"/>
      <c r="AO48" s="602"/>
      <c r="AP48" s="603"/>
      <c r="AQ48" s="546"/>
      <c r="AR48" s="602"/>
      <c r="AS48" s="603"/>
      <c r="AT48" s="536"/>
      <c r="AU48" s="542"/>
      <c r="AV48" s="543"/>
      <c r="AW48" s="467"/>
      <c r="AX48" s="467"/>
    </row>
    <row r="49" spans="1:50" ht="26.1" customHeight="1" outlineLevel="1">
      <c r="A49" s="4"/>
      <c r="B49" s="445"/>
      <c r="C49" s="139" t="s">
        <v>138</v>
      </c>
      <c r="D49" s="5" t="s">
        <v>139</v>
      </c>
      <c r="E49" s="139" t="s">
        <v>138</v>
      </c>
      <c r="F49" s="5" t="s">
        <v>139</v>
      </c>
      <c r="G49" s="139" t="s">
        <v>138</v>
      </c>
      <c r="H49" s="5" t="s">
        <v>139</v>
      </c>
      <c r="I49" s="139" t="s">
        <v>138</v>
      </c>
      <c r="J49" s="226" t="s">
        <v>139</v>
      </c>
      <c r="K49" s="181"/>
      <c r="L49" s="450"/>
      <c r="M49" s="167"/>
      <c r="N49" s="140" t="s">
        <v>138</v>
      </c>
      <c r="O49" s="11" t="s">
        <v>139</v>
      </c>
      <c r="P49" s="140" t="s">
        <v>138</v>
      </c>
      <c r="Q49" s="11" t="s">
        <v>139</v>
      </c>
      <c r="R49" s="140" t="s">
        <v>138</v>
      </c>
      <c r="S49" s="11" t="s">
        <v>139</v>
      </c>
      <c r="T49" s="140" t="s">
        <v>138</v>
      </c>
      <c r="U49" s="227" t="s">
        <v>139</v>
      </c>
      <c r="V49" s="450"/>
      <c r="W49" s="462"/>
      <c r="X49" s="475"/>
      <c r="Y49" s="382" t="s">
        <v>138</v>
      </c>
      <c r="Z49" s="382" t="s">
        <v>139</v>
      </c>
      <c r="AA49" s="479"/>
      <c r="AB49" s="528"/>
      <c r="AC49" s="383" t="s">
        <v>138</v>
      </c>
      <c r="AD49" s="383" t="s">
        <v>377</v>
      </c>
      <c r="AE49" s="522"/>
      <c r="AF49" s="384" t="s">
        <v>138</v>
      </c>
      <c r="AG49" s="384" t="s">
        <v>377</v>
      </c>
      <c r="AH49" s="511"/>
      <c r="AI49" s="385" t="s">
        <v>138</v>
      </c>
      <c r="AJ49" s="385" t="s">
        <v>377</v>
      </c>
      <c r="AK49" s="487"/>
      <c r="AL49" s="425" t="s">
        <v>138</v>
      </c>
      <c r="AM49" s="425" t="s">
        <v>139</v>
      </c>
      <c r="AN49" s="547"/>
      <c r="AO49" s="426" t="s">
        <v>138</v>
      </c>
      <c r="AP49" s="36" t="s">
        <v>139</v>
      </c>
      <c r="AQ49" s="547"/>
      <c r="AR49" s="387" t="s">
        <v>138</v>
      </c>
      <c r="AS49" s="387" t="s">
        <v>377</v>
      </c>
      <c r="AT49" s="537"/>
      <c r="AU49" s="386" t="s">
        <v>138</v>
      </c>
      <c r="AV49" s="386" t="s">
        <v>377</v>
      </c>
      <c r="AW49" s="468"/>
      <c r="AX49" s="468"/>
    </row>
    <row r="50" spans="1:50" ht="29.1" customHeight="1" outlineLevel="1">
      <c r="A50" s="342" t="s">
        <v>6</v>
      </c>
      <c r="B50" s="222" t="s">
        <v>213</v>
      </c>
      <c r="C50" s="222" t="s">
        <v>213</v>
      </c>
      <c r="D50" s="222" t="s">
        <v>213</v>
      </c>
      <c r="E50" s="223" t="s">
        <v>213</v>
      </c>
      <c r="F50" s="223" t="s">
        <v>213</v>
      </c>
      <c r="G50" s="224" t="s">
        <v>213</v>
      </c>
      <c r="H50" s="224" t="s">
        <v>213</v>
      </c>
      <c r="I50" s="224" t="s">
        <v>213</v>
      </c>
      <c r="J50" s="224" t="s">
        <v>213</v>
      </c>
      <c r="K50" s="10"/>
      <c r="L50" s="99" t="s">
        <v>213</v>
      </c>
      <c r="M50" s="99"/>
      <c r="N50" s="99" t="s">
        <v>264</v>
      </c>
      <c r="O50" s="99" t="s">
        <v>264</v>
      </c>
      <c r="P50" s="99" t="s">
        <v>264</v>
      </c>
      <c r="Q50" s="99" t="s">
        <v>264</v>
      </c>
      <c r="R50" s="99" t="s">
        <v>264</v>
      </c>
      <c r="S50" s="99" t="s">
        <v>264</v>
      </c>
      <c r="T50" s="99" t="s">
        <v>264</v>
      </c>
      <c r="U50" s="99" t="s">
        <v>264</v>
      </c>
      <c r="V50" s="99"/>
      <c r="W50" s="99"/>
      <c r="X50" s="216" t="s">
        <v>276</v>
      </c>
      <c r="Y50" s="242" t="s">
        <v>276</v>
      </c>
      <c r="Z50" s="242" t="s">
        <v>276</v>
      </c>
      <c r="AA50" s="218"/>
      <c r="AB50" s="219"/>
      <c r="AC50" s="220"/>
      <c r="AD50" s="220"/>
      <c r="AE50" s="279"/>
      <c r="AF50" s="373"/>
      <c r="AG50" s="373"/>
      <c r="AH50" s="248"/>
      <c r="AI50" s="374"/>
      <c r="AJ50" s="374"/>
      <c r="AK50" s="238" t="s">
        <v>213</v>
      </c>
      <c r="AL50" s="239" t="s">
        <v>192</v>
      </c>
      <c r="AM50" s="239" t="s">
        <v>192</v>
      </c>
      <c r="AN50" s="280" t="s">
        <v>411</v>
      </c>
      <c r="AO50" s="398" t="s">
        <v>410</v>
      </c>
      <c r="AP50" s="398" t="s">
        <v>410</v>
      </c>
      <c r="AQ50" s="281" t="s">
        <v>411</v>
      </c>
      <c r="AR50" s="399" t="s">
        <v>410</v>
      </c>
      <c r="AS50" s="399" t="s">
        <v>410</v>
      </c>
      <c r="AT50" s="45"/>
      <c r="AU50" s="46"/>
      <c r="AV50" s="46"/>
      <c r="AW50" s="103" t="s">
        <v>213</v>
      </c>
      <c r="AX50" s="103" t="s">
        <v>213</v>
      </c>
    </row>
    <row r="51" spans="1:50" ht="29.1" customHeight="1" outlineLevel="1">
      <c r="A51" s="6" t="s">
        <v>9</v>
      </c>
      <c r="B51" s="222" t="s">
        <v>213</v>
      </c>
      <c r="C51" s="222" t="s">
        <v>213</v>
      </c>
      <c r="D51" s="222" t="s">
        <v>213</v>
      </c>
      <c r="E51" s="223" t="s">
        <v>213</v>
      </c>
      <c r="F51" s="223" t="s">
        <v>213</v>
      </c>
      <c r="G51" s="224" t="s">
        <v>213</v>
      </c>
      <c r="H51" s="224" t="s">
        <v>213</v>
      </c>
      <c r="I51" s="224" t="s">
        <v>213</v>
      </c>
      <c r="J51" s="224" t="s">
        <v>213</v>
      </c>
      <c r="K51" s="10"/>
      <c r="L51" s="99" t="s">
        <v>213</v>
      </c>
      <c r="M51" s="99"/>
      <c r="N51" s="99" t="s">
        <v>264</v>
      </c>
      <c r="O51" s="99" t="s">
        <v>264</v>
      </c>
      <c r="P51" s="99" t="s">
        <v>264</v>
      </c>
      <c r="Q51" s="99" t="s">
        <v>264</v>
      </c>
      <c r="R51" s="99" t="s">
        <v>264</v>
      </c>
      <c r="S51" s="99" t="s">
        <v>264</v>
      </c>
      <c r="T51" s="99" t="s">
        <v>264</v>
      </c>
      <c r="U51" s="99" t="s">
        <v>264</v>
      </c>
      <c r="V51" s="99"/>
      <c r="W51" s="99"/>
      <c r="X51" s="216" t="s">
        <v>276</v>
      </c>
      <c r="Y51" s="242" t="s">
        <v>276</v>
      </c>
      <c r="Z51" s="242" t="s">
        <v>276</v>
      </c>
      <c r="AA51" s="218"/>
      <c r="AB51" s="219"/>
      <c r="AC51" s="220"/>
      <c r="AD51" s="220"/>
      <c r="AE51" s="279"/>
      <c r="AF51" s="373"/>
      <c r="AG51" s="373"/>
      <c r="AH51" s="248"/>
      <c r="AI51" s="374"/>
      <c r="AJ51" s="374"/>
      <c r="AK51" s="238" t="s">
        <v>213</v>
      </c>
      <c r="AL51" s="239" t="s">
        <v>192</v>
      </c>
      <c r="AM51" s="239" t="s">
        <v>192</v>
      </c>
      <c r="AN51" s="280" t="s">
        <v>411</v>
      </c>
      <c r="AO51" s="398" t="s">
        <v>410</v>
      </c>
      <c r="AP51" s="398" t="s">
        <v>410</v>
      </c>
      <c r="AQ51" s="281" t="s">
        <v>411</v>
      </c>
      <c r="AR51" s="399" t="s">
        <v>410</v>
      </c>
      <c r="AS51" s="399" t="s">
        <v>410</v>
      </c>
      <c r="AT51" s="45"/>
      <c r="AU51" s="46"/>
      <c r="AV51" s="46"/>
      <c r="AW51" s="103" t="s">
        <v>213</v>
      </c>
      <c r="AX51" s="103" t="s">
        <v>213</v>
      </c>
    </row>
    <row r="52" spans="1:50" ht="29.1" customHeight="1" outlineLevel="1">
      <c r="A52" s="6" t="s">
        <v>18</v>
      </c>
      <c r="B52" s="222" t="s">
        <v>101</v>
      </c>
      <c r="C52" s="222" t="s">
        <v>101</v>
      </c>
      <c r="D52" s="222" t="s">
        <v>101</v>
      </c>
      <c r="E52" s="223" t="s">
        <v>101</v>
      </c>
      <c r="F52" s="223" t="s">
        <v>101</v>
      </c>
      <c r="G52" s="224" t="s">
        <v>101</v>
      </c>
      <c r="H52" s="224" t="s">
        <v>101</v>
      </c>
      <c r="I52" s="224" t="s">
        <v>101</v>
      </c>
      <c r="J52" s="224" t="s">
        <v>101</v>
      </c>
      <c r="K52" s="10"/>
      <c r="L52" s="99" t="s">
        <v>214</v>
      </c>
      <c r="M52" s="99"/>
      <c r="N52" s="99" t="s">
        <v>264</v>
      </c>
      <c r="O52" s="99" t="s">
        <v>264</v>
      </c>
      <c r="P52" s="99" t="s">
        <v>264</v>
      </c>
      <c r="Q52" s="99" t="s">
        <v>264</v>
      </c>
      <c r="R52" s="99" t="s">
        <v>264</v>
      </c>
      <c r="S52" s="99" t="s">
        <v>264</v>
      </c>
      <c r="T52" s="99" t="s">
        <v>264</v>
      </c>
      <c r="U52" s="99" t="s">
        <v>264</v>
      </c>
      <c r="V52" s="99"/>
      <c r="W52" s="99"/>
      <c r="X52" s="216" t="s">
        <v>276</v>
      </c>
      <c r="Y52" s="242" t="s">
        <v>276</v>
      </c>
      <c r="Z52" s="242" t="s">
        <v>276</v>
      </c>
      <c r="AA52" s="218"/>
      <c r="AB52" s="219"/>
      <c r="AC52" s="220"/>
      <c r="AD52" s="220"/>
      <c r="AE52" s="279"/>
      <c r="AF52" s="373"/>
      <c r="AG52" s="373"/>
      <c r="AH52" s="248"/>
      <c r="AI52" s="374"/>
      <c r="AJ52" s="374"/>
      <c r="AK52" s="238" t="s">
        <v>213</v>
      </c>
      <c r="AL52" s="239" t="s">
        <v>192</v>
      </c>
      <c r="AM52" s="239" t="s">
        <v>192</v>
      </c>
      <c r="AN52" s="280" t="s">
        <v>411</v>
      </c>
      <c r="AO52" s="398" t="s">
        <v>410</v>
      </c>
      <c r="AP52" s="398" t="s">
        <v>410</v>
      </c>
      <c r="AQ52" s="281" t="s">
        <v>411</v>
      </c>
      <c r="AR52" s="399" t="s">
        <v>410</v>
      </c>
      <c r="AS52" s="399" t="s">
        <v>410</v>
      </c>
      <c r="AT52" s="45"/>
      <c r="AU52" s="46"/>
      <c r="AV52" s="46"/>
      <c r="AW52" s="103" t="s">
        <v>214</v>
      </c>
      <c r="AX52" s="103" t="s">
        <v>214</v>
      </c>
    </row>
    <row r="53" spans="1:50" ht="29.1" customHeight="1" outlineLevel="1">
      <c r="A53" s="6" t="s">
        <v>16</v>
      </c>
      <c r="B53" s="222" t="s">
        <v>101</v>
      </c>
      <c r="C53" s="222" t="s">
        <v>101</v>
      </c>
      <c r="D53" s="222" t="s">
        <v>101</v>
      </c>
      <c r="E53" s="223" t="s">
        <v>101</v>
      </c>
      <c r="F53" s="223" t="s">
        <v>101</v>
      </c>
      <c r="G53" s="224" t="s">
        <v>101</v>
      </c>
      <c r="H53" s="224" t="s">
        <v>101</v>
      </c>
      <c r="I53" s="224" t="s">
        <v>101</v>
      </c>
      <c r="J53" s="224" t="s">
        <v>101</v>
      </c>
      <c r="K53" s="10"/>
      <c r="L53" s="99" t="s">
        <v>213</v>
      </c>
      <c r="M53" s="99"/>
      <c r="N53" s="99" t="s">
        <v>264</v>
      </c>
      <c r="O53" s="99" t="s">
        <v>264</v>
      </c>
      <c r="P53" s="99" t="s">
        <v>264</v>
      </c>
      <c r="Q53" s="99" t="s">
        <v>264</v>
      </c>
      <c r="R53" s="99" t="s">
        <v>264</v>
      </c>
      <c r="S53" s="99" t="s">
        <v>264</v>
      </c>
      <c r="T53" s="99" t="s">
        <v>264</v>
      </c>
      <c r="U53" s="99" t="s">
        <v>264</v>
      </c>
      <c r="V53" s="99"/>
      <c r="W53" s="99"/>
      <c r="X53" s="216" t="s">
        <v>276</v>
      </c>
      <c r="Y53" s="242" t="s">
        <v>276</v>
      </c>
      <c r="Z53" s="242" t="s">
        <v>276</v>
      </c>
      <c r="AA53" s="218"/>
      <c r="AB53" s="219"/>
      <c r="AC53" s="220"/>
      <c r="AD53" s="220"/>
      <c r="AE53" s="279"/>
      <c r="AF53" s="373"/>
      <c r="AG53" s="373"/>
      <c r="AH53" s="248"/>
      <c r="AI53" s="374"/>
      <c r="AJ53" s="374"/>
      <c r="AK53" s="238" t="s">
        <v>213</v>
      </c>
      <c r="AL53" s="239" t="s">
        <v>192</v>
      </c>
      <c r="AM53" s="239" t="s">
        <v>192</v>
      </c>
      <c r="AN53" s="280" t="s">
        <v>411</v>
      </c>
      <c r="AO53" s="398" t="s">
        <v>410</v>
      </c>
      <c r="AP53" s="398" t="s">
        <v>410</v>
      </c>
      <c r="AQ53" s="281" t="s">
        <v>411</v>
      </c>
      <c r="AR53" s="399" t="s">
        <v>410</v>
      </c>
      <c r="AS53" s="399" t="s">
        <v>410</v>
      </c>
      <c r="AT53" s="45"/>
      <c r="AU53" s="46"/>
      <c r="AV53" s="46"/>
      <c r="AW53" s="103" t="s">
        <v>213</v>
      </c>
      <c r="AX53" s="103" t="s">
        <v>213</v>
      </c>
    </row>
    <row r="54" spans="1:50" ht="29.1" customHeight="1" outlineLevel="1">
      <c r="A54" s="6" t="s">
        <v>22</v>
      </c>
      <c r="B54" s="222" t="s">
        <v>101</v>
      </c>
      <c r="C54" s="222" t="s">
        <v>101</v>
      </c>
      <c r="D54" s="222" t="s">
        <v>101</v>
      </c>
      <c r="E54" s="223" t="s">
        <v>101</v>
      </c>
      <c r="F54" s="223" t="s">
        <v>101</v>
      </c>
      <c r="G54" s="224" t="s">
        <v>101</v>
      </c>
      <c r="H54" s="224" t="s">
        <v>101</v>
      </c>
      <c r="I54" s="224" t="s">
        <v>101</v>
      </c>
      <c r="J54" s="224" t="s">
        <v>101</v>
      </c>
      <c r="K54" s="10"/>
      <c r="L54" s="99" t="s">
        <v>213</v>
      </c>
      <c r="M54" s="99"/>
      <c r="N54" s="99" t="s">
        <v>264</v>
      </c>
      <c r="O54" s="99" t="s">
        <v>264</v>
      </c>
      <c r="P54" s="99" t="s">
        <v>264</v>
      </c>
      <c r="Q54" s="99" t="s">
        <v>264</v>
      </c>
      <c r="R54" s="99" t="s">
        <v>264</v>
      </c>
      <c r="S54" s="99" t="s">
        <v>264</v>
      </c>
      <c r="T54" s="99" t="s">
        <v>264</v>
      </c>
      <c r="U54" s="99" t="s">
        <v>264</v>
      </c>
      <c r="V54" s="99"/>
      <c r="W54" s="99"/>
      <c r="X54" s="216" t="s">
        <v>276</v>
      </c>
      <c r="Y54" s="242" t="s">
        <v>276</v>
      </c>
      <c r="Z54" s="242" t="s">
        <v>276</v>
      </c>
      <c r="AA54" s="218"/>
      <c r="AB54" s="219"/>
      <c r="AC54" s="220"/>
      <c r="AD54" s="220"/>
      <c r="AE54" s="279"/>
      <c r="AF54" s="373"/>
      <c r="AG54" s="373"/>
      <c r="AH54" s="248"/>
      <c r="AI54" s="374"/>
      <c r="AJ54" s="374"/>
      <c r="AK54" s="238" t="s">
        <v>213</v>
      </c>
      <c r="AL54" s="239" t="s">
        <v>192</v>
      </c>
      <c r="AM54" s="239" t="s">
        <v>192</v>
      </c>
      <c r="AN54" s="280" t="s">
        <v>411</v>
      </c>
      <c r="AO54" s="398" t="s">
        <v>410</v>
      </c>
      <c r="AP54" s="398" t="s">
        <v>410</v>
      </c>
      <c r="AQ54" s="281" t="s">
        <v>411</v>
      </c>
      <c r="AR54" s="399" t="s">
        <v>410</v>
      </c>
      <c r="AS54" s="399" t="s">
        <v>410</v>
      </c>
      <c r="AT54" s="45"/>
      <c r="AU54" s="46"/>
      <c r="AV54" s="46"/>
      <c r="AW54" s="103" t="s">
        <v>213</v>
      </c>
      <c r="AX54" s="103" t="s">
        <v>213</v>
      </c>
    </row>
    <row r="55" spans="1:50" ht="29.1" customHeight="1" outlineLevel="1">
      <c r="A55" s="6" t="s">
        <v>19</v>
      </c>
      <c r="B55" s="222" t="s">
        <v>101</v>
      </c>
      <c r="C55" s="222" t="s">
        <v>101</v>
      </c>
      <c r="D55" s="222" t="s">
        <v>101</v>
      </c>
      <c r="E55" s="223" t="s">
        <v>101</v>
      </c>
      <c r="F55" s="223" t="s">
        <v>101</v>
      </c>
      <c r="G55" s="224" t="s">
        <v>101</v>
      </c>
      <c r="H55" s="224" t="s">
        <v>101</v>
      </c>
      <c r="I55" s="224" t="s">
        <v>101</v>
      </c>
      <c r="J55" s="224" t="s">
        <v>101</v>
      </c>
      <c r="K55" s="10"/>
      <c r="L55" s="99" t="s">
        <v>213</v>
      </c>
      <c r="M55" s="99"/>
      <c r="N55" s="99" t="s">
        <v>264</v>
      </c>
      <c r="O55" s="99" t="s">
        <v>264</v>
      </c>
      <c r="P55" s="99" t="s">
        <v>264</v>
      </c>
      <c r="Q55" s="99" t="s">
        <v>264</v>
      </c>
      <c r="R55" s="99" t="s">
        <v>264</v>
      </c>
      <c r="S55" s="99" t="s">
        <v>264</v>
      </c>
      <c r="T55" s="99" t="s">
        <v>264</v>
      </c>
      <c r="U55" s="99" t="s">
        <v>264</v>
      </c>
      <c r="V55" s="99"/>
      <c r="W55" s="99"/>
      <c r="X55" s="216" t="s">
        <v>276</v>
      </c>
      <c r="Y55" s="242" t="s">
        <v>276</v>
      </c>
      <c r="Z55" s="242" t="s">
        <v>276</v>
      </c>
      <c r="AA55" s="218"/>
      <c r="AB55" s="219"/>
      <c r="AC55" s="220"/>
      <c r="AD55" s="220"/>
      <c r="AE55" s="279"/>
      <c r="AF55" s="373"/>
      <c r="AG55" s="373"/>
      <c r="AH55" s="248"/>
      <c r="AI55" s="374"/>
      <c r="AJ55" s="374"/>
      <c r="AK55" s="238" t="s">
        <v>213</v>
      </c>
      <c r="AL55" s="239" t="s">
        <v>192</v>
      </c>
      <c r="AM55" s="239" t="s">
        <v>192</v>
      </c>
      <c r="AN55" s="280" t="s">
        <v>411</v>
      </c>
      <c r="AO55" s="398" t="s">
        <v>410</v>
      </c>
      <c r="AP55" s="398" t="s">
        <v>410</v>
      </c>
      <c r="AQ55" s="281" t="s">
        <v>411</v>
      </c>
      <c r="AR55" s="399" t="s">
        <v>410</v>
      </c>
      <c r="AS55" s="399" t="s">
        <v>410</v>
      </c>
      <c r="AT55" s="45"/>
      <c r="AU55" s="46"/>
      <c r="AV55" s="46"/>
      <c r="AW55" s="103" t="s">
        <v>213</v>
      </c>
      <c r="AX55" s="103" t="s">
        <v>213</v>
      </c>
    </row>
    <row r="56" spans="1:50" ht="29.1" customHeight="1" outlineLevel="1">
      <c r="A56" s="6" t="s">
        <v>3</v>
      </c>
      <c r="B56" s="222" t="s">
        <v>101</v>
      </c>
      <c r="C56" s="222" t="s">
        <v>101</v>
      </c>
      <c r="D56" s="222" t="s">
        <v>101</v>
      </c>
      <c r="E56" s="223" t="s">
        <v>101</v>
      </c>
      <c r="F56" s="223" t="s">
        <v>101</v>
      </c>
      <c r="G56" s="224" t="s">
        <v>101</v>
      </c>
      <c r="H56" s="224" t="s">
        <v>101</v>
      </c>
      <c r="I56" s="224" t="s">
        <v>101</v>
      </c>
      <c r="J56" s="224" t="s">
        <v>101</v>
      </c>
      <c r="K56" s="10"/>
      <c r="L56" s="99" t="s">
        <v>213</v>
      </c>
      <c r="M56" s="99"/>
      <c r="N56" s="99" t="s">
        <v>264</v>
      </c>
      <c r="O56" s="99" t="s">
        <v>264</v>
      </c>
      <c r="P56" s="99" t="s">
        <v>264</v>
      </c>
      <c r="Q56" s="99" t="s">
        <v>264</v>
      </c>
      <c r="R56" s="99" t="s">
        <v>264</v>
      </c>
      <c r="S56" s="99" t="s">
        <v>264</v>
      </c>
      <c r="T56" s="99" t="s">
        <v>264</v>
      </c>
      <c r="U56" s="99" t="s">
        <v>264</v>
      </c>
      <c r="V56" s="99"/>
      <c r="W56" s="99"/>
      <c r="X56" s="216" t="s">
        <v>276</v>
      </c>
      <c r="Y56" s="242" t="s">
        <v>276</v>
      </c>
      <c r="Z56" s="242" t="s">
        <v>276</v>
      </c>
      <c r="AA56" s="218"/>
      <c r="AB56" s="219"/>
      <c r="AC56" s="220"/>
      <c r="AD56" s="220"/>
      <c r="AE56" s="279"/>
      <c r="AF56" s="373"/>
      <c r="AG56" s="373"/>
      <c r="AH56" s="248"/>
      <c r="AI56" s="374"/>
      <c r="AJ56" s="374"/>
      <c r="AK56" s="238" t="s">
        <v>213</v>
      </c>
      <c r="AL56" s="239" t="s">
        <v>192</v>
      </c>
      <c r="AM56" s="239" t="s">
        <v>192</v>
      </c>
      <c r="AN56" s="280" t="s">
        <v>411</v>
      </c>
      <c r="AO56" s="398" t="s">
        <v>410</v>
      </c>
      <c r="AP56" s="398" t="s">
        <v>410</v>
      </c>
      <c r="AQ56" s="281" t="s">
        <v>411</v>
      </c>
      <c r="AR56" s="399" t="s">
        <v>410</v>
      </c>
      <c r="AS56" s="399" t="s">
        <v>410</v>
      </c>
      <c r="AT56" s="45"/>
      <c r="AU56" s="46"/>
      <c r="AV56" s="46"/>
      <c r="AW56" s="103" t="s">
        <v>213</v>
      </c>
      <c r="AX56" s="103" t="s">
        <v>213</v>
      </c>
    </row>
    <row r="57" spans="1:50" ht="29.1" customHeight="1" outlineLevel="1">
      <c r="A57" s="6" t="s">
        <v>20</v>
      </c>
      <c r="B57" s="222" t="s">
        <v>101</v>
      </c>
      <c r="C57" s="222" t="s">
        <v>101</v>
      </c>
      <c r="D57" s="222" t="s">
        <v>101</v>
      </c>
      <c r="E57" s="223" t="s">
        <v>101</v>
      </c>
      <c r="F57" s="223" t="s">
        <v>101</v>
      </c>
      <c r="G57" s="224" t="s">
        <v>101</v>
      </c>
      <c r="H57" s="224" t="s">
        <v>101</v>
      </c>
      <c r="I57" s="224" t="s">
        <v>101</v>
      </c>
      <c r="J57" s="224" t="s">
        <v>101</v>
      </c>
      <c r="K57" s="10"/>
      <c r="L57" s="99" t="s">
        <v>213</v>
      </c>
      <c r="M57" s="99"/>
      <c r="N57" s="99" t="s">
        <v>264</v>
      </c>
      <c r="O57" s="99" t="s">
        <v>264</v>
      </c>
      <c r="P57" s="99" t="s">
        <v>264</v>
      </c>
      <c r="Q57" s="99" t="s">
        <v>264</v>
      </c>
      <c r="R57" s="99" t="s">
        <v>264</v>
      </c>
      <c r="S57" s="99" t="s">
        <v>264</v>
      </c>
      <c r="T57" s="99" t="s">
        <v>264</v>
      </c>
      <c r="U57" s="99" t="s">
        <v>264</v>
      </c>
      <c r="V57" s="99"/>
      <c r="W57" s="99"/>
      <c r="X57" s="216" t="s">
        <v>276</v>
      </c>
      <c r="Y57" s="242" t="s">
        <v>276</v>
      </c>
      <c r="Z57" s="242" t="s">
        <v>276</v>
      </c>
      <c r="AA57" s="218"/>
      <c r="AB57" s="219"/>
      <c r="AC57" s="220"/>
      <c r="AD57" s="220"/>
      <c r="AE57" s="279"/>
      <c r="AF57" s="373"/>
      <c r="AG57" s="373"/>
      <c r="AH57" s="248"/>
      <c r="AI57" s="374"/>
      <c r="AJ57" s="374"/>
      <c r="AK57" s="238" t="s">
        <v>192</v>
      </c>
      <c r="AL57" s="239" t="s">
        <v>192</v>
      </c>
      <c r="AM57" s="239" t="s">
        <v>192</v>
      </c>
      <c r="AN57" s="280" t="s">
        <v>412</v>
      </c>
      <c r="AO57" s="398" t="s">
        <v>410</v>
      </c>
      <c r="AP57" s="398" t="s">
        <v>410</v>
      </c>
      <c r="AQ57" s="281" t="s">
        <v>412</v>
      </c>
      <c r="AR57" s="399" t="s">
        <v>410</v>
      </c>
      <c r="AS57" s="399" t="s">
        <v>410</v>
      </c>
      <c r="AT57" s="45"/>
      <c r="AU57" s="46"/>
      <c r="AV57" s="46"/>
      <c r="AW57" s="103" t="s">
        <v>213</v>
      </c>
      <c r="AX57" s="103" t="s">
        <v>213</v>
      </c>
    </row>
    <row r="58" spans="1:50" ht="29.1" customHeight="1" outlineLevel="1">
      <c r="A58" s="6" t="s">
        <v>13</v>
      </c>
      <c r="B58" s="222" t="s">
        <v>101</v>
      </c>
      <c r="C58" s="222" t="s">
        <v>101</v>
      </c>
      <c r="D58" s="222" t="s">
        <v>101</v>
      </c>
      <c r="E58" s="223" t="s">
        <v>101</v>
      </c>
      <c r="F58" s="223" t="s">
        <v>101</v>
      </c>
      <c r="G58" s="224" t="s">
        <v>101</v>
      </c>
      <c r="H58" s="224" t="s">
        <v>101</v>
      </c>
      <c r="I58" s="224" t="s">
        <v>101</v>
      </c>
      <c r="J58" s="224" t="s">
        <v>101</v>
      </c>
      <c r="K58" s="10"/>
      <c r="L58" s="99" t="s">
        <v>265</v>
      </c>
      <c r="M58" s="99"/>
      <c r="N58" s="99" t="s">
        <v>264</v>
      </c>
      <c r="O58" s="99" t="s">
        <v>264</v>
      </c>
      <c r="P58" s="99" t="s">
        <v>264</v>
      </c>
      <c r="Q58" s="99" t="s">
        <v>264</v>
      </c>
      <c r="R58" s="99" t="s">
        <v>264</v>
      </c>
      <c r="S58" s="99" t="s">
        <v>264</v>
      </c>
      <c r="T58" s="99" t="s">
        <v>264</v>
      </c>
      <c r="U58" s="99" t="s">
        <v>264</v>
      </c>
      <c r="V58" s="99"/>
      <c r="W58" s="99"/>
      <c r="X58" s="216" t="s">
        <v>276</v>
      </c>
      <c r="Y58" s="242" t="s">
        <v>276</v>
      </c>
      <c r="Z58" s="242" t="s">
        <v>276</v>
      </c>
      <c r="AA58" s="218"/>
      <c r="AB58" s="219"/>
      <c r="AC58" s="220"/>
      <c r="AD58" s="220"/>
      <c r="AE58" s="279"/>
      <c r="AF58" s="373"/>
      <c r="AG58" s="373"/>
      <c r="AH58" s="248"/>
      <c r="AI58" s="374"/>
      <c r="AJ58" s="374"/>
      <c r="AK58" s="238" t="s">
        <v>192</v>
      </c>
      <c r="AL58" s="239" t="s">
        <v>192</v>
      </c>
      <c r="AM58" s="239" t="s">
        <v>192</v>
      </c>
      <c r="AN58" s="280" t="s">
        <v>412</v>
      </c>
      <c r="AO58" s="398" t="s">
        <v>410</v>
      </c>
      <c r="AP58" s="398" t="s">
        <v>410</v>
      </c>
      <c r="AQ58" s="281" t="s">
        <v>412</v>
      </c>
      <c r="AR58" s="399" t="s">
        <v>410</v>
      </c>
      <c r="AS58" s="399" t="s">
        <v>410</v>
      </c>
      <c r="AT58" s="45"/>
      <c r="AU58" s="46"/>
      <c r="AV58" s="46"/>
      <c r="AW58" s="103" t="s">
        <v>213</v>
      </c>
      <c r="AX58" s="103" t="s">
        <v>213</v>
      </c>
    </row>
    <row r="59" spans="1:50" ht="29.1" customHeight="1" outlineLevel="1">
      <c r="A59" s="6" t="s">
        <v>4</v>
      </c>
      <c r="B59" s="222" t="s">
        <v>101</v>
      </c>
      <c r="C59" s="222" t="s">
        <v>101</v>
      </c>
      <c r="D59" s="222" t="s">
        <v>101</v>
      </c>
      <c r="E59" s="223" t="s">
        <v>101</v>
      </c>
      <c r="F59" s="223" t="s">
        <v>101</v>
      </c>
      <c r="G59" s="224" t="s">
        <v>101</v>
      </c>
      <c r="H59" s="224" t="s">
        <v>101</v>
      </c>
      <c r="I59" s="224" t="s">
        <v>101</v>
      </c>
      <c r="J59" s="224" t="s">
        <v>101</v>
      </c>
      <c r="K59" s="10"/>
      <c r="L59" s="99" t="s">
        <v>213</v>
      </c>
      <c r="M59" s="99"/>
      <c r="N59" s="99" t="s">
        <v>264</v>
      </c>
      <c r="O59" s="99" t="s">
        <v>264</v>
      </c>
      <c r="P59" s="99" t="s">
        <v>264</v>
      </c>
      <c r="Q59" s="99" t="s">
        <v>264</v>
      </c>
      <c r="R59" s="99" t="s">
        <v>264</v>
      </c>
      <c r="S59" s="99" t="s">
        <v>264</v>
      </c>
      <c r="T59" s="99" t="s">
        <v>264</v>
      </c>
      <c r="U59" s="99" t="s">
        <v>264</v>
      </c>
      <c r="V59" s="99"/>
      <c r="W59" s="99"/>
      <c r="X59" s="216" t="s">
        <v>276</v>
      </c>
      <c r="Y59" s="242" t="s">
        <v>276</v>
      </c>
      <c r="Z59" s="242" t="s">
        <v>276</v>
      </c>
      <c r="AA59" s="218"/>
      <c r="AB59" s="219"/>
      <c r="AC59" s="220"/>
      <c r="AD59" s="220"/>
      <c r="AE59" s="279"/>
      <c r="AF59" s="373"/>
      <c r="AG59" s="373"/>
      <c r="AH59" s="248"/>
      <c r="AI59" s="374"/>
      <c r="AJ59" s="374"/>
      <c r="AK59" s="238" t="s">
        <v>213</v>
      </c>
      <c r="AL59" s="239" t="s">
        <v>192</v>
      </c>
      <c r="AM59" s="239" t="s">
        <v>192</v>
      </c>
      <c r="AN59" s="280" t="s">
        <v>411</v>
      </c>
      <c r="AO59" s="398" t="s">
        <v>410</v>
      </c>
      <c r="AP59" s="398" t="s">
        <v>410</v>
      </c>
      <c r="AQ59" s="281" t="s">
        <v>411</v>
      </c>
      <c r="AR59" s="399" t="s">
        <v>410</v>
      </c>
      <c r="AS59" s="399" t="s">
        <v>410</v>
      </c>
      <c r="AT59" s="45"/>
      <c r="AU59" s="46"/>
      <c r="AV59" s="46"/>
      <c r="AW59" s="103" t="s">
        <v>265</v>
      </c>
      <c r="AX59" s="103" t="s">
        <v>265</v>
      </c>
    </row>
    <row r="60" spans="1:50" ht="29.1" customHeight="1" outlineLevel="1">
      <c r="A60" s="7" t="s">
        <v>0</v>
      </c>
      <c r="B60" s="222" t="s">
        <v>101</v>
      </c>
      <c r="C60" s="222" t="s">
        <v>101</v>
      </c>
      <c r="D60" s="222" t="s">
        <v>101</v>
      </c>
      <c r="E60" s="223" t="s">
        <v>101</v>
      </c>
      <c r="F60" s="223" t="s">
        <v>101</v>
      </c>
      <c r="G60" s="224" t="s">
        <v>101</v>
      </c>
      <c r="H60" s="224" t="s">
        <v>101</v>
      </c>
      <c r="I60" s="224" t="s">
        <v>101</v>
      </c>
      <c r="J60" s="224" t="s">
        <v>101</v>
      </c>
      <c r="K60" s="10"/>
      <c r="L60" s="99" t="s">
        <v>213</v>
      </c>
      <c r="M60" s="99"/>
      <c r="N60" s="99" t="s">
        <v>264</v>
      </c>
      <c r="O60" s="99" t="s">
        <v>264</v>
      </c>
      <c r="P60" s="99" t="s">
        <v>264</v>
      </c>
      <c r="Q60" s="99" t="s">
        <v>264</v>
      </c>
      <c r="R60" s="99" t="s">
        <v>264</v>
      </c>
      <c r="S60" s="99" t="s">
        <v>264</v>
      </c>
      <c r="T60" s="99" t="s">
        <v>264</v>
      </c>
      <c r="U60" s="99" t="s">
        <v>264</v>
      </c>
      <c r="V60" s="99"/>
      <c r="W60" s="99"/>
      <c r="X60" s="216" t="s">
        <v>276</v>
      </c>
      <c r="Y60" s="242" t="s">
        <v>276</v>
      </c>
      <c r="Z60" s="242" t="s">
        <v>276</v>
      </c>
      <c r="AA60" s="218"/>
      <c r="AB60" s="219"/>
      <c r="AC60" s="220"/>
      <c r="AD60" s="220"/>
      <c r="AE60" s="279"/>
      <c r="AF60" s="373"/>
      <c r="AG60" s="373"/>
      <c r="AH60" s="248"/>
      <c r="AI60" s="374"/>
      <c r="AJ60" s="374"/>
      <c r="AK60" s="238" t="s">
        <v>213</v>
      </c>
      <c r="AL60" s="239" t="s">
        <v>192</v>
      </c>
      <c r="AM60" s="239" t="s">
        <v>192</v>
      </c>
      <c r="AN60" s="280" t="s">
        <v>411</v>
      </c>
      <c r="AO60" s="398" t="s">
        <v>410</v>
      </c>
      <c r="AP60" s="398" t="s">
        <v>410</v>
      </c>
      <c r="AQ60" s="281" t="s">
        <v>411</v>
      </c>
      <c r="AR60" s="399" t="s">
        <v>410</v>
      </c>
      <c r="AS60" s="399" t="s">
        <v>410</v>
      </c>
      <c r="AT60" s="45"/>
      <c r="AU60" s="46"/>
      <c r="AV60" s="46"/>
      <c r="AW60" s="103" t="s">
        <v>213</v>
      </c>
      <c r="AX60" s="103" t="s">
        <v>213</v>
      </c>
    </row>
    <row r="61" spans="1:50" ht="29.1" customHeight="1" outlineLevel="1">
      <c r="A61" s="6" t="s">
        <v>15</v>
      </c>
      <c r="B61" s="222" t="s">
        <v>101</v>
      </c>
      <c r="C61" s="222" t="s">
        <v>101</v>
      </c>
      <c r="D61" s="222" t="s">
        <v>101</v>
      </c>
      <c r="E61" s="223" t="s">
        <v>101</v>
      </c>
      <c r="F61" s="223" t="s">
        <v>101</v>
      </c>
      <c r="G61" s="224" t="s">
        <v>101</v>
      </c>
      <c r="H61" s="224" t="s">
        <v>101</v>
      </c>
      <c r="I61" s="224" t="s">
        <v>101</v>
      </c>
      <c r="J61" s="224" t="s">
        <v>101</v>
      </c>
      <c r="K61" s="10"/>
      <c r="L61" s="99" t="s">
        <v>213</v>
      </c>
      <c r="M61" s="99"/>
      <c r="N61" s="99" t="s">
        <v>264</v>
      </c>
      <c r="O61" s="99" t="s">
        <v>264</v>
      </c>
      <c r="P61" s="99" t="s">
        <v>264</v>
      </c>
      <c r="Q61" s="99" t="s">
        <v>264</v>
      </c>
      <c r="R61" s="99" t="s">
        <v>264</v>
      </c>
      <c r="S61" s="99" t="s">
        <v>264</v>
      </c>
      <c r="T61" s="99" t="s">
        <v>264</v>
      </c>
      <c r="U61" s="99" t="s">
        <v>264</v>
      </c>
      <c r="V61" s="99"/>
      <c r="W61" s="99"/>
      <c r="X61" s="216" t="s">
        <v>276</v>
      </c>
      <c r="Y61" s="242" t="s">
        <v>276</v>
      </c>
      <c r="Z61" s="242" t="s">
        <v>276</v>
      </c>
      <c r="AA61" s="218"/>
      <c r="AB61" s="219"/>
      <c r="AC61" s="220"/>
      <c r="AD61" s="220"/>
      <c r="AE61" s="279"/>
      <c r="AF61" s="373"/>
      <c r="AG61" s="373"/>
      <c r="AH61" s="248"/>
      <c r="AI61" s="374"/>
      <c r="AJ61" s="374"/>
      <c r="AK61" s="238" t="s">
        <v>213</v>
      </c>
      <c r="AL61" s="239" t="s">
        <v>192</v>
      </c>
      <c r="AM61" s="239" t="s">
        <v>192</v>
      </c>
      <c r="AN61" s="280" t="s">
        <v>411</v>
      </c>
      <c r="AO61" s="398" t="s">
        <v>410</v>
      </c>
      <c r="AP61" s="398" t="s">
        <v>410</v>
      </c>
      <c r="AQ61" s="281" t="s">
        <v>411</v>
      </c>
      <c r="AR61" s="399" t="s">
        <v>410</v>
      </c>
      <c r="AS61" s="399" t="s">
        <v>410</v>
      </c>
      <c r="AT61" s="45"/>
      <c r="AU61" s="46"/>
      <c r="AV61" s="46"/>
      <c r="AW61" s="103" t="s">
        <v>213</v>
      </c>
      <c r="AX61" s="103" t="s">
        <v>213</v>
      </c>
    </row>
    <row r="62" spans="1:50" ht="29.1" customHeight="1" outlineLevel="1">
      <c r="A62" s="6" t="s">
        <v>21</v>
      </c>
      <c r="B62" s="222" t="s">
        <v>213</v>
      </c>
      <c r="C62" s="222" t="s">
        <v>213</v>
      </c>
      <c r="D62" s="222" t="s">
        <v>213</v>
      </c>
      <c r="E62" s="224" t="s">
        <v>213</v>
      </c>
      <c r="F62" s="224" t="s">
        <v>213</v>
      </c>
      <c r="G62" s="224" t="s">
        <v>213</v>
      </c>
      <c r="H62" s="224" t="s">
        <v>213</v>
      </c>
      <c r="I62" s="224" t="s">
        <v>213</v>
      </c>
      <c r="J62" s="224" t="s">
        <v>213</v>
      </c>
      <c r="K62" s="10"/>
      <c r="L62" s="99" t="s">
        <v>213</v>
      </c>
      <c r="M62" s="99"/>
      <c r="N62" s="99" t="s">
        <v>264</v>
      </c>
      <c r="O62" s="99" t="s">
        <v>264</v>
      </c>
      <c r="P62" s="99" t="s">
        <v>264</v>
      </c>
      <c r="Q62" s="99" t="s">
        <v>264</v>
      </c>
      <c r="R62" s="99" t="s">
        <v>264</v>
      </c>
      <c r="S62" s="99" t="s">
        <v>264</v>
      </c>
      <c r="T62" s="99" t="s">
        <v>264</v>
      </c>
      <c r="U62" s="99" t="s">
        <v>264</v>
      </c>
      <c r="V62" s="99"/>
      <c r="W62" s="99"/>
      <c r="X62" s="216" t="s">
        <v>276</v>
      </c>
      <c r="Y62" s="242" t="s">
        <v>276</v>
      </c>
      <c r="Z62" s="242" t="s">
        <v>276</v>
      </c>
      <c r="AA62" s="218"/>
      <c r="AB62" s="219"/>
      <c r="AC62" s="220"/>
      <c r="AD62" s="220"/>
      <c r="AE62" s="279"/>
      <c r="AF62" s="373"/>
      <c r="AG62" s="373"/>
      <c r="AH62" s="248"/>
      <c r="AI62" s="374"/>
      <c r="AJ62" s="374"/>
      <c r="AK62" s="238" t="s">
        <v>213</v>
      </c>
      <c r="AL62" s="239" t="s">
        <v>192</v>
      </c>
      <c r="AM62" s="239" t="s">
        <v>192</v>
      </c>
      <c r="AN62" s="280" t="s">
        <v>411</v>
      </c>
      <c r="AO62" s="398" t="s">
        <v>410</v>
      </c>
      <c r="AP62" s="398" t="s">
        <v>410</v>
      </c>
      <c r="AQ62" s="281" t="s">
        <v>411</v>
      </c>
      <c r="AR62" s="399" t="s">
        <v>410</v>
      </c>
      <c r="AS62" s="399" t="s">
        <v>410</v>
      </c>
      <c r="AT62" s="45"/>
      <c r="AU62" s="46"/>
      <c r="AV62" s="46"/>
      <c r="AW62" s="103" t="s">
        <v>213</v>
      </c>
      <c r="AX62" s="103" t="s">
        <v>213</v>
      </c>
    </row>
    <row r="63" spans="1:50" ht="29.1" customHeight="1" outlineLevel="1">
      <c r="A63" s="6" t="s">
        <v>10</v>
      </c>
      <c r="B63" s="222" t="s">
        <v>213</v>
      </c>
      <c r="C63" s="222" t="s">
        <v>213</v>
      </c>
      <c r="D63" s="222" t="s">
        <v>213</v>
      </c>
      <c r="E63" s="224" t="s">
        <v>213</v>
      </c>
      <c r="F63" s="224" t="s">
        <v>213</v>
      </c>
      <c r="G63" s="224" t="s">
        <v>213</v>
      </c>
      <c r="H63" s="224" t="s">
        <v>213</v>
      </c>
      <c r="I63" s="224" t="s">
        <v>213</v>
      </c>
      <c r="J63" s="224" t="s">
        <v>213</v>
      </c>
      <c r="K63" s="10"/>
      <c r="L63" s="99" t="s">
        <v>213</v>
      </c>
      <c r="M63" s="99"/>
      <c r="N63" s="99" t="s">
        <v>264</v>
      </c>
      <c r="O63" s="99" t="s">
        <v>264</v>
      </c>
      <c r="P63" s="99" t="s">
        <v>264</v>
      </c>
      <c r="Q63" s="99" t="s">
        <v>264</v>
      </c>
      <c r="R63" s="99" t="s">
        <v>264</v>
      </c>
      <c r="S63" s="99" t="s">
        <v>264</v>
      </c>
      <c r="T63" s="99" t="s">
        <v>264</v>
      </c>
      <c r="U63" s="99" t="s">
        <v>264</v>
      </c>
      <c r="V63" s="99"/>
      <c r="W63" s="99"/>
      <c r="X63" s="216" t="s">
        <v>276</v>
      </c>
      <c r="Y63" s="242" t="s">
        <v>276</v>
      </c>
      <c r="Z63" s="242" t="s">
        <v>276</v>
      </c>
      <c r="AA63" s="218"/>
      <c r="AB63" s="219"/>
      <c r="AC63" s="220"/>
      <c r="AD63" s="220"/>
      <c r="AE63" s="279"/>
      <c r="AF63" s="373"/>
      <c r="AG63" s="373"/>
      <c r="AH63" s="248"/>
      <c r="AI63" s="374"/>
      <c r="AJ63" s="374"/>
      <c r="AK63" s="238" t="s">
        <v>192</v>
      </c>
      <c r="AL63" s="239" t="s">
        <v>192</v>
      </c>
      <c r="AM63" s="239" t="s">
        <v>192</v>
      </c>
      <c r="AN63" s="280" t="s">
        <v>412</v>
      </c>
      <c r="AO63" s="398" t="s">
        <v>410</v>
      </c>
      <c r="AP63" s="398" t="s">
        <v>410</v>
      </c>
      <c r="AQ63" s="281" t="s">
        <v>412</v>
      </c>
      <c r="AR63" s="399" t="s">
        <v>410</v>
      </c>
      <c r="AS63" s="399" t="s">
        <v>410</v>
      </c>
      <c r="AT63" s="45"/>
      <c r="AU63" s="46"/>
      <c r="AV63" s="46"/>
      <c r="AW63" s="103" t="s">
        <v>213</v>
      </c>
      <c r="AX63" s="103" t="s">
        <v>213</v>
      </c>
    </row>
    <row r="64" spans="1:50" ht="29.1" customHeight="1" outlineLevel="1">
      <c r="A64" s="6" t="s">
        <v>2</v>
      </c>
      <c r="B64" s="222" t="s">
        <v>101</v>
      </c>
      <c r="C64" s="222" t="s">
        <v>101</v>
      </c>
      <c r="D64" s="222" t="s">
        <v>101</v>
      </c>
      <c r="E64" s="224" t="s">
        <v>101</v>
      </c>
      <c r="F64" s="224" t="s">
        <v>101</v>
      </c>
      <c r="G64" s="224" t="s">
        <v>101</v>
      </c>
      <c r="H64" s="224" t="s">
        <v>101</v>
      </c>
      <c r="I64" s="224" t="s">
        <v>101</v>
      </c>
      <c r="J64" s="224" t="s">
        <v>101</v>
      </c>
      <c r="K64" s="10"/>
      <c r="L64" s="99" t="s">
        <v>213</v>
      </c>
      <c r="M64" s="99"/>
      <c r="N64" s="99" t="s">
        <v>264</v>
      </c>
      <c r="O64" s="99" t="s">
        <v>264</v>
      </c>
      <c r="P64" s="99" t="s">
        <v>264</v>
      </c>
      <c r="Q64" s="99" t="s">
        <v>264</v>
      </c>
      <c r="R64" s="99" t="s">
        <v>264</v>
      </c>
      <c r="S64" s="99" t="s">
        <v>264</v>
      </c>
      <c r="T64" s="99" t="s">
        <v>264</v>
      </c>
      <c r="U64" s="99" t="s">
        <v>264</v>
      </c>
      <c r="V64" s="99"/>
      <c r="W64" s="99"/>
      <c r="X64" s="216" t="s">
        <v>276</v>
      </c>
      <c r="Y64" s="242" t="s">
        <v>276</v>
      </c>
      <c r="Z64" s="242" t="s">
        <v>276</v>
      </c>
      <c r="AA64" s="218"/>
      <c r="AB64" s="219"/>
      <c r="AC64" s="220"/>
      <c r="AD64" s="220"/>
      <c r="AE64" s="279"/>
      <c r="AF64" s="373"/>
      <c r="AG64" s="373"/>
      <c r="AH64" s="248"/>
      <c r="AI64" s="374"/>
      <c r="AJ64" s="374"/>
      <c r="AK64" s="238" t="s">
        <v>213</v>
      </c>
      <c r="AL64" s="239" t="s">
        <v>192</v>
      </c>
      <c r="AM64" s="239" t="s">
        <v>192</v>
      </c>
      <c r="AN64" s="280" t="s">
        <v>411</v>
      </c>
      <c r="AO64" s="398" t="s">
        <v>410</v>
      </c>
      <c r="AP64" s="398" t="s">
        <v>410</v>
      </c>
      <c r="AQ64" s="281" t="s">
        <v>411</v>
      </c>
      <c r="AR64" s="399" t="s">
        <v>410</v>
      </c>
      <c r="AS64" s="399" t="s">
        <v>410</v>
      </c>
      <c r="AT64" s="45"/>
      <c r="AU64" s="46"/>
      <c r="AV64" s="46"/>
      <c r="AW64" s="103" t="s">
        <v>213</v>
      </c>
      <c r="AX64" s="103" t="s">
        <v>213</v>
      </c>
    </row>
    <row r="65" spans="1:50" ht="29.1" customHeight="1" outlineLevel="1">
      <c r="A65" s="6" t="s">
        <v>23</v>
      </c>
      <c r="B65" s="222" t="s">
        <v>213</v>
      </c>
      <c r="C65" s="222" t="s">
        <v>214</v>
      </c>
      <c r="D65" s="222" t="s">
        <v>215</v>
      </c>
      <c r="E65" s="224" t="s">
        <v>265</v>
      </c>
      <c r="F65" s="224" t="s">
        <v>266</v>
      </c>
      <c r="G65" s="224" t="s">
        <v>267</v>
      </c>
      <c r="H65" s="224" t="s">
        <v>268</v>
      </c>
      <c r="I65" s="224" t="s">
        <v>269</v>
      </c>
      <c r="J65" s="224" t="s">
        <v>270</v>
      </c>
      <c r="K65" s="10"/>
      <c r="L65" s="99" t="s">
        <v>213</v>
      </c>
      <c r="M65" s="99"/>
      <c r="N65" s="99" t="s">
        <v>264</v>
      </c>
      <c r="O65" s="99" t="s">
        <v>264</v>
      </c>
      <c r="P65" s="99" t="s">
        <v>264</v>
      </c>
      <c r="Q65" s="99" t="s">
        <v>264</v>
      </c>
      <c r="R65" s="99" t="s">
        <v>264</v>
      </c>
      <c r="S65" s="99" t="s">
        <v>264</v>
      </c>
      <c r="T65" s="99" t="s">
        <v>264</v>
      </c>
      <c r="U65" s="99" t="s">
        <v>264</v>
      </c>
      <c r="V65" s="99"/>
      <c r="W65" s="99"/>
      <c r="X65" s="216" t="s">
        <v>276</v>
      </c>
      <c r="Y65" s="242" t="s">
        <v>276</v>
      </c>
      <c r="Z65" s="242" t="s">
        <v>276</v>
      </c>
      <c r="AA65" s="218"/>
      <c r="AB65" s="219"/>
      <c r="AC65" s="220"/>
      <c r="AD65" s="220"/>
      <c r="AE65" s="279"/>
      <c r="AF65" s="373"/>
      <c r="AG65" s="373"/>
      <c r="AH65" s="248"/>
      <c r="AI65" s="374"/>
      <c r="AJ65" s="374"/>
      <c r="AK65" s="238" t="s">
        <v>213</v>
      </c>
      <c r="AL65" s="239" t="s">
        <v>192</v>
      </c>
      <c r="AM65" s="239" t="s">
        <v>192</v>
      </c>
      <c r="AN65" s="280" t="s">
        <v>411</v>
      </c>
      <c r="AO65" s="398" t="s">
        <v>410</v>
      </c>
      <c r="AP65" s="398" t="s">
        <v>410</v>
      </c>
      <c r="AQ65" s="281" t="s">
        <v>411</v>
      </c>
      <c r="AR65" s="399" t="s">
        <v>410</v>
      </c>
      <c r="AS65" s="399" t="s">
        <v>410</v>
      </c>
      <c r="AT65" s="45"/>
      <c r="AU65" s="46"/>
      <c r="AV65" s="46"/>
      <c r="AW65" s="103" t="s">
        <v>213</v>
      </c>
      <c r="AX65" s="103" t="s">
        <v>213</v>
      </c>
    </row>
    <row r="66" spans="1:50" ht="29.1" customHeight="1" outlineLevel="1">
      <c r="A66" s="6" t="s">
        <v>17</v>
      </c>
      <c r="B66" s="222" t="s">
        <v>101</v>
      </c>
      <c r="C66" s="222" t="s">
        <v>101</v>
      </c>
      <c r="D66" s="222" t="s">
        <v>101</v>
      </c>
      <c r="E66" s="224" t="s">
        <v>101</v>
      </c>
      <c r="F66" s="224" t="s">
        <v>101</v>
      </c>
      <c r="G66" s="224" t="s">
        <v>101</v>
      </c>
      <c r="H66" s="224" t="s">
        <v>101</v>
      </c>
      <c r="I66" s="224" t="s">
        <v>101</v>
      </c>
      <c r="J66" s="224" t="s">
        <v>101</v>
      </c>
      <c r="K66" s="10"/>
      <c r="L66" s="99" t="s">
        <v>213</v>
      </c>
      <c r="M66" s="99"/>
      <c r="N66" s="99" t="s">
        <v>264</v>
      </c>
      <c r="O66" s="99" t="s">
        <v>264</v>
      </c>
      <c r="P66" s="99" t="s">
        <v>264</v>
      </c>
      <c r="Q66" s="99" t="s">
        <v>264</v>
      </c>
      <c r="R66" s="99" t="s">
        <v>264</v>
      </c>
      <c r="S66" s="99" t="s">
        <v>264</v>
      </c>
      <c r="T66" s="99" t="s">
        <v>264</v>
      </c>
      <c r="U66" s="99" t="s">
        <v>264</v>
      </c>
      <c r="V66" s="99"/>
      <c r="W66" s="99"/>
      <c r="X66" s="216" t="s">
        <v>276</v>
      </c>
      <c r="Y66" s="242" t="s">
        <v>276</v>
      </c>
      <c r="Z66" s="242" t="s">
        <v>276</v>
      </c>
      <c r="AA66" s="218"/>
      <c r="AB66" s="219"/>
      <c r="AC66" s="220"/>
      <c r="AD66" s="220"/>
      <c r="AE66" s="279"/>
      <c r="AF66" s="373"/>
      <c r="AG66" s="373"/>
      <c r="AH66" s="248"/>
      <c r="AI66" s="374"/>
      <c r="AJ66" s="374"/>
      <c r="AK66" s="238" t="s">
        <v>192</v>
      </c>
      <c r="AL66" s="239" t="s">
        <v>192</v>
      </c>
      <c r="AM66" s="239" t="s">
        <v>192</v>
      </c>
      <c r="AN66" s="280" t="s">
        <v>412</v>
      </c>
      <c r="AO66" s="398" t="s">
        <v>410</v>
      </c>
      <c r="AP66" s="398" t="s">
        <v>410</v>
      </c>
      <c r="AQ66" s="281" t="s">
        <v>412</v>
      </c>
      <c r="AR66" s="399" t="s">
        <v>410</v>
      </c>
      <c r="AS66" s="399" t="s">
        <v>410</v>
      </c>
      <c r="AT66" s="45"/>
      <c r="AU66" s="46"/>
      <c r="AV66" s="46"/>
      <c r="AW66" s="103" t="s">
        <v>213</v>
      </c>
      <c r="AX66" s="103" t="s">
        <v>213</v>
      </c>
    </row>
    <row r="67" spans="1:50" ht="29.1" customHeight="1" outlineLevel="1">
      <c r="A67" s="6" t="s">
        <v>24</v>
      </c>
      <c r="B67" s="222" t="s">
        <v>101</v>
      </c>
      <c r="C67" s="222" t="s">
        <v>101</v>
      </c>
      <c r="D67" s="222" t="s">
        <v>101</v>
      </c>
      <c r="E67" s="224" t="s">
        <v>101</v>
      </c>
      <c r="F67" s="224" t="s">
        <v>101</v>
      </c>
      <c r="G67" s="224" t="s">
        <v>101</v>
      </c>
      <c r="H67" s="224" t="s">
        <v>101</v>
      </c>
      <c r="I67" s="224" t="s">
        <v>101</v>
      </c>
      <c r="J67" s="224" t="s">
        <v>101</v>
      </c>
      <c r="K67" s="10"/>
      <c r="L67" s="99" t="s">
        <v>213</v>
      </c>
      <c r="M67" s="99"/>
      <c r="N67" s="99" t="s">
        <v>264</v>
      </c>
      <c r="O67" s="99" t="s">
        <v>264</v>
      </c>
      <c r="P67" s="99" t="s">
        <v>264</v>
      </c>
      <c r="Q67" s="99" t="s">
        <v>264</v>
      </c>
      <c r="R67" s="99" t="s">
        <v>264</v>
      </c>
      <c r="S67" s="99" t="s">
        <v>264</v>
      </c>
      <c r="T67" s="99" t="s">
        <v>264</v>
      </c>
      <c r="U67" s="99" t="s">
        <v>264</v>
      </c>
      <c r="V67" s="99"/>
      <c r="W67" s="99"/>
      <c r="X67" s="216" t="s">
        <v>276</v>
      </c>
      <c r="Y67" s="242" t="s">
        <v>276</v>
      </c>
      <c r="Z67" s="242" t="s">
        <v>276</v>
      </c>
      <c r="AA67" s="218"/>
      <c r="AB67" s="219"/>
      <c r="AC67" s="220"/>
      <c r="AD67" s="220"/>
      <c r="AE67" s="279"/>
      <c r="AF67" s="373"/>
      <c r="AG67" s="373"/>
      <c r="AH67" s="248"/>
      <c r="AI67" s="374"/>
      <c r="AJ67" s="374"/>
      <c r="AK67" s="238" t="s">
        <v>213</v>
      </c>
      <c r="AL67" s="239" t="s">
        <v>192</v>
      </c>
      <c r="AM67" s="239" t="s">
        <v>192</v>
      </c>
      <c r="AN67" s="280" t="s">
        <v>411</v>
      </c>
      <c r="AO67" s="398" t="s">
        <v>410</v>
      </c>
      <c r="AP67" s="398" t="s">
        <v>410</v>
      </c>
      <c r="AQ67" s="281" t="s">
        <v>411</v>
      </c>
      <c r="AR67" s="399" t="s">
        <v>410</v>
      </c>
      <c r="AS67" s="399" t="s">
        <v>410</v>
      </c>
      <c r="AT67" s="45"/>
      <c r="AU67" s="46"/>
      <c r="AV67" s="46"/>
      <c r="AW67" s="103" t="s">
        <v>213</v>
      </c>
      <c r="AX67" s="103" t="s">
        <v>213</v>
      </c>
    </row>
    <row r="68" spans="1:50" ht="29.1" customHeight="1" outlineLevel="1">
      <c r="A68" s="6" t="s">
        <v>27</v>
      </c>
      <c r="B68" s="222" t="s">
        <v>101</v>
      </c>
      <c r="C68" s="222" t="s">
        <v>101</v>
      </c>
      <c r="D68" s="222" t="s">
        <v>101</v>
      </c>
      <c r="E68" s="224" t="s">
        <v>101</v>
      </c>
      <c r="F68" s="224" t="s">
        <v>101</v>
      </c>
      <c r="G68" s="224" t="s">
        <v>101</v>
      </c>
      <c r="H68" s="224" t="s">
        <v>101</v>
      </c>
      <c r="I68" s="224" t="s">
        <v>101</v>
      </c>
      <c r="J68" s="224" t="s">
        <v>101</v>
      </c>
      <c r="K68" s="10"/>
      <c r="L68" s="99" t="s">
        <v>273</v>
      </c>
      <c r="M68" s="99"/>
      <c r="N68" s="99" t="s">
        <v>264</v>
      </c>
      <c r="O68" s="99" t="s">
        <v>264</v>
      </c>
      <c r="P68" s="99" t="s">
        <v>264</v>
      </c>
      <c r="Q68" s="99" t="s">
        <v>264</v>
      </c>
      <c r="R68" s="99" t="s">
        <v>264</v>
      </c>
      <c r="S68" s="99" t="s">
        <v>264</v>
      </c>
      <c r="T68" s="99" t="s">
        <v>264</v>
      </c>
      <c r="U68" s="99" t="s">
        <v>264</v>
      </c>
      <c r="V68" s="99"/>
      <c r="W68" s="99"/>
      <c r="X68" s="216" t="s">
        <v>276</v>
      </c>
      <c r="Y68" s="242" t="s">
        <v>276</v>
      </c>
      <c r="Z68" s="242" t="s">
        <v>276</v>
      </c>
      <c r="AA68" s="218"/>
      <c r="AB68" s="219"/>
      <c r="AC68" s="220"/>
      <c r="AD68" s="220"/>
      <c r="AE68" s="279"/>
      <c r="AF68" s="373"/>
      <c r="AG68" s="373"/>
      <c r="AH68" s="248"/>
      <c r="AI68" s="374"/>
      <c r="AJ68" s="374"/>
      <c r="AK68" s="238" t="s">
        <v>213</v>
      </c>
      <c r="AL68" s="239" t="s">
        <v>192</v>
      </c>
      <c r="AM68" s="239" t="s">
        <v>192</v>
      </c>
      <c r="AN68" s="280" t="s">
        <v>411</v>
      </c>
      <c r="AO68" s="398" t="s">
        <v>410</v>
      </c>
      <c r="AP68" s="398" t="s">
        <v>410</v>
      </c>
      <c r="AQ68" s="281" t="s">
        <v>411</v>
      </c>
      <c r="AR68" s="399" t="s">
        <v>410</v>
      </c>
      <c r="AS68" s="399" t="s">
        <v>410</v>
      </c>
      <c r="AT68" s="45"/>
      <c r="AU68" s="46"/>
      <c r="AV68" s="46"/>
      <c r="AW68" s="103" t="s">
        <v>273</v>
      </c>
      <c r="AX68" s="103" t="s">
        <v>273</v>
      </c>
    </row>
    <row r="69" spans="1:50" ht="29.1" customHeight="1" outlineLevel="1">
      <c r="A69" s="6" t="s">
        <v>8</v>
      </c>
      <c r="B69" s="222" t="s">
        <v>213</v>
      </c>
      <c r="C69" s="222" t="s">
        <v>214</v>
      </c>
      <c r="D69" s="222" t="s">
        <v>215</v>
      </c>
      <c r="E69" s="224" t="s">
        <v>265</v>
      </c>
      <c r="F69" s="224" t="s">
        <v>266</v>
      </c>
      <c r="G69" s="224" t="s">
        <v>267</v>
      </c>
      <c r="H69" s="224" t="s">
        <v>268</v>
      </c>
      <c r="I69" s="224" t="s">
        <v>269</v>
      </c>
      <c r="J69" s="224" t="s">
        <v>270</v>
      </c>
      <c r="K69" s="10"/>
      <c r="L69" s="99" t="s">
        <v>213</v>
      </c>
      <c r="M69" s="99"/>
      <c r="N69" s="99" t="s">
        <v>264</v>
      </c>
      <c r="O69" s="99" t="s">
        <v>264</v>
      </c>
      <c r="P69" s="99" t="s">
        <v>264</v>
      </c>
      <c r="Q69" s="99" t="s">
        <v>264</v>
      </c>
      <c r="R69" s="99" t="s">
        <v>264</v>
      </c>
      <c r="S69" s="99" t="s">
        <v>264</v>
      </c>
      <c r="T69" s="99" t="s">
        <v>264</v>
      </c>
      <c r="U69" s="99" t="s">
        <v>264</v>
      </c>
      <c r="V69" s="99"/>
      <c r="W69" s="99"/>
      <c r="X69" s="216" t="s">
        <v>276</v>
      </c>
      <c r="Y69" s="242" t="s">
        <v>276</v>
      </c>
      <c r="Z69" s="242" t="s">
        <v>276</v>
      </c>
      <c r="AA69" s="218"/>
      <c r="AB69" s="219"/>
      <c r="AC69" s="220"/>
      <c r="AD69" s="220"/>
      <c r="AE69" s="279"/>
      <c r="AF69" s="373"/>
      <c r="AG69" s="373"/>
      <c r="AH69" s="248"/>
      <c r="AI69" s="374"/>
      <c r="AJ69" s="374"/>
      <c r="AK69" s="238" t="s">
        <v>192</v>
      </c>
      <c r="AL69" s="239" t="s">
        <v>192</v>
      </c>
      <c r="AM69" s="239" t="s">
        <v>192</v>
      </c>
      <c r="AN69" s="280" t="s">
        <v>412</v>
      </c>
      <c r="AO69" s="398" t="s">
        <v>410</v>
      </c>
      <c r="AP69" s="398" t="s">
        <v>410</v>
      </c>
      <c r="AQ69" s="281" t="s">
        <v>412</v>
      </c>
      <c r="AR69" s="399" t="s">
        <v>410</v>
      </c>
      <c r="AS69" s="399" t="s">
        <v>410</v>
      </c>
      <c r="AT69" s="45"/>
      <c r="AU69" s="46"/>
      <c r="AV69" s="46"/>
      <c r="AW69" s="103" t="s">
        <v>213</v>
      </c>
      <c r="AX69" s="103" t="s">
        <v>213</v>
      </c>
    </row>
    <row r="70" spans="1:50" ht="29.1" customHeight="1" outlineLevel="1">
      <c r="A70" s="6" t="s">
        <v>11</v>
      </c>
      <c r="B70" s="222" t="s">
        <v>101</v>
      </c>
      <c r="C70" s="222" t="s">
        <v>101</v>
      </c>
      <c r="D70" s="222" t="s">
        <v>101</v>
      </c>
      <c r="E70" s="224" t="s">
        <v>101</v>
      </c>
      <c r="F70" s="224" t="s">
        <v>101</v>
      </c>
      <c r="G70" s="224" t="s">
        <v>101</v>
      </c>
      <c r="H70" s="224" t="s">
        <v>101</v>
      </c>
      <c r="I70" s="224" t="s">
        <v>101</v>
      </c>
      <c r="J70" s="224" t="s">
        <v>101</v>
      </c>
      <c r="K70" s="10"/>
      <c r="L70" s="99" t="s">
        <v>213</v>
      </c>
      <c r="M70" s="99"/>
      <c r="N70" s="99" t="s">
        <v>264</v>
      </c>
      <c r="O70" s="99" t="s">
        <v>264</v>
      </c>
      <c r="P70" s="99" t="s">
        <v>264</v>
      </c>
      <c r="Q70" s="99" t="s">
        <v>264</v>
      </c>
      <c r="R70" s="99" t="s">
        <v>264</v>
      </c>
      <c r="S70" s="99" t="s">
        <v>264</v>
      </c>
      <c r="T70" s="99" t="s">
        <v>264</v>
      </c>
      <c r="U70" s="99" t="s">
        <v>264</v>
      </c>
      <c r="V70" s="99"/>
      <c r="W70" s="99"/>
      <c r="X70" s="216" t="s">
        <v>276</v>
      </c>
      <c r="Y70" s="242" t="s">
        <v>276</v>
      </c>
      <c r="Z70" s="242" t="s">
        <v>276</v>
      </c>
      <c r="AA70" s="218"/>
      <c r="AB70" s="219"/>
      <c r="AC70" s="220"/>
      <c r="AD70" s="220"/>
      <c r="AE70" s="279"/>
      <c r="AF70" s="373"/>
      <c r="AG70" s="373"/>
      <c r="AH70" s="248"/>
      <c r="AI70" s="374"/>
      <c r="AJ70" s="374"/>
      <c r="AK70" s="238" t="s">
        <v>213</v>
      </c>
      <c r="AL70" s="239" t="s">
        <v>192</v>
      </c>
      <c r="AM70" s="239" t="s">
        <v>192</v>
      </c>
      <c r="AN70" s="280" t="s">
        <v>411</v>
      </c>
      <c r="AO70" s="398" t="s">
        <v>410</v>
      </c>
      <c r="AP70" s="398" t="s">
        <v>410</v>
      </c>
      <c r="AQ70" s="281" t="s">
        <v>411</v>
      </c>
      <c r="AR70" s="399" t="s">
        <v>410</v>
      </c>
      <c r="AS70" s="399" t="s">
        <v>410</v>
      </c>
      <c r="AT70" s="45"/>
      <c r="AU70" s="46"/>
      <c r="AV70" s="46"/>
      <c r="AW70" s="103" t="s">
        <v>213</v>
      </c>
      <c r="AX70" s="103" t="s">
        <v>213</v>
      </c>
    </row>
    <row r="71" spans="1:50" ht="29.1" customHeight="1" outlineLevel="1">
      <c r="A71" s="6" t="s">
        <v>14</v>
      </c>
      <c r="B71" s="222" t="s">
        <v>213</v>
      </c>
      <c r="C71" s="222" t="s">
        <v>214</v>
      </c>
      <c r="D71" s="222" t="s">
        <v>215</v>
      </c>
      <c r="E71" s="224" t="s">
        <v>265</v>
      </c>
      <c r="F71" s="224" t="s">
        <v>266</v>
      </c>
      <c r="G71" s="224" t="s">
        <v>267</v>
      </c>
      <c r="H71" s="224" t="s">
        <v>268</v>
      </c>
      <c r="I71" s="224" t="s">
        <v>269</v>
      </c>
      <c r="J71" s="224" t="s">
        <v>270</v>
      </c>
      <c r="K71" s="10"/>
      <c r="L71" s="99" t="s">
        <v>213</v>
      </c>
      <c r="M71" s="99"/>
      <c r="N71" s="99" t="s">
        <v>264</v>
      </c>
      <c r="O71" s="99" t="s">
        <v>264</v>
      </c>
      <c r="P71" s="99" t="s">
        <v>264</v>
      </c>
      <c r="Q71" s="99" t="s">
        <v>264</v>
      </c>
      <c r="R71" s="99" t="s">
        <v>264</v>
      </c>
      <c r="S71" s="99" t="s">
        <v>264</v>
      </c>
      <c r="T71" s="99" t="s">
        <v>264</v>
      </c>
      <c r="U71" s="99" t="s">
        <v>264</v>
      </c>
      <c r="V71" s="99"/>
      <c r="W71" s="99"/>
      <c r="X71" s="216" t="s">
        <v>276</v>
      </c>
      <c r="Y71" s="242" t="s">
        <v>276</v>
      </c>
      <c r="Z71" s="242" t="s">
        <v>276</v>
      </c>
      <c r="AA71" s="218"/>
      <c r="AB71" s="219"/>
      <c r="AC71" s="220"/>
      <c r="AD71" s="220"/>
      <c r="AE71" s="279"/>
      <c r="AF71" s="373"/>
      <c r="AG71" s="373"/>
      <c r="AH71" s="248"/>
      <c r="AI71" s="374"/>
      <c r="AJ71" s="374"/>
      <c r="AK71" s="238" t="s">
        <v>213</v>
      </c>
      <c r="AL71" s="239" t="s">
        <v>192</v>
      </c>
      <c r="AM71" s="239" t="s">
        <v>192</v>
      </c>
      <c r="AN71" s="280" t="s">
        <v>411</v>
      </c>
      <c r="AO71" s="398" t="s">
        <v>410</v>
      </c>
      <c r="AP71" s="398" t="s">
        <v>410</v>
      </c>
      <c r="AQ71" s="281" t="s">
        <v>411</v>
      </c>
      <c r="AR71" s="399" t="s">
        <v>410</v>
      </c>
      <c r="AS71" s="399" t="s">
        <v>410</v>
      </c>
      <c r="AT71" s="45"/>
      <c r="AU71" s="46"/>
      <c r="AV71" s="46"/>
      <c r="AW71" s="103" t="s">
        <v>213</v>
      </c>
      <c r="AX71" s="103" t="s">
        <v>213</v>
      </c>
    </row>
    <row r="72" spans="1:50" ht="29.1" customHeight="1" outlineLevel="1">
      <c r="A72" s="6" t="s">
        <v>12</v>
      </c>
      <c r="B72" s="222" t="s">
        <v>101</v>
      </c>
      <c r="C72" s="222" t="s">
        <v>101</v>
      </c>
      <c r="D72" s="222" t="s">
        <v>101</v>
      </c>
      <c r="E72" s="224" t="s">
        <v>101</v>
      </c>
      <c r="F72" s="224" t="s">
        <v>101</v>
      </c>
      <c r="G72" s="224" t="s">
        <v>101</v>
      </c>
      <c r="H72" s="224" t="s">
        <v>101</v>
      </c>
      <c r="I72" s="224" t="s">
        <v>101</v>
      </c>
      <c r="J72" s="224" t="s">
        <v>101</v>
      </c>
      <c r="K72" s="10"/>
      <c r="L72" s="99" t="s">
        <v>102</v>
      </c>
      <c r="M72" s="99"/>
      <c r="N72" s="99" t="s">
        <v>264</v>
      </c>
      <c r="O72" s="99" t="s">
        <v>264</v>
      </c>
      <c r="P72" s="99" t="s">
        <v>264</v>
      </c>
      <c r="Q72" s="99" t="s">
        <v>264</v>
      </c>
      <c r="R72" s="99" t="s">
        <v>264</v>
      </c>
      <c r="S72" s="99" t="s">
        <v>264</v>
      </c>
      <c r="T72" s="99" t="s">
        <v>264</v>
      </c>
      <c r="U72" s="99" t="s">
        <v>264</v>
      </c>
      <c r="V72" s="99"/>
      <c r="W72" s="99"/>
      <c r="X72" s="216" t="s">
        <v>276</v>
      </c>
      <c r="Y72" s="242" t="s">
        <v>276</v>
      </c>
      <c r="Z72" s="242" t="s">
        <v>276</v>
      </c>
      <c r="AA72" s="218"/>
      <c r="AB72" s="219"/>
      <c r="AC72" s="220"/>
      <c r="AD72" s="220"/>
      <c r="AE72" s="279"/>
      <c r="AF72" s="373"/>
      <c r="AG72" s="373"/>
      <c r="AH72" s="248"/>
      <c r="AI72" s="374"/>
      <c r="AJ72" s="374"/>
      <c r="AK72" s="238" t="s">
        <v>213</v>
      </c>
      <c r="AL72" s="239" t="s">
        <v>192</v>
      </c>
      <c r="AM72" s="239" t="s">
        <v>192</v>
      </c>
      <c r="AN72" s="280" t="s">
        <v>411</v>
      </c>
      <c r="AO72" s="398" t="s">
        <v>410</v>
      </c>
      <c r="AP72" s="398" t="s">
        <v>410</v>
      </c>
      <c r="AQ72" s="281" t="s">
        <v>411</v>
      </c>
      <c r="AR72" s="399" t="s">
        <v>410</v>
      </c>
      <c r="AS72" s="399" t="s">
        <v>410</v>
      </c>
      <c r="AT72" s="45"/>
      <c r="AU72" s="46"/>
      <c r="AV72" s="46"/>
      <c r="AW72" s="103" t="s">
        <v>102</v>
      </c>
      <c r="AX72" s="103" t="s">
        <v>102</v>
      </c>
    </row>
    <row r="73" spans="1:50" ht="29.1" customHeight="1" outlineLevel="1">
      <c r="A73" s="6" t="s">
        <v>25</v>
      </c>
      <c r="B73" s="222" t="s">
        <v>213</v>
      </c>
      <c r="C73" s="222" t="s">
        <v>214</v>
      </c>
      <c r="D73" s="222" t="s">
        <v>215</v>
      </c>
      <c r="E73" s="224" t="s">
        <v>265</v>
      </c>
      <c r="F73" s="224" t="s">
        <v>266</v>
      </c>
      <c r="G73" s="224" t="s">
        <v>267</v>
      </c>
      <c r="H73" s="224" t="s">
        <v>268</v>
      </c>
      <c r="I73" s="224" t="s">
        <v>269</v>
      </c>
      <c r="J73" s="224" t="s">
        <v>270</v>
      </c>
      <c r="K73" s="10"/>
      <c r="L73" s="99" t="s">
        <v>213</v>
      </c>
      <c r="M73" s="99"/>
      <c r="N73" s="99" t="s">
        <v>264</v>
      </c>
      <c r="O73" s="99" t="s">
        <v>264</v>
      </c>
      <c r="P73" s="99" t="s">
        <v>264</v>
      </c>
      <c r="Q73" s="99" t="s">
        <v>264</v>
      </c>
      <c r="R73" s="99" t="s">
        <v>264</v>
      </c>
      <c r="S73" s="99" t="s">
        <v>264</v>
      </c>
      <c r="T73" s="99" t="s">
        <v>264</v>
      </c>
      <c r="U73" s="99" t="s">
        <v>264</v>
      </c>
      <c r="V73" s="99"/>
      <c r="W73" s="99"/>
      <c r="X73" s="216" t="s">
        <v>276</v>
      </c>
      <c r="Y73" s="242" t="s">
        <v>276</v>
      </c>
      <c r="Z73" s="242" t="s">
        <v>276</v>
      </c>
      <c r="AA73" s="218"/>
      <c r="AB73" s="219"/>
      <c r="AC73" s="220"/>
      <c r="AD73" s="220"/>
      <c r="AE73" s="279"/>
      <c r="AF73" s="373"/>
      <c r="AG73" s="373"/>
      <c r="AH73" s="248"/>
      <c r="AI73" s="374"/>
      <c r="AJ73" s="374"/>
      <c r="AK73" s="238" t="s">
        <v>213</v>
      </c>
      <c r="AL73" s="239" t="s">
        <v>192</v>
      </c>
      <c r="AM73" s="239" t="s">
        <v>192</v>
      </c>
      <c r="AN73" s="280" t="s">
        <v>411</v>
      </c>
      <c r="AO73" s="398" t="s">
        <v>410</v>
      </c>
      <c r="AP73" s="398" t="s">
        <v>410</v>
      </c>
      <c r="AQ73" s="281" t="s">
        <v>411</v>
      </c>
      <c r="AR73" s="399" t="s">
        <v>410</v>
      </c>
      <c r="AS73" s="399" t="s">
        <v>410</v>
      </c>
      <c r="AT73" s="45"/>
      <c r="AU73" s="46"/>
      <c r="AV73" s="46"/>
      <c r="AW73" s="103" t="s">
        <v>213</v>
      </c>
      <c r="AX73" s="103" t="s">
        <v>213</v>
      </c>
    </row>
    <row r="74" spans="1:50" ht="29.1" customHeight="1" outlineLevel="1">
      <c r="A74" s="6" t="s">
        <v>26</v>
      </c>
      <c r="B74" s="222" t="s">
        <v>101</v>
      </c>
      <c r="C74" s="222" t="s">
        <v>101</v>
      </c>
      <c r="D74" s="222" t="s">
        <v>101</v>
      </c>
      <c r="E74" s="224" t="s">
        <v>101</v>
      </c>
      <c r="F74" s="224" t="s">
        <v>101</v>
      </c>
      <c r="G74" s="224" t="s">
        <v>101</v>
      </c>
      <c r="H74" s="224" t="s">
        <v>101</v>
      </c>
      <c r="I74" s="224" t="s">
        <v>101</v>
      </c>
      <c r="J74" s="224" t="s">
        <v>101</v>
      </c>
      <c r="K74" s="10"/>
      <c r="L74" s="99" t="s">
        <v>268</v>
      </c>
      <c r="M74" s="99"/>
      <c r="N74" s="99" t="s">
        <v>264</v>
      </c>
      <c r="O74" s="99" t="s">
        <v>264</v>
      </c>
      <c r="P74" s="99" t="s">
        <v>264</v>
      </c>
      <c r="Q74" s="99" t="s">
        <v>264</v>
      </c>
      <c r="R74" s="99" t="s">
        <v>264</v>
      </c>
      <c r="S74" s="99" t="s">
        <v>264</v>
      </c>
      <c r="T74" s="99" t="s">
        <v>264</v>
      </c>
      <c r="U74" s="99" t="s">
        <v>264</v>
      </c>
      <c r="V74" s="99"/>
      <c r="W74" s="99"/>
      <c r="X74" s="216" t="s">
        <v>276</v>
      </c>
      <c r="Y74" s="242" t="s">
        <v>276</v>
      </c>
      <c r="Z74" s="242" t="s">
        <v>276</v>
      </c>
      <c r="AA74" s="218"/>
      <c r="AB74" s="219"/>
      <c r="AC74" s="220"/>
      <c r="AD74" s="220"/>
      <c r="AE74" s="279"/>
      <c r="AF74" s="373"/>
      <c r="AG74" s="373"/>
      <c r="AH74" s="248"/>
      <c r="AI74" s="374"/>
      <c r="AJ74" s="374"/>
      <c r="AK74" s="238" t="s">
        <v>213</v>
      </c>
      <c r="AL74" s="239" t="s">
        <v>192</v>
      </c>
      <c r="AM74" s="239" t="s">
        <v>192</v>
      </c>
      <c r="AN74" s="280" t="s">
        <v>411</v>
      </c>
      <c r="AO74" s="398" t="s">
        <v>410</v>
      </c>
      <c r="AP74" s="398" t="s">
        <v>410</v>
      </c>
      <c r="AQ74" s="281" t="s">
        <v>411</v>
      </c>
      <c r="AR74" s="399" t="s">
        <v>410</v>
      </c>
      <c r="AS74" s="399" t="s">
        <v>410</v>
      </c>
      <c r="AT74" s="45"/>
      <c r="AU74" s="46"/>
      <c r="AV74" s="46"/>
      <c r="AW74" s="103" t="s">
        <v>268</v>
      </c>
      <c r="AX74" s="103" t="s">
        <v>268</v>
      </c>
    </row>
    <row r="75" spans="1:50" ht="29.1" customHeight="1" outlineLevel="1">
      <c r="A75" s="6" t="s">
        <v>5</v>
      </c>
      <c r="B75" s="222" t="s">
        <v>213</v>
      </c>
      <c r="C75" s="222" t="s">
        <v>214</v>
      </c>
      <c r="D75" s="222" t="s">
        <v>215</v>
      </c>
      <c r="E75" s="224" t="s">
        <v>265</v>
      </c>
      <c r="F75" s="224" t="s">
        <v>266</v>
      </c>
      <c r="G75" s="224" t="s">
        <v>267</v>
      </c>
      <c r="H75" s="224" t="s">
        <v>268</v>
      </c>
      <c r="I75" s="224" t="s">
        <v>269</v>
      </c>
      <c r="J75" s="224" t="s">
        <v>270</v>
      </c>
      <c r="K75" s="10"/>
      <c r="L75" s="99" t="s">
        <v>213</v>
      </c>
      <c r="M75" s="99"/>
      <c r="N75" s="99" t="s">
        <v>264</v>
      </c>
      <c r="O75" s="99" t="s">
        <v>264</v>
      </c>
      <c r="P75" s="99" t="s">
        <v>264</v>
      </c>
      <c r="Q75" s="99" t="s">
        <v>264</v>
      </c>
      <c r="R75" s="99" t="s">
        <v>264</v>
      </c>
      <c r="S75" s="99" t="s">
        <v>264</v>
      </c>
      <c r="T75" s="99" t="s">
        <v>264</v>
      </c>
      <c r="U75" s="99" t="s">
        <v>264</v>
      </c>
      <c r="V75" s="99"/>
      <c r="W75" s="99"/>
      <c r="X75" s="216" t="s">
        <v>276</v>
      </c>
      <c r="Y75" s="242" t="s">
        <v>276</v>
      </c>
      <c r="Z75" s="242" t="s">
        <v>276</v>
      </c>
      <c r="AA75" s="218"/>
      <c r="AB75" s="219"/>
      <c r="AC75" s="220"/>
      <c r="AD75" s="220"/>
      <c r="AE75" s="279"/>
      <c r="AF75" s="373"/>
      <c r="AG75" s="373"/>
      <c r="AH75" s="248"/>
      <c r="AI75" s="374"/>
      <c r="AJ75" s="374"/>
      <c r="AK75" s="238" t="s">
        <v>213</v>
      </c>
      <c r="AL75" s="239" t="s">
        <v>192</v>
      </c>
      <c r="AM75" s="239" t="s">
        <v>192</v>
      </c>
      <c r="AN75" s="280" t="s">
        <v>411</v>
      </c>
      <c r="AO75" s="398" t="s">
        <v>410</v>
      </c>
      <c r="AP75" s="398" t="s">
        <v>410</v>
      </c>
      <c r="AQ75" s="281" t="s">
        <v>411</v>
      </c>
      <c r="AR75" s="399" t="s">
        <v>410</v>
      </c>
      <c r="AS75" s="399" t="s">
        <v>410</v>
      </c>
      <c r="AT75" s="45"/>
      <c r="AU75" s="46"/>
      <c r="AV75" s="46"/>
      <c r="AW75" s="103" t="s">
        <v>213</v>
      </c>
      <c r="AX75" s="103" t="s">
        <v>213</v>
      </c>
    </row>
    <row r="76" spans="1:50" ht="29.1" customHeight="1" outlineLevel="1">
      <c r="A76" s="6" t="s">
        <v>7</v>
      </c>
      <c r="B76" s="222" t="s">
        <v>101</v>
      </c>
      <c r="C76" s="222" t="s">
        <v>101</v>
      </c>
      <c r="D76" s="222" t="s">
        <v>101</v>
      </c>
      <c r="E76" s="224" t="s">
        <v>101</v>
      </c>
      <c r="F76" s="224" t="s">
        <v>101</v>
      </c>
      <c r="G76" s="224" t="s">
        <v>101</v>
      </c>
      <c r="H76" s="224" t="s">
        <v>101</v>
      </c>
      <c r="I76" s="224" t="s">
        <v>101</v>
      </c>
      <c r="J76" s="224" t="s">
        <v>101</v>
      </c>
      <c r="K76" s="10"/>
      <c r="L76" s="99" t="s">
        <v>213</v>
      </c>
      <c r="M76" s="99"/>
      <c r="N76" s="99" t="s">
        <v>264</v>
      </c>
      <c r="O76" s="99" t="s">
        <v>264</v>
      </c>
      <c r="P76" s="99" t="s">
        <v>264</v>
      </c>
      <c r="Q76" s="99" t="s">
        <v>264</v>
      </c>
      <c r="R76" s="99" t="s">
        <v>264</v>
      </c>
      <c r="S76" s="99" t="s">
        <v>264</v>
      </c>
      <c r="T76" s="99" t="s">
        <v>264</v>
      </c>
      <c r="U76" s="99" t="s">
        <v>264</v>
      </c>
      <c r="V76" s="99"/>
      <c r="W76" s="99"/>
      <c r="X76" s="216" t="s">
        <v>276</v>
      </c>
      <c r="Y76" s="242" t="s">
        <v>276</v>
      </c>
      <c r="Z76" s="242" t="s">
        <v>276</v>
      </c>
      <c r="AA76" s="218"/>
      <c r="AB76" s="219"/>
      <c r="AC76" s="220"/>
      <c r="AD76" s="220"/>
      <c r="AE76" s="279"/>
      <c r="AF76" s="373"/>
      <c r="AG76" s="373"/>
      <c r="AH76" s="248"/>
      <c r="AI76" s="374"/>
      <c r="AJ76" s="374"/>
      <c r="AK76" s="238" t="s">
        <v>213</v>
      </c>
      <c r="AL76" s="239" t="s">
        <v>192</v>
      </c>
      <c r="AM76" s="239" t="s">
        <v>192</v>
      </c>
      <c r="AN76" s="280" t="s">
        <v>411</v>
      </c>
      <c r="AO76" s="398" t="s">
        <v>410</v>
      </c>
      <c r="AP76" s="398" t="s">
        <v>410</v>
      </c>
      <c r="AQ76" s="281" t="s">
        <v>411</v>
      </c>
      <c r="AR76" s="399" t="s">
        <v>410</v>
      </c>
      <c r="AS76" s="399" t="s">
        <v>410</v>
      </c>
      <c r="AT76" s="45"/>
      <c r="AU76" s="46"/>
      <c r="AV76" s="46"/>
      <c r="AW76" s="103" t="s">
        <v>213</v>
      </c>
      <c r="AX76" s="103" t="s">
        <v>213</v>
      </c>
    </row>
    <row r="77" spans="1:50" ht="29.1" customHeight="1" outlineLevel="1">
      <c r="A77" s="6" t="s">
        <v>1</v>
      </c>
      <c r="B77" s="222" t="s">
        <v>101</v>
      </c>
      <c r="C77" s="222" t="s">
        <v>101</v>
      </c>
      <c r="D77" s="222" t="s">
        <v>101</v>
      </c>
      <c r="E77" s="224" t="s">
        <v>101</v>
      </c>
      <c r="F77" s="224" t="s">
        <v>101</v>
      </c>
      <c r="G77" s="224" t="s">
        <v>101</v>
      </c>
      <c r="H77" s="224" t="s">
        <v>101</v>
      </c>
      <c r="I77" s="224" t="s">
        <v>101</v>
      </c>
      <c r="J77" s="224" t="s">
        <v>101</v>
      </c>
      <c r="K77" s="10"/>
      <c r="L77" s="99" t="s">
        <v>213</v>
      </c>
      <c r="M77" s="99"/>
      <c r="N77" s="99" t="s">
        <v>264</v>
      </c>
      <c r="O77" s="99" t="s">
        <v>264</v>
      </c>
      <c r="P77" s="99" t="s">
        <v>264</v>
      </c>
      <c r="Q77" s="99" t="s">
        <v>264</v>
      </c>
      <c r="R77" s="99" t="s">
        <v>264</v>
      </c>
      <c r="S77" s="99" t="s">
        <v>264</v>
      </c>
      <c r="T77" s="99" t="s">
        <v>264</v>
      </c>
      <c r="U77" s="99" t="s">
        <v>264</v>
      </c>
      <c r="V77" s="99"/>
      <c r="W77" s="99"/>
      <c r="X77" s="216" t="s">
        <v>276</v>
      </c>
      <c r="Y77" s="242" t="s">
        <v>276</v>
      </c>
      <c r="Z77" s="242" t="s">
        <v>276</v>
      </c>
      <c r="AA77" s="218"/>
      <c r="AB77" s="219"/>
      <c r="AC77" s="220"/>
      <c r="AD77" s="220"/>
      <c r="AE77" s="279"/>
      <c r="AF77" s="373"/>
      <c r="AG77" s="373"/>
      <c r="AH77" s="248"/>
      <c r="AI77" s="374"/>
      <c r="AJ77" s="374"/>
      <c r="AK77" s="238" t="s">
        <v>213</v>
      </c>
      <c r="AL77" s="239" t="s">
        <v>192</v>
      </c>
      <c r="AM77" s="239" t="s">
        <v>192</v>
      </c>
      <c r="AN77" s="280" t="s">
        <v>411</v>
      </c>
      <c r="AO77" s="398" t="s">
        <v>410</v>
      </c>
      <c r="AP77" s="398" t="s">
        <v>410</v>
      </c>
      <c r="AQ77" s="281" t="s">
        <v>411</v>
      </c>
      <c r="AR77" s="399" t="s">
        <v>410</v>
      </c>
      <c r="AS77" s="399" t="s">
        <v>410</v>
      </c>
      <c r="AT77" s="45"/>
      <c r="AU77" s="46"/>
      <c r="AV77" s="46"/>
      <c r="AW77" s="103" t="s">
        <v>213</v>
      </c>
      <c r="AX77" s="103" t="s">
        <v>213</v>
      </c>
    </row>
    <row r="78" spans="1:50" s="48" customFormat="1" ht="29.1" customHeight="1" outlineLevel="1">
      <c r="B78" s="225"/>
      <c r="C78" s="225"/>
      <c r="D78" s="225"/>
      <c r="E78" s="225"/>
      <c r="F78" s="225"/>
      <c r="G78" s="225"/>
      <c r="H78" s="225"/>
      <c r="I78" s="225"/>
      <c r="J78" s="225"/>
      <c r="K78" s="1"/>
      <c r="L78" s="122"/>
      <c r="M78" s="122"/>
      <c r="N78" s="1"/>
      <c r="O78" s="1"/>
      <c r="P78" s="1"/>
      <c r="Q78" s="1"/>
      <c r="R78" s="1"/>
      <c r="S78" s="1"/>
      <c r="T78" s="1"/>
      <c r="U78" s="1"/>
      <c r="V78" s="1"/>
      <c r="W78" s="1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249"/>
      <c r="AL78" s="249"/>
      <c r="AM78" s="249"/>
      <c r="AN78" s="122"/>
      <c r="AO78" s="122"/>
      <c r="AP78" s="122"/>
      <c r="AQ78" s="122"/>
      <c r="AR78" s="122"/>
      <c r="AS78" s="122"/>
      <c r="AT78" s="1"/>
      <c r="AU78" s="22"/>
      <c r="AV78" s="22"/>
      <c r="AW78" s="122"/>
      <c r="AX78" s="122"/>
    </row>
    <row r="79" spans="1:50" ht="30" customHeight="1" outlineLevel="1">
      <c r="A79" s="47" t="s">
        <v>29</v>
      </c>
      <c r="B79" s="222" t="s">
        <v>213</v>
      </c>
      <c r="C79" s="222" t="s">
        <v>213</v>
      </c>
      <c r="D79" s="222" t="s">
        <v>213</v>
      </c>
      <c r="E79" s="224" t="s">
        <v>213</v>
      </c>
      <c r="F79" s="224" t="s">
        <v>213</v>
      </c>
      <c r="G79" s="224" t="s">
        <v>213</v>
      </c>
      <c r="H79" s="224" t="s">
        <v>213</v>
      </c>
      <c r="I79" s="224" t="s">
        <v>213</v>
      </c>
      <c r="J79" s="224" t="s">
        <v>213</v>
      </c>
      <c r="K79" s="10"/>
      <c r="L79" s="99" t="s">
        <v>213</v>
      </c>
      <c r="M79" s="99"/>
      <c r="N79" s="99" t="s">
        <v>264</v>
      </c>
      <c r="O79" s="99" t="s">
        <v>264</v>
      </c>
      <c r="P79" s="99" t="s">
        <v>264</v>
      </c>
      <c r="Q79" s="99" t="s">
        <v>264</v>
      </c>
      <c r="R79" s="99" t="s">
        <v>264</v>
      </c>
      <c r="S79" s="99" t="s">
        <v>264</v>
      </c>
      <c r="T79" s="99" t="s">
        <v>264</v>
      </c>
      <c r="U79" s="99" t="s">
        <v>264</v>
      </c>
      <c r="V79" s="99"/>
      <c r="W79" s="99"/>
      <c r="X79" s="216"/>
      <c r="Y79" s="217"/>
      <c r="Z79" s="217"/>
      <c r="AA79" s="218"/>
      <c r="AB79" s="219"/>
      <c r="AC79" s="220"/>
      <c r="AD79" s="220"/>
      <c r="AE79" s="279"/>
      <c r="AF79" s="373"/>
      <c r="AG79" s="373"/>
      <c r="AH79" s="248"/>
      <c r="AI79" s="374"/>
      <c r="AJ79" s="374"/>
      <c r="AK79" s="238" t="s">
        <v>213</v>
      </c>
      <c r="AL79" s="239"/>
      <c r="AM79" s="239"/>
      <c r="AN79" s="280" t="s">
        <v>411</v>
      </c>
      <c r="AO79" s="398"/>
      <c r="AP79" s="398"/>
      <c r="AQ79" s="281" t="s">
        <v>411</v>
      </c>
      <c r="AR79" s="399"/>
      <c r="AS79" s="399"/>
      <c r="AT79" s="45"/>
      <c r="AU79" s="46"/>
      <c r="AV79" s="46"/>
      <c r="AW79" s="103" t="s">
        <v>213</v>
      </c>
      <c r="AX79" s="103" t="s">
        <v>213</v>
      </c>
    </row>
    <row r="80" spans="1:50" ht="30" customHeight="1" outlineLevel="1">
      <c r="A80" s="47" t="s">
        <v>28</v>
      </c>
      <c r="B80" s="222" t="s">
        <v>213</v>
      </c>
      <c r="C80" s="222" t="s">
        <v>213</v>
      </c>
      <c r="D80" s="222" t="s">
        <v>213</v>
      </c>
      <c r="E80" s="224" t="s">
        <v>213</v>
      </c>
      <c r="F80" s="224" t="s">
        <v>213</v>
      </c>
      <c r="G80" s="224" t="s">
        <v>213</v>
      </c>
      <c r="H80" s="224" t="s">
        <v>213</v>
      </c>
      <c r="I80" s="224" t="s">
        <v>213</v>
      </c>
      <c r="J80" s="224" t="s">
        <v>213</v>
      </c>
      <c r="K80" s="10"/>
      <c r="L80" s="99" t="s">
        <v>213</v>
      </c>
      <c r="M80" s="99"/>
      <c r="N80" s="99" t="s">
        <v>264</v>
      </c>
      <c r="O80" s="99" t="s">
        <v>264</v>
      </c>
      <c r="P80" s="99" t="s">
        <v>264</v>
      </c>
      <c r="Q80" s="99" t="s">
        <v>264</v>
      </c>
      <c r="R80" s="99" t="s">
        <v>264</v>
      </c>
      <c r="S80" s="99" t="s">
        <v>264</v>
      </c>
      <c r="T80" s="99" t="s">
        <v>264</v>
      </c>
      <c r="U80" s="99" t="s">
        <v>264</v>
      </c>
      <c r="V80" s="99"/>
      <c r="W80" s="99"/>
      <c r="X80" s="216"/>
      <c r="Y80" s="217"/>
      <c r="Z80" s="217"/>
      <c r="AA80" s="218"/>
      <c r="AB80" s="219"/>
      <c r="AC80" s="220"/>
      <c r="AD80" s="220"/>
      <c r="AE80" s="279"/>
      <c r="AF80" s="373"/>
      <c r="AG80" s="373"/>
      <c r="AH80" s="248"/>
      <c r="AI80" s="374"/>
      <c r="AJ80" s="374"/>
      <c r="AK80" s="238" t="s">
        <v>213</v>
      </c>
      <c r="AL80" s="238"/>
      <c r="AM80" s="238"/>
      <c r="AN80" s="280" t="s">
        <v>411</v>
      </c>
      <c r="AO80" s="398"/>
      <c r="AP80" s="398"/>
      <c r="AQ80" s="281" t="s">
        <v>411</v>
      </c>
      <c r="AR80" s="399"/>
      <c r="AS80" s="399"/>
      <c r="AT80" s="45"/>
      <c r="AU80" s="46"/>
      <c r="AV80" s="46"/>
      <c r="AW80" s="103" t="s">
        <v>213</v>
      </c>
      <c r="AX80" s="103" t="s">
        <v>213</v>
      </c>
    </row>
    <row r="81" spans="1:50" ht="30" customHeight="1" outlineLevel="1">
      <c r="A81" s="47" t="s">
        <v>42</v>
      </c>
      <c r="B81" s="8"/>
      <c r="C81" s="8"/>
      <c r="D81" s="8"/>
      <c r="E81" s="9"/>
      <c r="F81" s="9"/>
      <c r="G81" s="10"/>
      <c r="H81" s="10"/>
      <c r="I81" s="10"/>
      <c r="J81" s="10"/>
      <c r="K81" s="10"/>
      <c r="L81" s="99"/>
      <c r="M81" s="99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216"/>
      <c r="Y81" s="217"/>
      <c r="Z81" s="217"/>
      <c r="AA81" s="218"/>
      <c r="AB81" s="219"/>
      <c r="AC81" s="220"/>
      <c r="AD81" s="220"/>
      <c r="AE81" s="279"/>
      <c r="AF81" s="373"/>
      <c r="AG81" s="373"/>
      <c r="AH81" s="248"/>
      <c r="AI81" s="374"/>
      <c r="AJ81" s="374"/>
      <c r="AK81" s="238" t="s">
        <v>213</v>
      </c>
      <c r="AL81" s="239"/>
      <c r="AM81" s="239"/>
      <c r="AN81" s="280" t="s">
        <v>411</v>
      </c>
      <c r="AO81" s="398"/>
      <c r="AP81" s="398"/>
      <c r="AQ81" s="281" t="s">
        <v>411</v>
      </c>
      <c r="AR81" s="399"/>
      <c r="AS81" s="399"/>
      <c r="AT81" s="45"/>
      <c r="AU81" s="46"/>
      <c r="AV81" s="46"/>
      <c r="AW81" s="66"/>
      <c r="AX81" s="66"/>
    </row>
  </sheetData>
  <mergeCells count="72">
    <mergeCell ref="P4:Q4"/>
    <mergeCell ref="R4:S4"/>
    <mergeCell ref="T4:U4"/>
    <mergeCell ref="AZ3:AZ5"/>
    <mergeCell ref="AR3:AS4"/>
    <mergeCell ref="W3:W5"/>
    <mergeCell ref="AO3:AP4"/>
    <mergeCell ref="A45:AX45"/>
    <mergeCell ref="X3:X5"/>
    <mergeCell ref="Y3:Z4"/>
    <mergeCell ref="AA3:AA5"/>
    <mergeCell ref="AB3:AB5"/>
    <mergeCell ref="AC3:AD4"/>
    <mergeCell ref="AE3:AE5"/>
    <mergeCell ref="AF3:AG4"/>
    <mergeCell ref="AH3:AH5"/>
    <mergeCell ref="AI3:AJ4"/>
    <mergeCell ref="AK3:AK5"/>
    <mergeCell ref="AL3:AM4"/>
    <mergeCell ref="B3:B5"/>
    <mergeCell ref="C3:J3"/>
    <mergeCell ref="AQ3:AQ5"/>
    <mergeCell ref="N4:O4"/>
    <mergeCell ref="AW47:AW49"/>
    <mergeCell ref="AQ47:AQ49"/>
    <mergeCell ref="AR47:AS48"/>
    <mergeCell ref="X47:X49"/>
    <mergeCell ref="Y47:Z48"/>
    <mergeCell ref="AA47:AA49"/>
    <mergeCell ref="AB47:AB49"/>
    <mergeCell ref="AC47:AD48"/>
    <mergeCell ref="AE47:AE49"/>
    <mergeCell ref="AF47:AG48"/>
    <mergeCell ref="AH47:AH49"/>
    <mergeCell ref="AI47:AJ48"/>
    <mergeCell ref="V47:V49"/>
    <mergeCell ref="B47:B49"/>
    <mergeCell ref="C47:J47"/>
    <mergeCell ref="L47:L49"/>
    <mergeCell ref="N47:U47"/>
    <mergeCell ref="AX47:AX49"/>
    <mergeCell ref="C48:D48"/>
    <mergeCell ref="E48:F48"/>
    <mergeCell ref="G48:H48"/>
    <mergeCell ref="I48:J48"/>
    <mergeCell ref="N48:O48"/>
    <mergeCell ref="P48:Q48"/>
    <mergeCell ref="R48:S48"/>
    <mergeCell ref="T48:U48"/>
    <mergeCell ref="AT47:AT49"/>
    <mergeCell ref="AU47:AV48"/>
    <mergeCell ref="AK47:AK49"/>
    <mergeCell ref="AL47:AM48"/>
    <mergeCell ref="AN47:AN49"/>
    <mergeCell ref="AO47:AP48"/>
    <mergeCell ref="W47:W49"/>
    <mergeCell ref="B2:V2"/>
    <mergeCell ref="X2:AX2"/>
    <mergeCell ref="AU3:AV4"/>
    <mergeCell ref="AT3:AT5"/>
    <mergeCell ref="AW3:AW5"/>
    <mergeCell ref="AX3:AX5"/>
    <mergeCell ref="L3:L5"/>
    <mergeCell ref="N3:U3"/>
    <mergeCell ref="V3:V5"/>
    <mergeCell ref="K3:K5"/>
    <mergeCell ref="C4:D4"/>
    <mergeCell ref="E4:F4"/>
    <mergeCell ref="G4:H4"/>
    <mergeCell ref="I4:J4"/>
    <mergeCell ref="AN3:AN5"/>
    <mergeCell ref="M3:M5"/>
  </mergeCells>
  <conditionalFormatting sqref="BB5:BC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{3CDA0286-4371-4692-8D38-ED489DBC5D37}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3CDA0286-4371-4692-8D38-ED489DBC5D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BB5:BC6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sheetPr codeName="Tabelle24">
    <tabColor theme="6" tint="-0.499984740745262"/>
  </sheetPr>
  <dimension ref="A1:CJ81"/>
  <sheetViews>
    <sheetView zoomScale="55" zoomScaleNormal="55" zoomScalePageLayoutView="85" workbookViewId="0">
      <selection activeCell="CJ39" sqref="CJ39"/>
    </sheetView>
  </sheetViews>
  <sheetFormatPr baseColWidth="10" defaultColWidth="10.875" defaultRowHeight="17.25" outlineLevelRow="1" outlineLevelCol="3"/>
  <cols>
    <col min="1" max="1" width="22.125" style="1" bestFit="1" customWidth="1"/>
    <col min="2" max="3" width="17.375" style="1" customWidth="1"/>
    <col min="4" max="7" width="17.375" style="1" hidden="1" customWidth="1" outlineLevel="1"/>
    <col min="8" max="10" width="14.875" style="3" hidden="1" customWidth="1" outlineLevel="3"/>
    <col min="11" max="20" width="14.875" style="1" hidden="1" customWidth="1" outlineLevel="3"/>
    <col min="21" max="21" width="17.625" style="1" customWidth="1" collapsed="1"/>
    <col min="22" max="22" width="17.625" style="1" hidden="1" customWidth="1" outlineLevel="1"/>
    <col min="23" max="23" width="16" style="1" hidden="1" customWidth="1" outlineLevel="1"/>
    <col min="24" max="26" width="14.875" style="1" hidden="1" customWidth="1" outlineLevel="1"/>
    <col min="27" max="39" width="12.875" style="1" hidden="1" customWidth="1" outlineLevel="1"/>
    <col min="40" max="40" width="12.875" style="1" customWidth="1" collapsed="1"/>
    <col min="41" max="41" width="12.875" style="1" customWidth="1"/>
    <col min="42" max="45" width="12.375" style="1" hidden="1" customWidth="1" outlineLevel="1"/>
    <col min="46" max="46" width="13.25" style="1" customWidth="1" collapsed="1"/>
    <col min="47" max="47" width="13.875" style="1" customWidth="1"/>
    <col min="48" max="51" width="12.625" style="1" hidden="1" customWidth="1" outlineLevel="1"/>
    <col min="52" max="52" width="14" style="1" customWidth="1" collapsed="1"/>
    <col min="53" max="56" width="12.375" style="1" hidden="1" customWidth="1" outlineLevel="1"/>
    <col min="57" max="57" width="16.625" style="1" customWidth="1" collapsed="1"/>
    <col min="58" max="61" width="12.875" style="1" hidden="1" customWidth="1" outlineLevel="1"/>
    <col min="62" max="62" width="16" style="1" customWidth="1" collapsed="1"/>
    <col min="63" max="66" width="12.125" style="1" hidden="1" customWidth="1" outlineLevel="1"/>
    <col min="67" max="67" width="15.875" style="1" customWidth="1" collapsed="1"/>
    <col min="68" max="71" width="14.875" style="1" hidden="1" customWidth="1" outlineLevel="1"/>
    <col min="72" max="72" width="16.5" style="1" customWidth="1" collapsed="1"/>
    <col min="73" max="76" width="12.875" style="1" hidden="1" customWidth="1" outlineLevel="1"/>
    <col min="77" max="77" width="18" style="1" customWidth="1" collapsed="1"/>
    <col min="78" max="81" width="14.5" style="1" hidden="1" customWidth="1" outlineLevel="1"/>
    <col min="82" max="82" width="11.75" style="1" customWidth="1" collapsed="1"/>
    <col min="83" max="83" width="12.25" style="1" customWidth="1"/>
    <col min="84" max="84" width="10.875" style="1"/>
    <col min="85" max="85" width="21.75" style="1" customWidth="1"/>
    <col min="86" max="87" width="10.875" style="1"/>
    <col min="88" max="88" width="29.625" style="1" bestFit="1" customWidth="1"/>
    <col min="89" max="16384" width="10.875" style="1"/>
  </cols>
  <sheetData>
    <row r="1" spans="1:88" ht="24.95" customHeight="1">
      <c r="A1" s="155" t="s">
        <v>345</v>
      </c>
      <c r="D1" s="69"/>
      <c r="E1" s="70"/>
      <c r="F1" s="69"/>
      <c r="G1" s="69"/>
      <c r="H1" s="1"/>
      <c r="I1" s="1"/>
      <c r="J1" s="68"/>
      <c r="K1" s="69"/>
      <c r="L1" s="69"/>
      <c r="M1" s="69"/>
      <c r="N1" s="69"/>
      <c r="O1" s="69"/>
    </row>
    <row r="2" spans="1:88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465"/>
      <c r="V2" s="65"/>
      <c r="W2" s="65"/>
      <c r="X2" s="65"/>
      <c r="Y2" s="65"/>
      <c r="Z2" s="65"/>
      <c r="AO2" s="472" t="s">
        <v>50</v>
      </c>
      <c r="AP2" s="465"/>
      <c r="AQ2" s="465"/>
      <c r="AR2" s="465"/>
      <c r="AS2" s="465"/>
      <c r="AT2" s="465"/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  <c r="BM2" s="465"/>
      <c r="BN2" s="465"/>
      <c r="BO2" s="465"/>
      <c r="BP2" s="465"/>
      <c r="BQ2" s="465"/>
      <c r="BR2" s="465"/>
      <c r="BS2" s="465"/>
      <c r="BT2" s="465"/>
      <c r="BU2" s="465"/>
      <c r="BV2" s="465"/>
      <c r="BW2" s="465"/>
      <c r="BX2" s="465"/>
      <c r="BY2" s="465"/>
      <c r="BZ2" s="465"/>
      <c r="CA2" s="465"/>
      <c r="CB2" s="465"/>
      <c r="CC2" s="465"/>
      <c r="CD2" s="465"/>
      <c r="CE2" s="465"/>
    </row>
    <row r="3" spans="1:88" ht="30" customHeight="1">
      <c r="A3" s="4"/>
      <c r="B3" s="443" t="s">
        <v>54</v>
      </c>
      <c r="C3" s="585" t="s">
        <v>167</v>
      </c>
      <c r="D3" s="446" t="s">
        <v>55</v>
      </c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69" t="s">
        <v>157</v>
      </c>
      <c r="U3" s="448" t="s">
        <v>30</v>
      </c>
      <c r="V3" s="448" t="s">
        <v>163</v>
      </c>
      <c r="W3" s="451" t="s">
        <v>30</v>
      </c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52"/>
      <c r="AM3" s="448" t="s">
        <v>162</v>
      </c>
      <c r="AN3" s="460" t="s">
        <v>435</v>
      </c>
      <c r="AO3" s="473" t="s">
        <v>65</v>
      </c>
      <c r="AP3" s="476" t="s">
        <v>31</v>
      </c>
      <c r="AQ3" s="476"/>
      <c r="AR3" s="476"/>
      <c r="AS3" s="476"/>
      <c r="AT3" s="477" t="s">
        <v>66</v>
      </c>
      <c r="AU3" s="480" t="s">
        <v>64</v>
      </c>
      <c r="AV3" s="482" t="s">
        <v>64</v>
      </c>
      <c r="AW3" s="482"/>
      <c r="AX3" s="482"/>
      <c r="AY3" s="482"/>
      <c r="AZ3" s="483" t="s">
        <v>67</v>
      </c>
      <c r="BA3" s="484" t="s">
        <v>32</v>
      </c>
      <c r="BB3" s="484"/>
      <c r="BC3" s="484"/>
      <c r="BD3" s="484"/>
      <c r="BE3" s="485" t="s">
        <v>68</v>
      </c>
      <c r="BF3" s="486" t="s">
        <v>57</v>
      </c>
      <c r="BG3" s="486"/>
      <c r="BH3" s="486"/>
      <c r="BI3" s="486"/>
      <c r="BJ3" s="487" t="s">
        <v>446</v>
      </c>
      <c r="BK3" s="568" t="s">
        <v>447</v>
      </c>
      <c r="BL3" s="568"/>
      <c r="BM3" s="568"/>
      <c r="BN3" s="568"/>
      <c r="BO3" s="494" t="s">
        <v>448</v>
      </c>
      <c r="BP3" s="566" t="s">
        <v>449</v>
      </c>
      <c r="BQ3" s="566"/>
      <c r="BR3" s="566"/>
      <c r="BS3" s="566"/>
      <c r="BT3" s="538" t="s">
        <v>450</v>
      </c>
      <c r="BU3" s="567" t="s">
        <v>451</v>
      </c>
      <c r="BV3" s="567"/>
      <c r="BW3" s="567"/>
      <c r="BX3" s="567"/>
      <c r="BY3" s="481" t="s">
        <v>36</v>
      </c>
      <c r="BZ3" s="544" t="s">
        <v>36</v>
      </c>
      <c r="CA3" s="544"/>
      <c r="CB3" s="544"/>
      <c r="CC3" s="544"/>
      <c r="CD3" s="466" t="s">
        <v>72</v>
      </c>
      <c r="CE3" s="466" t="s">
        <v>73</v>
      </c>
      <c r="CG3" s="539" t="s">
        <v>80</v>
      </c>
      <c r="CI3" s="375" t="s">
        <v>159</v>
      </c>
      <c r="CJ3" s="376" t="s">
        <v>351</v>
      </c>
    </row>
    <row r="4" spans="1:88" ht="26.1" customHeight="1">
      <c r="A4" s="4"/>
      <c r="B4" s="444"/>
      <c r="C4" s="586"/>
      <c r="D4" s="454" t="s">
        <v>43</v>
      </c>
      <c r="E4" s="454"/>
      <c r="F4" s="454"/>
      <c r="G4" s="454"/>
      <c r="H4" s="454" t="s">
        <v>39</v>
      </c>
      <c r="I4" s="454"/>
      <c r="J4" s="454"/>
      <c r="K4" s="454"/>
      <c r="L4" s="455" t="s">
        <v>38</v>
      </c>
      <c r="M4" s="455"/>
      <c r="N4" s="455"/>
      <c r="O4" s="455"/>
      <c r="P4" s="455" t="s">
        <v>40</v>
      </c>
      <c r="Q4" s="455"/>
      <c r="R4" s="455"/>
      <c r="S4" s="446"/>
      <c r="T4" s="470"/>
      <c r="U4" s="449"/>
      <c r="V4" s="449"/>
      <c r="W4" s="442" t="s">
        <v>43</v>
      </c>
      <c r="X4" s="442"/>
      <c r="Y4" s="442"/>
      <c r="Z4" s="442"/>
      <c r="AA4" s="442" t="s">
        <v>39</v>
      </c>
      <c r="AB4" s="442"/>
      <c r="AC4" s="442"/>
      <c r="AD4" s="442"/>
      <c r="AE4" s="442" t="s">
        <v>38</v>
      </c>
      <c r="AF4" s="442"/>
      <c r="AG4" s="442"/>
      <c r="AH4" s="442"/>
      <c r="AI4" s="442" t="s">
        <v>40</v>
      </c>
      <c r="AJ4" s="442"/>
      <c r="AK4" s="442"/>
      <c r="AL4" s="451"/>
      <c r="AM4" s="449"/>
      <c r="AN4" s="461"/>
      <c r="AO4" s="474"/>
      <c r="AP4" s="476"/>
      <c r="AQ4" s="476"/>
      <c r="AR4" s="476"/>
      <c r="AS4" s="476"/>
      <c r="AT4" s="478"/>
      <c r="AU4" s="480"/>
      <c r="AV4" s="482"/>
      <c r="AW4" s="482"/>
      <c r="AX4" s="482"/>
      <c r="AY4" s="482"/>
      <c r="AZ4" s="483"/>
      <c r="BA4" s="484"/>
      <c r="BB4" s="484"/>
      <c r="BC4" s="484"/>
      <c r="BD4" s="484"/>
      <c r="BE4" s="485"/>
      <c r="BF4" s="486"/>
      <c r="BG4" s="486"/>
      <c r="BH4" s="486"/>
      <c r="BI4" s="486"/>
      <c r="BJ4" s="487"/>
      <c r="BK4" s="568"/>
      <c r="BL4" s="568"/>
      <c r="BM4" s="568"/>
      <c r="BN4" s="568"/>
      <c r="BO4" s="494"/>
      <c r="BP4" s="566"/>
      <c r="BQ4" s="566"/>
      <c r="BR4" s="566"/>
      <c r="BS4" s="566"/>
      <c r="BT4" s="538"/>
      <c r="BU4" s="567"/>
      <c r="BV4" s="567"/>
      <c r="BW4" s="567"/>
      <c r="BX4" s="567"/>
      <c r="BY4" s="481"/>
      <c r="BZ4" s="544"/>
      <c r="CA4" s="544"/>
      <c r="CB4" s="544"/>
      <c r="CC4" s="544"/>
      <c r="CD4" s="467"/>
      <c r="CE4" s="467"/>
      <c r="CG4" s="539"/>
      <c r="CI4" s="377" t="s">
        <v>46</v>
      </c>
      <c r="CJ4" s="378" t="s">
        <v>158</v>
      </c>
    </row>
    <row r="5" spans="1:88" ht="26.1" customHeight="1">
      <c r="A5" s="4"/>
      <c r="B5" s="445"/>
      <c r="C5" s="587"/>
      <c r="D5" s="139" t="s">
        <v>155</v>
      </c>
      <c r="E5" s="5" t="s">
        <v>156</v>
      </c>
      <c r="F5" s="139" t="s">
        <v>60</v>
      </c>
      <c r="G5" s="139" t="s">
        <v>154</v>
      </c>
      <c r="H5" s="139" t="s">
        <v>155</v>
      </c>
      <c r="I5" s="5" t="s">
        <v>156</v>
      </c>
      <c r="J5" s="139" t="s">
        <v>60</v>
      </c>
      <c r="K5" s="139" t="s">
        <v>154</v>
      </c>
      <c r="L5" s="139" t="s">
        <v>155</v>
      </c>
      <c r="M5" s="5" t="s">
        <v>156</v>
      </c>
      <c r="N5" s="139" t="s">
        <v>60</v>
      </c>
      <c r="O5" s="139" t="s">
        <v>154</v>
      </c>
      <c r="P5" s="139" t="s">
        <v>155</v>
      </c>
      <c r="Q5" s="5" t="s">
        <v>156</v>
      </c>
      <c r="R5" s="139" t="s">
        <v>60</v>
      </c>
      <c r="S5" s="199" t="s">
        <v>154</v>
      </c>
      <c r="T5" s="471"/>
      <c r="U5" s="450"/>
      <c r="V5" s="450"/>
      <c r="W5" s="140" t="s">
        <v>155</v>
      </c>
      <c r="X5" s="11" t="s">
        <v>156</v>
      </c>
      <c r="Y5" s="140" t="s">
        <v>60</v>
      </c>
      <c r="Z5" s="140" t="s">
        <v>154</v>
      </c>
      <c r="AA5" s="140" t="s">
        <v>155</v>
      </c>
      <c r="AB5" s="11" t="s">
        <v>156</v>
      </c>
      <c r="AC5" s="140" t="s">
        <v>60</v>
      </c>
      <c r="AD5" s="140" t="s">
        <v>154</v>
      </c>
      <c r="AE5" s="140" t="s">
        <v>155</v>
      </c>
      <c r="AF5" s="11" t="s">
        <v>156</v>
      </c>
      <c r="AG5" s="140" t="s">
        <v>60</v>
      </c>
      <c r="AH5" s="140" t="s">
        <v>154</v>
      </c>
      <c r="AI5" s="140" t="s">
        <v>155</v>
      </c>
      <c r="AJ5" s="11" t="s">
        <v>156</v>
      </c>
      <c r="AK5" s="140" t="s">
        <v>60</v>
      </c>
      <c r="AL5" s="200" t="s">
        <v>154</v>
      </c>
      <c r="AM5" s="450"/>
      <c r="AN5" s="462"/>
      <c r="AO5" s="475"/>
      <c r="AP5" s="73" t="s">
        <v>155</v>
      </c>
      <c r="AQ5" s="14" t="s">
        <v>156</v>
      </c>
      <c r="AR5" s="73" t="s">
        <v>60</v>
      </c>
      <c r="AS5" s="73" t="s">
        <v>154</v>
      </c>
      <c r="AT5" s="479"/>
      <c r="AU5" s="480"/>
      <c r="AV5" s="18" t="s">
        <v>155</v>
      </c>
      <c r="AW5" s="19" t="s">
        <v>156</v>
      </c>
      <c r="AX5" s="18" t="s">
        <v>60</v>
      </c>
      <c r="AY5" s="18" t="s">
        <v>154</v>
      </c>
      <c r="AZ5" s="483"/>
      <c r="BA5" s="24" t="s">
        <v>155</v>
      </c>
      <c r="BB5" s="23" t="s">
        <v>156</v>
      </c>
      <c r="BC5" s="24" t="s">
        <v>60</v>
      </c>
      <c r="BD5" s="24" t="s">
        <v>154</v>
      </c>
      <c r="BE5" s="485"/>
      <c r="BF5" s="27" t="s">
        <v>155</v>
      </c>
      <c r="BG5" s="28" t="s">
        <v>156</v>
      </c>
      <c r="BH5" s="27" t="s">
        <v>60</v>
      </c>
      <c r="BI5" s="27" t="s">
        <v>154</v>
      </c>
      <c r="BJ5" s="487"/>
      <c r="BK5" s="425" t="s">
        <v>58</v>
      </c>
      <c r="BL5" s="32" t="s">
        <v>59</v>
      </c>
      <c r="BM5" s="425" t="s">
        <v>60</v>
      </c>
      <c r="BN5" s="425" t="s">
        <v>154</v>
      </c>
      <c r="BO5" s="494"/>
      <c r="BP5" s="426" t="s">
        <v>58</v>
      </c>
      <c r="BQ5" s="36" t="s">
        <v>59</v>
      </c>
      <c r="BR5" s="426" t="s">
        <v>60</v>
      </c>
      <c r="BS5" s="426" t="s">
        <v>154</v>
      </c>
      <c r="BT5" s="538"/>
      <c r="BU5" s="427" t="s">
        <v>58</v>
      </c>
      <c r="BV5" s="40" t="s">
        <v>59</v>
      </c>
      <c r="BW5" s="427" t="s">
        <v>60</v>
      </c>
      <c r="BX5" s="427" t="s">
        <v>154</v>
      </c>
      <c r="BY5" s="481"/>
      <c r="BZ5" s="43" t="s">
        <v>155</v>
      </c>
      <c r="CA5" s="44" t="s">
        <v>156</v>
      </c>
      <c r="CB5" s="43" t="s">
        <v>60</v>
      </c>
      <c r="CC5" s="43" t="s">
        <v>154</v>
      </c>
      <c r="CD5" s="468"/>
      <c r="CE5" s="468"/>
      <c r="CG5" s="539"/>
      <c r="CI5" s="377" t="s">
        <v>160</v>
      </c>
      <c r="CJ5" s="378" t="s">
        <v>352</v>
      </c>
    </row>
    <row r="6" spans="1:88" ht="29.1" customHeight="1">
      <c r="A6" s="342" t="s">
        <v>6</v>
      </c>
      <c r="B6" s="153">
        <v>12.158464295561071</v>
      </c>
      <c r="C6" s="108" t="s">
        <v>168</v>
      </c>
      <c r="D6" s="171">
        <v>8352.3043362362259</v>
      </c>
      <c r="E6" s="171">
        <v>3806.1599593248438</v>
      </c>
      <c r="F6" s="171">
        <v>0</v>
      </c>
      <c r="G6" s="171">
        <v>0</v>
      </c>
      <c r="H6" s="170">
        <v>2845.3557713214514</v>
      </c>
      <c r="I6" s="170">
        <v>1296.6336918366892</v>
      </c>
      <c r="J6" s="170">
        <v>0</v>
      </c>
      <c r="K6" s="170">
        <v>0</v>
      </c>
      <c r="L6" s="170">
        <v>2590.1623808583831</v>
      </c>
      <c r="M6" s="170">
        <v>1180.341609368993</v>
      </c>
      <c r="N6" s="170">
        <v>0</v>
      </c>
      <c r="O6" s="170">
        <v>0</v>
      </c>
      <c r="P6" s="170">
        <v>2916.7861840563919</v>
      </c>
      <c r="Q6" s="170">
        <v>1329.1846581191619</v>
      </c>
      <c r="R6" s="170">
        <v>0</v>
      </c>
      <c r="S6" s="170">
        <v>0</v>
      </c>
      <c r="T6" s="180" t="s">
        <v>46</v>
      </c>
      <c r="U6" s="58">
        <v>739999</v>
      </c>
      <c r="V6" s="58" t="s">
        <v>160</v>
      </c>
      <c r="W6" s="104">
        <v>648999</v>
      </c>
      <c r="X6" s="98">
        <v>91000</v>
      </c>
      <c r="Y6" s="129">
        <v>0</v>
      </c>
      <c r="Z6" s="129">
        <v>0</v>
      </c>
      <c r="AA6" s="134">
        <v>221092.64412460255</v>
      </c>
      <c r="AB6" s="134">
        <v>31000.711272804478</v>
      </c>
      <c r="AC6" s="134">
        <v>0</v>
      </c>
      <c r="AD6" s="134">
        <v>0</v>
      </c>
      <c r="AE6" s="134">
        <v>201263.35527809797</v>
      </c>
      <c r="AF6" s="134">
        <v>28220.329045664042</v>
      </c>
      <c r="AG6" s="134">
        <v>0</v>
      </c>
      <c r="AH6" s="134">
        <v>0</v>
      </c>
      <c r="AI6" s="134">
        <v>226643.00059729951</v>
      </c>
      <c r="AJ6" s="134">
        <v>31778.959681531484</v>
      </c>
      <c r="AK6" s="134">
        <v>0</v>
      </c>
      <c r="AL6" s="134">
        <v>0</v>
      </c>
      <c r="AM6" s="134" t="s">
        <v>165</v>
      </c>
      <c r="AN6" s="423">
        <v>2012</v>
      </c>
      <c r="AO6" s="15">
        <v>20</v>
      </c>
      <c r="AP6" s="16">
        <v>20</v>
      </c>
      <c r="AQ6" s="16">
        <v>20</v>
      </c>
      <c r="AR6" s="16">
        <v>20</v>
      </c>
      <c r="AS6" s="16">
        <v>20</v>
      </c>
      <c r="AT6" s="17"/>
      <c r="AU6" s="105">
        <v>0.9</v>
      </c>
      <c r="AV6" s="105">
        <v>0.9</v>
      </c>
      <c r="AW6" s="105">
        <v>0.9</v>
      </c>
      <c r="AX6" s="105">
        <v>0.9</v>
      </c>
      <c r="AY6" s="105">
        <v>0.9</v>
      </c>
      <c r="AZ6" s="25">
        <v>0</v>
      </c>
      <c r="BA6" s="26"/>
      <c r="BB6" s="26"/>
      <c r="BC6" s="26"/>
      <c r="BD6" s="26"/>
      <c r="BE6" s="29">
        <v>0</v>
      </c>
      <c r="BF6" s="30"/>
      <c r="BG6" s="30"/>
      <c r="BH6" s="30"/>
      <c r="BI6" s="30"/>
      <c r="BJ6" s="83">
        <v>1259.4715317182861</v>
      </c>
      <c r="BK6" s="81">
        <v>1326</v>
      </c>
      <c r="BL6" s="81">
        <v>785</v>
      </c>
      <c r="BM6" s="81"/>
      <c r="BN6" s="81"/>
      <c r="BO6" s="212" t="s">
        <v>100</v>
      </c>
      <c r="BP6" s="213" t="s">
        <v>100</v>
      </c>
      <c r="BQ6" s="213" t="s">
        <v>100</v>
      </c>
      <c r="BR6" s="213"/>
      <c r="BS6" s="213"/>
      <c r="BT6" s="210" t="s">
        <v>100</v>
      </c>
      <c r="BU6" s="211" t="s">
        <v>100</v>
      </c>
      <c r="BV6" s="91" t="s">
        <v>100</v>
      </c>
      <c r="BW6" s="91"/>
      <c r="BX6" s="91"/>
      <c r="BY6" s="205">
        <v>0</v>
      </c>
      <c r="BZ6" s="46"/>
      <c r="CA6" s="46"/>
      <c r="CB6" s="46"/>
      <c r="CC6" s="46"/>
      <c r="CD6" s="102">
        <v>105000</v>
      </c>
      <c r="CE6" s="102">
        <v>44000</v>
      </c>
      <c r="CG6" s="79"/>
      <c r="CI6" s="379" t="s">
        <v>161</v>
      </c>
      <c r="CJ6" s="380" t="s">
        <v>353</v>
      </c>
    </row>
    <row r="7" spans="1:88" ht="29.1" customHeight="1">
      <c r="A7" s="6" t="s">
        <v>9</v>
      </c>
      <c r="B7" s="153">
        <v>4.3037137203166225</v>
      </c>
      <c r="C7" s="108" t="s">
        <v>168</v>
      </c>
      <c r="D7" s="171">
        <v>4303.7137203166221</v>
      </c>
      <c r="E7" s="171">
        <v>0</v>
      </c>
      <c r="F7" s="171">
        <v>0</v>
      </c>
      <c r="G7" s="171">
        <v>0</v>
      </c>
      <c r="H7" s="170">
        <v>196.51332174762231</v>
      </c>
      <c r="I7" s="170">
        <v>0</v>
      </c>
      <c r="J7" s="170">
        <v>0</v>
      </c>
      <c r="K7" s="170">
        <v>0</v>
      </c>
      <c r="L7" s="170">
        <v>1123.4353599896438</v>
      </c>
      <c r="M7" s="170">
        <v>0</v>
      </c>
      <c r="N7" s="170">
        <v>0</v>
      </c>
      <c r="O7" s="170">
        <v>0</v>
      </c>
      <c r="P7" s="170">
        <v>2983.7650383321652</v>
      </c>
      <c r="Q7" s="170">
        <v>0</v>
      </c>
      <c r="R7" s="170">
        <v>0</v>
      </c>
      <c r="S7" s="10">
        <v>0</v>
      </c>
      <c r="T7" s="180" t="s">
        <v>46</v>
      </c>
      <c r="U7" s="58">
        <v>816798</v>
      </c>
      <c r="V7" s="58" t="s">
        <v>160</v>
      </c>
      <c r="W7" s="98">
        <v>816798</v>
      </c>
      <c r="X7" s="98">
        <v>0</v>
      </c>
      <c r="Y7" s="129">
        <v>0</v>
      </c>
      <c r="Z7" s="129">
        <v>0</v>
      </c>
      <c r="AA7" s="134">
        <v>37296.088589509076</v>
      </c>
      <c r="AB7" s="134">
        <v>0</v>
      </c>
      <c r="AC7" s="134">
        <v>0</v>
      </c>
      <c r="AD7" s="134">
        <v>0</v>
      </c>
      <c r="AE7" s="134">
        <v>213215.79798326181</v>
      </c>
      <c r="AF7" s="134">
        <v>0</v>
      </c>
      <c r="AG7" s="134">
        <v>0</v>
      </c>
      <c r="AH7" s="134">
        <v>0</v>
      </c>
      <c r="AI7" s="134">
        <v>566286.11338031502</v>
      </c>
      <c r="AJ7" s="134">
        <v>0</v>
      </c>
      <c r="AK7" s="134">
        <v>0</v>
      </c>
      <c r="AL7" s="134">
        <v>0</v>
      </c>
      <c r="AM7" s="134" t="s">
        <v>46</v>
      </c>
      <c r="AN7" s="423">
        <v>2012</v>
      </c>
      <c r="AO7" s="15">
        <v>20</v>
      </c>
      <c r="AP7" s="16">
        <v>20</v>
      </c>
      <c r="AQ7" s="16">
        <v>20</v>
      </c>
      <c r="AR7" s="16">
        <v>20</v>
      </c>
      <c r="AS7" s="16">
        <v>20</v>
      </c>
      <c r="AT7" s="17"/>
      <c r="AU7" s="105">
        <v>0.9</v>
      </c>
      <c r="AV7" s="105">
        <v>0.9</v>
      </c>
      <c r="AW7" s="105">
        <v>0.9</v>
      </c>
      <c r="AX7" s="105">
        <v>0.9</v>
      </c>
      <c r="AY7" s="105">
        <v>0.9</v>
      </c>
      <c r="AZ7" s="25">
        <v>0</v>
      </c>
      <c r="BA7" s="26"/>
      <c r="BB7" s="26"/>
      <c r="BC7" s="26"/>
      <c r="BD7" s="26"/>
      <c r="BE7" s="29">
        <v>0</v>
      </c>
      <c r="BF7" s="30"/>
      <c r="BG7" s="30"/>
      <c r="BH7" s="30"/>
      <c r="BI7" s="30"/>
      <c r="BJ7" s="83">
        <v>1079.575</v>
      </c>
      <c r="BK7" s="81">
        <v>1079.575</v>
      </c>
      <c r="BL7" s="81">
        <v>639.03749999999991</v>
      </c>
      <c r="BM7" s="81"/>
      <c r="BN7" s="81"/>
      <c r="BO7" s="212" t="s">
        <v>100</v>
      </c>
      <c r="BP7" s="213" t="s">
        <v>100</v>
      </c>
      <c r="BQ7" s="213" t="s">
        <v>100</v>
      </c>
      <c r="BR7" s="213"/>
      <c r="BS7" s="213"/>
      <c r="BT7" s="210" t="s">
        <v>100</v>
      </c>
      <c r="BU7" s="211" t="s">
        <v>100</v>
      </c>
      <c r="BV7" s="91" t="s">
        <v>100</v>
      </c>
      <c r="BW7" s="91"/>
      <c r="BX7" s="91"/>
      <c r="BY7" s="205">
        <v>0</v>
      </c>
      <c r="BZ7" s="46"/>
      <c r="CA7" s="46"/>
      <c r="CB7" s="46"/>
      <c r="CC7" s="46"/>
      <c r="CD7" s="102" t="s">
        <v>100</v>
      </c>
      <c r="CE7" s="102" t="s">
        <v>100</v>
      </c>
      <c r="CG7" s="79"/>
    </row>
    <row r="8" spans="1:88" ht="29.1" customHeight="1">
      <c r="A8" s="6" t="s">
        <v>18</v>
      </c>
      <c r="B8" s="153">
        <v>5.6949483870967743</v>
      </c>
      <c r="C8" s="108" t="s">
        <v>168</v>
      </c>
      <c r="D8" s="171">
        <v>5536.0881499500301</v>
      </c>
      <c r="E8" s="171">
        <v>9.0316071596876242</v>
      </c>
      <c r="F8" s="171">
        <v>149.82862998705673</v>
      </c>
      <c r="G8" s="171">
        <v>0</v>
      </c>
      <c r="H8" s="170">
        <v>1796.5973801473547</v>
      </c>
      <c r="I8" s="170">
        <v>2.9309796596648012</v>
      </c>
      <c r="J8" s="170">
        <v>48.623092121147529</v>
      </c>
      <c r="K8" s="170">
        <v>0</v>
      </c>
      <c r="L8" s="170">
        <v>1778.2886695372652</v>
      </c>
      <c r="M8" s="170">
        <v>2.9011107201985413</v>
      </c>
      <c r="N8" s="170">
        <v>48.127585374643864</v>
      </c>
      <c r="O8" s="170">
        <v>0</v>
      </c>
      <c r="P8" s="170">
        <v>1961.202100264419</v>
      </c>
      <c r="Q8" s="170">
        <v>3.1995167798226642</v>
      </c>
      <c r="R8" s="170">
        <v>53.077952491238506</v>
      </c>
      <c r="S8" s="10">
        <v>0</v>
      </c>
      <c r="T8" s="180" t="s">
        <v>46</v>
      </c>
      <c r="U8" s="58">
        <v>555830.92159306281</v>
      </c>
      <c r="V8" s="58" t="s">
        <v>46</v>
      </c>
      <c r="W8" s="129">
        <v>553608.38799140602</v>
      </c>
      <c r="X8" s="129">
        <v>222.89037291752607</v>
      </c>
      <c r="Y8" s="129">
        <v>1999.6432287393063</v>
      </c>
      <c r="Z8" s="129">
        <v>0</v>
      </c>
      <c r="AA8" s="134">
        <v>179659.59944155079</v>
      </c>
      <c r="AB8" s="134">
        <v>72.333432777326792</v>
      </c>
      <c r="AC8" s="134">
        <v>648.93363123481083</v>
      </c>
      <c r="AD8" s="134">
        <v>0</v>
      </c>
      <c r="AE8" s="134">
        <v>177828.72979270929</v>
      </c>
      <c r="AF8" s="134">
        <v>71.596299403545601</v>
      </c>
      <c r="AG8" s="134">
        <v>642.32049788021448</v>
      </c>
      <c r="AH8" s="134">
        <v>0</v>
      </c>
      <c r="AI8" s="134">
        <v>196120.05875714595</v>
      </c>
      <c r="AJ8" s="134">
        <v>78.960640736653659</v>
      </c>
      <c r="AK8" s="134">
        <v>708.38909962428113</v>
      </c>
      <c r="AL8" s="134">
        <v>0</v>
      </c>
      <c r="AM8" s="134" t="s">
        <v>46</v>
      </c>
      <c r="AN8" s="423">
        <v>2012</v>
      </c>
      <c r="AO8" s="15">
        <v>20</v>
      </c>
      <c r="AP8" s="16">
        <v>20</v>
      </c>
      <c r="AQ8" s="16">
        <v>20</v>
      </c>
      <c r="AR8" s="16">
        <v>20</v>
      </c>
      <c r="AS8" s="16">
        <v>20</v>
      </c>
      <c r="AT8" s="17"/>
      <c r="AU8" s="105">
        <v>0.9</v>
      </c>
      <c r="AV8" s="105">
        <v>0.9</v>
      </c>
      <c r="AW8" s="105">
        <v>0.9</v>
      </c>
      <c r="AX8" s="105">
        <v>0.9</v>
      </c>
      <c r="AY8" s="105">
        <v>0.9</v>
      </c>
      <c r="AZ8" s="25">
        <v>0</v>
      </c>
      <c r="BA8" s="26"/>
      <c r="BB8" s="26"/>
      <c r="BC8" s="26"/>
      <c r="BD8" s="26"/>
      <c r="BE8" s="29">
        <v>0</v>
      </c>
      <c r="BF8" s="30"/>
      <c r="BG8" s="30"/>
      <c r="BH8" s="30"/>
      <c r="BI8" s="30"/>
      <c r="BJ8" s="83">
        <v>491.9925204375358</v>
      </c>
      <c r="BK8" s="81">
        <v>493.85</v>
      </c>
      <c r="BL8" s="81">
        <v>292.3125</v>
      </c>
      <c r="BM8" s="81"/>
      <c r="BN8" s="81"/>
      <c r="BO8" s="212" t="s">
        <v>100</v>
      </c>
      <c r="BP8" s="213" t="s">
        <v>100</v>
      </c>
      <c r="BQ8" s="213" t="s">
        <v>100</v>
      </c>
      <c r="BR8" s="213"/>
      <c r="BS8" s="213"/>
      <c r="BT8" s="210" t="s">
        <v>100</v>
      </c>
      <c r="BU8" s="211" t="s">
        <v>100</v>
      </c>
      <c r="BV8" s="91" t="s">
        <v>100</v>
      </c>
      <c r="BW8" s="91"/>
      <c r="BX8" s="91"/>
      <c r="BY8" s="205">
        <v>0</v>
      </c>
      <c r="BZ8" s="46"/>
      <c r="CA8" s="46"/>
      <c r="CB8" s="46"/>
      <c r="CC8" s="46"/>
      <c r="CD8" s="102" t="s">
        <v>100</v>
      </c>
      <c r="CE8" s="102" t="s">
        <v>100</v>
      </c>
      <c r="CG8" s="79"/>
    </row>
    <row r="9" spans="1:88" ht="29.1" customHeight="1">
      <c r="A9" s="6" t="s">
        <v>16</v>
      </c>
      <c r="B9" s="153">
        <v>3.9804769874476986</v>
      </c>
      <c r="C9" s="108" t="s">
        <v>168</v>
      </c>
      <c r="D9" s="171">
        <v>3636.3332905996494</v>
      </c>
      <c r="E9" s="171">
        <v>246.72025527817439</v>
      </c>
      <c r="F9" s="171">
        <v>97.423441569874782</v>
      </c>
      <c r="G9" s="171">
        <v>0</v>
      </c>
      <c r="H9" s="170">
        <v>873.62951468358278</v>
      </c>
      <c r="I9" s="170">
        <v>59.274571293693818</v>
      </c>
      <c r="J9" s="170">
        <v>23.405993668819807</v>
      </c>
      <c r="K9" s="170">
        <v>0</v>
      </c>
      <c r="L9" s="170">
        <v>1236.0824785414979</v>
      </c>
      <c r="M9" s="170">
        <v>83.866510652093282</v>
      </c>
      <c r="N9" s="170">
        <v>33.11671387082211</v>
      </c>
      <c r="O9" s="170">
        <v>0</v>
      </c>
      <c r="P9" s="170">
        <v>1526.6212973522365</v>
      </c>
      <c r="Q9" s="170">
        <v>103.57917333087209</v>
      </c>
      <c r="R9" s="170">
        <v>40.900734029634549</v>
      </c>
      <c r="S9" s="10">
        <v>0</v>
      </c>
      <c r="T9" s="180" t="s">
        <v>46</v>
      </c>
      <c r="U9" s="58">
        <v>229161.36093094497</v>
      </c>
      <c r="V9" s="58" t="s">
        <v>46</v>
      </c>
      <c r="W9" s="129">
        <v>220973.09738559293</v>
      </c>
      <c r="X9" s="129">
        <v>6699.9852073826642</v>
      </c>
      <c r="Y9" s="129">
        <v>1488.2783379693642</v>
      </c>
      <c r="Z9" s="129">
        <v>0</v>
      </c>
      <c r="AA9" s="134">
        <v>53088.813483445723</v>
      </c>
      <c r="AB9" s="134">
        <v>1609.6722597679181</v>
      </c>
      <c r="AC9" s="134">
        <v>357.55905144433001</v>
      </c>
      <c r="AD9" s="134">
        <v>0</v>
      </c>
      <c r="AE9" s="134">
        <v>75114.394661004975</v>
      </c>
      <c r="AF9" s="134">
        <v>2277.4959442780059</v>
      </c>
      <c r="AG9" s="134">
        <v>505.90378542136483</v>
      </c>
      <c r="AH9" s="134">
        <v>0</v>
      </c>
      <c r="AI9" s="134">
        <v>92769.889241142228</v>
      </c>
      <c r="AJ9" s="134">
        <v>2812.8170033367396</v>
      </c>
      <c r="AK9" s="134">
        <v>624.81550110366925</v>
      </c>
      <c r="AL9" s="134">
        <v>0</v>
      </c>
      <c r="AM9" s="134" t="s">
        <v>46</v>
      </c>
      <c r="AN9" s="423">
        <v>2012</v>
      </c>
      <c r="AO9" s="15">
        <v>20</v>
      </c>
      <c r="AP9" s="16">
        <v>20</v>
      </c>
      <c r="AQ9" s="16">
        <v>20</v>
      </c>
      <c r="AR9" s="16">
        <v>20</v>
      </c>
      <c r="AS9" s="16">
        <v>20</v>
      </c>
      <c r="AT9" s="17"/>
      <c r="AU9" s="105">
        <v>0.9</v>
      </c>
      <c r="AV9" s="105">
        <v>0.9</v>
      </c>
      <c r="AW9" s="105">
        <v>0.9</v>
      </c>
      <c r="AX9" s="105">
        <v>0.9</v>
      </c>
      <c r="AY9" s="105">
        <v>0.9</v>
      </c>
      <c r="AZ9" s="25">
        <v>0</v>
      </c>
      <c r="BA9" s="26"/>
      <c r="BB9" s="26"/>
      <c r="BC9" s="26"/>
      <c r="BD9" s="26"/>
      <c r="BE9" s="29">
        <v>0</v>
      </c>
      <c r="BF9" s="30"/>
      <c r="BG9" s="30"/>
      <c r="BH9" s="30"/>
      <c r="BI9" s="30"/>
      <c r="BJ9" s="215" t="s">
        <v>100</v>
      </c>
      <c r="BK9" s="81" t="s">
        <v>100</v>
      </c>
      <c r="BL9" s="81" t="s">
        <v>100</v>
      </c>
      <c r="BM9" s="81"/>
      <c r="BN9" s="81"/>
      <c r="BO9" s="212" t="s">
        <v>100</v>
      </c>
      <c r="BP9" s="213" t="s">
        <v>100</v>
      </c>
      <c r="BQ9" s="213" t="s">
        <v>100</v>
      </c>
      <c r="BR9" s="213"/>
      <c r="BS9" s="213"/>
      <c r="BT9" s="210" t="s">
        <v>100</v>
      </c>
      <c r="BU9" s="211" t="s">
        <v>100</v>
      </c>
      <c r="BV9" s="91" t="s">
        <v>100</v>
      </c>
      <c r="BW9" s="91"/>
      <c r="BX9" s="91"/>
      <c r="BY9" s="205">
        <v>0</v>
      </c>
      <c r="BZ9" s="46"/>
      <c r="CA9" s="46"/>
      <c r="CB9" s="46"/>
      <c r="CC9" s="46"/>
      <c r="CD9" s="102" t="s">
        <v>100</v>
      </c>
      <c r="CE9" s="102" t="s">
        <v>100</v>
      </c>
      <c r="CG9" s="79"/>
    </row>
    <row r="10" spans="1:88" ht="29.1" customHeight="1">
      <c r="A10" s="6" t="s">
        <v>22</v>
      </c>
      <c r="B10" s="153">
        <v>2.9196652719665272E-2</v>
      </c>
      <c r="C10" s="108" t="s">
        <v>168</v>
      </c>
      <c r="D10" s="171">
        <v>18.685857740585774</v>
      </c>
      <c r="E10" s="171">
        <v>8.4670292887029284</v>
      </c>
      <c r="F10" s="171">
        <v>2.0437656903765693</v>
      </c>
      <c r="G10" s="171">
        <v>0</v>
      </c>
      <c r="H10" s="170">
        <v>6.0640224926414135</v>
      </c>
      <c r="I10" s="170">
        <v>2.74776019197814</v>
      </c>
      <c r="J10" s="170">
        <v>0.6632524601326546</v>
      </c>
      <c r="K10" s="170">
        <v>0</v>
      </c>
      <c r="L10" s="170">
        <v>6.0022254343924804</v>
      </c>
      <c r="M10" s="170">
        <v>2.7197583999590926</v>
      </c>
      <c r="N10" s="170">
        <v>0.65649340688667757</v>
      </c>
      <c r="O10" s="170">
        <v>0</v>
      </c>
      <c r="P10" s="170">
        <v>6.6196098135485348</v>
      </c>
      <c r="Q10" s="170">
        <v>2.9995106967641796</v>
      </c>
      <c r="R10" s="170">
        <v>0.7240198233568711</v>
      </c>
      <c r="S10" s="10">
        <v>0</v>
      </c>
      <c r="T10" s="180" t="s">
        <v>46</v>
      </c>
      <c r="U10" s="58">
        <v>1778.375590290314</v>
      </c>
      <c r="V10" s="58" t="s">
        <v>46</v>
      </c>
      <c r="W10" s="129">
        <v>1491.014659501295</v>
      </c>
      <c r="X10" s="129">
        <v>248.23398656546536</v>
      </c>
      <c r="Y10" s="129">
        <v>39.126944223553608</v>
      </c>
      <c r="Z10" s="129">
        <v>0</v>
      </c>
      <c r="AA10" s="134">
        <v>483.8710942574109</v>
      </c>
      <c r="AB10" s="134">
        <v>80.558061549499357</v>
      </c>
      <c r="AC10" s="134">
        <v>12.697660077153065</v>
      </c>
      <c r="AD10" s="134">
        <v>0</v>
      </c>
      <c r="AE10" s="134">
        <v>478.94007524600624</v>
      </c>
      <c r="AF10" s="134">
        <v>79.737112875902497</v>
      </c>
      <c r="AG10" s="134">
        <v>12.568261144288753</v>
      </c>
      <c r="AH10" s="134">
        <v>0</v>
      </c>
      <c r="AI10" s="134">
        <v>528.2034899978778</v>
      </c>
      <c r="AJ10" s="134">
        <v>87.938812140063504</v>
      </c>
      <c r="AK10" s="134">
        <v>13.861023002111788</v>
      </c>
      <c r="AL10" s="134">
        <v>0</v>
      </c>
      <c r="AM10" s="134" t="s">
        <v>46</v>
      </c>
      <c r="AN10" s="423">
        <v>2012</v>
      </c>
      <c r="AO10" s="15">
        <v>20</v>
      </c>
      <c r="AP10" s="16">
        <v>20</v>
      </c>
      <c r="AQ10" s="16">
        <v>20</v>
      </c>
      <c r="AR10" s="16">
        <v>20</v>
      </c>
      <c r="AS10" s="16">
        <v>20</v>
      </c>
      <c r="AT10" s="17"/>
      <c r="AU10" s="105">
        <v>0.9</v>
      </c>
      <c r="AV10" s="105">
        <v>0.9</v>
      </c>
      <c r="AW10" s="105">
        <v>0.9</v>
      </c>
      <c r="AX10" s="105">
        <v>0.9</v>
      </c>
      <c r="AY10" s="105">
        <v>0.9</v>
      </c>
      <c r="AZ10" s="25">
        <v>0</v>
      </c>
      <c r="BA10" s="26"/>
      <c r="BB10" s="26"/>
      <c r="BC10" s="26"/>
      <c r="BD10" s="26"/>
      <c r="BE10" s="29">
        <v>0</v>
      </c>
      <c r="BF10" s="30"/>
      <c r="BG10" s="30"/>
      <c r="BH10" s="30"/>
      <c r="BI10" s="30"/>
      <c r="BJ10" s="83">
        <v>749.98271260679246</v>
      </c>
      <c r="BK10" s="81">
        <v>814.27499999999998</v>
      </c>
      <c r="BL10" s="81">
        <v>482.02500000000003</v>
      </c>
      <c r="BM10" s="81"/>
      <c r="BN10" s="81"/>
      <c r="BO10" s="212" t="s">
        <v>100</v>
      </c>
      <c r="BP10" s="213" t="s">
        <v>100</v>
      </c>
      <c r="BQ10" s="213" t="s">
        <v>100</v>
      </c>
      <c r="BR10" s="213"/>
      <c r="BS10" s="213"/>
      <c r="BT10" s="210" t="s">
        <v>100</v>
      </c>
      <c r="BU10" s="211" t="s">
        <v>100</v>
      </c>
      <c r="BV10" s="91" t="s">
        <v>100</v>
      </c>
      <c r="BW10" s="91"/>
      <c r="BX10" s="91"/>
      <c r="BY10" s="205">
        <v>0</v>
      </c>
      <c r="BZ10" s="46"/>
      <c r="CA10" s="46"/>
      <c r="CB10" s="46"/>
      <c r="CC10" s="46"/>
      <c r="CD10" s="102" t="s">
        <v>100</v>
      </c>
      <c r="CE10" s="102" t="s">
        <v>100</v>
      </c>
      <c r="CG10" s="79"/>
    </row>
    <row r="11" spans="1:88" ht="29.1" customHeight="1">
      <c r="A11" s="6" t="s">
        <v>19</v>
      </c>
      <c r="B11" s="153">
        <v>8.1476931476931487</v>
      </c>
      <c r="C11" s="108" t="s">
        <v>168</v>
      </c>
      <c r="D11" s="171">
        <v>7891.2522420251407</v>
      </c>
      <c r="E11" s="171">
        <v>217.01513019174547</v>
      </c>
      <c r="F11" s="171">
        <v>39.425775476262928</v>
      </c>
      <c r="G11" s="171">
        <v>0</v>
      </c>
      <c r="H11" s="170">
        <v>1756.7070366223797</v>
      </c>
      <c r="I11" s="170">
        <v>48.31071097069951</v>
      </c>
      <c r="J11" s="170">
        <v>8.7767486172347962</v>
      </c>
      <c r="K11" s="170">
        <v>0</v>
      </c>
      <c r="L11" s="170">
        <v>2333.5661888482141</v>
      </c>
      <c r="M11" s="170">
        <v>64.174753860610039</v>
      </c>
      <c r="N11" s="170">
        <v>11.658815837943298</v>
      </c>
      <c r="O11" s="170">
        <v>0</v>
      </c>
      <c r="P11" s="170">
        <v>3800.9790163773441</v>
      </c>
      <c r="Q11" s="170">
        <v>104.52966535556271</v>
      </c>
      <c r="R11" s="170">
        <v>18.990211020199503</v>
      </c>
      <c r="S11" s="10">
        <v>0</v>
      </c>
      <c r="T11" s="180" t="s">
        <v>46</v>
      </c>
      <c r="U11" s="58">
        <v>647243.50875780755</v>
      </c>
      <c r="V11" s="58" t="s">
        <v>46</v>
      </c>
      <c r="W11" s="129">
        <v>641344.19968698279</v>
      </c>
      <c r="X11" s="129">
        <v>5141.9353613354306</v>
      </c>
      <c r="Y11" s="129">
        <v>757.3737094893512</v>
      </c>
      <c r="Z11" s="129">
        <v>0</v>
      </c>
      <c r="AA11" s="134">
        <v>142772.50732302488</v>
      </c>
      <c r="AB11" s="134">
        <v>1144.6692811583616</v>
      </c>
      <c r="AC11" s="134">
        <v>168.60235663955544</v>
      </c>
      <c r="AD11" s="134">
        <v>0</v>
      </c>
      <c r="AE11" s="134">
        <v>189655.46835098873</v>
      </c>
      <c r="AF11" s="134">
        <v>1520.5503685237038</v>
      </c>
      <c r="AG11" s="134">
        <v>223.96720148094295</v>
      </c>
      <c r="AH11" s="134">
        <v>0</v>
      </c>
      <c r="AI11" s="134">
        <v>308916.22401296918</v>
      </c>
      <c r="AJ11" s="134">
        <v>2476.7157116533649</v>
      </c>
      <c r="AK11" s="134">
        <v>364.80415136885279</v>
      </c>
      <c r="AL11" s="134">
        <v>0</v>
      </c>
      <c r="AM11" s="134" t="s">
        <v>46</v>
      </c>
      <c r="AN11" s="423">
        <v>2012</v>
      </c>
      <c r="AO11" s="15">
        <v>20</v>
      </c>
      <c r="AP11" s="16">
        <v>20</v>
      </c>
      <c r="AQ11" s="16">
        <v>20</v>
      </c>
      <c r="AR11" s="16">
        <v>20</v>
      </c>
      <c r="AS11" s="16">
        <v>20</v>
      </c>
      <c r="AT11" s="17"/>
      <c r="AU11" s="105">
        <v>0.9</v>
      </c>
      <c r="AV11" s="105">
        <v>0.9</v>
      </c>
      <c r="AW11" s="105">
        <v>0.9</v>
      </c>
      <c r="AX11" s="105">
        <v>0.9</v>
      </c>
      <c r="AY11" s="105">
        <v>0.9</v>
      </c>
      <c r="AZ11" s="25">
        <v>0</v>
      </c>
      <c r="BA11" s="26"/>
      <c r="BB11" s="26"/>
      <c r="BC11" s="26"/>
      <c r="BD11" s="26"/>
      <c r="BE11" s="29">
        <v>0</v>
      </c>
      <c r="BF11" s="30"/>
      <c r="BG11" s="30"/>
      <c r="BH11" s="30"/>
      <c r="BI11" s="30"/>
      <c r="BJ11" s="83">
        <v>716.51249448414978</v>
      </c>
      <c r="BK11" s="81">
        <v>719.6875</v>
      </c>
      <c r="BL11" s="81">
        <v>426.03749999999997</v>
      </c>
      <c r="BM11" s="81"/>
      <c r="BN11" s="81"/>
      <c r="BO11" s="212" t="s">
        <v>100</v>
      </c>
      <c r="BP11" s="213" t="s">
        <v>100</v>
      </c>
      <c r="BQ11" s="213" t="s">
        <v>100</v>
      </c>
      <c r="BR11" s="213"/>
      <c r="BS11" s="213"/>
      <c r="BT11" s="210" t="s">
        <v>100</v>
      </c>
      <c r="BU11" s="211" t="s">
        <v>100</v>
      </c>
      <c r="BV11" s="91" t="s">
        <v>100</v>
      </c>
      <c r="BW11" s="91"/>
      <c r="BX11" s="91"/>
      <c r="BY11" s="205">
        <v>0</v>
      </c>
      <c r="BZ11" s="46"/>
      <c r="CA11" s="46"/>
      <c r="CB11" s="46"/>
      <c r="CC11" s="46"/>
      <c r="CD11" s="102" t="s">
        <v>100</v>
      </c>
      <c r="CE11" s="102" t="s">
        <v>100</v>
      </c>
      <c r="CG11" s="79"/>
    </row>
    <row r="12" spans="1:88" ht="29.1" customHeight="1">
      <c r="A12" s="6" t="s">
        <v>3</v>
      </c>
      <c r="B12" s="153">
        <v>6.547754298265545</v>
      </c>
      <c r="C12" s="108" t="s">
        <v>168</v>
      </c>
      <c r="D12" s="171">
        <v>6154.8890403696123</v>
      </c>
      <c r="E12" s="171">
        <v>261.9101719306218</v>
      </c>
      <c r="F12" s="171">
        <v>130.9550859653109</v>
      </c>
      <c r="G12" s="171">
        <v>0</v>
      </c>
      <c r="H12" s="170">
        <v>1997.4135572833179</v>
      </c>
      <c r="I12" s="170">
        <v>84.996321586524161</v>
      </c>
      <c r="J12" s="170">
        <v>42.49816079326208</v>
      </c>
      <c r="K12" s="170">
        <v>0</v>
      </c>
      <c r="L12" s="170">
        <v>1977.0583752079824</v>
      </c>
      <c r="M12" s="170">
        <v>84.130143625871597</v>
      </c>
      <c r="N12" s="170">
        <v>42.065071812935798</v>
      </c>
      <c r="O12" s="170">
        <v>0</v>
      </c>
      <c r="P12" s="170">
        <v>2180.4171078772097</v>
      </c>
      <c r="Q12" s="170">
        <v>92.783706718179147</v>
      </c>
      <c r="R12" s="170">
        <v>46.391853359089573</v>
      </c>
      <c r="S12" s="10">
        <v>0</v>
      </c>
      <c r="T12" s="180" t="s">
        <v>46</v>
      </c>
      <c r="U12" s="58">
        <v>604073.67355872702</v>
      </c>
      <c r="V12" s="58" t="s">
        <v>46</v>
      </c>
      <c r="W12" s="129">
        <v>595318.91170989629</v>
      </c>
      <c r="X12" s="129">
        <v>7057.7131316485811</v>
      </c>
      <c r="Y12" s="129">
        <v>1697.0487171821762</v>
      </c>
      <c r="Z12" s="129">
        <v>0</v>
      </c>
      <c r="AA12" s="134">
        <v>193195.6948951435</v>
      </c>
      <c r="AB12" s="134">
        <v>2290.4022802216655</v>
      </c>
      <c r="AC12" s="134">
        <v>550.73423628559692</v>
      </c>
      <c r="AD12" s="134">
        <v>0</v>
      </c>
      <c r="AE12" s="134">
        <v>191226.88201139087</v>
      </c>
      <c r="AF12" s="134">
        <v>2267.0613174702739</v>
      </c>
      <c r="AG12" s="134">
        <v>545.12183037504462</v>
      </c>
      <c r="AH12" s="134">
        <v>0</v>
      </c>
      <c r="AI12" s="134">
        <v>210896.33480336188</v>
      </c>
      <c r="AJ12" s="134">
        <v>2500.2495339566408</v>
      </c>
      <c r="AK12" s="134">
        <v>601.19265052153469</v>
      </c>
      <c r="AL12" s="134">
        <v>0</v>
      </c>
      <c r="AM12" s="134" t="s">
        <v>46</v>
      </c>
      <c r="AN12" s="423">
        <v>2012</v>
      </c>
      <c r="AO12" s="15">
        <v>20</v>
      </c>
      <c r="AP12" s="16">
        <v>20</v>
      </c>
      <c r="AQ12" s="16">
        <v>20</v>
      </c>
      <c r="AR12" s="16">
        <v>20</v>
      </c>
      <c r="AS12" s="16">
        <v>20</v>
      </c>
      <c r="AT12" s="17"/>
      <c r="AU12" s="105">
        <v>0.9</v>
      </c>
      <c r="AV12" s="105">
        <v>0.9</v>
      </c>
      <c r="AW12" s="105">
        <v>0.9</v>
      </c>
      <c r="AX12" s="105">
        <v>0.9</v>
      </c>
      <c r="AY12" s="105">
        <v>0.9</v>
      </c>
      <c r="AZ12" s="25">
        <v>0</v>
      </c>
      <c r="BA12" s="26"/>
      <c r="BB12" s="26"/>
      <c r="BC12" s="26"/>
      <c r="BD12" s="26"/>
      <c r="BE12" s="29">
        <v>0</v>
      </c>
      <c r="BF12" s="30"/>
      <c r="BG12" s="30"/>
      <c r="BH12" s="30"/>
      <c r="BI12" s="30"/>
      <c r="BJ12" s="83">
        <v>1611.0004268084801</v>
      </c>
      <c r="BK12" s="81">
        <v>1623.3</v>
      </c>
      <c r="BL12" s="81">
        <v>960.90000000000009</v>
      </c>
      <c r="BM12" s="81"/>
      <c r="BN12" s="81"/>
      <c r="BO12" s="212" t="s">
        <v>100</v>
      </c>
      <c r="BP12" s="213" t="s">
        <v>100</v>
      </c>
      <c r="BQ12" s="213" t="s">
        <v>100</v>
      </c>
      <c r="BR12" s="213"/>
      <c r="BS12" s="213"/>
      <c r="BT12" s="210" t="s">
        <v>100</v>
      </c>
      <c r="BU12" s="211" t="s">
        <v>100</v>
      </c>
      <c r="BV12" s="91" t="s">
        <v>100</v>
      </c>
      <c r="BW12" s="91"/>
      <c r="BX12" s="91"/>
      <c r="BY12" s="205">
        <v>0</v>
      </c>
      <c r="BZ12" s="46"/>
      <c r="CA12" s="46"/>
      <c r="CB12" s="46"/>
      <c r="CC12" s="46"/>
      <c r="CD12" s="102" t="s">
        <v>100</v>
      </c>
      <c r="CE12" s="102" t="s">
        <v>100</v>
      </c>
      <c r="CG12" s="79"/>
    </row>
    <row r="13" spans="1:88" ht="29.1" customHeight="1">
      <c r="A13" s="6" t="s">
        <v>20</v>
      </c>
      <c r="B13" s="153">
        <v>2.7806784056784055</v>
      </c>
      <c r="C13" s="108" t="s">
        <v>168</v>
      </c>
      <c r="D13" s="171">
        <v>284.0271519473485</v>
      </c>
      <c r="E13" s="171">
        <v>315.39624963564017</v>
      </c>
      <c r="F13" s="171">
        <v>2181.2550040954166</v>
      </c>
      <c r="G13" s="171">
        <v>0</v>
      </c>
      <c r="H13" s="170">
        <v>68.750459217295187</v>
      </c>
      <c r="I13" s="170">
        <v>76.343535641559143</v>
      </c>
      <c r="J13" s="170">
        <v>527.9857301437936</v>
      </c>
      <c r="K13" s="170">
        <v>0</v>
      </c>
      <c r="L13" s="170">
        <v>75.457016180779007</v>
      </c>
      <c r="M13" s="170">
        <v>83.790791651233491</v>
      </c>
      <c r="N13" s="170">
        <v>579.4903515736554</v>
      </c>
      <c r="O13" s="170">
        <v>0</v>
      </c>
      <c r="P13" s="170">
        <v>139.8196765451649</v>
      </c>
      <c r="Q13" s="170">
        <v>155.26192233828428</v>
      </c>
      <c r="R13" s="170">
        <v>1073.7789223464083</v>
      </c>
      <c r="S13" s="10">
        <v>0</v>
      </c>
      <c r="T13" s="180" t="s">
        <v>46</v>
      </c>
      <c r="U13" s="58">
        <v>172448</v>
      </c>
      <c r="V13" s="58" t="s">
        <v>160</v>
      </c>
      <c r="W13" s="98">
        <v>59502.775605753428</v>
      </c>
      <c r="X13" s="98">
        <v>25655.445087774937</v>
      </c>
      <c r="Y13" s="129">
        <v>87289.779306471639</v>
      </c>
      <c r="Z13" s="129">
        <v>0</v>
      </c>
      <c r="AA13" s="134">
        <v>14403.000274979197</v>
      </c>
      <c r="AB13" s="134">
        <v>6210.0528738731136</v>
      </c>
      <c r="AC13" s="134">
        <v>21129.009572326911</v>
      </c>
      <c r="AD13" s="134">
        <v>0</v>
      </c>
      <c r="AE13" s="134">
        <v>15808.002407167445</v>
      </c>
      <c r="AF13" s="134">
        <v>6815.8389852537221</v>
      </c>
      <c r="AG13" s="134">
        <v>23190.128987266871</v>
      </c>
      <c r="AH13" s="134">
        <v>0</v>
      </c>
      <c r="AI13" s="134">
        <v>29291.77292274588</v>
      </c>
      <c r="AJ13" s="134">
        <v>12629.553228276909</v>
      </c>
      <c r="AK13" s="134">
        <v>42970.640745614917</v>
      </c>
      <c r="AL13" s="134">
        <v>0</v>
      </c>
      <c r="AM13" s="134" t="s">
        <v>46</v>
      </c>
      <c r="AN13" s="423">
        <v>2012</v>
      </c>
      <c r="AO13" s="15">
        <v>20</v>
      </c>
      <c r="AP13" s="16">
        <v>20</v>
      </c>
      <c r="AQ13" s="16">
        <v>20</v>
      </c>
      <c r="AR13" s="16">
        <v>20</v>
      </c>
      <c r="AS13" s="16">
        <v>20</v>
      </c>
      <c r="AT13" s="17"/>
      <c r="AU13" s="105">
        <v>0.9</v>
      </c>
      <c r="AV13" s="105">
        <v>0.9</v>
      </c>
      <c r="AW13" s="105">
        <v>0.9</v>
      </c>
      <c r="AX13" s="105">
        <v>0.9</v>
      </c>
      <c r="AY13" s="105">
        <v>0.9</v>
      </c>
      <c r="AZ13" s="25">
        <v>0</v>
      </c>
      <c r="BA13" s="26"/>
      <c r="BB13" s="26"/>
      <c r="BC13" s="26"/>
      <c r="BD13" s="26"/>
      <c r="BE13" s="29">
        <v>0</v>
      </c>
      <c r="BF13" s="30"/>
      <c r="BG13" s="30"/>
      <c r="BH13" s="30"/>
      <c r="BI13" s="30"/>
      <c r="BJ13" s="83">
        <v>336.75365044215215</v>
      </c>
      <c r="BK13" s="81">
        <v>777.52499999999998</v>
      </c>
      <c r="BL13" s="81">
        <v>460.23749999999995</v>
      </c>
      <c r="BM13" s="81"/>
      <c r="BN13" s="81"/>
      <c r="BO13" s="212" t="s">
        <v>100</v>
      </c>
      <c r="BP13" s="213" t="s">
        <v>100</v>
      </c>
      <c r="BQ13" s="213" t="s">
        <v>100</v>
      </c>
      <c r="BR13" s="213"/>
      <c r="BS13" s="213"/>
      <c r="BT13" s="210" t="s">
        <v>100</v>
      </c>
      <c r="BU13" s="211" t="s">
        <v>100</v>
      </c>
      <c r="BV13" s="91" t="s">
        <v>100</v>
      </c>
      <c r="BW13" s="91"/>
      <c r="BX13" s="91"/>
      <c r="BY13" s="205">
        <v>0</v>
      </c>
      <c r="BZ13" s="46"/>
      <c r="CA13" s="46"/>
      <c r="CB13" s="46"/>
      <c r="CC13" s="46"/>
      <c r="CD13" s="102" t="s">
        <v>100</v>
      </c>
      <c r="CE13" s="102" t="s">
        <v>100</v>
      </c>
      <c r="CG13" s="79"/>
    </row>
    <row r="14" spans="1:88" ht="29.1" customHeight="1">
      <c r="A14" s="6" t="s">
        <v>13</v>
      </c>
      <c r="B14" s="153">
        <v>10.830493069756875</v>
      </c>
      <c r="C14" s="108" t="s">
        <v>168</v>
      </c>
      <c r="D14" s="171">
        <v>10591.737160928076</v>
      </c>
      <c r="E14" s="171">
        <v>238.75590882879882</v>
      </c>
      <c r="F14" s="171">
        <v>0</v>
      </c>
      <c r="G14" s="171">
        <v>0</v>
      </c>
      <c r="H14" s="170">
        <v>3437.2803898912853</v>
      </c>
      <c r="I14" s="170">
        <v>77.482191157016246</v>
      </c>
      <c r="J14" s="170">
        <v>0</v>
      </c>
      <c r="K14" s="170">
        <v>0</v>
      </c>
      <c r="L14" s="170">
        <v>3402.2518561531951</v>
      </c>
      <c r="M14" s="170">
        <v>76.692587971012983</v>
      </c>
      <c r="N14" s="170">
        <v>0</v>
      </c>
      <c r="O14" s="170">
        <v>0</v>
      </c>
      <c r="P14" s="170">
        <v>3752.2049148816996</v>
      </c>
      <c r="Q14" s="170">
        <v>84.581129700726834</v>
      </c>
      <c r="R14" s="170">
        <v>0</v>
      </c>
      <c r="S14" s="10">
        <v>0</v>
      </c>
      <c r="T14" s="180" t="s">
        <v>46</v>
      </c>
      <c r="U14" s="58">
        <v>3245200</v>
      </c>
      <c r="V14" s="58" t="s">
        <v>160</v>
      </c>
      <c r="W14" s="104">
        <v>3219700</v>
      </c>
      <c r="X14" s="98">
        <v>25500</v>
      </c>
      <c r="Y14" s="129">
        <v>0</v>
      </c>
      <c r="Z14" s="129">
        <v>0</v>
      </c>
      <c r="AA14" s="134">
        <v>1044872.1964285648</v>
      </c>
      <c r="AB14" s="134">
        <v>8275.3800071212863</v>
      </c>
      <c r="AC14" s="134">
        <v>0</v>
      </c>
      <c r="AD14" s="134">
        <v>0</v>
      </c>
      <c r="AE14" s="134">
        <v>1034224.1442381679</v>
      </c>
      <c r="AF14" s="134">
        <v>8191.0475131451012</v>
      </c>
      <c r="AG14" s="134">
        <v>0</v>
      </c>
      <c r="AH14" s="134">
        <v>0</v>
      </c>
      <c r="AI14" s="134">
        <v>1140603.6593326905</v>
      </c>
      <c r="AJ14" s="134">
        <v>9033.5724797290459</v>
      </c>
      <c r="AK14" s="134">
        <v>0</v>
      </c>
      <c r="AL14" s="134">
        <v>0</v>
      </c>
      <c r="AM14" s="134" t="s">
        <v>165</v>
      </c>
      <c r="AN14" s="423">
        <v>2012</v>
      </c>
      <c r="AO14" s="15">
        <v>20</v>
      </c>
      <c r="AP14" s="16">
        <v>20</v>
      </c>
      <c r="AQ14" s="16">
        <v>20</v>
      </c>
      <c r="AR14" s="16">
        <v>20</v>
      </c>
      <c r="AS14" s="16">
        <v>20</v>
      </c>
      <c r="AT14" s="17"/>
      <c r="AU14" s="105">
        <v>0.9</v>
      </c>
      <c r="AV14" s="105">
        <v>0.9</v>
      </c>
      <c r="AW14" s="105">
        <v>0.9</v>
      </c>
      <c r="AX14" s="105">
        <v>0.9</v>
      </c>
      <c r="AY14" s="105">
        <v>0.9</v>
      </c>
      <c r="AZ14" s="25">
        <v>0</v>
      </c>
      <c r="BA14" s="26"/>
      <c r="BB14" s="26"/>
      <c r="BC14" s="26"/>
      <c r="BD14" s="26"/>
      <c r="BE14" s="29">
        <v>0</v>
      </c>
      <c r="BF14" s="30"/>
      <c r="BG14" s="30"/>
      <c r="BH14" s="30"/>
      <c r="BI14" s="30"/>
      <c r="BJ14" s="83">
        <v>1186.0971650437568</v>
      </c>
      <c r="BK14" s="81">
        <v>1189.9124999999999</v>
      </c>
      <c r="BL14" s="81">
        <v>704.36249999999995</v>
      </c>
      <c r="BM14" s="81"/>
      <c r="BN14" s="81"/>
      <c r="BO14" s="212" t="s">
        <v>100</v>
      </c>
      <c r="BP14" s="213" t="s">
        <v>100</v>
      </c>
      <c r="BQ14" s="213" t="s">
        <v>100</v>
      </c>
      <c r="BR14" s="213"/>
      <c r="BS14" s="213"/>
      <c r="BT14" s="210" t="s">
        <v>100</v>
      </c>
      <c r="BU14" s="211" t="s">
        <v>100</v>
      </c>
      <c r="BV14" s="91" t="s">
        <v>100</v>
      </c>
      <c r="BW14" s="91"/>
      <c r="BX14" s="91"/>
      <c r="BY14" s="205">
        <v>0</v>
      </c>
      <c r="BZ14" s="46"/>
      <c r="CA14" s="46"/>
      <c r="CB14" s="46"/>
      <c r="CC14" s="46"/>
      <c r="CD14" s="102">
        <v>160</v>
      </c>
      <c r="CE14" s="102">
        <v>250</v>
      </c>
      <c r="CG14" s="79"/>
    </row>
    <row r="15" spans="1:88" ht="29.1" customHeight="1">
      <c r="A15" s="6" t="s">
        <v>4</v>
      </c>
      <c r="B15" s="153">
        <v>55.42307974201114</v>
      </c>
      <c r="C15" s="108" t="s">
        <v>168</v>
      </c>
      <c r="D15" s="171">
        <v>41967.236391322673</v>
      </c>
      <c r="E15" s="171">
        <v>13455.843350688467</v>
      </c>
      <c r="F15" s="171">
        <v>0</v>
      </c>
      <c r="G15" s="171">
        <v>0</v>
      </c>
      <c r="H15" s="170">
        <v>14296.859102051239</v>
      </c>
      <c r="I15" s="170">
        <v>4583.9638972234688</v>
      </c>
      <c r="J15" s="170">
        <v>0</v>
      </c>
      <c r="K15" s="170">
        <v>0</v>
      </c>
      <c r="L15" s="170">
        <v>13014.606814306286</v>
      </c>
      <c r="M15" s="170">
        <v>4172.8387576246778</v>
      </c>
      <c r="N15" s="170">
        <v>0</v>
      </c>
      <c r="O15" s="170">
        <v>0</v>
      </c>
      <c r="P15" s="170">
        <v>14655.770475021138</v>
      </c>
      <c r="Q15" s="170">
        <v>4699.0406958582726</v>
      </c>
      <c r="R15" s="170">
        <v>0</v>
      </c>
      <c r="S15" s="10">
        <v>0</v>
      </c>
      <c r="T15" s="180" t="s">
        <v>46</v>
      </c>
      <c r="U15" s="58">
        <v>7361280</v>
      </c>
      <c r="V15" s="58" t="s">
        <v>160</v>
      </c>
      <c r="W15" s="104">
        <v>6668364.7999999998</v>
      </c>
      <c r="X15" s="98">
        <v>692915.19999999995</v>
      </c>
      <c r="Y15" s="129">
        <v>0</v>
      </c>
      <c r="Z15" s="129">
        <v>0</v>
      </c>
      <c r="AA15" s="134">
        <v>2271692.8772176746</v>
      </c>
      <c r="AB15" s="134">
        <v>236053.45111831019</v>
      </c>
      <c r="AC15" s="134">
        <v>0</v>
      </c>
      <c r="AD15" s="134">
        <v>0</v>
      </c>
      <c r="AE15" s="134">
        <v>2067949.9873931287</v>
      </c>
      <c r="AF15" s="134">
        <v>214882.3620304197</v>
      </c>
      <c r="AG15" s="134">
        <v>0</v>
      </c>
      <c r="AH15" s="134">
        <v>0</v>
      </c>
      <c r="AI15" s="134">
        <v>2328721.9353980934</v>
      </c>
      <c r="AJ15" s="134">
        <v>241979.38685219453</v>
      </c>
      <c r="AK15" s="134">
        <v>0</v>
      </c>
      <c r="AL15" s="134">
        <v>0</v>
      </c>
      <c r="AM15" s="134" t="s">
        <v>164</v>
      </c>
      <c r="AN15" s="423">
        <v>2012</v>
      </c>
      <c r="AO15" s="15">
        <v>20</v>
      </c>
      <c r="AP15" s="16">
        <v>20</v>
      </c>
      <c r="AQ15" s="16">
        <v>20</v>
      </c>
      <c r="AR15" s="16">
        <v>20</v>
      </c>
      <c r="AS15" s="16">
        <v>20</v>
      </c>
      <c r="AT15" s="17"/>
      <c r="AU15" s="105">
        <v>0.9</v>
      </c>
      <c r="AV15" s="105">
        <v>0.9</v>
      </c>
      <c r="AW15" s="105">
        <v>0.9</v>
      </c>
      <c r="AX15" s="105">
        <v>0.9</v>
      </c>
      <c r="AY15" s="105">
        <v>0.9</v>
      </c>
      <c r="AZ15" s="25">
        <v>0</v>
      </c>
      <c r="BA15" s="26"/>
      <c r="BB15" s="26"/>
      <c r="BC15" s="26"/>
      <c r="BD15" s="26"/>
      <c r="BE15" s="29">
        <v>0</v>
      </c>
      <c r="BF15" s="30"/>
      <c r="BG15" s="30"/>
      <c r="BH15" s="30"/>
      <c r="BI15" s="30"/>
      <c r="BJ15" s="83">
        <v>1250.0171205007823</v>
      </c>
      <c r="BK15" s="206">
        <v>1300</v>
      </c>
      <c r="BL15" s="206">
        <v>769</v>
      </c>
      <c r="BM15" s="81"/>
      <c r="BN15" s="81"/>
      <c r="BO15" s="212" t="s">
        <v>100</v>
      </c>
      <c r="BP15" s="213" t="s">
        <v>100</v>
      </c>
      <c r="BQ15" s="213" t="s">
        <v>100</v>
      </c>
      <c r="BR15" s="213"/>
      <c r="BS15" s="213"/>
      <c r="BT15" s="210" t="s">
        <v>100</v>
      </c>
      <c r="BU15" s="211" t="s">
        <v>100</v>
      </c>
      <c r="BV15" s="91" t="s">
        <v>100</v>
      </c>
      <c r="BW15" s="91"/>
      <c r="BX15" s="91"/>
      <c r="BY15" s="205">
        <v>0</v>
      </c>
      <c r="BZ15" s="46"/>
      <c r="CA15" s="46"/>
      <c r="CB15" s="46"/>
      <c r="CC15" s="46"/>
      <c r="CD15" s="102">
        <v>489225</v>
      </c>
      <c r="CE15" s="102">
        <v>528245</v>
      </c>
      <c r="CG15" s="79"/>
    </row>
    <row r="16" spans="1:88" ht="29.1" customHeight="1">
      <c r="A16" s="7" t="s">
        <v>0</v>
      </c>
      <c r="B16" s="153">
        <v>39.805624483043843</v>
      </c>
      <c r="C16" s="108" t="s">
        <v>168</v>
      </c>
      <c r="D16" s="171">
        <v>30141.451181714929</v>
      </c>
      <c r="E16" s="171">
        <v>9664.1733013289158</v>
      </c>
      <c r="F16" s="171">
        <v>0</v>
      </c>
      <c r="G16" s="171">
        <v>0</v>
      </c>
      <c r="H16" s="170">
        <v>10268.202477227205</v>
      </c>
      <c r="I16" s="170">
        <v>3292.2664418114659</v>
      </c>
      <c r="J16" s="170">
        <v>0</v>
      </c>
      <c r="K16" s="170">
        <v>0</v>
      </c>
      <c r="L16" s="170">
        <v>9347.2711017781785</v>
      </c>
      <c r="M16" s="170">
        <v>2996.9906650310259</v>
      </c>
      <c r="N16" s="170">
        <v>0</v>
      </c>
      <c r="O16" s="170">
        <v>0</v>
      </c>
      <c r="P16" s="170">
        <v>10525.977602709539</v>
      </c>
      <c r="Q16" s="170">
        <v>3374.916194486425</v>
      </c>
      <c r="R16" s="170">
        <v>0</v>
      </c>
      <c r="S16" s="187">
        <v>0</v>
      </c>
      <c r="T16" s="180" t="s">
        <v>46</v>
      </c>
      <c r="U16" s="58">
        <v>10800000</v>
      </c>
      <c r="V16" s="58" t="s">
        <v>160</v>
      </c>
      <c r="W16" s="104">
        <v>10614540</v>
      </c>
      <c r="X16" s="98">
        <v>185460</v>
      </c>
      <c r="Y16" s="129">
        <v>0</v>
      </c>
      <c r="Z16" s="129">
        <v>0</v>
      </c>
      <c r="AA16" s="134">
        <v>3616025.1630117917</v>
      </c>
      <c r="AB16" s="134">
        <v>63180.130908373503</v>
      </c>
      <c r="AC16" s="134">
        <v>0</v>
      </c>
      <c r="AD16" s="134">
        <v>0</v>
      </c>
      <c r="AE16" s="134">
        <v>3291712.2139424435</v>
      </c>
      <c r="AF16" s="134">
        <v>57513.650822152027</v>
      </c>
      <c r="AG16" s="134">
        <v>0</v>
      </c>
      <c r="AH16" s="134">
        <v>0</v>
      </c>
      <c r="AI16" s="134">
        <v>3706802.6230599261</v>
      </c>
      <c r="AJ16" s="134">
        <v>64766.218269721896</v>
      </c>
      <c r="AK16" s="134">
        <v>0</v>
      </c>
      <c r="AL16" s="134">
        <v>0</v>
      </c>
      <c r="AM16" s="134" t="s">
        <v>164</v>
      </c>
      <c r="AN16" s="423">
        <v>2012</v>
      </c>
      <c r="AO16" s="15">
        <v>20</v>
      </c>
      <c r="AP16" s="16">
        <v>20</v>
      </c>
      <c r="AQ16" s="16">
        <v>20</v>
      </c>
      <c r="AR16" s="16">
        <v>20</v>
      </c>
      <c r="AS16" s="16">
        <v>20</v>
      </c>
      <c r="AT16" s="17"/>
      <c r="AU16" s="105">
        <v>0.9</v>
      </c>
      <c r="AV16" s="105">
        <v>0.9</v>
      </c>
      <c r="AW16" s="105">
        <v>0.9</v>
      </c>
      <c r="AX16" s="105">
        <v>0.9</v>
      </c>
      <c r="AY16" s="105">
        <v>0.9</v>
      </c>
      <c r="AZ16" s="25">
        <v>0</v>
      </c>
      <c r="BA16" s="26"/>
      <c r="BB16" s="26"/>
      <c r="BC16" s="26"/>
      <c r="BD16" s="26"/>
      <c r="BE16" s="29">
        <v>0</v>
      </c>
      <c r="BF16" s="30"/>
      <c r="BG16" s="30"/>
      <c r="BH16" s="30"/>
      <c r="BI16" s="30"/>
      <c r="BJ16" s="83">
        <v>1304.1719768055555</v>
      </c>
      <c r="BK16" s="81">
        <v>1313.375</v>
      </c>
      <c r="BL16" s="81">
        <v>777.44999999999993</v>
      </c>
      <c r="BM16" s="81"/>
      <c r="BN16" s="81"/>
      <c r="BO16" s="212" t="s">
        <v>100</v>
      </c>
      <c r="BP16" s="213" t="s">
        <v>100</v>
      </c>
      <c r="BQ16" s="213" t="s">
        <v>100</v>
      </c>
      <c r="BR16" s="213"/>
      <c r="BS16" s="213"/>
      <c r="BT16" s="210" t="s">
        <v>100</v>
      </c>
      <c r="BU16" s="211" t="s">
        <v>100</v>
      </c>
      <c r="BV16" s="91" t="s">
        <v>100</v>
      </c>
      <c r="BW16" s="91"/>
      <c r="BX16" s="91"/>
      <c r="BY16" s="205">
        <v>0</v>
      </c>
      <c r="BZ16" s="46"/>
      <c r="CA16" s="46"/>
      <c r="CB16" s="46"/>
      <c r="CC16" s="46"/>
      <c r="CD16" s="102">
        <v>40650</v>
      </c>
      <c r="CE16" s="102">
        <v>43460</v>
      </c>
      <c r="CG16" s="79"/>
    </row>
    <row r="17" spans="1:85" ht="29.1" customHeight="1">
      <c r="A17" s="6" t="s">
        <v>15</v>
      </c>
      <c r="B17" s="153">
        <v>8.8454207345420723</v>
      </c>
      <c r="C17" s="108" t="s">
        <v>168</v>
      </c>
      <c r="D17" s="171">
        <v>6103.3403068340294</v>
      </c>
      <c r="E17" s="171">
        <v>2742.0804277080424</v>
      </c>
      <c r="F17" s="171">
        <v>0</v>
      </c>
      <c r="G17" s="171">
        <v>0</v>
      </c>
      <c r="H17" s="170">
        <v>1814.8546881524423</v>
      </c>
      <c r="I17" s="170">
        <v>815.36949757573507</v>
      </c>
      <c r="J17" s="170">
        <v>0</v>
      </c>
      <c r="K17" s="170">
        <v>0</v>
      </c>
      <c r="L17" s="170">
        <v>2112.7405332607527</v>
      </c>
      <c r="M17" s="170">
        <v>949.20226856642512</v>
      </c>
      <c r="N17" s="170">
        <v>0</v>
      </c>
      <c r="O17" s="170">
        <v>0</v>
      </c>
      <c r="P17" s="170">
        <v>2175.7450854101407</v>
      </c>
      <c r="Q17" s="170">
        <v>977.50866156107782</v>
      </c>
      <c r="R17" s="170">
        <v>0</v>
      </c>
      <c r="S17" s="10">
        <v>0</v>
      </c>
      <c r="T17" s="180" t="s">
        <v>46</v>
      </c>
      <c r="U17" s="58">
        <v>523779.89409319888</v>
      </c>
      <c r="V17" s="58" t="s">
        <v>46</v>
      </c>
      <c r="W17" s="129">
        <v>448136.568396018</v>
      </c>
      <c r="X17" s="129">
        <v>75643.325697180888</v>
      </c>
      <c r="Y17" s="129">
        <v>0</v>
      </c>
      <c r="Z17" s="129">
        <v>0</v>
      </c>
      <c r="AA17" s="134">
        <v>133255.35054580111</v>
      </c>
      <c r="AB17" s="134">
        <v>22492.870685171274</v>
      </c>
      <c r="AC17" s="134">
        <v>0</v>
      </c>
      <c r="AD17" s="134">
        <v>0</v>
      </c>
      <c r="AE17" s="134">
        <v>155127.56046523564</v>
      </c>
      <c r="AF17" s="134">
        <v>26184.795904696824</v>
      </c>
      <c r="AG17" s="134">
        <v>0</v>
      </c>
      <c r="AH17" s="134">
        <v>0</v>
      </c>
      <c r="AI17" s="134">
        <v>159753.65738498126</v>
      </c>
      <c r="AJ17" s="134">
        <v>26965.659107312793</v>
      </c>
      <c r="AK17" s="134">
        <v>0</v>
      </c>
      <c r="AL17" s="134">
        <v>0</v>
      </c>
      <c r="AM17" s="134" t="s">
        <v>46</v>
      </c>
      <c r="AN17" s="423">
        <v>2012</v>
      </c>
      <c r="AO17" s="15">
        <v>20</v>
      </c>
      <c r="AP17" s="16">
        <v>20</v>
      </c>
      <c r="AQ17" s="16">
        <v>20</v>
      </c>
      <c r="AR17" s="16">
        <v>20</v>
      </c>
      <c r="AS17" s="16">
        <v>20</v>
      </c>
      <c r="AT17" s="17"/>
      <c r="AU17" s="105">
        <v>0.9</v>
      </c>
      <c r="AV17" s="105">
        <v>0.9</v>
      </c>
      <c r="AW17" s="105">
        <v>0.9</v>
      </c>
      <c r="AX17" s="105">
        <v>0.9</v>
      </c>
      <c r="AY17" s="105">
        <v>0.9</v>
      </c>
      <c r="AZ17" s="25">
        <v>0</v>
      </c>
      <c r="BA17" s="26"/>
      <c r="BB17" s="26"/>
      <c r="BC17" s="26"/>
      <c r="BD17" s="26"/>
      <c r="BE17" s="29">
        <v>0</v>
      </c>
      <c r="BF17" s="30"/>
      <c r="BG17" s="30"/>
      <c r="BH17" s="30"/>
      <c r="BI17" s="30"/>
      <c r="BJ17" s="83">
        <v>746.52684337102369</v>
      </c>
      <c r="BK17" s="81">
        <v>793.27499999999998</v>
      </c>
      <c r="BL17" s="81">
        <v>469.57500000000005</v>
      </c>
      <c r="BM17" s="81"/>
      <c r="BN17" s="81"/>
      <c r="BO17" s="212" t="s">
        <v>100</v>
      </c>
      <c r="BP17" s="213" t="s">
        <v>100</v>
      </c>
      <c r="BQ17" s="213" t="s">
        <v>100</v>
      </c>
      <c r="BR17" s="213"/>
      <c r="BS17" s="213"/>
      <c r="BT17" s="210" t="s">
        <v>100</v>
      </c>
      <c r="BU17" s="211" t="s">
        <v>100</v>
      </c>
      <c r="BV17" s="91" t="s">
        <v>100</v>
      </c>
      <c r="BW17" s="91"/>
      <c r="BX17" s="91"/>
      <c r="BY17" s="205">
        <v>0</v>
      </c>
      <c r="BZ17" s="46"/>
      <c r="CA17" s="46"/>
      <c r="CB17" s="46"/>
      <c r="CC17" s="46"/>
      <c r="CD17" s="102" t="s">
        <v>100</v>
      </c>
      <c r="CE17" s="102" t="s">
        <v>100</v>
      </c>
      <c r="CG17" s="79"/>
    </row>
    <row r="18" spans="1:85" ht="29.1" customHeight="1">
      <c r="A18" s="6" t="s">
        <v>21</v>
      </c>
      <c r="B18" s="153">
        <v>5.4349462365591394</v>
      </c>
      <c r="C18" s="108" t="s">
        <v>168</v>
      </c>
      <c r="D18" s="171">
        <v>4633.337983800262</v>
      </c>
      <c r="E18" s="171">
        <v>801.60825275887692</v>
      </c>
      <c r="F18" s="171">
        <v>0</v>
      </c>
      <c r="G18" s="171">
        <v>0</v>
      </c>
      <c r="H18" s="170">
        <v>1322.2776263687153</v>
      </c>
      <c r="I18" s="170">
        <v>228.7656677413832</v>
      </c>
      <c r="J18" s="170">
        <v>0</v>
      </c>
      <c r="K18" s="170">
        <v>0</v>
      </c>
      <c r="L18" s="170">
        <v>1345.8424132455291</v>
      </c>
      <c r="M18" s="170">
        <v>232.84258328283579</v>
      </c>
      <c r="N18" s="170">
        <v>0</v>
      </c>
      <c r="O18" s="170">
        <v>0</v>
      </c>
      <c r="P18" s="170">
        <v>1965.2179441728472</v>
      </c>
      <c r="Q18" s="170">
        <v>340.00000173237936</v>
      </c>
      <c r="R18" s="170">
        <v>0</v>
      </c>
      <c r="S18" s="10">
        <v>0</v>
      </c>
      <c r="T18" s="180" t="s">
        <v>46</v>
      </c>
      <c r="U18" s="58">
        <v>2007</v>
      </c>
      <c r="V18" s="58" t="s">
        <v>160</v>
      </c>
      <c r="W18" s="98">
        <v>1850</v>
      </c>
      <c r="X18" s="98">
        <v>157</v>
      </c>
      <c r="Y18" s="129">
        <v>0</v>
      </c>
      <c r="Z18" s="129">
        <v>0</v>
      </c>
      <c r="AA18" s="134">
        <v>527.95924176801361</v>
      </c>
      <c r="AB18" s="134">
        <v>44.805189706798998</v>
      </c>
      <c r="AC18" s="134">
        <v>0</v>
      </c>
      <c r="AD18" s="134">
        <v>0</v>
      </c>
      <c r="AE18" s="134">
        <v>537.3681939909095</v>
      </c>
      <c r="AF18" s="134">
        <v>45.603679165715029</v>
      </c>
      <c r="AG18" s="134">
        <v>0</v>
      </c>
      <c r="AH18" s="134">
        <v>0</v>
      </c>
      <c r="AI18" s="134">
        <v>784.67256423581819</v>
      </c>
      <c r="AJ18" s="134">
        <v>66.591131127039702</v>
      </c>
      <c r="AK18" s="134">
        <v>0</v>
      </c>
      <c r="AL18" s="134">
        <v>0</v>
      </c>
      <c r="AM18" s="134" t="s">
        <v>164</v>
      </c>
      <c r="AN18" s="423">
        <v>2012</v>
      </c>
      <c r="AO18" s="15">
        <v>20</v>
      </c>
      <c r="AP18" s="16">
        <v>20</v>
      </c>
      <c r="AQ18" s="16">
        <v>20</v>
      </c>
      <c r="AR18" s="16">
        <v>20</v>
      </c>
      <c r="AS18" s="16">
        <v>20</v>
      </c>
      <c r="AT18" s="17"/>
      <c r="AU18" s="105">
        <v>0.9</v>
      </c>
      <c r="AV18" s="105">
        <v>0.9</v>
      </c>
      <c r="AW18" s="105">
        <v>0.9</v>
      </c>
      <c r="AX18" s="105">
        <v>0.9</v>
      </c>
      <c r="AY18" s="105">
        <v>0.9</v>
      </c>
      <c r="AZ18" s="25">
        <v>0</v>
      </c>
      <c r="BA18" s="26"/>
      <c r="BB18" s="26"/>
      <c r="BC18" s="26"/>
      <c r="BD18" s="26"/>
      <c r="BE18" s="29">
        <v>0</v>
      </c>
      <c r="BF18" s="30"/>
      <c r="BG18" s="30"/>
      <c r="BH18" s="30"/>
      <c r="BI18" s="30"/>
      <c r="BJ18" s="83">
        <v>654.78554434479315</v>
      </c>
      <c r="BK18" s="81">
        <v>676.375</v>
      </c>
      <c r="BL18" s="81">
        <v>400.38750000000005</v>
      </c>
      <c r="BM18" s="81"/>
      <c r="BN18" s="81"/>
      <c r="BO18" s="212" t="s">
        <v>100</v>
      </c>
      <c r="BP18" s="213" t="s">
        <v>100</v>
      </c>
      <c r="BQ18" s="213" t="s">
        <v>100</v>
      </c>
      <c r="BR18" s="213"/>
      <c r="BS18" s="213"/>
      <c r="BT18" s="210" t="s">
        <v>100</v>
      </c>
      <c r="BU18" s="211" t="s">
        <v>100</v>
      </c>
      <c r="BV18" s="91" t="s">
        <v>100</v>
      </c>
      <c r="BW18" s="91"/>
      <c r="BX18" s="91"/>
      <c r="BY18" s="205">
        <v>0</v>
      </c>
      <c r="BZ18" s="46"/>
      <c r="CA18" s="46"/>
      <c r="CB18" s="46"/>
      <c r="CC18" s="46"/>
      <c r="CD18" s="102">
        <v>1100</v>
      </c>
      <c r="CE18" s="102">
        <v>230</v>
      </c>
      <c r="CG18" s="79"/>
    </row>
    <row r="19" spans="1:85" ht="29.1" customHeight="1">
      <c r="A19" s="6" t="s">
        <v>10</v>
      </c>
      <c r="B19" s="153">
        <v>0.21181471709176192</v>
      </c>
      <c r="C19" s="108" t="s">
        <v>168</v>
      </c>
      <c r="D19" s="171">
        <v>0</v>
      </c>
      <c r="E19" s="171">
        <v>211.81471709176191</v>
      </c>
      <c r="F19" s="171">
        <v>0</v>
      </c>
      <c r="G19" s="171">
        <v>0</v>
      </c>
      <c r="H19" s="170">
        <v>0</v>
      </c>
      <c r="I19" s="170">
        <v>41.086975859275093</v>
      </c>
      <c r="J19" s="170">
        <v>0</v>
      </c>
      <c r="K19" s="170">
        <v>0</v>
      </c>
      <c r="L19" s="170">
        <v>0</v>
      </c>
      <c r="M19" s="170">
        <v>63.042678759210723</v>
      </c>
      <c r="N19" s="170">
        <v>0</v>
      </c>
      <c r="O19" s="170">
        <v>0</v>
      </c>
      <c r="P19" s="170">
        <v>0</v>
      </c>
      <c r="Q19" s="170">
        <v>107.68506248484137</v>
      </c>
      <c r="R19" s="170">
        <v>0</v>
      </c>
      <c r="S19" s="10">
        <v>0</v>
      </c>
      <c r="T19" s="180" t="s">
        <v>46</v>
      </c>
      <c r="U19" s="58">
        <v>21395</v>
      </c>
      <c r="V19" s="58" t="s">
        <v>160</v>
      </c>
      <c r="W19" s="104" t="s">
        <v>100</v>
      </c>
      <c r="X19" s="98">
        <v>21395</v>
      </c>
      <c r="Y19" s="129">
        <v>0</v>
      </c>
      <c r="Z19" s="129">
        <v>0</v>
      </c>
      <c r="AA19" s="134">
        <v>0</v>
      </c>
      <c r="AB19" s="134">
        <v>4150.1169539997918</v>
      </c>
      <c r="AC19" s="134">
        <v>0</v>
      </c>
      <c r="AD19" s="134">
        <v>0</v>
      </c>
      <c r="AE19" s="134">
        <v>0</v>
      </c>
      <c r="AF19" s="134">
        <v>6367.8205677700389</v>
      </c>
      <c r="AG19" s="134">
        <v>0</v>
      </c>
      <c r="AH19" s="134">
        <v>0</v>
      </c>
      <c r="AI19" s="134">
        <v>0</v>
      </c>
      <c r="AJ19" s="134">
        <v>10877.062479398355</v>
      </c>
      <c r="AK19" s="134">
        <v>0</v>
      </c>
      <c r="AL19" s="134">
        <v>0</v>
      </c>
      <c r="AM19" s="134" t="s">
        <v>46</v>
      </c>
      <c r="AN19" s="423">
        <v>2012</v>
      </c>
      <c r="AO19" s="15">
        <v>20</v>
      </c>
      <c r="AP19" s="16">
        <v>20</v>
      </c>
      <c r="AQ19" s="16">
        <v>20</v>
      </c>
      <c r="AR19" s="16">
        <v>20</v>
      </c>
      <c r="AS19" s="16">
        <v>20</v>
      </c>
      <c r="AT19" s="17"/>
      <c r="AU19" s="105">
        <v>0.9</v>
      </c>
      <c r="AV19" s="105">
        <v>0.9</v>
      </c>
      <c r="AW19" s="105">
        <v>0.9</v>
      </c>
      <c r="AX19" s="105">
        <v>0.9</v>
      </c>
      <c r="AY19" s="105">
        <v>0.9</v>
      </c>
      <c r="AZ19" s="25">
        <v>0</v>
      </c>
      <c r="BA19" s="26"/>
      <c r="BB19" s="26"/>
      <c r="BC19" s="26"/>
      <c r="BD19" s="26"/>
      <c r="BE19" s="29">
        <v>0</v>
      </c>
      <c r="BF19" s="30"/>
      <c r="BG19" s="30"/>
      <c r="BH19" s="30"/>
      <c r="BI19" s="30"/>
      <c r="BJ19" s="83">
        <v>664.6875</v>
      </c>
      <c r="BK19" s="81">
        <v>1122.8875</v>
      </c>
      <c r="BL19" s="81">
        <v>664.6875</v>
      </c>
      <c r="BM19" s="81"/>
      <c r="BN19" s="81"/>
      <c r="BO19" s="212" t="s">
        <v>100</v>
      </c>
      <c r="BP19" s="213" t="s">
        <v>100</v>
      </c>
      <c r="BQ19" s="213" t="s">
        <v>100</v>
      </c>
      <c r="BR19" s="213"/>
      <c r="BS19" s="213"/>
      <c r="BT19" s="210" t="s">
        <v>100</v>
      </c>
      <c r="BU19" s="211" t="s">
        <v>100</v>
      </c>
      <c r="BV19" s="91" t="s">
        <v>100</v>
      </c>
      <c r="BW19" s="91"/>
      <c r="BX19" s="91"/>
      <c r="BY19" s="205">
        <v>0</v>
      </c>
      <c r="BZ19" s="46"/>
      <c r="CA19" s="46"/>
      <c r="CB19" s="46"/>
      <c r="CC19" s="46"/>
      <c r="CD19" s="102" t="s">
        <v>100</v>
      </c>
      <c r="CE19" s="102" t="s">
        <v>100</v>
      </c>
      <c r="CG19" s="79"/>
    </row>
    <row r="20" spans="1:85" ht="29.1" customHeight="1">
      <c r="A20" s="6" t="s">
        <v>2</v>
      </c>
      <c r="B20" s="153">
        <v>64.173872617387303</v>
      </c>
      <c r="C20" s="108" t="s">
        <v>168</v>
      </c>
      <c r="D20" s="171">
        <v>63781.21340176215</v>
      </c>
      <c r="E20" s="171">
        <v>392.6592156251474</v>
      </c>
      <c r="F20" s="171">
        <v>0</v>
      </c>
      <c r="G20" s="171">
        <v>0</v>
      </c>
      <c r="H20" s="170">
        <v>20698.579537838381</v>
      </c>
      <c r="I20" s="170">
        <v>127.42761657240277</v>
      </c>
      <c r="J20" s="170">
        <v>0</v>
      </c>
      <c r="K20" s="170">
        <v>0</v>
      </c>
      <c r="L20" s="170">
        <v>20487.645075289445</v>
      </c>
      <c r="M20" s="170">
        <v>126.12903104548508</v>
      </c>
      <c r="N20" s="170">
        <v>0</v>
      </c>
      <c r="O20" s="170">
        <v>0</v>
      </c>
      <c r="P20" s="170">
        <v>22594.988788622901</v>
      </c>
      <c r="Q20" s="170">
        <v>139.10256800718923</v>
      </c>
      <c r="R20" s="170">
        <v>0</v>
      </c>
      <c r="S20" s="10">
        <v>0</v>
      </c>
      <c r="T20" s="180" t="s">
        <v>46</v>
      </c>
      <c r="U20" s="58">
        <v>15000000</v>
      </c>
      <c r="V20" s="58" t="s">
        <v>160</v>
      </c>
      <c r="W20" s="104">
        <v>14960447</v>
      </c>
      <c r="X20" s="98">
        <v>39553</v>
      </c>
      <c r="Y20" s="129">
        <v>0</v>
      </c>
      <c r="Z20" s="129">
        <v>0</v>
      </c>
      <c r="AA20" s="134">
        <v>4855034.6667214753</v>
      </c>
      <c r="AB20" s="134">
        <v>12835.925702810518</v>
      </c>
      <c r="AC20" s="134">
        <v>0</v>
      </c>
      <c r="AD20" s="134">
        <v>0</v>
      </c>
      <c r="AE20" s="134">
        <v>4805558.125289768</v>
      </c>
      <c r="AF20" s="134">
        <v>12705.117736761889</v>
      </c>
      <c r="AG20" s="134">
        <v>0</v>
      </c>
      <c r="AH20" s="134">
        <v>0</v>
      </c>
      <c r="AI20" s="134">
        <v>5299854.2079860773</v>
      </c>
      <c r="AJ20" s="134">
        <v>14011.956560420509</v>
      </c>
      <c r="AK20" s="134">
        <v>0</v>
      </c>
      <c r="AL20" s="134">
        <v>0</v>
      </c>
      <c r="AM20" s="134" t="s">
        <v>164</v>
      </c>
      <c r="AN20" s="423">
        <v>2012</v>
      </c>
      <c r="AO20" s="15">
        <v>20</v>
      </c>
      <c r="AP20" s="16">
        <v>20</v>
      </c>
      <c r="AQ20" s="16">
        <v>20</v>
      </c>
      <c r="AR20" s="16">
        <v>20</v>
      </c>
      <c r="AS20" s="16">
        <v>20</v>
      </c>
      <c r="AT20" s="17"/>
      <c r="AU20" s="105">
        <v>0.9</v>
      </c>
      <c r="AV20" s="105">
        <v>0.9</v>
      </c>
      <c r="AW20" s="105">
        <v>0.9</v>
      </c>
      <c r="AX20" s="105">
        <v>0.9</v>
      </c>
      <c r="AY20" s="105">
        <v>0.9</v>
      </c>
      <c r="AZ20" s="25">
        <v>0</v>
      </c>
      <c r="BA20" s="26"/>
      <c r="BB20" s="26"/>
      <c r="BC20" s="26"/>
      <c r="BD20" s="26"/>
      <c r="BE20" s="29">
        <v>0</v>
      </c>
      <c r="BF20" s="30"/>
      <c r="BG20" s="30"/>
      <c r="BH20" s="30"/>
      <c r="BI20" s="30"/>
      <c r="BJ20" s="83">
        <v>863.22020785249993</v>
      </c>
      <c r="BK20" s="81">
        <v>864.15</v>
      </c>
      <c r="BL20" s="81">
        <v>511.53749999999997</v>
      </c>
      <c r="BM20" s="81"/>
      <c r="BN20" s="81"/>
      <c r="BO20" s="212" t="s">
        <v>100</v>
      </c>
      <c r="BP20" s="213" t="s">
        <v>100</v>
      </c>
      <c r="BQ20" s="213" t="s">
        <v>100</v>
      </c>
      <c r="BR20" s="213"/>
      <c r="BS20" s="213"/>
      <c r="BT20" s="210" t="s">
        <v>100</v>
      </c>
      <c r="BU20" s="211" t="s">
        <v>100</v>
      </c>
      <c r="BV20" s="91" t="s">
        <v>100</v>
      </c>
      <c r="BW20" s="91"/>
      <c r="BX20" s="91"/>
      <c r="BY20" s="205">
        <v>0</v>
      </c>
      <c r="BZ20" s="46"/>
      <c r="CA20" s="46"/>
      <c r="CB20" s="46"/>
      <c r="CC20" s="46"/>
      <c r="CD20" s="102">
        <v>201425</v>
      </c>
      <c r="CE20" s="102">
        <v>242268</v>
      </c>
      <c r="CG20" s="79"/>
    </row>
    <row r="21" spans="1:85" ht="29.1" customHeight="1">
      <c r="A21" s="6" t="s">
        <v>23</v>
      </c>
      <c r="B21" s="153">
        <v>4.9756272401433694</v>
      </c>
      <c r="C21" s="108" t="s">
        <v>168</v>
      </c>
      <c r="D21" s="171">
        <v>2686.83870967742</v>
      </c>
      <c r="E21" s="171">
        <v>0</v>
      </c>
      <c r="F21" s="171">
        <v>1990.250896057348</v>
      </c>
      <c r="G21" s="171">
        <v>298.53763440860217</v>
      </c>
      <c r="H21" s="170">
        <v>871.94554276172835</v>
      </c>
      <c r="I21" s="170">
        <v>0</v>
      </c>
      <c r="J21" s="170">
        <v>645.88558723090989</v>
      </c>
      <c r="K21" s="170">
        <v>96.882838084636475</v>
      </c>
      <c r="L21" s="170">
        <v>863.05974631863626</v>
      </c>
      <c r="M21" s="170">
        <v>0</v>
      </c>
      <c r="N21" s="170">
        <v>639.3035157915823</v>
      </c>
      <c r="O21" s="170">
        <v>95.895527368737348</v>
      </c>
      <c r="P21" s="170">
        <v>951.83342059657423</v>
      </c>
      <c r="Q21" s="170">
        <v>0</v>
      </c>
      <c r="R21" s="170">
        <v>705.06179303449937</v>
      </c>
      <c r="S21" s="170">
        <v>105.7592689551749</v>
      </c>
      <c r="T21" s="180" t="s">
        <v>46</v>
      </c>
      <c r="U21" s="58">
        <v>927000</v>
      </c>
      <c r="V21" s="58" t="s">
        <v>160</v>
      </c>
      <c r="W21" s="98">
        <v>914807.20130625612</v>
      </c>
      <c r="X21" s="98">
        <v>0</v>
      </c>
      <c r="Y21" s="129">
        <v>11146.91616074358</v>
      </c>
      <c r="Z21" s="129">
        <v>1045.8825330002835</v>
      </c>
      <c r="AA21" s="134">
        <v>296877.53819844587</v>
      </c>
      <c r="AB21" s="134">
        <v>0</v>
      </c>
      <c r="AC21" s="134">
        <v>3617.4496916735129</v>
      </c>
      <c r="AD21" s="134">
        <v>339.41472170148683</v>
      </c>
      <c r="AE21" s="134">
        <v>293852.12750066037</v>
      </c>
      <c r="AF21" s="134">
        <v>0</v>
      </c>
      <c r="AG21" s="134">
        <v>3580.5850940272799</v>
      </c>
      <c r="AH21" s="134">
        <v>335.95582435191653</v>
      </c>
      <c r="AI21" s="134">
        <v>324077.53560698609</v>
      </c>
      <c r="AJ21" s="134">
        <v>0</v>
      </c>
      <c r="AK21" s="134">
        <v>3948.8813750407908</v>
      </c>
      <c r="AL21" s="134">
        <v>370.51198694669284</v>
      </c>
      <c r="AM21" s="134" t="s">
        <v>46</v>
      </c>
      <c r="AN21" s="423">
        <v>2012</v>
      </c>
      <c r="AO21" s="15">
        <v>20</v>
      </c>
      <c r="AP21" s="16">
        <v>20</v>
      </c>
      <c r="AQ21" s="16">
        <v>20</v>
      </c>
      <c r="AR21" s="16">
        <v>20</v>
      </c>
      <c r="AS21" s="16">
        <v>20</v>
      </c>
      <c r="AT21" s="17"/>
      <c r="AU21" s="105">
        <v>0.9</v>
      </c>
      <c r="AV21" s="105">
        <v>0.9</v>
      </c>
      <c r="AW21" s="105">
        <v>0.9</v>
      </c>
      <c r="AX21" s="105">
        <v>0.9</v>
      </c>
      <c r="AY21" s="105">
        <v>0.9</v>
      </c>
      <c r="AZ21" s="25">
        <v>0</v>
      </c>
      <c r="BA21" s="26"/>
      <c r="BB21" s="26"/>
      <c r="BC21" s="26"/>
      <c r="BD21" s="26"/>
      <c r="BE21" s="29">
        <v>0</v>
      </c>
      <c r="BF21" s="30"/>
      <c r="BG21" s="30"/>
      <c r="BH21" s="30"/>
      <c r="BI21" s="30"/>
      <c r="BJ21" s="83">
        <v>895.61302647841705</v>
      </c>
      <c r="BK21" s="81">
        <v>907.55</v>
      </c>
      <c r="BL21" s="81">
        <v>537.22499999999991</v>
      </c>
      <c r="BM21" s="81"/>
      <c r="BN21" s="81"/>
      <c r="BO21" s="212" t="s">
        <v>100</v>
      </c>
      <c r="BP21" s="213" t="s">
        <v>100</v>
      </c>
      <c r="BQ21" s="213" t="s">
        <v>100</v>
      </c>
      <c r="BR21" s="213"/>
      <c r="BS21" s="213"/>
      <c r="BT21" s="210" t="s">
        <v>100</v>
      </c>
      <c r="BU21" s="211" t="s">
        <v>100</v>
      </c>
      <c r="BV21" s="91" t="s">
        <v>100</v>
      </c>
      <c r="BW21" s="91"/>
      <c r="BX21" s="91"/>
      <c r="BY21" s="205">
        <v>0</v>
      </c>
      <c r="BZ21" s="46"/>
      <c r="CA21" s="46"/>
      <c r="CB21" s="46"/>
      <c r="CC21" s="46"/>
      <c r="CD21" s="102">
        <v>50</v>
      </c>
      <c r="CE21" s="102">
        <v>50</v>
      </c>
      <c r="CG21" s="79"/>
    </row>
    <row r="22" spans="1:85" ht="29.1" customHeight="1">
      <c r="A22" s="6" t="s">
        <v>17</v>
      </c>
      <c r="B22" s="153">
        <v>4.2055555555555557</v>
      </c>
      <c r="C22" s="108" t="s">
        <v>168</v>
      </c>
      <c r="D22" s="171">
        <v>429.56854138958653</v>
      </c>
      <c r="E22" s="171">
        <v>477.0118137889973</v>
      </c>
      <c r="F22" s="171">
        <v>3298.9752003769718</v>
      </c>
      <c r="G22" s="171">
        <v>0</v>
      </c>
      <c r="H22" s="170">
        <v>103.97961703231711</v>
      </c>
      <c r="I22" s="170">
        <v>115.46354292431269</v>
      </c>
      <c r="J22" s="170">
        <v>798.53654279401758</v>
      </c>
      <c r="K22" s="170">
        <v>0</v>
      </c>
      <c r="L22" s="170">
        <v>114.122752548902</v>
      </c>
      <c r="M22" s="170">
        <v>126.72692700412053</v>
      </c>
      <c r="N22" s="170">
        <v>876.43319792391185</v>
      </c>
      <c r="O22" s="170">
        <v>0</v>
      </c>
      <c r="P22" s="170">
        <v>211.46617180836736</v>
      </c>
      <c r="Q22" s="170">
        <v>234.8213438605641</v>
      </c>
      <c r="R22" s="170">
        <v>1624.0054596590428</v>
      </c>
      <c r="S22" s="170">
        <v>0</v>
      </c>
      <c r="T22" s="180" t="s">
        <v>46</v>
      </c>
      <c r="U22" s="58">
        <v>94760.651841819039</v>
      </c>
      <c r="V22" s="58" t="s">
        <v>46</v>
      </c>
      <c r="W22" s="129">
        <v>32696.939383458684</v>
      </c>
      <c r="X22" s="129">
        <v>14097.737867702419</v>
      </c>
      <c r="Y22" s="129">
        <v>47965.974590657934</v>
      </c>
      <c r="Z22" s="129">
        <v>0</v>
      </c>
      <c r="AA22" s="134">
        <v>7914.4883939197562</v>
      </c>
      <c r="AB22" s="134">
        <v>3412.4411898595049</v>
      </c>
      <c r="AC22" s="134">
        <v>11610.449062179328</v>
      </c>
      <c r="AD22" s="134">
        <v>0</v>
      </c>
      <c r="AE22" s="134">
        <v>8686.5409424400677</v>
      </c>
      <c r="AF22" s="134">
        <v>3745.3223296348447</v>
      </c>
      <c r="AG22" s="134">
        <v>12743.039868024367</v>
      </c>
      <c r="AH22" s="134">
        <v>0</v>
      </c>
      <c r="AI22" s="134">
        <v>16095.91004709886</v>
      </c>
      <c r="AJ22" s="134">
        <v>6939.9743482080694</v>
      </c>
      <c r="AK22" s="134">
        <v>23612.485660454236</v>
      </c>
      <c r="AL22" s="134">
        <v>0</v>
      </c>
      <c r="AM22" s="134" t="s">
        <v>46</v>
      </c>
      <c r="AN22" s="423">
        <v>2012</v>
      </c>
      <c r="AO22" s="15">
        <v>20</v>
      </c>
      <c r="AP22" s="16">
        <v>20</v>
      </c>
      <c r="AQ22" s="16">
        <v>20</v>
      </c>
      <c r="AR22" s="16">
        <v>20</v>
      </c>
      <c r="AS22" s="16">
        <v>20</v>
      </c>
      <c r="AT22" s="17"/>
      <c r="AU22" s="105">
        <v>0.9</v>
      </c>
      <c r="AV22" s="105">
        <v>0.9</v>
      </c>
      <c r="AW22" s="105">
        <v>0.9</v>
      </c>
      <c r="AX22" s="105">
        <v>0.9</v>
      </c>
      <c r="AY22" s="105">
        <v>0.9</v>
      </c>
      <c r="AZ22" s="25">
        <v>0</v>
      </c>
      <c r="BA22" s="26"/>
      <c r="BB22" s="26"/>
      <c r="BC22" s="26"/>
      <c r="BD22" s="26"/>
      <c r="BE22" s="29">
        <v>0</v>
      </c>
      <c r="BF22" s="30"/>
      <c r="BG22" s="30"/>
      <c r="BH22" s="30"/>
      <c r="BI22" s="30"/>
      <c r="BJ22" s="83">
        <v>349.83093642173003</v>
      </c>
      <c r="BK22" s="81">
        <v>807.71249999999998</v>
      </c>
      <c r="BL22" s="81">
        <v>478.125</v>
      </c>
      <c r="BM22" s="81"/>
      <c r="BN22" s="81"/>
      <c r="BO22" s="212" t="s">
        <v>100</v>
      </c>
      <c r="BP22" s="213" t="s">
        <v>100</v>
      </c>
      <c r="BQ22" s="213" t="s">
        <v>100</v>
      </c>
      <c r="BR22" s="213"/>
      <c r="BS22" s="213"/>
      <c r="BT22" s="210" t="s">
        <v>100</v>
      </c>
      <c r="BU22" s="211" t="s">
        <v>100</v>
      </c>
      <c r="BV22" s="91" t="s">
        <v>100</v>
      </c>
      <c r="BW22" s="91"/>
      <c r="BX22" s="91"/>
      <c r="BY22" s="205">
        <v>0</v>
      </c>
      <c r="BZ22" s="46"/>
      <c r="CA22" s="46"/>
      <c r="CB22" s="46"/>
      <c r="CC22" s="46"/>
      <c r="CD22" s="102" t="s">
        <v>100</v>
      </c>
      <c r="CE22" s="102" t="s">
        <v>100</v>
      </c>
      <c r="CG22" s="79"/>
    </row>
    <row r="23" spans="1:85" ht="29.1" customHeight="1">
      <c r="A23" s="6" t="s">
        <v>24</v>
      </c>
      <c r="B23" s="153">
        <v>0.12717121588089331</v>
      </c>
      <c r="C23" s="108" t="s">
        <v>168</v>
      </c>
      <c r="D23" s="171">
        <v>123.3560794044665</v>
      </c>
      <c r="E23" s="171">
        <v>2.5434243176178661</v>
      </c>
      <c r="F23" s="171">
        <v>1.2717121588089331</v>
      </c>
      <c r="G23" s="171">
        <v>0</v>
      </c>
      <c r="H23" s="170">
        <v>4.5764807239769096</v>
      </c>
      <c r="I23" s="170">
        <v>9.4360427298492977E-2</v>
      </c>
      <c r="J23" s="170">
        <v>4.7180213649246489E-2</v>
      </c>
      <c r="K23" s="170">
        <v>0</v>
      </c>
      <c r="L23" s="170">
        <v>30.169292484251581</v>
      </c>
      <c r="M23" s="170">
        <v>0.62204726771652752</v>
      </c>
      <c r="N23" s="170">
        <v>0.31102363385826376</v>
      </c>
      <c r="O23" s="170">
        <v>0</v>
      </c>
      <c r="P23" s="170">
        <v>88.610306135127288</v>
      </c>
      <c r="Q23" s="170">
        <v>1.8270166213428307</v>
      </c>
      <c r="R23" s="170">
        <v>0.91350831067141536</v>
      </c>
      <c r="S23" s="10">
        <v>0</v>
      </c>
      <c r="T23" s="180" t="s">
        <v>46</v>
      </c>
      <c r="U23" s="58">
        <v>10587.466822691526</v>
      </c>
      <c r="V23" s="58" t="s">
        <v>46</v>
      </c>
      <c r="W23" s="129">
        <v>10511.209098729549</v>
      </c>
      <c r="X23" s="129">
        <v>76.257723961976481</v>
      </c>
      <c r="Y23" s="129">
        <v>0</v>
      </c>
      <c r="Z23" s="129">
        <v>0</v>
      </c>
      <c r="AA23" s="134">
        <v>389.96331662041825</v>
      </c>
      <c r="AB23" s="134">
        <v>2.8291431247173056</v>
      </c>
      <c r="AC23" s="134">
        <v>0</v>
      </c>
      <c r="AD23" s="134">
        <v>0</v>
      </c>
      <c r="AE23" s="134">
        <v>2570.7346030350204</v>
      </c>
      <c r="AF23" s="134">
        <v>18.650410994244254</v>
      </c>
      <c r="AG23" s="134">
        <v>0</v>
      </c>
      <c r="AH23" s="134">
        <v>0</v>
      </c>
      <c r="AI23" s="134">
        <v>7550.5111790741103</v>
      </c>
      <c r="AJ23" s="134">
        <v>54.778169843014922</v>
      </c>
      <c r="AK23" s="134">
        <v>0</v>
      </c>
      <c r="AL23" s="134">
        <v>0</v>
      </c>
      <c r="AM23" s="134" t="s">
        <v>46</v>
      </c>
      <c r="AN23" s="423">
        <v>2012</v>
      </c>
      <c r="AO23" s="15">
        <v>20</v>
      </c>
      <c r="AP23" s="16">
        <v>20</v>
      </c>
      <c r="AQ23" s="16">
        <v>20</v>
      </c>
      <c r="AR23" s="16">
        <v>20</v>
      </c>
      <c r="AS23" s="16">
        <v>20</v>
      </c>
      <c r="AT23" s="17"/>
      <c r="AU23" s="105">
        <v>0.9</v>
      </c>
      <c r="AV23" s="105">
        <v>0.9</v>
      </c>
      <c r="AW23" s="105">
        <v>0.9</v>
      </c>
      <c r="AX23" s="105">
        <v>0.9</v>
      </c>
      <c r="AY23" s="105">
        <v>0.9</v>
      </c>
      <c r="AZ23" s="25">
        <v>0</v>
      </c>
      <c r="BA23" s="26"/>
      <c r="BB23" s="26"/>
      <c r="BC23" s="26"/>
      <c r="BD23" s="26"/>
      <c r="BE23" s="29">
        <v>0</v>
      </c>
      <c r="BF23" s="30"/>
      <c r="BG23" s="30"/>
      <c r="BH23" s="30"/>
      <c r="BI23" s="30"/>
      <c r="BJ23" s="83">
        <v>1115.6613640946798</v>
      </c>
      <c r="BK23" s="81">
        <v>1118.95</v>
      </c>
      <c r="BL23" s="81">
        <v>662.36249999999995</v>
      </c>
      <c r="BM23" s="81"/>
      <c r="BN23" s="81"/>
      <c r="BO23" s="212" t="s">
        <v>100</v>
      </c>
      <c r="BP23" s="213" t="s">
        <v>100</v>
      </c>
      <c r="BQ23" s="213" t="s">
        <v>100</v>
      </c>
      <c r="BR23" s="213"/>
      <c r="BS23" s="213"/>
      <c r="BT23" s="210" t="s">
        <v>100</v>
      </c>
      <c r="BU23" s="211" t="s">
        <v>100</v>
      </c>
      <c r="BV23" s="91" t="s">
        <v>100</v>
      </c>
      <c r="BW23" s="91"/>
      <c r="BX23" s="91"/>
      <c r="BY23" s="205">
        <v>0</v>
      </c>
      <c r="BZ23" s="46"/>
      <c r="CA23" s="46"/>
      <c r="CB23" s="46"/>
      <c r="CC23" s="46"/>
      <c r="CD23" s="102" t="s">
        <v>100</v>
      </c>
      <c r="CE23" s="102" t="s">
        <v>100</v>
      </c>
      <c r="CG23" s="79"/>
    </row>
    <row r="24" spans="1:85" ht="29.1" customHeight="1">
      <c r="A24" s="6" t="s">
        <v>27</v>
      </c>
      <c r="B24" s="153">
        <v>8.368200836820083E-3</v>
      </c>
      <c r="C24" s="108" t="s">
        <v>168</v>
      </c>
      <c r="D24" s="171">
        <v>5.7740585774058566</v>
      </c>
      <c r="E24" s="171">
        <v>2.5941422594142254</v>
      </c>
      <c r="F24" s="171">
        <v>0</v>
      </c>
      <c r="G24" s="171">
        <v>0</v>
      </c>
      <c r="H24" s="170">
        <v>0.72229036245560596</v>
      </c>
      <c r="I24" s="170">
        <v>0.32450726429164906</v>
      </c>
      <c r="J24" s="170">
        <v>0</v>
      </c>
      <c r="K24" s="170">
        <v>0</v>
      </c>
      <c r="L24" s="170">
        <v>1.9814086983593029</v>
      </c>
      <c r="M24" s="170">
        <v>0.89019811085707812</v>
      </c>
      <c r="N24" s="170">
        <v>0</v>
      </c>
      <c r="O24" s="170">
        <v>0</v>
      </c>
      <c r="P24" s="170">
        <v>3.0703611000748841</v>
      </c>
      <c r="Q24" s="170">
        <v>1.3794375956858176</v>
      </c>
      <c r="R24" s="170">
        <v>0</v>
      </c>
      <c r="S24" s="10">
        <v>0</v>
      </c>
      <c r="T24" s="180" t="s">
        <v>46</v>
      </c>
      <c r="U24" s="58">
        <v>558.83453606157752</v>
      </c>
      <c r="V24" s="58" t="s">
        <v>46</v>
      </c>
      <c r="W24" s="129">
        <v>490.57490468260477</v>
      </c>
      <c r="X24" s="129">
        <v>68.259631378972799</v>
      </c>
      <c r="Y24" s="129">
        <v>0</v>
      </c>
      <c r="Z24" s="129">
        <v>0</v>
      </c>
      <c r="AA24" s="134">
        <v>61.367134363251751</v>
      </c>
      <c r="AB24" s="134">
        <v>8.5387530638763884</v>
      </c>
      <c r="AC24" s="134">
        <v>0</v>
      </c>
      <c r="AD24" s="134">
        <v>0</v>
      </c>
      <c r="AE24" s="134">
        <v>168.34417312082655</v>
      </c>
      <c r="AF24" s="134">
        <v>23.423764836605724</v>
      </c>
      <c r="AG24" s="134">
        <v>0</v>
      </c>
      <c r="AH24" s="134">
        <v>0</v>
      </c>
      <c r="AI24" s="134">
        <v>260.86359719852646</v>
      </c>
      <c r="AJ24" s="134">
        <v>36.297113478490687</v>
      </c>
      <c r="AK24" s="134">
        <v>0</v>
      </c>
      <c r="AL24" s="134">
        <v>0</v>
      </c>
      <c r="AM24" s="134" t="s">
        <v>46</v>
      </c>
      <c r="AN24" s="423">
        <v>2012</v>
      </c>
      <c r="AO24" s="15">
        <v>20</v>
      </c>
      <c r="AP24" s="16">
        <v>20</v>
      </c>
      <c r="AQ24" s="16">
        <v>20</v>
      </c>
      <c r="AR24" s="16">
        <v>20</v>
      </c>
      <c r="AS24" s="16">
        <v>20</v>
      </c>
      <c r="AT24" s="17"/>
      <c r="AU24" s="105">
        <v>0.9</v>
      </c>
      <c r="AV24" s="105">
        <v>0.9</v>
      </c>
      <c r="AW24" s="105">
        <v>0.9</v>
      </c>
      <c r="AX24" s="105">
        <v>0.9</v>
      </c>
      <c r="AY24" s="105">
        <v>0.9</v>
      </c>
      <c r="AZ24" s="25">
        <v>0</v>
      </c>
      <c r="BA24" s="26"/>
      <c r="BB24" s="26"/>
      <c r="BC24" s="26"/>
      <c r="BD24" s="26"/>
      <c r="BE24" s="29">
        <v>0</v>
      </c>
      <c r="BF24" s="30"/>
      <c r="BG24" s="30"/>
      <c r="BH24" s="30"/>
      <c r="BI24" s="30"/>
      <c r="BJ24" s="83">
        <v>668.85247106389068</v>
      </c>
      <c r="BK24" s="81">
        <v>703.9375</v>
      </c>
      <c r="BL24" s="81">
        <v>416.70000000000005</v>
      </c>
      <c r="BM24" s="81"/>
      <c r="BN24" s="81"/>
      <c r="BO24" s="212" t="s">
        <v>100</v>
      </c>
      <c r="BP24" s="213" t="s">
        <v>100</v>
      </c>
      <c r="BQ24" s="213" t="s">
        <v>100</v>
      </c>
      <c r="BR24" s="213"/>
      <c r="BS24" s="213"/>
      <c r="BT24" s="210" t="s">
        <v>100</v>
      </c>
      <c r="BU24" s="211" t="s">
        <v>100</v>
      </c>
      <c r="BV24" s="91" t="s">
        <v>100</v>
      </c>
      <c r="BW24" s="91"/>
      <c r="BX24" s="91"/>
      <c r="BY24" s="205">
        <v>0</v>
      </c>
      <c r="BZ24" s="46"/>
      <c r="CA24" s="46"/>
      <c r="CB24" s="46"/>
      <c r="CC24" s="46"/>
      <c r="CD24" s="102" t="s">
        <v>100</v>
      </c>
      <c r="CE24" s="102" t="s">
        <v>100</v>
      </c>
      <c r="CG24" s="79"/>
    </row>
    <row r="25" spans="1:85" ht="29.1" customHeight="1">
      <c r="A25" s="6" t="s">
        <v>8</v>
      </c>
      <c r="B25" s="153">
        <v>2.1820719602977672</v>
      </c>
      <c r="C25" s="108" t="s">
        <v>168</v>
      </c>
      <c r="D25" s="171">
        <v>2182.071960297767</v>
      </c>
      <c r="E25" s="171">
        <v>0</v>
      </c>
      <c r="F25" s="171">
        <v>0</v>
      </c>
      <c r="G25" s="171">
        <v>0</v>
      </c>
      <c r="H25" s="170">
        <v>634.68223669768236</v>
      </c>
      <c r="I25" s="170">
        <v>0</v>
      </c>
      <c r="J25" s="170">
        <v>0</v>
      </c>
      <c r="K25" s="170">
        <v>0</v>
      </c>
      <c r="L25" s="170">
        <v>752.50452643514609</v>
      </c>
      <c r="M25" s="170">
        <v>0</v>
      </c>
      <c r="N25" s="170">
        <v>0</v>
      </c>
      <c r="O25" s="170">
        <v>0</v>
      </c>
      <c r="P25" s="170">
        <v>794.88519721546947</v>
      </c>
      <c r="Q25" s="170">
        <v>0</v>
      </c>
      <c r="R25" s="170">
        <v>0</v>
      </c>
      <c r="S25" s="10">
        <v>0</v>
      </c>
      <c r="T25" s="180" t="s">
        <v>46</v>
      </c>
      <c r="U25" s="58">
        <v>981000</v>
      </c>
      <c r="V25" s="58" t="s">
        <v>160</v>
      </c>
      <c r="W25" s="98">
        <v>981000</v>
      </c>
      <c r="X25" s="98">
        <v>0</v>
      </c>
      <c r="Y25" s="129">
        <v>0</v>
      </c>
      <c r="Z25" s="129">
        <v>0</v>
      </c>
      <c r="AA25" s="134">
        <v>285335.81180130411</v>
      </c>
      <c r="AB25" s="134">
        <v>0</v>
      </c>
      <c r="AC25" s="134">
        <v>0</v>
      </c>
      <c r="AD25" s="134">
        <v>0</v>
      </c>
      <c r="AE25" s="134">
        <v>338305.49764827284</v>
      </c>
      <c r="AF25" s="134">
        <v>0</v>
      </c>
      <c r="AG25" s="134">
        <v>0</v>
      </c>
      <c r="AH25" s="134">
        <v>0</v>
      </c>
      <c r="AI25" s="134">
        <v>357358.6905731404</v>
      </c>
      <c r="AJ25" s="134">
        <v>0</v>
      </c>
      <c r="AK25" s="134">
        <v>0</v>
      </c>
      <c r="AL25" s="134">
        <v>0</v>
      </c>
      <c r="AM25" s="134" t="s">
        <v>46</v>
      </c>
      <c r="AN25" s="423">
        <v>2012</v>
      </c>
      <c r="AO25" s="15">
        <v>20</v>
      </c>
      <c r="AP25" s="16">
        <v>20</v>
      </c>
      <c r="AQ25" s="16">
        <v>20</v>
      </c>
      <c r="AR25" s="16">
        <v>20</v>
      </c>
      <c r="AS25" s="16">
        <v>20</v>
      </c>
      <c r="AT25" s="17"/>
      <c r="AU25" s="105">
        <v>0.9</v>
      </c>
      <c r="AV25" s="105">
        <v>0.9</v>
      </c>
      <c r="AW25" s="105">
        <v>0.9</v>
      </c>
      <c r="AX25" s="105">
        <v>0.9</v>
      </c>
      <c r="AY25" s="105">
        <v>0.9</v>
      </c>
      <c r="AZ25" s="25">
        <v>0</v>
      </c>
      <c r="BA25" s="26"/>
      <c r="BB25" s="26"/>
      <c r="BC25" s="26"/>
      <c r="BD25" s="26"/>
      <c r="BE25" s="29">
        <v>0</v>
      </c>
      <c r="BF25" s="30"/>
      <c r="BG25" s="30"/>
      <c r="BH25" s="30"/>
      <c r="BI25" s="30"/>
      <c r="BJ25" s="83">
        <v>1406.5625</v>
      </c>
      <c r="BK25" s="81">
        <v>1406.5625</v>
      </c>
      <c r="BL25" s="81">
        <v>832.65000000000009</v>
      </c>
      <c r="BM25" s="81"/>
      <c r="BN25" s="81"/>
      <c r="BO25" s="212" t="s">
        <v>100</v>
      </c>
      <c r="BP25" s="213" t="s">
        <v>100</v>
      </c>
      <c r="BQ25" s="213" t="s">
        <v>100</v>
      </c>
      <c r="BR25" s="213"/>
      <c r="BS25" s="213"/>
      <c r="BT25" s="210" t="s">
        <v>100</v>
      </c>
      <c r="BU25" s="211" t="s">
        <v>100</v>
      </c>
      <c r="BV25" s="91" t="s">
        <v>100</v>
      </c>
      <c r="BW25" s="91"/>
      <c r="BX25" s="91"/>
      <c r="BY25" s="205">
        <v>0</v>
      </c>
      <c r="BZ25" s="46"/>
      <c r="CA25" s="46"/>
      <c r="CB25" s="46"/>
      <c r="CC25" s="46"/>
      <c r="CD25" s="102" t="s">
        <v>100</v>
      </c>
      <c r="CE25" s="102" t="s">
        <v>100</v>
      </c>
      <c r="CG25" s="79"/>
    </row>
    <row r="26" spans="1:85" ht="29.1" customHeight="1">
      <c r="A26" s="6" t="s">
        <v>11</v>
      </c>
      <c r="B26" s="153">
        <v>19.937551187551186</v>
      </c>
      <c r="C26" s="108" t="s">
        <v>168</v>
      </c>
      <c r="D26" s="171">
        <v>3412.1688907235998</v>
      </c>
      <c r="E26" s="171">
        <v>16525.382296827585</v>
      </c>
      <c r="F26" s="171">
        <v>0</v>
      </c>
      <c r="G26" s="171">
        <v>0</v>
      </c>
      <c r="H26" s="170">
        <v>1107.333106635894</v>
      </c>
      <c r="I26" s="170">
        <v>5362.8948340863935</v>
      </c>
      <c r="J26" s="170">
        <v>0</v>
      </c>
      <c r="K26" s="170">
        <v>0</v>
      </c>
      <c r="L26" s="170">
        <v>1096.0485296781419</v>
      </c>
      <c r="M26" s="170">
        <v>5308.2428065177128</v>
      </c>
      <c r="N26" s="170">
        <v>0</v>
      </c>
      <c r="O26" s="170">
        <v>0</v>
      </c>
      <c r="P26" s="170">
        <v>1208.787254408953</v>
      </c>
      <c r="Q26" s="170">
        <v>5854.2446562205196</v>
      </c>
      <c r="R26" s="170">
        <v>0</v>
      </c>
      <c r="S26" s="10">
        <v>0</v>
      </c>
      <c r="T26" s="180" t="s">
        <v>46</v>
      </c>
      <c r="U26" s="58">
        <v>9153675</v>
      </c>
      <c r="V26" s="58" t="s">
        <v>160</v>
      </c>
      <c r="W26" s="104">
        <v>3552982</v>
      </c>
      <c r="X26" s="98">
        <v>5600693</v>
      </c>
      <c r="Y26" s="129">
        <v>0</v>
      </c>
      <c r="Z26" s="129">
        <v>0</v>
      </c>
      <c r="AA26" s="134">
        <v>1153030.4395475215</v>
      </c>
      <c r="AB26" s="134">
        <v>1817563.2501264366</v>
      </c>
      <c r="AC26" s="134">
        <v>0</v>
      </c>
      <c r="AD26" s="134">
        <v>0</v>
      </c>
      <c r="AE26" s="134">
        <v>1141280.1715823258</v>
      </c>
      <c r="AF26" s="134">
        <v>1799040.8811583992</v>
      </c>
      <c r="AG26" s="134">
        <v>0</v>
      </c>
      <c r="AH26" s="134">
        <v>0</v>
      </c>
      <c r="AI26" s="134">
        <v>1258671.3888695163</v>
      </c>
      <c r="AJ26" s="134">
        <v>1984088.8687141612</v>
      </c>
      <c r="AK26" s="134">
        <v>0</v>
      </c>
      <c r="AL26" s="134">
        <v>0</v>
      </c>
      <c r="AM26" s="134" t="s">
        <v>164</v>
      </c>
      <c r="AN26" s="423">
        <v>2012</v>
      </c>
      <c r="AO26" s="15">
        <v>20</v>
      </c>
      <c r="AP26" s="16">
        <v>20</v>
      </c>
      <c r="AQ26" s="16">
        <v>20</v>
      </c>
      <c r="AR26" s="16">
        <v>20</v>
      </c>
      <c r="AS26" s="16">
        <v>20</v>
      </c>
      <c r="AT26" s="17"/>
      <c r="AU26" s="105">
        <v>0.9</v>
      </c>
      <c r="AV26" s="105">
        <v>0.9</v>
      </c>
      <c r="AW26" s="105">
        <v>0.9</v>
      </c>
      <c r="AX26" s="105">
        <v>0.9</v>
      </c>
      <c r="AY26" s="105">
        <v>0.9</v>
      </c>
      <c r="AZ26" s="25">
        <v>0</v>
      </c>
      <c r="BA26" s="26"/>
      <c r="BB26" s="26"/>
      <c r="BC26" s="26"/>
      <c r="BD26" s="26"/>
      <c r="BE26" s="29">
        <v>0</v>
      </c>
      <c r="BF26" s="30"/>
      <c r="BG26" s="30"/>
      <c r="BH26" s="30"/>
      <c r="BI26" s="30"/>
      <c r="BJ26" s="83">
        <v>584.38333333333333</v>
      </c>
      <c r="BK26" s="81">
        <v>778.83749999999998</v>
      </c>
      <c r="BL26" s="81">
        <v>461.02500000000003</v>
      </c>
      <c r="BM26" s="81"/>
      <c r="BN26" s="81"/>
      <c r="BO26" s="212" t="s">
        <v>100</v>
      </c>
      <c r="BP26" s="213" t="s">
        <v>100</v>
      </c>
      <c r="BQ26" s="213" t="s">
        <v>100</v>
      </c>
      <c r="BR26" s="213"/>
      <c r="BS26" s="213"/>
      <c r="BT26" s="210" t="s">
        <v>100</v>
      </c>
      <c r="BU26" s="211" t="s">
        <v>100</v>
      </c>
      <c r="BV26" s="91" t="s">
        <v>100</v>
      </c>
      <c r="BW26" s="91"/>
      <c r="BX26" s="91"/>
      <c r="BY26" s="205">
        <v>0</v>
      </c>
      <c r="BZ26" s="46"/>
      <c r="CA26" s="46"/>
      <c r="CB26" s="46"/>
      <c r="CC26" s="46"/>
      <c r="CD26" s="102" t="s">
        <v>100</v>
      </c>
      <c r="CE26" s="102" t="s">
        <v>100</v>
      </c>
      <c r="CG26" s="79"/>
    </row>
    <row r="27" spans="1:85" ht="29.1" customHeight="1">
      <c r="A27" s="6" t="s">
        <v>14</v>
      </c>
      <c r="B27" s="153">
        <v>7.3821478382147836</v>
      </c>
      <c r="C27" s="108" t="s">
        <v>168</v>
      </c>
      <c r="D27" s="171">
        <v>7382.1478382147834</v>
      </c>
      <c r="E27" s="171">
        <v>0</v>
      </c>
      <c r="F27" s="171">
        <v>0</v>
      </c>
      <c r="G27" s="171">
        <v>0</v>
      </c>
      <c r="H27" s="170">
        <v>2395.6893580382839</v>
      </c>
      <c r="I27" s="170">
        <v>0</v>
      </c>
      <c r="J27" s="170">
        <v>0</v>
      </c>
      <c r="K27" s="170">
        <v>0</v>
      </c>
      <c r="L27" s="170">
        <v>2371.2754388972035</v>
      </c>
      <c r="M27" s="170">
        <v>0</v>
      </c>
      <c r="N27" s="170">
        <v>0</v>
      </c>
      <c r="O27" s="170">
        <v>0</v>
      </c>
      <c r="P27" s="170">
        <v>2615.1830412779741</v>
      </c>
      <c r="Q27" s="170">
        <v>0</v>
      </c>
      <c r="R27" s="170">
        <v>0</v>
      </c>
      <c r="S27" s="10">
        <v>0</v>
      </c>
      <c r="T27" s="180" t="s">
        <v>46</v>
      </c>
      <c r="U27" s="58">
        <v>1576694</v>
      </c>
      <c r="V27" s="58" t="s">
        <v>160</v>
      </c>
      <c r="W27" s="98">
        <v>1576694</v>
      </c>
      <c r="X27" s="98">
        <v>0</v>
      </c>
      <c r="Y27" s="129">
        <v>0</v>
      </c>
      <c r="Z27" s="129">
        <v>0</v>
      </c>
      <c r="AA27" s="134">
        <v>511676.15705678781</v>
      </c>
      <c r="AB27" s="134">
        <v>0</v>
      </c>
      <c r="AC27" s="134">
        <v>0</v>
      </c>
      <c r="AD27" s="134">
        <v>0</v>
      </c>
      <c r="AE27" s="134">
        <v>506461.78304669814</v>
      </c>
      <c r="AF27" s="134">
        <v>0</v>
      </c>
      <c r="AG27" s="134">
        <v>0</v>
      </c>
      <c r="AH27" s="134">
        <v>0</v>
      </c>
      <c r="AI27" s="134">
        <v>558556.05989623175</v>
      </c>
      <c r="AJ27" s="134">
        <v>0</v>
      </c>
      <c r="AK27" s="134">
        <v>0</v>
      </c>
      <c r="AL27" s="134">
        <v>0</v>
      </c>
      <c r="AM27" s="134" t="s">
        <v>46</v>
      </c>
      <c r="AN27" s="423">
        <v>2012</v>
      </c>
      <c r="AO27" s="15">
        <v>20</v>
      </c>
      <c r="AP27" s="16">
        <v>20</v>
      </c>
      <c r="AQ27" s="16">
        <v>20</v>
      </c>
      <c r="AR27" s="16">
        <v>20</v>
      </c>
      <c r="AS27" s="16">
        <v>20</v>
      </c>
      <c r="AT27" s="17"/>
      <c r="AU27" s="105">
        <v>0.9</v>
      </c>
      <c r="AV27" s="105">
        <v>0.9</v>
      </c>
      <c r="AW27" s="105">
        <v>0.9</v>
      </c>
      <c r="AX27" s="105">
        <v>0.9</v>
      </c>
      <c r="AY27" s="105">
        <v>0.9</v>
      </c>
      <c r="AZ27" s="25">
        <v>0</v>
      </c>
      <c r="BA27" s="26"/>
      <c r="BB27" s="26"/>
      <c r="BC27" s="26"/>
      <c r="BD27" s="26"/>
      <c r="BE27" s="29">
        <v>0</v>
      </c>
      <c r="BF27" s="30"/>
      <c r="BG27" s="30"/>
      <c r="BH27" s="30"/>
      <c r="BI27" s="30"/>
      <c r="BJ27" s="83">
        <v>647.5</v>
      </c>
      <c r="BK27" s="81">
        <v>647.5</v>
      </c>
      <c r="BL27" s="81">
        <v>383.28750000000002</v>
      </c>
      <c r="BM27" s="81"/>
      <c r="BN27" s="81"/>
      <c r="BO27" s="212" t="s">
        <v>100</v>
      </c>
      <c r="BP27" s="213" t="s">
        <v>100</v>
      </c>
      <c r="BQ27" s="213" t="s">
        <v>100</v>
      </c>
      <c r="BR27" s="213"/>
      <c r="BS27" s="213"/>
      <c r="BT27" s="210" t="s">
        <v>100</v>
      </c>
      <c r="BU27" s="211" t="s">
        <v>100</v>
      </c>
      <c r="BV27" s="91" t="s">
        <v>100</v>
      </c>
      <c r="BW27" s="91"/>
      <c r="BX27" s="91"/>
      <c r="BY27" s="205">
        <v>0</v>
      </c>
      <c r="BZ27" s="46"/>
      <c r="CA27" s="46"/>
      <c r="CB27" s="46"/>
      <c r="CC27" s="46"/>
      <c r="CD27" s="102" t="s">
        <v>100</v>
      </c>
      <c r="CE27" s="102" t="s">
        <v>100</v>
      </c>
      <c r="CG27" s="79"/>
    </row>
    <row r="28" spans="1:85" ht="29.1" customHeight="1">
      <c r="A28" s="6" t="s">
        <v>12</v>
      </c>
      <c r="B28" s="153">
        <v>23.457889707889709</v>
      </c>
      <c r="C28" s="108" t="s">
        <v>168</v>
      </c>
      <c r="D28" s="171">
        <v>22754.153016653017</v>
      </c>
      <c r="E28" s="171">
        <v>0</v>
      </c>
      <c r="F28" s="171">
        <v>703.73669123669129</v>
      </c>
      <c r="G28" s="171">
        <v>0</v>
      </c>
      <c r="H28" s="170">
        <v>7831.6918918307756</v>
      </c>
      <c r="I28" s="170">
        <v>0</v>
      </c>
      <c r="J28" s="170">
        <v>242.21727500507555</v>
      </c>
      <c r="K28" s="170">
        <v>0</v>
      </c>
      <c r="L28" s="170">
        <v>7159.0931319511237</v>
      </c>
      <c r="M28" s="170">
        <v>0</v>
      </c>
      <c r="N28" s="170">
        <v>221.41525150364302</v>
      </c>
      <c r="O28" s="170">
        <v>0</v>
      </c>
      <c r="P28" s="170">
        <v>7763.3679928711135</v>
      </c>
      <c r="Q28" s="170">
        <v>0</v>
      </c>
      <c r="R28" s="170">
        <v>240.1041647279726</v>
      </c>
      <c r="S28" s="10">
        <v>0</v>
      </c>
      <c r="T28" s="180" t="s">
        <v>46</v>
      </c>
      <c r="U28" s="58">
        <v>1806444.096507773</v>
      </c>
      <c r="V28" s="58" t="s">
        <v>46</v>
      </c>
      <c r="W28" s="129">
        <v>1800221.1724297849</v>
      </c>
      <c r="X28" s="129">
        <v>0</v>
      </c>
      <c r="Y28" s="129">
        <v>6222.9240779881111</v>
      </c>
      <c r="Z28" s="129">
        <v>0</v>
      </c>
      <c r="AA28" s="134">
        <v>619613.37560233555</v>
      </c>
      <c r="AB28" s="134">
        <v>0</v>
      </c>
      <c r="AC28" s="134">
        <v>2141.8518197266981</v>
      </c>
      <c r="AD28" s="134">
        <v>0</v>
      </c>
      <c r="AE28" s="134">
        <v>566399.9456320263</v>
      </c>
      <c r="AF28" s="134">
        <v>0</v>
      </c>
      <c r="AG28" s="134">
        <v>1957.9060136746434</v>
      </c>
      <c r="AH28" s="134">
        <v>0</v>
      </c>
      <c r="AI28" s="134">
        <v>614207.85119542317</v>
      </c>
      <c r="AJ28" s="134">
        <v>0</v>
      </c>
      <c r="AK28" s="134">
        <v>2123.1662445867692</v>
      </c>
      <c r="AL28" s="134">
        <v>0</v>
      </c>
      <c r="AM28" s="134" t="s">
        <v>46</v>
      </c>
      <c r="AN28" s="423">
        <v>2012</v>
      </c>
      <c r="AO28" s="15">
        <v>20</v>
      </c>
      <c r="AP28" s="16">
        <v>20</v>
      </c>
      <c r="AQ28" s="16">
        <v>20</v>
      </c>
      <c r="AR28" s="16">
        <v>20</v>
      </c>
      <c r="AS28" s="16">
        <v>20</v>
      </c>
      <c r="AT28" s="17"/>
      <c r="AU28" s="105">
        <v>0.9</v>
      </c>
      <c r="AV28" s="105">
        <v>0.9</v>
      </c>
      <c r="AW28" s="105">
        <v>0.9</v>
      </c>
      <c r="AX28" s="105">
        <v>0.9</v>
      </c>
      <c r="AY28" s="105">
        <v>0.9</v>
      </c>
      <c r="AZ28" s="25">
        <v>0</v>
      </c>
      <c r="BA28" s="26"/>
      <c r="BB28" s="26"/>
      <c r="BC28" s="26"/>
      <c r="BD28" s="26"/>
      <c r="BE28" s="29">
        <v>0</v>
      </c>
      <c r="BF28" s="30"/>
      <c r="BG28" s="30"/>
      <c r="BH28" s="30"/>
      <c r="BI28" s="30"/>
      <c r="BJ28" s="83">
        <v>498.68865534784817</v>
      </c>
      <c r="BK28" s="81">
        <v>500.41250000000002</v>
      </c>
      <c r="BL28" s="81">
        <v>296.21249999999998</v>
      </c>
      <c r="BM28" s="81"/>
      <c r="BN28" s="81"/>
      <c r="BO28" s="212" t="s">
        <v>100</v>
      </c>
      <c r="BP28" s="213" t="s">
        <v>100</v>
      </c>
      <c r="BQ28" s="213" t="s">
        <v>100</v>
      </c>
      <c r="BR28" s="213"/>
      <c r="BS28" s="213"/>
      <c r="BT28" s="210" t="s">
        <v>100</v>
      </c>
      <c r="BU28" s="211" t="s">
        <v>100</v>
      </c>
      <c r="BV28" s="91" t="s">
        <v>100</v>
      </c>
      <c r="BW28" s="91"/>
      <c r="BX28" s="91"/>
      <c r="BY28" s="205">
        <v>0</v>
      </c>
      <c r="BZ28" s="46"/>
      <c r="CA28" s="46"/>
      <c r="CB28" s="46"/>
      <c r="CC28" s="46"/>
      <c r="CD28" s="102" t="s">
        <v>100</v>
      </c>
      <c r="CE28" s="102" t="s">
        <v>100</v>
      </c>
      <c r="CG28" s="79"/>
    </row>
    <row r="29" spans="1:85" ht="29.1" customHeight="1">
      <c r="A29" s="6" t="s">
        <v>25</v>
      </c>
      <c r="B29" s="153">
        <v>0.26412776412776412</v>
      </c>
      <c r="C29" s="108" t="s">
        <v>168</v>
      </c>
      <c r="D29" s="171">
        <v>9.022593104759304</v>
      </c>
      <c r="E29" s="171">
        <v>255.1051710230048</v>
      </c>
      <c r="F29" s="171">
        <v>0</v>
      </c>
      <c r="G29" s="171">
        <v>0</v>
      </c>
      <c r="H29" s="170">
        <v>1.6251776573661905</v>
      </c>
      <c r="I29" s="170">
        <v>45.950340374595491</v>
      </c>
      <c r="J29" s="170">
        <v>0</v>
      </c>
      <c r="K29" s="170">
        <v>0</v>
      </c>
      <c r="L29" s="170">
        <v>2.7017440583229693</v>
      </c>
      <c r="M29" s="170">
        <v>76.389223370308983</v>
      </c>
      <c r="N29" s="170">
        <v>0</v>
      </c>
      <c r="O29" s="170">
        <v>0</v>
      </c>
      <c r="P29" s="170">
        <v>4.6956713891510278</v>
      </c>
      <c r="Q29" s="170">
        <v>132.76560728038723</v>
      </c>
      <c r="R29" s="170">
        <v>0</v>
      </c>
      <c r="S29" s="10">
        <v>0</v>
      </c>
      <c r="T29" s="180" t="s">
        <v>46</v>
      </c>
      <c r="U29" s="58">
        <v>813</v>
      </c>
      <c r="V29" s="58" t="s">
        <v>160</v>
      </c>
      <c r="W29" s="98">
        <v>63</v>
      </c>
      <c r="X29" s="98">
        <v>750</v>
      </c>
      <c r="Y29" s="129">
        <v>0</v>
      </c>
      <c r="Z29" s="129">
        <v>0</v>
      </c>
      <c r="AA29" s="134">
        <v>11.347756817279345</v>
      </c>
      <c r="AB29" s="134">
        <v>135.09234306284935</v>
      </c>
      <c r="AC29" s="134">
        <v>0</v>
      </c>
      <c r="AD29" s="134">
        <v>0</v>
      </c>
      <c r="AE29" s="134">
        <v>18.864851124070253</v>
      </c>
      <c r="AF29" s="134">
        <v>224.58156100083633</v>
      </c>
      <c r="AG29" s="134">
        <v>0</v>
      </c>
      <c r="AH29" s="134">
        <v>0</v>
      </c>
      <c r="AI29" s="134">
        <v>32.787392059215165</v>
      </c>
      <c r="AJ29" s="134">
        <v>390.32609594303773</v>
      </c>
      <c r="AK29" s="134">
        <v>0</v>
      </c>
      <c r="AL29" s="134">
        <v>0</v>
      </c>
      <c r="AM29" s="134" t="s">
        <v>46</v>
      </c>
      <c r="AN29" s="423">
        <v>2012</v>
      </c>
      <c r="AO29" s="15">
        <v>20</v>
      </c>
      <c r="AP29" s="16">
        <v>20</v>
      </c>
      <c r="AQ29" s="16">
        <v>20</v>
      </c>
      <c r="AR29" s="16">
        <v>20</v>
      </c>
      <c r="AS29" s="16">
        <v>20</v>
      </c>
      <c r="AT29" s="17"/>
      <c r="AU29" s="105">
        <v>0.9</v>
      </c>
      <c r="AV29" s="105">
        <v>0.9</v>
      </c>
      <c r="AW29" s="105">
        <v>0.9</v>
      </c>
      <c r="AX29" s="105">
        <v>0.9</v>
      </c>
      <c r="AY29" s="105">
        <v>0.9</v>
      </c>
      <c r="AZ29" s="25">
        <v>0</v>
      </c>
      <c r="BA29" s="26"/>
      <c r="BB29" s="26"/>
      <c r="BC29" s="26"/>
      <c r="BD29" s="26"/>
      <c r="BE29" s="29">
        <v>0</v>
      </c>
      <c r="BF29" s="30"/>
      <c r="BG29" s="30"/>
      <c r="BH29" s="30"/>
      <c r="BI29" s="30"/>
      <c r="BJ29" s="83">
        <v>474.19635608856089</v>
      </c>
      <c r="BK29" s="81">
        <v>760.46249999999998</v>
      </c>
      <c r="BL29" s="81">
        <v>450.15000000000003</v>
      </c>
      <c r="BM29" s="81"/>
      <c r="BN29" s="81"/>
      <c r="BO29" s="212" t="s">
        <v>100</v>
      </c>
      <c r="BP29" s="213" t="s">
        <v>100</v>
      </c>
      <c r="BQ29" s="213" t="s">
        <v>100</v>
      </c>
      <c r="BR29" s="213"/>
      <c r="BS29" s="213"/>
      <c r="BT29" s="210" t="s">
        <v>100</v>
      </c>
      <c r="BU29" s="211" t="s">
        <v>100</v>
      </c>
      <c r="BV29" s="91" t="s">
        <v>100</v>
      </c>
      <c r="BW29" s="91"/>
      <c r="BX29" s="91"/>
      <c r="BY29" s="205">
        <v>0</v>
      </c>
      <c r="BZ29" s="46"/>
      <c r="CA29" s="46"/>
      <c r="CB29" s="46"/>
      <c r="CC29" s="46"/>
      <c r="CD29" s="102">
        <v>165</v>
      </c>
      <c r="CE29" s="102">
        <v>133</v>
      </c>
      <c r="CG29" s="79"/>
    </row>
    <row r="30" spans="1:85" ht="29.1" customHeight="1">
      <c r="A30" s="6" t="s">
        <v>26</v>
      </c>
      <c r="B30" s="153">
        <v>3.3669464919464924</v>
      </c>
      <c r="C30" s="108" t="s">
        <v>168</v>
      </c>
      <c r="D30" s="171">
        <v>2257.0755946237487</v>
      </c>
      <c r="E30" s="171">
        <v>1023.9317669262921</v>
      </c>
      <c r="F30" s="171">
        <v>85.939130396451816</v>
      </c>
      <c r="G30" s="171">
        <v>0</v>
      </c>
      <c r="H30" s="170">
        <v>501.32392469390828</v>
      </c>
      <c r="I30" s="170">
        <v>227.42769149467804</v>
      </c>
      <c r="J30" s="170">
        <v>19.088125465426739</v>
      </c>
      <c r="K30" s="170">
        <v>0</v>
      </c>
      <c r="L30" s="170">
        <v>693.31499157829023</v>
      </c>
      <c r="M30" s="170">
        <v>314.52524056093324</v>
      </c>
      <c r="N30" s="170">
        <v>26.398268453650957</v>
      </c>
      <c r="O30" s="170">
        <v>0</v>
      </c>
      <c r="P30" s="170">
        <v>1062.4366782290278</v>
      </c>
      <c r="Q30" s="170">
        <v>481.97883481509797</v>
      </c>
      <c r="R30" s="170">
        <v>40.452736472709027</v>
      </c>
      <c r="S30" s="10">
        <v>0</v>
      </c>
      <c r="T30" s="180" t="s">
        <v>46</v>
      </c>
      <c r="U30" s="58">
        <v>223246.03897757456</v>
      </c>
      <c r="V30" s="58" t="s">
        <v>46</v>
      </c>
      <c r="W30" s="129">
        <v>198149.66151032405</v>
      </c>
      <c r="X30" s="129">
        <v>25096.377467250502</v>
      </c>
      <c r="Y30" s="129">
        <v>0</v>
      </c>
      <c r="Z30" s="129">
        <v>0</v>
      </c>
      <c r="AA30" s="134">
        <v>44011.448365811979</v>
      </c>
      <c r="AB30" s="134">
        <v>5574.2104864068842</v>
      </c>
      <c r="AC30" s="134">
        <v>0</v>
      </c>
      <c r="AD30" s="134">
        <v>0</v>
      </c>
      <c r="AE30" s="134">
        <v>60866.428770025283</v>
      </c>
      <c r="AF30" s="134">
        <v>7708.9552404634451</v>
      </c>
      <c r="AG30" s="134">
        <v>0</v>
      </c>
      <c r="AH30" s="134">
        <v>0</v>
      </c>
      <c r="AI30" s="134">
        <v>93271.784374486771</v>
      </c>
      <c r="AJ30" s="134">
        <v>11813.211740380173</v>
      </c>
      <c r="AK30" s="134">
        <v>0</v>
      </c>
      <c r="AL30" s="134">
        <v>0</v>
      </c>
      <c r="AM30" s="134" t="s">
        <v>46</v>
      </c>
      <c r="AN30" s="423">
        <v>2012</v>
      </c>
      <c r="AO30" s="15">
        <v>20</v>
      </c>
      <c r="AP30" s="16">
        <v>20</v>
      </c>
      <c r="AQ30" s="16">
        <v>20</v>
      </c>
      <c r="AR30" s="16">
        <v>20</v>
      </c>
      <c r="AS30" s="16">
        <v>20</v>
      </c>
      <c r="AT30" s="17"/>
      <c r="AU30" s="105">
        <v>0.9</v>
      </c>
      <c r="AV30" s="105">
        <v>0.9</v>
      </c>
      <c r="AW30" s="105">
        <v>0.9</v>
      </c>
      <c r="AX30" s="105">
        <v>0.9</v>
      </c>
      <c r="AY30" s="105">
        <v>0.9</v>
      </c>
      <c r="AZ30" s="25">
        <v>0</v>
      </c>
      <c r="BA30" s="26"/>
      <c r="BB30" s="26"/>
      <c r="BC30" s="26"/>
      <c r="BD30" s="26"/>
      <c r="BE30" s="29">
        <v>0</v>
      </c>
      <c r="BF30" s="30"/>
      <c r="BG30" s="30"/>
      <c r="BH30" s="30"/>
      <c r="BI30" s="30"/>
      <c r="BJ30" s="83">
        <v>791.94977552082526</v>
      </c>
      <c r="BK30" s="81">
        <v>830.02499999999998</v>
      </c>
      <c r="BL30" s="81">
        <v>491.32500000000005</v>
      </c>
      <c r="BM30" s="81"/>
      <c r="BN30" s="81"/>
      <c r="BO30" s="212" t="s">
        <v>100</v>
      </c>
      <c r="BP30" s="213" t="s">
        <v>100</v>
      </c>
      <c r="BQ30" s="213" t="s">
        <v>100</v>
      </c>
      <c r="BR30" s="213"/>
      <c r="BS30" s="213"/>
      <c r="BT30" s="210" t="s">
        <v>100</v>
      </c>
      <c r="BU30" s="211" t="s">
        <v>100</v>
      </c>
      <c r="BV30" s="91" t="s">
        <v>100</v>
      </c>
      <c r="BW30" s="91"/>
      <c r="BX30" s="91"/>
      <c r="BY30" s="205">
        <v>0</v>
      </c>
      <c r="BZ30" s="46"/>
      <c r="CA30" s="46"/>
      <c r="CB30" s="46"/>
      <c r="CC30" s="46"/>
      <c r="CD30" s="102" t="s">
        <v>100</v>
      </c>
      <c r="CE30" s="102" t="s">
        <v>100</v>
      </c>
      <c r="CG30" s="79"/>
    </row>
    <row r="31" spans="1:85" ht="29.1" customHeight="1">
      <c r="A31" s="6" t="s">
        <v>5</v>
      </c>
      <c r="B31" s="153">
        <v>19.060392846672528</v>
      </c>
      <c r="C31" s="108" t="s">
        <v>168</v>
      </c>
      <c r="D31" s="171">
        <v>13579.225757000098</v>
      </c>
      <c r="E31" s="171">
        <v>5481.1670896724299</v>
      </c>
      <c r="F31" s="171">
        <v>0</v>
      </c>
      <c r="G31" s="171">
        <v>0</v>
      </c>
      <c r="H31" s="170">
        <v>4972.2570138545871</v>
      </c>
      <c r="I31" s="170">
        <v>2007.0195454025306</v>
      </c>
      <c r="J31" s="170">
        <v>0</v>
      </c>
      <c r="K31" s="170">
        <v>0</v>
      </c>
      <c r="L31" s="170">
        <v>5239.4150832494506</v>
      </c>
      <c r="M31" s="170">
        <v>2114.8561808567047</v>
      </c>
      <c r="N31" s="170">
        <v>0</v>
      </c>
      <c r="O31" s="170">
        <v>0</v>
      </c>
      <c r="P31" s="170">
        <v>3367.5536599838706</v>
      </c>
      <c r="Q31" s="170">
        <v>1359.2913634486383</v>
      </c>
      <c r="R31" s="170">
        <v>0</v>
      </c>
      <c r="S31" s="10">
        <v>0</v>
      </c>
      <c r="T31" s="180" t="s">
        <v>46</v>
      </c>
      <c r="U31" s="58">
        <v>66813</v>
      </c>
      <c r="V31" s="58" t="s">
        <v>160</v>
      </c>
      <c r="W31" s="98">
        <v>58053</v>
      </c>
      <c r="X31" s="98">
        <v>8760</v>
      </c>
      <c r="Y31" s="129">
        <v>0</v>
      </c>
      <c r="Z31" s="129">
        <v>0</v>
      </c>
      <c r="AA31" s="134">
        <v>21257.061454810766</v>
      </c>
      <c r="AB31" s="134">
        <v>3207.6181824219643</v>
      </c>
      <c r="AC31" s="134">
        <v>0</v>
      </c>
      <c r="AD31" s="134">
        <v>0</v>
      </c>
      <c r="AE31" s="134">
        <v>22399.197809277437</v>
      </c>
      <c r="AF31" s="134">
        <v>3379.9626687556261</v>
      </c>
      <c r="AG31" s="134">
        <v>0</v>
      </c>
      <c r="AH31" s="134">
        <v>0</v>
      </c>
      <c r="AI31" s="134">
        <v>14396.740736287196</v>
      </c>
      <c r="AJ31" s="134">
        <v>2172.4191488790561</v>
      </c>
      <c r="AK31" s="134">
        <v>0</v>
      </c>
      <c r="AL31" s="134">
        <v>0</v>
      </c>
      <c r="AM31" s="134" t="s">
        <v>46</v>
      </c>
      <c r="AN31" s="423">
        <v>2012</v>
      </c>
      <c r="AO31" s="15">
        <v>20</v>
      </c>
      <c r="AP31" s="16">
        <v>20</v>
      </c>
      <c r="AQ31" s="16">
        <v>20</v>
      </c>
      <c r="AR31" s="16">
        <v>20</v>
      </c>
      <c r="AS31" s="16">
        <v>20</v>
      </c>
      <c r="AT31" s="17"/>
      <c r="AU31" s="105">
        <v>0.9</v>
      </c>
      <c r="AV31" s="105">
        <v>0.9</v>
      </c>
      <c r="AW31" s="105">
        <v>0.9</v>
      </c>
      <c r="AX31" s="105">
        <v>0.9</v>
      </c>
      <c r="AY31" s="105">
        <v>0.9</v>
      </c>
      <c r="AZ31" s="25">
        <v>0</v>
      </c>
      <c r="BA31" s="26"/>
      <c r="BB31" s="26"/>
      <c r="BC31" s="26"/>
      <c r="BD31" s="26"/>
      <c r="BE31" s="29">
        <v>0</v>
      </c>
      <c r="BF31" s="30"/>
      <c r="BG31" s="30"/>
      <c r="BH31" s="30"/>
      <c r="BI31" s="30"/>
      <c r="BJ31" s="83">
        <v>847.81270991423821</v>
      </c>
      <c r="BK31" s="81">
        <v>895.73749999999995</v>
      </c>
      <c r="BL31" s="81">
        <v>530.21250000000009</v>
      </c>
      <c r="BM31" s="81"/>
      <c r="BN31" s="81"/>
      <c r="BO31" s="212" t="s">
        <v>100</v>
      </c>
      <c r="BP31" s="213" t="s">
        <v>100</v>
      </c>
      <c r="BQ31" s="213" t="s">
        <v>100</v>
      </c>
      <c r="BR31" s="213"/>
      <c r="BS31" s="213"/>
      <c r="BT31" s="210" t="s">
        <v>100</v>
      </c>
      <c r="BU31" s="211" t="s">
        <v>100</v>
      </c>
      <c r="BV31" s="91" t="s">
        <v>100</v>
      </c>
      <c r="BW31" s="91"/>
      <c r="BX31" s="91"/>
      <c r="BY31" s="205">
        <v>0</v>
      </c>
      <c r="BZ31" s="46"/>
      <c r="CA31" s="46"/>
      <c r="CB31" s="46"/>
      <c r="CC31" s="46"/>
      <c r="CD31" s="102">
        <v>15078</v>
      </c>
      <c r="CE31" s="102">
        <v>17103</v>
      </c>
      <c r="CG31" s="79"/>
    </row>
    <row r="32" spans="1:85" ht="29.1" customHeight="1">
      <c r="A32" s="6" t="s">
        <v>7</v>
      </c>
      <c r="B32" s="153">
        <v>9.4281602666060742</v>
      </c>
      <c r="C32" s="108" t="s">
        <v>168</v>
      </c>
      <c r="D32" s="171">
        <v>8710.3960333610703</v>
      </c>
      <c r="E32" s="171">
        <v>109.82028021683514</v>
      </c>
      <c r="F32" s="171">
        <v>607.94395302816724</v>
      </c>
      <c r="G32" s="171">
        <v>0</v>
      </c>
      <c r="H32" s="170">
        <v>2826.7387132778335</v>
      </c>
      <c r="I32" s="170">
        <v>35.639394167955089</v>
      </c>
      <c r="J32" s="170">
        <v>197.29283271919911</v>
      </c>
      <c r="K32" s="170">
        <v>0</v>
      </c>
      <c r="L32" s="170">
        <v>2797.9320693165155</v>
      </c>
      <c r="M32" s="170">
        <v>35.276201300510024</v>
      </c>
      <c r="N32" s="170">
        <v>195.28226684639105</v>
      </c>
      <c r="O32" s="170">
        <v>0</v>
      </c>
      <c r="P32" s="170">
        <v>3085.7252507651615</v>
      </c>
      <c r="Q32" s="170">
        <v>38.904684748350363</v>
      </c>
      <c r="R32" s="170">
        <v>215.36885346246822</v>
      </c>
      <c r="S32" s="10">
        <v>0</v>
      </c>
      <c r="T32" s="180" t="s">
        <v>46</v>
      </c>
      <c r="U32" s="58">
        <v>1700000</v>
      </c>
      <c r="V32" s="58" t="s">
        <v>160</v>
      </c>
      <c r="W32" s="98">
        <v>1674358.4914259349</v>
      </c>
      <c r="X32" s="98">
        <v>7052.9933103454596</v>
      </c>
      <c r="Y32" s="129">
        <v>18588.515263719622</v>
      </c>
      <c r="Z32" s="129">
        <v>0</v>
      </c>
      <c r="AA32" s="134">
        <v>543370.69743921328</v>
      </c>
      <c r="AB32" s="134">
        <v>2288.870581599725</v>
      </c>
      <c r="AC32" s="134">
        <v>6032.432453939381</v>
      </c>
      <c r="AD32" s="134">
        <v>0</v>
      </c>
      <c r="AE32" s="134">
        <v>537833.33165912889</v>
      </c>
      <c r="AF32" s="134">
        <v>2265.5452280366358</v>
      </c>
      <c r="AG32" s="134">
        <v>5970.9573225078575</v>
      </c>
      <c r="AH32" s="134">
        <v>0</v>
      </c>
      <c r="AI32" s="134">
        <v>593154.46232729289</v>
      </c>
      <c r="AJ32" s="134">
        <v>2498.5775007078355</v>
      </c>
      <c r="AK32" s="134">
        <v>6585.1254872690552</v>
      </c>
      <c r="AL32" s="134">
        <v>0</v>
      </c>
      <c r="AM32" s="134" t="s">
        <v>46</v>
      </c>
      <c r="AN32" s="423">
        <v>2012</v>
      </c>
      <c r="AO32" s="15">
        <v>20</v>
      </c>
      <c r="AP32" s="16">
        <v>20</v>
      </c>
      <c r="AQ32" s="16">
        <v>20</v>
      </c>
      <c r="AR32" s="16">
        <v>20</v>
      </c>
      <c r="AS32" s="16">
        <v>20</v>
      </c>
      <c r="AT32" s="17"/>
      <c r="AU32" s="105">
        <v>0.9</v>
      </c>
      <c r="AV32" s="105">
        <v>0.9</v>
      </c>
      <c r="AW32" s="105">
        <v>0.9</v>
      </c>
      <c r="AX32" s="105">
        <v>0.9</v>
      </c>
      <c r="AY32" s="105">
        <v>0.9</v>
      </c>
      <c r="AZ32" s="25">
        <v>0</v>
      </c>
      <c r="BA32" s="26"/>
      <c r="BB32" s="26"/>
      <c r="BC32" s="26"/>
      <c r="BD32" s="26"/>
      <c r="BE32" s="29">
        <v>0</v>
      </c>
      <c r="BF32" s="30"/>
      <c r="BG32" s="30"/>
      <c r="BH32" s="30"/>
      <c r="BI32" s="30"/>
      <c r="BJ32" s="83">
        <v>1562.6282932175247</v>
      </c>
      <c r="BK32" s="81">
        <v>1582.6125</v>
      </c>
      <c r="BL32" s="81">
        <v>936.82499999999993</v>
      </c>
      <c r="BM32" s="81"/>
      <c r="BN32" s="81"/>
      <c r="BO32" s="212" t="s">
        <v>100</v>
      </c>
      <c r="BP32" s="213" t="s">
        <v>100</v>
      </c>
      <c r="BQ32" s="213" t="s">
        <v>100</v>
      </c>
      <c r="BR32" s="213"/>
      <c r="BS32" s="213"/>
      <c r="BT32" s="210" t="s">
        <v>100</v>
      </c>
      <c r="BU32" s="211" t="s">
        <v>100</v>
      </c>
      <c r="BV32" s="91" t="s">
        <v>100</v>
      </c>
      <c r="BW32" s="91"/>
      <c r="BX32" s="91"/>
      <c r="BY32" s="205">
        <v>0</v>
      </c>
      <c r="BZ32" s="46"/>
      <c r="CA32" s="46"/>
      <c r="CB32" s="46"/>
      <c r="CC32" s="46"/>
      <c r="CD32" s="102" t="s">
        <v>100</v>
      </c>
      <c r="CE32" s="102" t="s">
        <v>100</v>
      </c>
      <c r="CG32" s="79"/>
    </row>
    <row r="33" spans="1:85" ht="29.1" customHeight="1">
      <c r="A33" s="345" t="s">
        <v>1</v>
      </c>
      <c r="B33" s="153">
        <v>3.2715845793022575</v>
      </c>
      <c r="C33" s="108" t="s">
        <v>168</v>
      </c>
      <c r="D33" s="171">
        <v>292.34402944303787</v>
      </c>
      <c r="E33" s="171">
        <v>2979.2405498592193</v>
      </c>
      <c r="F33" s="171">
        <v>0</v>
      </c>
      <c r="G33" s="171">
        <v>0</v>
      </c>
      <c r="H33" s="170">
        <v>95.349300313608907</v>
      </c>
      <c r="I33" s="170">
        <v>971.69250364443553</v>
      </c>
      <c r="J33" s="170">
        <v>0</v>
      </c>
      <c r="K33" s="170">
        <v>0</v>
      </c>
      <c r="L33" s="170">
        <v>106.94222277744957</v>
      </c>
      <c r="M33" s="170">
        <v>1089.8344912247824</v>
      </c>
      <c r="N33" s="170">
        <v>0</v>
      </c>
      <c r="O33" s="170">
        <v>0</v>
      </c>
      <c r="P33" s="170">
        <v>90.052506354680091</v>
      </c>
      <c r="Q33" s="170">
        <v>917.71355501752384</v>
      </c>
      <c r="R33" s="170">
        <v>0</v>
      </c>
      <c r="S33" s="10">
        <v>0</v>
      </c>
      <c r="T33" s="180" t="s">
        <v>46</v>
      </c>
      <c r="U33" s="58">
        <v>216000</v>
      </c>
      <c r="V33" s="58" t="s">
        <v>160</v>
      </c>
      <c r="W33" s="104">
        <v>53000</v>
      </c>
      <c r="X33" s="98">
        <v>163000</v>
      </c>
      <c r="Y33" s="129">
        <v>0</v>
      </c>
      <c r="Z33" s="129">
        <v>0</v>
      </c>
      <c r="AA33" s="134">
        <v>17286.184794842648</v>
      </c>
      <c r="AB33" s="134">
        <v>53163.17210489342</v>
      </c>
      <c r="AC33" s="134">
        <v>0</v>
      </c>
      <c r="AD33" s="134">
        <v>0</v>
      </c>
      <c r="AE33" s="134">
        <v>19387.90341640688</v>
      </c>
      <c r="AF33" s="134">
        <v>59626.948242911727</v>
      </c>
      <c r="AG33" s="134">
        <v>0</v>
      </c>
      <c r="AH33" s="134">
        <v>0</v>
      </c>
      <c r="AI33" s="134">
        <v>16325.911789240094</v>
      </c>
      <c r="AJ33" s="134">
        <v>50209.879653700664</v>
      </c>
      <c r="AK33" s="134">
        <v>0</v>
      </c>
      <c r="AL33" s="134">
        <v>0</v>
      </c>
      <c r="AM33" s="134" t="s">
        <v>46</v>
      </c>
      <c r="AN33" s="423">
        <v>2012</v>
      </c>
      <c r="AO33" s="15">
        <v>20</v>
      </c>
      <c r="AP33" s="16">
        <v>20</v>
      </c>
      <c r="AQ33" s="16">
        <v>20</v>
      </c>
      <c r="AR33" s="16">
        <v>20</v>
      </c>
      <c r="AS33" s="16">
        <v>20</v>
      </c>
      <c r="AT33" s="17"/>
      <c r="AU33" s="105">
        <v>0.9</v>
      </c>
      <c r="AV33" s="105">
        <v>0.9</v>
      </c>
      <c r="AW33" s="105">
        <v>0.9</v>
      </c>
      <c r="AX33" s="105">
        <v>0.9</v>
      </c>
      <c r="AY33" s="105">
        <v>0.9</v>
      </c>
      <c r="AZ33" s="25">
        <v>0</v>
      </c>
      <c r="BA33" s="26"/>
      <c r="BB33" s="26"/>
      <c r="BC33" s="26"/>
      <c r="BD33" s="26"/>
      <c r="BE33" s="29">
        <v>0</v>
      </c>
      <c r="BF33" s="30"/>
      <c r="BG33" s="30"/>
      <c r="BH33" s="30"/>
      <c r="BI33" s="30"/>
      <c r="BJ33" s="83">
        <v>879.83281250000005</v>
      </c>
      <c r="BK33" s="81">
        <v>1271.2874999999999</v>
      </c>
      <c r="BL33" s="81">
        <v>752.55</v>
      </c>
      <c r="BM33" s="81"/>
      <c r="BN33" s="81"/>
      <c r="BO33" s="212" t="s">
        <v>100</v>
      </c>
      <c r="BP33" s="213" t="s">
        <v>100</v>
      </c>
      <c r="BQ33" s="213" t="s">
        <v>100</v>
      </c>
      <c r="BR33" s="213"/>
      <c r="BS33" s="213"/>
      <c r="BT33" s="210" t="s">
        <v>100</v>
      </c>
      <c r="BU33" s="211" t="s">
        <v>100</v>
      </c>
      <c r="BV33" s="91" t="s">
        <v>100</v>
      </c>
      <c r="BW33" s="91"/>
      <c r="BX33" s="91"/>
      <c r="BY33" s="205">
        <v>0</v>
      </c>
      <c r="BZ33" s="46"/>
      <c r="CA33" s="46"/>
      <c r="CB33" s="46"/>
      <c r="CC33" s="46"/>
      <c r="CD33" s="102" t="s">
        <v>100</v>
      </c>
      <c r="CE33" s="102" t="s">
        <v>100</v>
      </c>
      <c r="CG33" s="79"/>
    </row>
    <row r="34" spans="1:85" ht="29.1" customHeight="1">
      <c r="A34" s="343" t="s">
        <v>44</v>
      </c>
      <c r="B34" s="8">
        <v>326.03577235019628</v>
      </c>
      <c r="C34" s="108"/>
      <c r="D34" s="8">
        <v>257219.75331801811</v>
      </c>
      <c r="E34" s="8">
        <v>59228.432111730821</v>
      </c>
      <c r="F34" s="8">
        <v>9289.0492860387367</v>
      </c>
      <c r="G34" s="8">
        <v>298.53763440860217</v>
      </c>
      <c r="H34" s="8">
        <v>82726.999538925331</v>
      </c>
      <c r="I34" s="8">
        <v>19504.106578908049</v>
      </c>
      <c r="J34" s="8">
        <v>2555.0205212326687</v>
      </c>
      <c r="K34" s="8">
        <v>96.882838084636475</v>
      </c>
      <c r="L34" s="8">
        <v>82058.971426623335</v>
      </c>
      <c r="M34" s="8">
        <v>19187.026566773275</v>
      </c>
      <c r="N34" s="8">
        <v>2674.2585560299244</v>
      </c>
      <c r="O34" s="8">
        <v>95.895527368737348</v>
      </c>
      <c r="P34" s="8">
        <v>92433.782353572286</v>
      </c>
      <c r="Q34" s="8">
        <v>20537.298966777671</v>
      </c>
      <c r="R34" s="8">
        <v>4059.77020873729</v>
      </c>
      <c r="S34" s="8">
        <v>105.7592689551749</v>
      </c>
      <c r="T34" s="8"/>
      <c r="U34" s="58">
        <v>57478586.823209956</v>
      </c>
      <c r="V34" s="58"/>
      <c r="W34" s="129">
        <v>50304101.005494319</v>
      </c>
      <c r="X34" s="129">
        <v>6996244.3548454447</v>
      </c>
      <c r="Y34" s="129">
        <v>177195.58033718466</v>
      </c>
      <c r="Z34" s="12">
        <v>1045.8825330002835</v>
      </c>
      <c r="AA34" s="129">
        <v>16264236.313256379</v>
      </c>
      <c r="AB34" s="129">
        <v>2274797.1029385151</v>
      </c>
      <c r="AC34" s="129">
        <v>46269.719535527271</v>
      </c>
      <c r="AD34" s="129">
        <v>339.41472170148683</v>
      </c>
      <c r="AE34" s="129">
        <v>15917931.841717141</v>
      </c>
      <c r="AF34" s="129">
        <v>2243177.2779326136</v>
      </c>
      <c r="AG34" s="129">
        <v>49372.498861802873</v>
      </c>
      <c r="AH34" s="129">
        <v>335.95582435191653</v>
      </c>
      <c r="AI34" s="129">
        <v>18121932.850515019</v>
      </c>
      <c r="AJ34" s="129">
        <v>2478269.9739768375</v>
      </c>
      <c r="AK34" s="129">
        <v>81553.361938586226</v>
      </c>
      <c r="AL34" s="129">
        <v>370.51198694669284</v>
      </c>
      <c r="AM34" s="12"/>
      <c r="AN34" s="129"/>
      <c r="AO34" s="15"/>
      <c r="AP34" s="16"/>
      <c r="AQ34" s="16"/>
      <c r="AR34" s="16"/>
      <c r="AS34" s="16"/>
      <c r="AT34" s="17"/>
      <c r="AU34" s="20"/>
      <c r="AV34" s="21"/>
      <c r="AW34" s="21"/>
      <c r="AX34" s="21"/>
      <c r="AY34" s="21"/>
      <c r="AZ34" s="25"/>
      <c r="BA34" s="26"/>
      <c r="BB34" s="26"/>
      <c r="BC34" s="26"/>
      <c r="BD34" s="26"/>
      <c r="BE34" s="29"/>
      <c r="BF34" s="30"/>
      <c r="BG34" s="30"/>
      <c r="BH34" s="30"/>
      <c r="BI34" s="30"/>
      <c r="BJ34" s="83"/>
      <c r="BK34" s="81"/>
      <c r="BL34" s="81"/>
      <c r="BM34" s="81"/>
      <c r="BN34" s="81"/>
      <c r="BO34" s="212"/>
      <c r="BP34" s="213"/>
      <c r="BQ34" s="213"/>
      <c r="BR34" s="213"/>
      <c r="BS34" s="213"/>
      <c r="BT34" s="210"/>
      <c r="BU34" s="91"/>
      <c r="BV34" s="91"/>
      <c r="BW34" s="91"/>
      <c r="BX34" s="91"/>
      <c r="BY34" s="205"/>
      <c r="BZ34" s="46"/>
      <c r="CA34" s="46"/>
      <c r="CB34" s="46"/>
      <c r="CC34" s="46"/>
      <c r="CD34" s="102"/>
      <c r="CE34" s="102"/>
      <c r="CG34" s="79"/>
    </row>
    <row r="35" spans="1:85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82"/>
      <c r="BK35" s="82"/>
      <c r="BL35" s="82"/>
      <c r="BM35" s="82"/>
      <c r="BN35" s="82"/>
      <c r="BO35" s="214"/>
      <c r="BP35" s="214"/>
      <c r="BQ35" s="214"/>
      <c r="BR35" s="214"/>
      <c r="BS35" s="214"/>
      <c r="BT35" s="214"/>
      <c r="BU35" s="82"/>
      <c r="BV35" s="82"/>
      <c r="BW35" s="82"/>
      <c r="BX35" s="82"/>
      <c r="BY35" s="82"/>
      <c r="BZ35" s="22"/>
      <c r="CA35" s="22"/>
      <c r="CB35" s="22"/>
      <c r="CC35" s="22"/>
      <c r="CD35" s="77"/>
      <c r="CE35" s="77"/>
    </row>
    <row r="36" spans="1:85" ht="30" customHeight="1">
      <c r="A36" s="47" t="s">
        <v>29</v>
      </c>
      <c r="B36" s="94">
        <v>4.7180865729252837</v>
      </c>
      <c r="C36" s="108" t="s">
        <v>168</v>
      </c>
      <c r="D36" s="8"/>
      <c r="E36" s="8"/>
      <c r="F36" s="8"/>
      <c r="G36" s="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8"/>
      <c r="V36" s="58"/>
      <c r="W36" s="12"/>
      <c r="X36" s="12"/>
      <c r="Y36" s="12"/>
      <c r="Z36" s="12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423">
        <v>2012</v>
      </c>
      <c r="AO36" s="15">
        <v>20</v>
      </c>
      <c r="AP36" s="16"/>
      <c r="AQ36" s="16"/>
      <c r="AR36" s="16"/>
      <c r="AS36" s="16"/>
      <c r="AT36" s="17"/>
      <c r="AU36" s="105">
        <v>0.9</v>
      </c>
      <c r="AV36" s="105">
        <v>0.9</v>
      </c>
      <c r="AW36" s="105">
        <v>0.9</v>
      </c>
      <c r="AX36" s="105">
        <v>0.9</v>
      </c>
      <c r="AY36" s="105">
        <v>0.9</v>
      </c>
      <c r="AZ36" s="25"/>
      <c r="BA36" s="26"/>
      <c r="BB36" s="26"/>
      <c r="BC36" s="26"/>
      <c r="BD36" s="26"/>
      <c r="BE36" s="29"/>
      <c r="BF36" s="30"/>
      <c r="BG36" s="30"/>
      <c r="BH36" s="30"/>
      <c r="BI36" s="30"/>
      <c r="BJ36" s="215" t="s">
        <v>100</v>
      </c>
      <c r="BK36" s="81" t="s">
        <v>100</v>
      </c>
      <c r="BL36" s="81" t="s">
        <v>100</v>
      </c>
      <c r="BM36" s="81"/>
      <c r="BN36" s="81"/>
      <c r="BO36" s="212" t="s">
        <v>100</v>
      </c>
      <c r="BP36" s="213" t="s">
        <v>100</v>
      </c>
      <c r="BQ36" s="213" t="s">
        <v>100</v>
      </c>
      <c r="BR36" s="213"/>
      <c r="BS36" s="213"/>
      <c r="BT36" s="210" t="s">
        <v>100</v>
      </c>
      <c r="BU36" s="91" t="s">
        <v>100</v>
      </c>
      <c r="BV36" s="91" t="s">
        <v>100</v>
      </c>
      <c r="BW36" s="91"/>
      <c r="BX36" s="91"/>
      <c r="BY36" s="205"/>
      <c r="BZ36" s="46"/>
      <c r="CA36" s="46"/>
      <c r="CB36" s="46"/>
      <c r="CC36" s="46"/>
      <c r="CD36" s="102" t="s">
        <v>100</v>
      </c>
      <c r="CE36" s="102" t="s">
        <v>100</v>
      </c>
      <c r="CG36" s="79"/>
    </row>
    <row r="37" spans="1:85" ht="30" customHeight="1">
      <c r="A37" s="47" t="s">
        <v>28</v>
      </c>
      <c r="B37" s="95"/>
      <c r="C37" s="95"/>
      <c r="D37" s="8"/>
      <c r="E37" s="8"/>
      <c r="F37" s="8"/>
      <c r="G37" s="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8">
        <v>199962</v>
      </c>
      <c r="V37" s="58"/>
      <c r="W37" s="98" t="s">
        <v>140</v>
      </c>
      <c r="X37" s="98" t="s">
        <v>140</v>
      </c>
      <c r="Y37" s="12">
        <v>0</v>
      </c>
      <c r="Z37" s="12">
        <v>0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423">
        <v>2012</v>
      </c>
      <c r="AO37" s="15">
        <v>20</v>
      </c>
      <c r="AP37" s="16"/>
      <c r="AQ37" s="16"/>
      <c r="AR37" s="16"/>
      <c r="AS37" s="16"/>
      <c r="AT37" s="17"/>
      <c r="AU37" s="105">
        <v>0.9</v>
      </c>
      <c r="AV37" s="105">
        <v>0.9</v>
      </c>
      <c r="AW37" s="105">
        <v>0.9</v>
      </c>
      <c r="AX37" s="105">
        <v>0.9</v>
      </c>
      <c r="AY37" s="105">
        <v>0.9</v>
      </c>
      <c r="AZ37" s="25"/>
      <c r="BA37" s="26"/>
      <c r="BB37" s="26"/>
      <c r="BC37" s="26"/>
      <c r="BD37" s="26"/>
      <c r="BE37" s="29"/>
      <c r="BF37" s="30"/>
      <c r="BG37" s="30"/>
      <c r="BH37" s="30"/>
      <c r="BI37" s="30"/>
      <c r="BJ37" s="215" t="s">
        <v>100</v>
      </c>
      <c r="BK37" s="81" t="s">
        <v>100</v>
      </c>
      <c r="BL37" s="81" t="s">
        <v>100</v>
      </c>
      <c r="BM37" s="83"/>
      <c r="BN37" s="83"/>
      <c r="BO37" s="212" t="s">
        <v>100</v>
      </c>
      <c r="BP37" s="213" t="s">
        <v>100</v>
      </c>
      <c r="BQ37" s="213" t="s">
        <v>100</v>
      </c>
      <c r="BR37" s="213"/>
      <c r="BS37" s="213"/>
      <c r="BT37" s="210" t="s">
        <v>100</v>
      </c>
      <c r="BU37" s="91" t="s">
        <v>100</v>
      </c>
      <c r="BV37" s="91" t="s">
        <v>100</v>
      </c>
      <c r="BW37" s="91"/>
      <c r="BX37" s="91"/>
      <c r="BY37" s="205"/>
      <c r="BZ37" s="46"/>
      <c r="CA37" s="46"/>
      <c r="CB37" s="46"/>
      <c r="CC37" s="46"/>
      <c r="CD37" s="102">
        <v>1400</v>
      </c>
      <c r="CE37" s="102">
        <v>1600</v>
      </c>
      <c r="CG37" s="79"/>
    </row>
    <row r="38" spans="1:85" ht="30" customHeight="1">
      <c r="A38" s="47" t="s">
        <v>42</v>
      </c>
      <c r="B38" s="95"/>
      <c r="C38" s="95"/>
      <c r="D38" s="8"/>
      <c r="E38" s="8"/>
      <c r="F38" s="8"/>
      <c r="G38" s="8"/>
      <c r="H38" s="9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8"/>
      <c r="V38" s="58"/>
      <c r="W38" s="12"/>
      <c r="X38" s="12"/>
      <c r="Y38" s="12"/>
      <c r="Z38" s="12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5">
        <v>20</v>
      </c>
      <c r="AP38" s="16"/>
      <c r="AQ38" s="16"/>
      <c r="AR38" s="16"/>
      <c r="AS38" s="16"/>
      <c r="AT38" s="17"/>
      <c r="AU38" s="105">
        <v>0.9</v>
      </c>
      <c r="AV38" s="105">
        <v>0.9</v>
      </c>
      <c r="AW38" s="105">
        <v>0.9</v>
      </c>
      <c r="AX38" s="105">
        <v>0.9</v>
      </c>
      <c r="AY38" s="105">
        <v>0.9</v>
      </c>
      <c r="AZ38" s="25"/>
      <c r="BA38" s="26"/>
      <c r="BB38" s="26"/>
      <c r="BC38" s="26"/>
      <c r="BD38" s="26"/>
      <c r="BE38" s="29"/>
      <c r="BF38" s="30"/>
      <c r="BG38" s="30"/>
      <c r="BH38" s="30"/>
      <c r="BI38" s="30"/>
      <c r="BJ38" s="215" t="s">
        <v>100</v>
      </c>
      <c r="BK38" s="81" t="s">
        <v>100</v>
      </c>
      <c r="BL38" s="81" t="s">
        <v>100</v>
      </c>
      <c r="BM38" s="81"/>
      <c r="BN38" s="81"/>
      <c r="BO38" s="212" t="s">
        <v>100</v>
      </c>
      <c r="BP38" s="213" t="s">
        <v>100</v>
      </c>
      <c r="BQ38" s="213" t="s">
        <v>100</v>
      </c>
      <c r="BR38" s="213"/>
      <c r="BS38" s="213"/>
      <c r="BT38" s="210" t="s">
        <v>100</v>
      </c>
      <c r="BU38" s="91" t="s">
        <v>100</v>
      </c>
      <c r="BV38" s="91" t="s">
        <v>100</v>
      </c>
      <c r="BW38" s="91"/>
      <c r="BX38" s="91"/>
      <c r="BY38" s="205"/>
      <c r="BZ38" s="46"/>
      <c r="CA38" s="46"/>
      <c r="CB38" s="46"/>
      <c r="CC38" s="46"/>
      <c r="CD38" s="102" t="s">
        <v>100</v>
      </c>
      <c r="CE38" s="102" t="s">
        <v>100</v>
      </c>
      <c r="CG38" s="79"/>
    </row>
    <row r="39" spans="1:85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77"/>
      <c r="CE39" s="77"/>
    </row>
    <row r="40" spans="1:85" ht="36" customHeight="1">
      <c r="A40" s="344" t="s">
        <v>43</v>
      </c>
      <c r="B40" s="118"/>
      <c r="C40" s="11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9"/>
      <c r="AP40" s="50"/>
      <c r="AQ40" s="50"/>
      <c r="AR40" s="50"/>
      <c r="AS40" s="50"/>
      <c r="AT40" s="60"/>
      <c r="AU40" s="61"/>
      <c r="AV40" s="51"/>
      <c r="AW40" s="51"/>
      <c r="AX40" s="51"/>
      <c r="AY40" s="51"/>
      <c r="AZ40" s="62"/>
      <c r="BA40" s="52"/>
      <c r="BB40" s="52"/>
      <c r="BC40" s="52"/>
      <c r="BD40" s="52"/>
      <c r="BE40" s="63"/>
      <c r="BF40" s="53"/>
      <c r="BG40" s="53"/>
      <c r="BH40" s="53"/>
      <c r="BI40" s="53"/>
      <c r="BJ40" s="54"/>
      <c r="BK40" s="54"/>
      <c r="BL40" s="54"/>
      <c r="BM40" s="54"/>
      <c r="BN40" s="54"/>
      <c r="BO40" s="55"/>
      <c r="BP40" s="55"/>
      <c r="BQ40" s="55"/>
      <c r="BR40" s="55"/>
      <c r="BS40" s="55"/>
      <c r="BT40" s="56"/>
      <c r="BU40" s="56"/>
      <c r="BV40" s="56"/>
      <c r="BW40" s="56"/>
      <c r="BX40" s="56"/>
      <c r="BY40" s="57"/>
      <c r="BZ40" s="46"/>
      <c r="CA40" s="46"/>
      <c r="CB40" s="46"/>
      <c r="CC40" s="46"/>
      <c r="CD40" s="135"/>
      <c r="CE40" s="135"/>
      <c r="CG40" s="79"/>
    </row>
    <row r="44" spans="1:85" ht="18" thickBot="1"/>
    <row r="45" spans="1:85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8"/>
    </row>
    <row r="46" spans="1:85" outlineLevel="1"/>
    <row r="47" spans="1:85" ht="30" customHeight="1" outlineLevel="1">
      <c r="A47" s="4"/>
      <c r="B47" s="443" t="s">
        <v>54</v>
      </c>
      <c r="C47" s="162"/>
      <c r="D47" s="446" t="s">
        <v>55</v>
      </c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207"/>
      <c r="U47" s="448" t="s">
        <v>30</v>
      </c>
      <c r="V47" s="168"/>
      <c r="W47" s="451" t="s">
        <v>30</v>
      </c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52"/>
      <c r="AM47" s="208"/>
      <c r="AN47" s="208"/>
      <c r="AO47" s="569" t="s">
        <v>75</v>
      </c>
      <c r="AP47" s="572" t="s">
        <v>45</v>
      </c>
      <c r="AQ47" s="573"/>
      <c r="AR47" s="573"/>
      <c r="AS47" s="573"/>
      <c r="AT47" s="477" t="s">
        <v>66</v>
      </c>
      <c r="AU47" s="526" t="s">
        <v>64</v>
      </c>
      <c r="AV47" s="516" t="s">
        <v>64</v>
      </c>
      <c r="AW47" s="517"/>
      <c r="AX47" s="517"/>
      <c r="AY47" s="517"/>
      <c r="AZ47" s="520" t="s">
        <v>67</v>
      </c>
      <c r="BA47" s="501" t="s">
        <v>32</v>
      </c>
      <c r="BB47" s="502"/>
      <c r="BC47" s="502"/>
      <c r="BD47" s="502"/>
      <c r="BE47" s="509" t="s">
        <v>68</v>
      </c>
      <c r="BF47" s="505" t="s">
        <v>57</v>
      </c>
      <c r="BG47" s="506"/>
      <c r="BH47" s="506"/>
      <c r="BI47" s="506"/>
      <c r="BJ47" s="487" t="s">
        <v>446</v>
      </c>
      <c r="BK47" s="568" t="s">
        <v>447</v>
      </c>
      <c r="BL47" s="568"/>
      <c r="BM47" s="568"/>
      <c r="BN47" s="568"/>
      <c r="BO47" s="494" t="s">
        <v>448</v>
      </c>
      <c r="BP47" s="566" t="s">
        <v>449</v>
      </c>
      <c r="BQ47" s="566"/>
      <c r="BR47" s="566"/>
      <c r="BS47" s="566"/>
      <c r="BT47" s="538" t="s">
        <v>450</v>
      </c>
      <c r="BU47" s="567" t="s">
        <v>451</v>
      </c>
      <c r="BV47" s="567"/>
      <c r="BW47" s="567"/>
      <c r="BX47" s="567"/>
      <c r="BY47" s="535" t="s">
        <v>36</v>
      </c>
      <c r="BZ47" s="540" t="s">
        <v>36</v>
      </c>
      <c r="CA47" s="541"/>
      <c r="CB47" s="541"/>
      <c r="CC47" s="541"/>
      <c r="CD47" s="466" t="s">
        <v>72</v>
      </c>
      <c r="CE47" s="466" t="s">
        <v>73</v>
      </c>
    </row>
    <row r="48" spans="1:85" ht="26.1" customHeight="1" outlineLevel="1">
      <c r="A48" s="4"/>
      <c r="B48" s="444"/>
      <c r="C48" s="163"/>
      <c r="D48" s="463" t="s">
        <v>43</v>
      </c>
      <c r="E48" s="464"/>
      <c r="F48" s="464"/>
      <c r="G48" s="464"/>
      <c r="H48" s="463" t="s">
        <v>39</v>
      </c>
      <c r="I48" s="464"/>
      <c r="J48" s="464"/>
      <c r="K48" s="464"/>
      <c r="L48" s="446" t="s">
        <v>38</v>
      </c>
      <c r="M48" s="447"/>
      <c r="N48" s="447"/>
      <c r="O48" s="447"/>
      <c r="P48" s="446" t="s">
        <v>40</v>
      </c>
      <c r="Q48" s="447"/>
      <c r="R48" s="447"/>
      <c r="S48" s="447"/>
      <c r="T48" s="173"/>
      <c r="U48" s="449"/>
      <c r="V48" s="178"/>
      <c r="W48" s="451" t="s">
        <v>43</v>
      </c>
      <c r="X48" s="452"/>
      <c r="Y48" s="452"/>
      <c r="Z48" s="452"/>
      <c r="AA48" s="451" t="s">
        <v>39</v>
      </c>
      <c r="AB48" s="452"/>
      <c r="AC48" s="452"/>
      <c r="AD48" s="452"/>
      <c r="AE48" s="451" t="s">
        <v>38</v>
      </c>
      <c r="AF48" s="452"/>
      <c r="AG48" s="452"/>
      <c r="AH48" s="452"/>
      <c r="AI48" s="451" t="s">
        <v>40</v>
      </c>
      <c r="AJ48" s="452"/>
      <c r="AK48" s="452"/>
      <c r="AL48" s="452"/>
      <c r="AM48" s="209"/>
      <c r="AN48" s="209"/>
      <c r="AO48" s="570"/>
      <c r="AP48" s="574"/>
      <c r="AQ48" s="575"/>
      <c r="AR48" s="575"/>
      <c r="AS48" s="575"/>
      <c r="AT48" s="478"/>
      <c r="AU48" s="527"/>
      <c r="AV48" s="518"/>
      <c r="AW48" s="519"/>
      <c r="AX48" s="519"/>
      <c r="AY48" s="519"/>
      <c r="AZ48" s="521"/>
      <c r="BA48" s="503"/>
      <c r="BB48" s="504"/>
      <c r="BC48" s="504"/>
      <c r="BD48" s="504"/>
      <c r="BE48" s="510"/>
      <c r="BF48" s="507"/>
      <c r="BG48" s="508"/>
      <c r="BH48" s="508"/>
      <c r="BI48" s="508"/>
      <c r="BJ48" s="487"/>
      <c r="BK48" s="568"/>
      <c r="BL48" s="568"/>
      <c r="BM48" s="568"/>
      <c r="BN48" s="568"/>
      <c r="BO48" s="494"/>
      <c r="BP48" s="566"/>
      <c r="BQ48" s="566"/>
      <c r="BR48" s="566"/>
      <c r="BS48" s="566"/>
      <c r="BT48" s="538"/>
      <c r="BU48" s="567"/>
      <c r="BV48" s="567"/>
      <c r="BW48" s="567"/>
      <c r="BX48" s="567"/>
      <c r="BY48" s="536"/>
      <c r="BZ48" s="542"/>
      <c r="CA48" s="543"/>
      <c r="CB48" s="543"/>
      <c r="CC48" s="543"/>
      <c r="CD48" s="467"/>
      <c r="CE48" s="467"/>
    </row>
    <row r="49" spans="1:83" ht="26.1" customHeight="1">
      <c r="A49" s="4"/>
      <c r="B49" s="445"/>
      <c r="C49" s="184"/>
      <c r="D49" s="139" t="s">
        <v>155</v>
      </c>
      <c r="E49" s="5" t="s">
        <v>156</v>
      </c>
      <c r="F49" s="139" t="s">
        <v>60</v>
      </c>
      <c r="G49" s="139" t="s">
        <v>154</v>
      </c>
      <c r="H49" s="139" t="s">
        <v>155</v>
      </c>
      <c r="I49" s="5" t="s">
        <v>156</v>
      </c>
      <c r="J49" s="139" t="s">
        <v>60</v>
      </c>
      <c r="K49" s="139" t="s">
        <v>154</v>
      </c>
      <c r="L49" s="139" t="s">
        <v>155</v>
      </c>
      <c r="M49" s="5" t="s">
        <v>156</v>
      </c>
      <c r="N49" s="139" t="s">
        <v>60</v>
      </c>
      <c r="O49" s="139" t="s">
        <v>154</v>
      </c>
      <c r="P49" s="139" t="s">
        <v>155</v>
      </c>
      <c r="Q49" s="5" t="s">
        <v>156</v>
      </c>
      <c r="R49" s="139" t="s">
        <v>60</v>
      </c>
      <c r="S49" s="199" t="s">
        <v>154</v>
      </c>
      <c r="T49" s="174"/>
      <c r="U49" s="450"/>
      <c r="V49" s="167"/>
      <c r="W49" s="140" t="s">
        <v>155</v>
      </c>
      <c r="X49" s="11" t="s">
        <v>156</v>
      </c>
      <c r="Y49" s="140" t="s">
        <v>60</v>
      </c>
      <c r="Z49" s="140" t="s">
        <v>154</v>
      </c>
      <c r="AA49" s="140" t="s">
        <v>155</v>
      </c>
      <c r="AB49" s="11" t="s">
        <v>156</v>
      </c>
      <c r="AC49" s="140" t="s">
        <v>60</v>
      </c>
      <c r="AD49" s="140" t="s">
        <v>154</v>
      </c>
      <c r="AE49" s="140" t="s">
        <v>155</v>
      </c>
      <c r="AF49" s="11" t="s">
        <v>156</v>
      </c>
      <c r="AG49" s="140" t="s">
        <v>60</v>
      </c>
      <c r="AH49" s="140" t="s">
        <v>154</v>
      </c>
      <c r="AI49" s="140" t="s">
        <v>155</v>
      </c>
      <c r="AJ49" s="11" t="s">
        <v>156</v>
      </c>
      <c r="AK49" s="140" t="s">
        <v>60</v>
      </c>
      <c r="AL49" s="200" t="s">
        <v>154</v>
      </c>
      <c r="AM49" s="176"/>
      <c r="AN49" s="176"/>
      <c r="AO49" s="571"/>
      <c r="AP49" s="73" t="s">
        <v>155</v>
      </c>
      <c r="AQ49" s="14" t="s">
        <v>156</v>
      </c>
      <c r="AR49" s="73" t="s">
        <v>60</v>
      </c>
      <c r="AS49" s="73" t="s">
        <v>154</v>
      </c>
      <c r="AT49" s="479"/>
      <c r="AU49" s="528"/>
      <c r="AV49" s="18" t="s">
        <v>155</v>
      </c>
      <c r="AW49" s="19" t="s">
        <v>156</v>
      </c>
      <c r="AX49" s="18" t="s">
        <v>60</v>
      </c>
      <c r="AY49" s="18" t="s">
        <v>154</v>
      </c>
      <c r="AZ49" s="522"/>
      <c r="BA49" s="24" t="s">
        <v>155</v>
      </c>
      <c r="BB49" s="23" t="s">
        <v>156</v>
      </c>
      <c r="BC49" s="24" t="s">
        <v>60</v>
      </c>
      <c r="BD49" s="24" t="s">
        <v>154</v>
      </c>
      <c r="BE49" s="511"/>
      <c r="BF49" s="27" t="s">
        <v>155</v>
      </c>
      <c r="BG49" s="28" t="s">
        <v>156</v>
      </c>
      <c r="BH49" s="27" t="s">
        <v>60</v>
      </c>
      <c r="BI49" s="27" t="s">
        <v>154</v>
      </c>
      <c r="BJ49" s="487"/>
      <c r="BK49" s="425" t="s">
        <v>58</v>
      </c>
      <c r="BL49" s="32" t="s">
        <v>59</v>
      </c>
      <c r="BM49" s="425" t="s">
        <v>60</v>
      </c>
      <c r="BN49" s="425" t="s">
        <v>154</v>
      </c>
      <c r="BO49" s="494"/>
      <c r="BP49" s="426" t="s">
        <v>58</v>
      </c>
      <c r="BQ49" s="36" t="s">
        <v>59</v>
      </c>
      <c r="BR49" s="426" t="s">
        <v>60</v>
      </c>
      <c r="BS49" s="426" t="s">
        <v>154</v>
      </c>
      <c r="BT49" s="538"/>
      <c r="BU49" s="427" t="s">
        <v>58</v>
      </c>
      <c r="BV49" s="40" t="s">
        <v>59</v>
      </c>
      <c r="BW49" s="427" t="s">
        <v>60</v>
      </c>
      <c r="BX49" s="427" t="s">
        <v>154</v>
      </c>
      <c r="BY49" s="537"/>
      <c r="BZ49" s="43" t="s">
        <v>155</v>
      </c>
      <c r="CA49" s="44" t="s">
        <v>156</v>
      </c>
      <c r="CB49" s="43" t="s">
        <v>60</v>
      </c>
      <c r="CC49" s="43" t="s">
        <v>154</v>
      </c>
      <c r="CD49" s="468"/>
      <c r="CE49" s="468"/>
    </row>
    <row r="50" spans="1:83" ht="29.1" customHeight="1" outlineLevel="1">
      <c r="A50" s="342" t="s">
        <v>6</v>
      </c>
      <c r="B50" s="96" t="s">
        <v>205</v>
      </c>
      <c r="C50" s="96"/>
      <c r="D50" s="128" t="s">
        <v>289</v>
      </c>
      <c r="E50" s="128" t="s">
        <v>289</v>
      </c>
      <c r="F50" s="128" t="s">
        <v>289</v>
      </c>
      <c r="G50" s="128" t="s">
        <v>289</v>
      </c>
      <c r="H50" s="109" t="s">
        <v>289</v>
      </c>
      <c r="I50" s="109" t="s">
        <v>289</v>
      </c>
      <c r="J50" s="109" t="s">
        <v>289</v>
      </c>
      <c r="K50" s="123" t="s">
        <v>289</v>
      </c>
      <c r="L50" s="123" t="s">
        <v>289</v>
      </c>
      <c r="M50" s="123" t="s">
        <v>289</v>
      </c>
      <c r="N50" s="123" t="s">
        <v>289</v>
      </c>
      <c r="O50" s="123" t="s">
        <v>289</v>
      </c>
      <c r="P50" s="123" t="s">
        <v>289</v>
      </c>
      <c r="Q50" s="123" t="s">
        <v>289</v>
      </c>
      <c r="R50" s="123" t="s">
        <v>289</v>
      </c>
      <c r="S50" s="123" t="s">
        <v>289</v>
      </c>
      <c r="T50" s="10"/>
      <c r="U50" s="99" t="s">
        <v>212</v>
      </c>
      <c r="V50" s="99"/>
      <c r="W50" s="99" t="s">
        <v>212</v>
      </c>
      <c r="X50" s="99" t="s">
        <v>212</v>
      </c>
      <c r="Y50" s="12"/>
      <c r="Z50" s="12"/>
      <c r="AA50" s="13" t="s">
        <v>289</v>
      </c>
      <c r="AB50" s="13" t="s">
        <v>289</v>
      </c>
      <c r="AC50" s="13" t="s">
        <v>289</v>
      </c>
      <c r="AD50" s="13" t="s">
        <v>289</v>
      </c>
      <c r="AE50" s="13" t="s">
        <v>289</v>
      </c>
      <c r="AF50" s="13" t="s">
        <v>289</v>
      </c>
      <c r="AG50" s="13" t="s">
        <v>289</v>
      </c>
      <c r="AH50" s="13" t="s">
        <v>289</v>
      </c>
      <c r="AI50" s="13" t="s">
        <v>289</v>
      </c>
      <c r="AJ50" s="13" t="s">
        <v>289</v>
      </c>
      <c r="AK50" s="13" t="s">
        <v>289</v>
      </c>
      <c r="AL50" s="13" t="s">
        <v>289</v>
      </c>
      <c r="AM50" s="13"/>
      <c r="AN50" s="13"/>
      <c r="AO50" s="216" t="s">
        <v>206</v>
      </c>
      <c r="AP50" s="217"/>
      <c r="AQ50" s="217"/>
      <c r="AR50" s="217"/>
      <c r="AS50" s="217"/>
      <c r="AT50" s="218"/>
      <c r="AU50" s="219" t="s">
        <v>206</v>
      </c>
      <c r="AV50" s="220" t="s">
        <v>206</v>
      </c>
      <c r="AW50" s="220" t="s">
        <v>206</v>
      </c>
      <c r="AX50" s="220" t="s">
        <v>206</v>
      </c>
      <c r="AY50" s="220" t="s">
        <v>206</v>
      </c>
      <c r="AZ50" s="25"/>
      <c r="BA50" s="26"/>
      <c r="BB50" s="26"/>
      <c r="BC50" s="26"/>
      <c r="BD50" s="26"/>
      <c r="BE50" s="29"/>
      <c r="BF50" s="30"/>
      <c r="BG50" s="30"/>
      <c r="BH50" s="30"/>
      <c r="BI50" s="30"/>
      <c r="BJ50" s="33"/>
      <c r="BK50" s="221" t="s">
        <v>192</v>
      </c>
      <c r="BL50" s="221" t="s">
        <v>192</v>
      </c>
      <c r="BM50" s="34"/>
      <c r="BN50" s="34"/>
      <c r="BO50" s="37"/>
      <c r="BP50" s="38"/>
      <c r="BQ50" s="38"/>
      <c r="BR50" s="38"/>
      <c r="BS50" s="38"/>
      <c r="BT50" s="41"/>
      <c r="BU50" s="42"/>
      <c r="BV50" s="42"/>
      <c r="BW50" s="42"/>
      <c r="BX50" s="42"/>
      <c r="BY50" s="45"/>
      <c r="BZ50" s="46"/>
      <c r="CA50" s="46"/>
      <c r="CB50" s="46"/>
      <c r="CC50" s="46"/>
      <c r="CD50" s="103" t="s">
        <v>206</v>
      </c>
      <c r="CE50" s="103" t="s">
        <v>206</v>
      </c>
    </row>
    <row r="51" spans="1:83" ht="29.1" customHeight="1" outlineLevel="1">
      <c r="A51" s="6" t="s">
        <v>9</v>
      </c>
      <c r="B51" s="96" t="s">
        <v>205</v>
      </c>
      <c r="C51" s="96"/>
      <c r="D51" s="128" t="s">
        <v>289</v>
      </c>
      <c r="E51" s="128" t="s">
        <v>289</v>
      </c>
      <c r="F51" s="128" t="s">
        <v>289</v>
      </c>
      <c r="G51" s="128" t="s">
        <v>289</v>
      </c>
      <c r="H51" s="109" t="s">
        <v>289</v>
      </c>
      <c r="I51" s="109" t="s">
        <v>289</v>
      </c>
      <c r="J51" s="109" t="s">
        <v>289</v>
      </c>
      <c r="K51" s="123" t="s">
        <v>289</v>
      </c>
      <c r="L51" s="123" t="s">
        <v>289</v>
      </c>
      <c r="M51" s="123" t="s">
        <v>289</v>
      </c>
      <c r="N51" s="123" t="s">
        <v>289</v>
      </c>
      <c r="O51" s="123" t="s">
        <v>289</v>
      </c>
      <c r="P51" s="123" t="s">
        <v>289</v>
      </c>
      <c r="Q51" s="123" t="s">
        <v>289</v>
      </c>
      <c r="R51" s="123" t="s">
        <v>289</v>
      </c>
      <c r="S51" s="123" t="s">
        <v>289</v>
      </c>
      <c r="T51" s="10"/>
      <c r="U51" s="99" t="s">
        <v>290</v>
      </c>
      <c r="V51" s="99"/>
      <c r="W51" s="12" t="s">
        <v>257</v>
      </c>
      <c r="X51" s="12" t="s">
        <v>257</v>
      </c>
      <c r="Y51" s="12" t="s">
        <v>257</v>
      </c>
      <c r="Z51" s="12" t="s">
        <v>257</v>
      </c>
      <c r="AA51" s="13" t="s">
        <v>289</v>
      </c>
      <c r="AB51" s="13" t="s">
        <v>289</v>
      </c>
      <c r="AC51" s="13" t="s">
        <v>289</v>
      </c>
      <c r="AD51" s="13" t="s">
        <v>289</v>
      </c>
      <c r="AE51" s="13" t="s">
        <v>289</v>
      </c>
      <c r="AF51" s="13" t="s">
        <v>289</v>
      </c>
      <c r="AG51" s="13" t="s">
        <v>289</v>
      </c>
      <c r="AH51" s="13" t="s">
        <v>289</v>
      </c>
      <c r="AI51" s="13" t="s">
        <v>289</v>
      </c>
      <c r="AJ51" s="13" t="s">
        <v>289</v>
      </c>
      <c r="AK51" s="13" t="s">
        <v>289</v>
      </c>
      <c r="AL51" s="13" t="s">
        <v>289</v>
      </c>
      <c r="AM51" s="13"/>
      <c r="AN51" s="13"/>
      <c r="AO51" s="216" t="s">
        <v>206</v>
      </c>
      <c r="AP51" s="217"/>
      <c r="AQ51" s="217"/>
      <c r="AR51" s="217"/>
      <c r="AS51" s="217"/>
      <c r="AT51" s="218"/>
      <c r="AU51" s="219" t="s">
        <v>206</v>
      </c>
      <c r="AV51" s="220" t="s">
        <v>206</v>
      </c>
      <c r="AW51" s="220" t="s">
        <v>206</v>
      </c>
      <c r="AX51" s="220" t="s">
        <v>206</v>
      </c>
      <c r="AY51" s="220" t="s">
        <v>206</v>
      </c>
      <c r="AZ51" s="25"/>
      <c r="BA51" s="26"/>
      <c r="BB51" s="26"/>
      <c r="BC51" s="26"/>
      <c r="BD51" s="26"/>
      <c r="BE51" s="29"/>
      <c r="BF51" s="30"/>
      <c r="BG51" s="30"/>
      <c r="BH51" s="30"/>
      <c r="BI51" s="30"/>
      <c r="BJ51" s="33"/>
      <c r="BK51" s="221" t="s">
        <v>192</v>
      </c>
      <c r="BL51" s="221" t="s">
        <v>192</v>
      </c>
      <c r="BM51" s="34"/>
      <c r="BN51" s="34"/>
      <c r="BO51" s="37"/>
      <c r="BP51" s="38"/>
      <c r="BQ51" s="38"/>
      <c r="BR51" s="38"/>
      <c r="BS51" s="38"/>
      <c r="BT51" s="41"/>
      <c r="BU51" s="42"/>
      <c r="BV51" s="42"/>
      <c r="BW51" s="42"/>
      <c r="BX51" s="42"/>
      <c r="BY51" s="45"/>
      <c r="BZ51" s="46"/>
      <c r="CA51" s="46"/>
      <c r="CB51" s="46"/>
      <c r="CC51" s="46"/>
      <c r="CD51" s="103"/>
      <c r="CE51" s="103"/>
    </row>
    <row r="52" spans="1:83" ht="29.1" customHeight="1" outlineLevel="1">
      <c r="A52" s="6" t="s">
        <v>18</v>
      </c>
      <c r="B52" s="96" t="s">
        <v>205</v>
      </c>
      <c r="C52" s="96"/>
      <c r="D52" s="128" t="s">
        <v>289</v>
      </c>
      <c r="E52" s="128" t="s">
        <v>289</v>
      </c>
      <c r="F52" s="128" t="s">
        <v>289</v>
      </c>
      <c r="G52" s="128" t="s">
        <v>289</v>
      </c>
      <c r="H52" s="109" t="s">
        <v>289</v>
      </c>
      <c r="I52" s="109" t="s">
        <v>289</v>
      </c>
      <c r="J52" s="123" t="s">
        <v>289</v>
      </c>
      <c r="K52" s="123" t="s">
        <v>289</v>
      </c>
      <c r="L52" s="123" t="s">
        <v>289</v>
      </c>
      <c r="M52" s="123" t="s">
        <v>289</v>
      </c>
      <c r="N52" s="123" t="s">
        <v>289</v>
      </c>
      <c r="O52" s="123" t="s">
        <v>289</v>
      </c>
      <c r="P52" s="123" t="s">
        <v>289</v>
      </c>
      <c r="Q52" s="123" t="s">
        <v>289</v>
      </c>
      <c r="R52" s="123" t="s">
        <v>289</v>
      </c>
      <c r="S52" s="123" t="s">
        <v>289</v>
      </c>
      <c r="T52" s="10"/>
      <c r="U52" s="99" t="s">
        <v>263</v>
      </c>
      <c r="V52" s="99"/>
      <c r="W52" s="99" t="s">
        <v>212</v>
      </c>
      <c r="X52" s="99" t="s">
        <v>212</v>
      </c>
      <c r="Y52" s="12"/>
      <c r="Z52" s="12"/>
      <c r="AA52" s="13" t="s">
        <v>289</v>
      </c>
      <c r="AB52" s="13" t="s">
        <v>289</v>
      </c>
      <c r="AC52" s="13" t="s">
        <v>289</v>
      </c>
      <c r="AD52" s="13" t="s">
        <v>289</v>
      </c>
      <c r="AE52" s="13" t="s">
        <v>289</v>
      </c>
      <c r="AF52" s="13" t="s">
        <v>289</v>
      </c>
      <c r="AG52" s="13" t="s">
        <v>289</v>
      </c>
      <c r="AH52" s="13" t="s">
        <v>289</v>
      </c>
      <c r="AI52" s="13" t="s">
        <v>289</v>
      </c>
      <c r="AJ52" s="13" t="s">
        <v>289</v>
      </c>
      <c r="AK52" s="13" t="s">
        <v>289</v>
      </c>
      <c r="AL52" s="13" t="s">
        <v>289</v>
      </c>
      <c r="AM52" s="13"/>
      <c r="AN52" s="13"/>
      <c r="AO52" s="216" t="s">
        <v>206</v>
      </c>
      <c r="AP52" s="217"/>
      <c r="AQ52" s="217"/>
      <c r="AR52" s="217"/>
      <c r="AS52" s="217"/>
      <c r="AT52" s="218"/>
      <c r="AU52" s="219" t="s">
        <v>206</v>
      </c>
      <c r="AV52" s="220" t="s">
        <v>206</v>
      </c>
      <c r="AW52" s="220" t="s">
        <v>206</v>
      </c>
      <c r="AX52" s="220" t="s">
        <v>206</v>
      </c>
      <c r="AY52" s="220" t="s">
        <v>206</v>
      </c>
      <c r="AZ52" s="25"/>
      <c r="BA52" s="26"/>
      <c r="BB52" s="26"/>
      <c r="BC52" s="26"/>
      <c r="BD52" s="26"/>
      <c r="BE52" s="29"/>
      <c r="BF52" s="30"/>
      <c r="BG52" s="30"/>
      <c r="BH52" s="30"/>
      <c r="BI52" s="30"/>
      <c r="BJ52" s="33"/>
      <c r="BK52" s="221" t="s">
        <v>192</v>
      </c>
      <c r="BL52" s="221" t="s">
        <v>192</v>
      </c>
      <c r="BM52" s="34"/>
      <c r="BN52" s="34"/>
      <c r="BO52" s="37"/>
      <c r="BP52" s="38"/>
      <c r="BQ52" s="38"/>
      <c r="BR52" s="38"/>
      <c r="BS52" s="38"/>
      <c r="BT52" s="41"/>
      <c r="BU52" s="42"/>
      <c r="BV52" s="42"/>
      <c r="BW52" s="42"/>
      <c r="BX52" s="42"/>
      <c r="BY52" s="45"/>
      <c r="BZ52" s="46"/>
      <c r="CA52" s="46"/>
      <c r="CB52" s="46"/>
      <c r="CC52" s="46"/>
      <c r="CD52" s="103"/>
      <c r="CE52" s="103"/>
    </row>
    <row r="53" spans="1:83" ht="29.1" customHeight="1" outlineLevel="1">
      <c r="A53" s="6" t="s">
        <v>16</v>
      </c>
      <c r="B53" s="96" t="s">
        <v>205</v>
      </c>
      <c r="C53" s="96"/>
      <c r="D53" s="128" t="s">
        <v>289</v>
      </c>
      <c r="E53" s="128" t="s">
        <v>289</v>
      </c>
      <c r="F53" s="128" t="s">
        <v>289</v>
      </c>
      <c r="G53" s="128" t="s">
        <v>289</v>
      </c>
      <c r="H53" s="109" t="s">
        <v>289</v>
      </c>
      <c r="I53" s="109" t="s">
        <v>289</v>
      </c>
      <c r="J53" s="123" t="s">
        <v>289</v>
      </c>
      <c r="K53" s="123" t="s">
        <v>289</v>
      </c>
      <c r="L53" s="123" t="s">
        <v>289</v>
      </c>
      <c r="M53" s="123" t="s">
        <v>289</v>
      </c>
      <c r="N53" s="123" t="s">
        <v>289</v>
      </c>
      <c r="O53" s="123" t="s">
        <v>289</v>
      </c>
      <c r="P53" s="123" t="s">
        <v>289</v>
      </c>
      <c r="Q53" s="123" t="s">
        <v>289</v>
      </c>
      <c r="R53" s="123" t="s">
        <v>289</v>
      </c>
      <c r="S53" s="123" t="s">
        <v>289</v>
      </c>
      <c r="T53" s="10"/>
      <c r="U53" s="99" t="s">
        <v>212</v>
      </c>
      <c r="V53" s="99"/>
      <c r="W53" s="99" t="s">
        <v>212</v>
      </c>
      <c r="X53" s="99" t="s">
        <v>212</v>
      </c>
      <c r="Y53" s="12"/>
      <c r="Z53" s="12"/>
      <c r="AA53" s="13" t="s">
        <v>289</v>
      </c>
      <c r="AB53" s="13" t="s">
        <v>289</v>
      </c>
      <c r="AC53" s="13" t="s">
        <v>289</v>
      </c>
      <c r="AD53" s="13" t="s">
        <v>289</v>
      </c>
      <c r="AE53" s="13" t="s">
        <v>289</v>
      </c>
      <c r="AF53" s="13" t="s">
        <v>289</v>
      </c>
      <c r="AG53" s="13" t="s">
        <v>289</v>
      </c>
      <c r="AH53" s="13" t="s">
        <v>289</v>
      </c>
      <c r="AI53" s="13" t="s">
        <v>289</v>
      </c>
      <c r="AJ53" s="13" t="s">
        <v>289</v>
      </c>
      <c r="AK53" s="13" t="s">
        <v>289</v>
      </c>
      <c r="AL53" s="13" t="s">
        <v>289</v>
      </c>
      <c r="AM53" s="13"/>
      <c r="AN53" s="13"/>
      <c r="AO53" s="216" t="s">
        <v>206</v>
      </c>
      <c r="AP53" s="217"/>
      <c r="AQ53" s="217"/>
      <c r="AR53" s="217"/>
      <c r="AS53" s="217"/>
      <c r="AT53" s="218"/>
      <c r="AU53" s="219" t="s">
        <v>206</v>
      </c>
      <c r="AV53" s="220" t="s">
        <v>206</v>
      </c>
      <c r="AW53" s="220" t="s">
        <v>206</v>
      </c>
      <c r="AX53" s="220" t="s">
        <v>206</v>
      </c>
      <c r="AY53" s="220" t="s">
        <v>206</v>
      </c>
      <c r="AZ53" s="25"/>
      <c r="BA53" s="26"/>
      <c r="BB53" s="26"/>
      <c r="BC53" s="26"/>
      <c r="BD53" s="26"/>
      <c r="BE53" s="29"/>
      <c r="BF53" s="30"/>
      <c r="BG53" s="30"/>
      <c r="BH53" s="30"/>
      <c r="BI53" s="30"/>
      <c r="BJ53" s="33"/>
      <c r="BK53" s="221"/>
      <c r="BL53" s="221"/>
      <c r="BM53" s="34"/>
      <c r="BN53" s="34"/>
      <c r="BO53" s="37"/>
      <c r="BP53" s="38"/>
      <c r="BQ53" s="38"/>
      <c r="BR53" s="38"/>
      <c r="BS53" s="38"/>
      <c r="BT53" s="41"/>
      <c r="BU53" s="42"/>
      <c r="BV53" s="42"/>
      <c r="BW53" s="42"/>
      <c r="BX53" s="42"/>
      <c r="BY53" s="45"/>
      <c r="BZ53" s="46"/>
      <c r="CA53" s="46"/>
      <c r="CB53" s="46"/>
      <c r="CC53" s="46"/>
      <c r="CD53" s="103"/>
      <c r="CE53" s="103"/>
    </row>
    <row r="54" spans="1:83" ht="29.1" customHeight="1" outlineLevel="1">
      <c r="A54" s="6" t="s">
        <v>22</v>
      </c>
      <c r="B54" s="96" t="s">
        <v>205</v>
      </c>
      <c r="C54" s="96"/>
      <c r="D54" s="128" t="s">
        <v>289</v>
      </c>
      <c r="E54" s="128" t="s">
        <v>289</v>
      </c>
      <c r="F54" s="128" t="s">
        <v>289</v>
      </c>
      <c r="G54" s="128" t="s">
        <v>289</v>
      </c>
      <c r="H54" s="109" t="s">
        <v>289</v>
      </c>
      <c r="I54" s="109" t="s">
        <v>289</v>
      </c>
      <c r="J54" s="123" t="s">
        <v>289</v>
      </c>
      <c r="K54" s="123" t="s">
        <v>289</v>
      </c>
      <c r="L54" s="123" t="s">
        <v>289</v>
      </c>
      <c r="M54" s="123" t="s">
        <v>289</v>
      </c>
      <c r="N54" s="123" t="s">
        <v>289</v>
      </c>
      <c r="O54" s="123" t="s">
        <v>289</v>
      </c>
      <c r="P54" s="123" t="s">
        <v>289</v>
      </c>
      <c r="Q54" s="123" t="s">
        <v>289</v>
      </c>
      <c r="R54" s="123" t="s">
        <v>289</v>
      </c>
      <c r="S54" s="123" t="s">
        <v>289</v>
      </c>
      <c r="T54" s="10"/>
      <c r="U54" s="99" t="s">
        <v>212</v>
      </c>
      <c r="V54" s="99"/>
      <c r="W54" s="99" t="s">
        <v>212</v>
      </c>
      <c r="X54" s="99" t="s">
        <v>212</v>
      </c>
      <c r="Y54" s="12"/>
      <c r="Z54" s="12"/>
      <c r="AA54" s="13" t="s">
        <v>289</v>
      </c>
      <c r="AB54" s="13" t="s">
        <v>289</v>
      </c>
      <c r="AC54" s="13" t="s">
        <v>289</v>
      </c>
      <c r="AD54" s="13" t="s">
        <v>289</v>
      </c>
      <c r="AE54" s="13" t="s">
        <v>289</v>
      </c>
      <c r="AF54" s="13" t="s">
        <v>289</v>
      </c>
      <c r="AG54" s="13" t="s">
        <v>289</v>
      </c>
      <c r="AH54" s="13" t="s">
        <v>289</v>
      </c>
      <c r="AI54" s="13" t="s">
        <v>289</v>
      </c>
      <c r="AJ54" s="13" t="s">
        <v>289</v>
      </c>
      <c r="AK54" s="13" t="s">
        <v>289</v>
      </c>
      <c r="AL54" s="13" t="s">
        <v>289</v>
      </c>
      <c r="AM54" s="13"/>
      <c r="AN54" s="13"/>
      <c r="AO54" s="216" t="s">
        <v>206</v>
      </c>
      <c r="AP54" s="217"/>
      <c r="AQ54" s="217"/>
      <c r="AR54" s="217"/>
      <c r="AS54" s="217"/>
      <c r="AT54" s="218"/>
      <c r="AU54" s="219" t="s">
        <v>206</v>
      </c>
      <c r="AV54" s="220" t="s">
        <v>206</v>
      </c>
      <c r="AW54" s="220" t="s">
        <v>206</v>
      </c>
      <c r="AX54" s="220" t="s">
        <v>206</v>
      </c>
      <c r="AY54" s="220" t="s">
        <v>206</v>
      </c>
      <c r="AZ54" s="25"/>
      <c r="BA54" s="26"/>
      <c r="BB54" s="26"/>
      <c r="BC54" s="26"/>
      <c r="BD54" s="26"/>
      <c r="BE54" s="29"/>
      <c r="BF54" s="30"/>
      <c r="BG54" s="30"/>
      <c r="BH54" s="30"/>
      <c r="BI54" s="30"/>
      <c r="BJ54" s="33"/>
      <c r="BK54" s="221" t="s">
        <v>192</v>
      </c>
      <c r="BL54" s="221" t="s">
        <v>192</v>
      </c>
      <c r="BM54" s="34"/>
      <c r="BN54" s="34"/>
      <c r="BO54" s="37"/>
      <c r="BP54" s="38"/>
      <c r="BQ54" s="38"/>
      <c r="BR54" s="38"/>
      <c r="BS54" s="38"/>
      <c r="BT54" s="41"/>
      <c r="BU54" s="42"/>
      <c r="BV54" s="42"/>
      <c r="BW54" s="42"/>
      <c r="BX54" s="42"/>
      <c r="BY54" s="45"/>
      <c r="BZ54" s="46"/>
      <c r="CA54" s="46"/>
      <c r="CB54" s="46"/>
      <c r="CC54" s="46"/>
      <c r="CD54" s="103"/>
      <c r="CE54" s="103"/>
    </row>
    <row r="55" spans="1:83" ht="29.1" customHeight="1" outlineLevel="1">
      <c r="A55" s="6" t="s">
        <v>19</v>
      </c>
      <c r="B55" s="96" t="s">
        <v>205</v>
      </c>
      <c r="C55" s="96"/>
      <c r="D55" s="128" t="s">
        <v>289</v>
      </c>
      <c r="E55" s="128" t="s">
        <v>289</v>
      </c>
      <c r="F55" s="128" t="s">
        <v>289</v>
      </c>
      <c r="G55" s="128" t="s">
        <v>289</v>
      </c>
      <c r="H55" s="109" t="s">
        <v>289</v>
      </c>
      <c r="I55" s="109" t="s">
        <v>289</v>
      </c>
      <c r="J55" s="123" t="s">
        <v>289</v>
      </c>
      <c r="K55" s="123" t="s">
        <v>289</v>
      </c>
      <c r="L55" s="123" t="s">
        <v>289</v>
      </c>
      <c r="M55" s="123" t="s">
        <v>289</v>
      </c>
      <c r="N55" s="123" t="s">
        <v>289</v>
      </c>
      <c r="O55" s="123" t="s">
        <v>289</v>
      </c>
      <c r="P55" s="123" t="s">
        <v>289</v>
      </c>
      <c r="Q55" s="123" t="s">
        <v>289</v>
      </c>
      <c r="R55" s="123" t="s">
        <v>289</v>
      </c>
      <c r="S55" s="123" t="s">
        <v>289</v>
      </c>
      <c r="T55" s="10"/>
      <c r="U55" s="99" t="s">
        <v>212</v>
      </c>
      <c r="V55" s="99"/>
      <c r="W55" s="99" t="s">
        <v>212</v>
      </c>
      <c r="X55" s="99" t="s">
        <v>212</v>
      </c>
      <c r="Y55" s="12"/>
      <c r="Z55" s="12"/>
      <c r="AA55" s="13" t="s">
        <v>289</v>
      </c>
      <c r="AB55" s="13" t="s">
        <v>289</v>
      </c>
      <c r="AC55" s="13" t="s">
        <v>289</v>
      </c>
      <c r="AD55" s="13" t="s">
        <v>289</v>
      </c>
      <c r="AE55" s="13" t="s">
        <v>289</v>
      </c>
      <c r="AF55" s="13" t="s">
        <v>289</v>
      </c>
      <c r="AG55" s="13" t="s">
        <v>289</v>
      </c>
      <c r="AH55" s="13" t="s">
        <v>289</v>
      </c>
      <c r="AI55" s="13" t="s">
        <v>289</v>
      </c>
      <c r="AJ55" s="13" t="s">
        <v>289</v>
      </c>
      <c r="AK55" s="13" t="s">
        <v>289</v>
      </c>
      <c r="AL55" s="13" t="s">
        <v>289</v>
      </c>
      <c r="AM55" s="13"/>
      <c r="AN55" s="13"/>
      <c r="AO55" s="216" t="s">
        <v>206</v>
      </c>
      <c r="AP55" s="217"/>
      <c r="AQ55" s="217"/>
      <c r="AR55" s="217"/>
      <c r="AS55" s="217"/>
      <c r="AT55" s="218"/>
      <c r="AU55" s="219" t="s">
        <v>206</v>
      </c>
      <c r="AV55" s="220" t="s">
        <v>206</v>
      </c>
      <c r="AW55" s="220" t="s">
        <v>206</v>
      </c>
      <c r="AX55" s="220" t="s">
        <v>206</v>
      </c>
      <c r="AY55" s="220" t="s">
        <v>206</v>
      </c>
      <c r="AZ55" s="25"/>
      <c r="BA55" s="26"/>
      <c r="BB55" s="26"/>
      <c r="BC55" s="26"/>
      <c r="BD55" s="26"/>
      <c r="BE55" s="29"/>
      <c r="BF55" s="30"/>
      <c r="BG55" s="30"/>
      <c r="BH55" s="30"/>
      <c r="BI55" s="30"/>
      <c r="BJ55" s="33"/>
      <c r="BK55" s="221" t="s">
        <v>192</v>
      </c>
      <c r="BL55" s="221" t="s">
        <v>192</v>
      </c>
      <c r="BM55" s="34"/>
      <c r="BN55" s="34"/>
      <c r="BO55" s="37"/>
      <c r="BP55" s="38"/>
      <c r="BQ55" s="38"/>
      <c r="BR55" s="38"/>
      <c r="BS55" s="38"/>
      <c r="BT55" s="41"/>
      <c r="BU55" s="42"/>
      <c r="BV55" s="42"/>
      <c r="BW55" s="42"/>
      <c r="BX55" s="42"/>
      <c r="BY55" s="45"/>
      <c r="BZ55" s="46"/>
      <c r="CA55" s="46"/>
      <c r="CB55" s="46"/>
      <c r="CC55" s="46"/>
      <c r="CD55" s="103"/>
      <c r="CE55" s="103"/>
    </row>
    <row r="56" spans="1:83" ht="29.1" customHeight="1" outlineLevel="1">
      <c r="A56" s="6" t="s">
        <v>3</v>
      </c>
      <c r="B56" s="96" t="s">
        <v>205</v>
      </c>
      <c r="C56" s="96"/>
      <c r="D56" s="128" t="s">
        <v>289</v>
      </c>
      <c r="E56" s="128" t="s">
        <v>289</v>
      </c>
      <c r="F56" s="128" t="s">
        <v>289</v>
      </c>
      <c r="G56" s="128" t="s">
        <v>289</v>
      </c>
      <c r="H56" s="109" t="s">
        <v>289</v>
      </c>
      <c r="I56" s="109" t="s">
        <v>289</v>
      </c>
      <c r="J56" s="123" t="s">
        <v>289</v>
      </c>
      <c r="K56" s="123" t="s">
        <v>289</v>
      </c>
      <c r="L56" s="123" t="s">
        <v>289</v>
      </c>
      <c r="M56" s="123" t="s">
        <v>289</v>
      </c>
      <c r="N56" s="123" t="s">
        <v>289</v>
      </c>
      <c r="O56" s="123" t="s">
        <v>289</v>
      </c>
      <c r="P56" s="123" t="s">
        <v>289</v>
      </c>
      <c r="Q56" s="123" t="s">
        <v>289</v>
      </c>
      <c r="R56" s="123" t="s">
        <v>289</v>
      </c>
      <c r="S56" s="123" t="s">
        <v>289</v>
      </c>
      <c r="T56" s="10"/>
      <c r="U56" s="99" t="s">
        <v>212</v>
      </c>
      <c r="V56" s="99"/>
      <c r="W56" s="99" t="s">
        <v>212</v>
      </c>
      <c r="X56" s="99" t="s">
        <v>212</v>
      </c>
      <c r="Y56" s="12"/>
      <c r="Z56" s="12"/>
      <c r="AA56" s="13" t="s">
        <v>289</v>
      </c>
      <c r="AB56" s="13" t="s">
        <v>289</v>
      </c>
      <c r="AC56" s="13" t="s">
        <v>289</v>
      </c>
      <c r="AD56" s="13" t="s">
        <v>289</v>
      </c>
      <c r="AE56" s="13" t="s">
        <v>289</v>
      </c>
      <c r="AF56" s="13" t="s">
        <v>289</v>
      </c>
      <c r="AG56" s="13" t="s">
        <v>289</v>
      </c>
      <c r="AH56" s="13" t="s">
        <v>289</v>
      </c>
      <c r="AI56" s="13" t="s">
        <v>289</v>
      </c>
      <c r="AJ56" s="13" t="s">
        <v>289</v>
      </c>
      <c r="AK56" s="13" t="s">
        <v>289</v>
      </c>
      <c r="AL56" s="13" t="s">
        <v>289</v>
      </c>
      <c r="AM56" s="13"/>
      <c r="AN56" s="13"/>
      <c r="AO56" s="216" t="s">
        <v>206</v>
      </c>
      <c r="AP56" s="217"/>
      <c r="AQ56" s="217"/>
      <c r="AR56" s="217"/>
      <c r="AS56" s="217"/>
      <c r="AT56" s="218"/>
      <c r="AU56" s="219" t="s">
        <v>206</v>
      </c>
      <c r="AV56" s="220" t="s">
        <v>206</v>
      </c>
      <c r="AW56" s="220" t="s">
        <v>206</v>
      </c>
      <c r="AX56" s="220" t="s">
        <v>206</v>
      </c>
      <c r="AY56" s="220" t="s">
        <v>206</v>
      </c>
      <c r="AZ56" s="25"/>
      <c r="BA56" s="26"/>
      <c r="BB56" s="26"/>
      <c r="BC56" s="26"/>
      <c r="BD56" s="26"/>
      <c r="BE56" s="29"/>
      <c r="BF56" s="30"/>
      <c r="BG56" s="30"/>
      <c r="BH56" s="30"/>
      <c r="BI56" s="30"/>
      <c r="BJ56" s="33"/>
      <c r="BK56" s="221" t="s">
        <v>192</v>
      </c>
      <c r="BL56" s="221" t="s">
        <v>192</v>
      </c>
      <c r="BM56" s="34"/>
      <c r="BN56" s="34"/>
      <c r="BO56" s="37"/>
      <c r="BP56" s="38"/>
      <c r="BQ56" s="38"/>
      <c r="BR56" s="38"/>
      <c r="BS56" s="38"/>
      <c r="BT56" s="41"/>
      <c r="BU56" s="42"/>
      <c r="BV56" s="42"/>
      <c r="BW56" s="42"/>
      <c r="BX56" s="42"/>
      <c r="BY56" s="45"/>
      <c r="BZ56" s="46"/>
      <c r="CA56" s="46"/>
      <c r="CB56" s="46"/>
      <c r="CC56" s="46"/>
      <c r="CD56" s="103"/>
      <c r="CE56" s="103"/>
    </row>
    <row r="57" spans="1:83" ht="29.1" customHeight="1" outlineLevel="1">
      <c r="A57" s="6" t="s">
        <v>20</v>
      </c>
      <c r="B57" s="96" t="s">
        <v>205</v>
      </c>
      <c r="C57" s="96"/>
      <c r="D57" s="128" t="s">
        <v>289</v>
      </c>
      <c r="E57" s="128" t="s">
        <v>289</v>
      </c>
      <c r="F57" s="128" t="s">
        <v>289</v>
      </c>
      <c r="G57" s="128" t="s">
        <v>289</v>
      </c>
      <c r="H57" s="109" t="s">
        <v>289</v>
      </c>
      <c r="I57" s="109" t="s">
        <v>289</v>
      </c>
      <c r="J57" s="123" t="s">
        <v>289</v>
      </c>
      <c r="K57" s="123" t="s">
        <v>289</v>
      </c>
      <c r="L57" s="123" t="s">
        <v>289</v>
      </c>
      <c r="M57" s="123" t="s">
        <v>289</v>
      </c>
      <c r="N57" s="123" t="s">
        <v>289</v>
      </c>
      <c r="O57" s="123" t="s">
        <v>289</v>
      </c>
      <c r="P57" s="123" t="s">
        <v>289</v>
      </c>
      <c r="Q57" s="123" t="s">
        <v>289</v>
      </c>
      <c r="R57" s="123" t="s">
        <v>289</v>
      </c>
      <c r="S57" s="123" t="s">
        <v>289</v>
      </c>
      <c r="T57" s="10"/>
      <c r="U57" s="99" t="s">
        <v>212</v>
      </c>
      <c r="V57" s="99"/>
      <c r="W57" s="12" t="s">
        <v>257</v>
      </c>
      <c r="X57" s="12" t="s">
        <v>257</v>
      </c>
      <c r="Y57" s="12" t="s">
        <v>257</v>
      </c>
      <c r="Z57" s="12" t="s">
        <v>257</v>
      </c>
      <c r="AA57" s="13" t="s">
        <v>289</v>
      </c>
      <c r="AB57" s="13" t="s">
        <v>289</v>
      </c>
      <c r="AC57" s="13" t="s">
        <v>289</v>
      </c>
      <c r="AD57" s="13" t="s">
        <v>289</v>
      </c>
      <c r="AE57" s="13" t="s">
        <v>289</v>
      </c>
      <c r="AF57" s="13" t="s">
        <v>289</v>
      </c>
      <c r="AG57" s="13" t="s">
        <v>289</v>
      </c>
      <c r="AH57" s="13" t="s">
        <v>289</v>
      </c>
      <c r="AI57" s="13" t="s">
        <v>289</v>
      </c>
      <c r="AJ57" s="13" t="s">
        <v>289</v>
      </c>
      <c r="AK57" s="13" t="s">
        <v>289</v>
      </c>
      <c r="AL57" s="13" t="s">
        <v>289</v>
      </c>
      <c r="AM57" s="13"/>
      <c r="AN57" s="13"/>
      <c r="AO57" s="216" t="s">
        <v>206</v>
      </c>
      <c r="AP57" s="217"/>
      <c r="AQ57" s="217"/>
      <c r="AR57" s="217"/>
      <c r="AS57" s="217"/>
      <c r="AT57" s="218"/>
      <c r="AU57" s="219" t="s">
        <v>206</v>
      </c>
      <c r="AV57" s="220" t="s">
        <v>206</v>
      </c>
      <c r="AW57" s="220" t="s">
        <v>206</v>
      </c>
      <c r="AX57" s="220" t="s">
        <v>206</v>
      </c>
      <c r="AY57" s="220" t="s">
        <v>206</v>
      </c>
      <c r="AZ57" s="25"/>
      <c r="BA57" s="26"/>
      <c r="BB57" s="26"/>
      <c r="BC57" s="26"/>
      <c r="BD57" s="26"/>
      <c r="BE57" s="29"/>
      <c r="BF57" s="30"/>
      <c r="BG57" s="30"/>
      <c r="BH57" s="30"/>
      <c r="BI57" s="30"/>
      <c r="BJ57" s="33"/>
      <c r="BK57" s="221" t="s">
        <v>192</v>
      </c>
      <c r="BL57" s="221" t="s">
        <v>192</v>
      </c>
      <c r="BM57" s="34"/>
      <c r="BN57" s="34"/>
      <c r="BO57" s="37"/>
      <c r="BP57" s="38"/>
      <c r="BQ57" s="38"/>
      <c r="BR57" s="38"/>
      <c r="BS57" s="38"/>
      <c r="BT57" s="41"/>
      <c r="BU57" s="42"/>
      <c r="BV57" s="42"/>
      <c r="BW57" s="42"/>
      <c r="BX57" s="42"/>
      <c r="BY57" s="45"/>
      <c r="BZ57" s="46"/>
      <c r="CA57" s="46"/>
      <c r="CB57" s="46"/>
      <c r="CC57" s="46"/>
      <c r="CD57" s="103"/>
      <c r="CE57" s="103"/>
    </row>
    <row r="58" spans="1:83" ht="29.1" customHeight="1" outlineLevel="1">
      <c r="A58" s="6" t="s">
        <v>13</v>
      </c>
      <c r="B58" s="96" t="s">
        <v>205</v>
      </c>
      <c r="C58" s="96"/>
      <c r="D58" s="128" t="s">
        <v>289</v>
      </c>
      <c r="E58" s="128" t="s">
        <v>289</v>
      </c>
      <c r="F58" s="128" t="s">
        <v>289</v>
      </c>
      <c r="G58" s="128" t="s">
        <v>289</v>
      </c>
      <c r="H58" s="109" t="s">
        <v>289</v>
      </c>
      <c r="I58" s="109" t="s">
        <v>289</v>
      </c>
      <c r="J58" s="123" t="s">
        <v>289</v>
      </c>
      <c r="K58" s="123" t="s">
        <v>289</v>
      </c>
      <c r="L58" s="123" t="s">
        <v>289</v>
      </c>
      <c r="M58" s="123" t="s">
        <v>289</v>
      </c>
      <c r="N58" s="123" t="s">
        <v>289</v>
      </c>
      <c r="O58" s="123" t="s">
        <v>289</v>
      </c>
      <c r="P58" s="123" t="s">
        <v>289</v>
      </c>
      <c r="Q58" s="123" t="s">
        <v>289</v>
      </c>
      <c r="R58" s="123" t="s">
        <v>289</v>
      </c>
      <c r="S58" s="123" t="s">
        <v>289</v>
      </c>
      <c r="T58" s="10"/>
      <c r="U58" s="99" t="s">
        <v>212</v>
      </c>
      <c r="V58" s="99"/>
      <c r="W58" s="99" t="s">
        <v>212</v>
      </c>
      <c r="X58" s="99" t="s">
        <v>212</v>
      </c>
      <c r="Y58" s="12"/>
      <c r="Z58" s="12"/>
      <c r="AA58" s="13" t="s">
        <v>289</v>
      </c>
      <c r="AB58" s="13" t="s">
        <v>289</v>
      </c>
      <c r="AC58" s="13" t="s">
        <v>289</v>
      </c>
      <c r="AD58" s="13" t="s">
        <v>289</v>
      </c>
      <c r="AE58" s="13" t="s">
        <v>289</v>
      </c>
      <c r="AF58" s="13" t="s">
        <v>289</v>
      </c>
      <c r="AG58" s="13" t="s">
        <v>289</v>
      </c>
      <c r="AH58" s="13" t="s">
        <v>289</v>
      </c>
      <c r="AI58" s="13" t="s">
        <v>289</v>
      </c>
      <c r="AJ58" s="13" t="s">
        <v>289</v>
      </c>
      <c r="AK58" s="13" t="s">
        <v>289</v>
      </c>
      <c r="AL58" s="13" t="s">
        <v>289</v>
      </c>
      <c r="AM58" s="13"/>
      <c r="AN58" s="13"/>
      <c r="AO58" s="216" t="s">
        <v>206</v>
      </c>
      <c r="AP58" s="217"/>
      <c r="AQ58" s="217"/>
      <c r="AR58" s="217"/>
      <c r="AS58" s="217"/>
      <c r="AT58" s="218"/>
      <c r="AU58" s="219" t="s">
        <v>206</v>
      </c>
      <c r="AV58" s="220" t="s">
        <v>206</v>
      </c>
      <c r="AW58" s="220" t="s">
        <v>206</v>
      </c>
      <c r="AX58" s="220" t="s">
        <v>206</v>
      </c>
      <c r="AY58" s="220" t="s">
        <v>206</v>
      </c>
      <c r="AZ58" s="25"/>
      <c r="BA58" s="26"/>
      <c r="BB58" s="26"/>
      <c r="BC58" s="26"/>
      <c r="BD58" s="26"/>
      <c r="BE58" s="29"/>
      <c r="BF58" s="30"/>
      <c r="BG58" s="30"/>
      <c r="BH58" s="30"/>
      <c r="BI58" s="30"/>
      <c r="BJ58" s="33"/>
      <c r="BK58" s="221" t="s">
        <v>192</v>
      </c>
      <c r="BL58" s="221" t="s">
        <v>192</v>
      </c>
      <c r="BM58" s="34"/>
      <c r="BN58" s="34"/>
      <c r="BO58" s="37"/>
      <c r="BP58" s="38"/>
      <c r="BQ58" s="38"/>
      <c r="BR58" s="38"/>
      <c r="BS58" s="38"/>
      <c r="BT58" s="41"/>
      <c r="BU58" s="42"/>
      <c r="BV58" s="42"/>
      <c r="BW58" s="42"/>
      <c r="BX58" s="42"/>
      <c r="BY58" s="45"/>
      <c r="BZ58" s="46"/>
      <c r="CA58" s="46"/>
      <c r="CB58" s="46"/>
      <c r="CC58" s="46"/>
      <c r="CD58" s="103" t="s">
        <v>206</v>
      </c>
      <c r="CE58" s="103" t="s">
        <v>206</v>
      </c>
    </row>
    <row r="59" spans="1:83" ht="29.1" customHeight="1" outlineLevel="1">
      <c r="A59" s="6" t="s">
        <v>4</v>
      </c>
      <c r="B59" s="96" t="s">
        <v>205</v>
      </c>
      <c r="C59" s="96"/>
      <c r="D59" s="128" t="s">
        <v>289</v>
      </c>
      <c r="E59" s="128" t="s">
        <v>289</v>
      </c>
      <c r="F59" s="128" t="s">
        <v>289</v>
      </c>
      <c r="G59" s="128" t="s">
        <v>289</v>
      </c>
      <c r="H59" s="109" t="s">
        <v>289</v>
      </c>
      <c r="I59" s="109" t="s">
        <v>289</v>
      </c>
      <c r="J59" s="123" t="s">
        <v>289</v>
      </c>
      <c r="K59" s="123" t="s">
        <v>289</v>
      </c>
      <c r="L59" s="123" t="s">
        <v>289</v>
      </c>
      <c r="M59" s="123" t="s">
        <v>289</v>
      </c>
      <c r="N59" s="123" t="s">
        <v>289</v>
      </c>
      <c r="O59" s="123" t="s">
        <v>289</v>
      </c>
      <c r="P59" s="123" t="s">
        <v>289</v>
      </c>
      <c r="Q59" s="123" t="s">
        <v>289</v>
      </c>
      <c r="R59" s="123" t="s">
        <v>289</v>
      </c>
      <c r="S59" s="123" t="s">
        <v>289</v>
      </c>
      <c r="T59" s="10"/>
      <c r="U59" s="99" t="s">
        <v>212</v>
      </c>
      <c r="V59" s="99"/>
      <c r="W59" s="99" t="s">
        <v>212</v>
      </c>
      <c r="X59" s="99" t="s">
        <v>212</v>
      </c>
      <c r="Y59" s="12"/>
      <c r="Z59" s="12"/>
      <c r="AA59" s="13" t="s">
        <v>289</v>
      </c>
      <c r="AB59" s="13" t="s">
        <v>289</v>
      </c>
      <c r="AC59" s="13" t="s">
        <v>289</v>
      </c>
      <c r="AD59" s="13" t="s">
        <v>289</v>
      </c>
      <c r="AE59" s="13" t="s">
        <v>289</v>
      </c>
      <c r="AF59" s="13" t="s">
        <v>289</v>
      </c>
      <c r="AG59" s="13" t="s">
        <v>289</v>
      </c>
      <c r="AH59" s="13" t="s">
        <v>289</v>
      </c>
      <c r="AI59" s="13" t="s">
        <v>289</v>
      </c>
      <c r="AJ59" s="13" t="s">
        <v>289</v>
      </c>
      <c r="AK59" s="13" t="s">
        <v>289</v>
      </c>
      <c r="AL59" s="13" t="s">
        <v>289</v>
      </c>
      <c r="AM59" s="13"/>
      <c r="AN59" s="13"/>
      <c r="AO59" s="216" t="s">
        <v>206</v>
      </c>
      <c r="AP59" s="217"/>
      <c r="AQ59" s="217"/>
      <c r="AR59" s="217"/>
      <c r="AS59" s="217"/>
      <c r="AT59" s="218"/>
      <c r="AU59" s="219" t="s">
        <v>206</v>
      </c>
      <c r="AV59" s="220" t="s">
        <v>206</v>
      </c>
      <c r="AW59" s="220" t="s">
        <v>206</v>
      </c>
      <c r="AX59" s="220" t="s">
        <v>206</v>
      </c>
      <c r="AY59" s="220" t="s">
        <v>206</v>
      </c>
      <c r="AZ59" s="25"/>
      <c r="BA59" s="26"/>
      <c r="BB59" s="26"/>
      <c r="BC59" s="26"/>
      <c r="BD59" s="26"/>
      <c r="BE59" s="29"/>
      <c r="BF59" s="30"/>
      <c r="BG59" s="30"/>
      <c r="BH59" s="30"/>
      <c r="BI59" s="30"/>
      <c r="BJ59" s="33"/>
      <c r="BK59" s="221" t="s">
        <v>192</v>
      </c>
      <c r="BL59" s="221" t="s">
        <v>192</v>
      </c>
      <c r="BM59" s="34"/>
      <c r="BN59" s="34"/>
      <c r="BO59" s="37"/>
      <c r="BP59" s="38"/>
      <c r="BQ59" s="38"/>
      <c r="BR59" s="38"/>
      <c r="BS59" s="38"/>
      <c r="BT59" s="41"/>
      <c r="BU59" s="42"/>
      <c r="BV59" s="42"/>
      <c r="BW59" s="42"/>
      <c r="BX59" s="42"/>
      <c r="BY59" s="45"/>
      <c r="BZ59" s="46"/>
      <c r="CA59" s="46"/>
      <c r="CB59" s="46"/>
      <c r="CC59" s="46"/>
      <c r="CD59" s="103" t="s">
        <v>212</v>
      </c>
      <c r="CE59" s="103" t="s">
        <v>212</v>
      </c>
    </row>
    <row r="60" spans="1:83" ht="29.1" customHeight="1" outlineLevel="1">
      <c r="A60" s="7" t="s">
        <v>0</v>
      </c>
      <c r="B60" s="96" t="s">
        <v>205</v>
      </c>
      <c r="C60" s="96"/>
      <c r="D60" s="128" t="s">
        <v>289</v>
      </c>
      <c r="E60" s="128" t="s">
        <v>289</v>
      </c>
      <c r="F60" s="128"/>
      <c r="G60" s="128"/>
      <c r="H60" s="109" t="s">
        <v>289</v>
      </c>
      <c r="I60" s="109" t="s">
        <v>289</v>
      </c>
      <c r="J60" s="123" t="s">
        <v>289</v>
      </c>
      <c r="K60" s="123" t="s">
        <v>289</v>
      </c>
      <c r="L60" s="123" t="s">
        <v>289</v>
      </c>
      <c r="M60" s="123" t="s">
        <v>289</v>
      </c>
      <c r="N60" s="123" t="s">
        <v>289</v>
      </c>
      <c r="O60" s="123" t="s">
        <v>289</v>
      </c>
      <c r="P60" s="123" t="s">
        <v>289</v>
      </c>
      <c r="Q60" s="123" t="s">
        <v>289</v>
      </c>
      <c r="R60" s="123" t="s">
        <v>289</v>
      </c>
      <c r="S60" s="123" t="s">
        <v>289</v>
      </c>
      <c r="T60" s="10"/>
      <c r="U60" s="99" t="s">
        <v>212</v>
      </c>
      <c r="V60" s="99"/>
      <c r="W60" s="99" t="s">
        <v>212</v>
      </c>
      <c r="X60" s="99" t="s">
        <v>212</v>
      </c>
      <c r="Y60" s="12"/>
      <c r="Z60" s="12"/>
      <c r="AA60" s="13" t="s">
        <v>289</v>
      </c>
      <c r="AB60" s="13" t="s">
        <v>289</v>
      </c>
      <c r="AC60" s="13" t="s">
        <v>289</v>
      </c>
      <c r="AD60" s="13" t="s">
        <v>289</v>
      </c>
      <c r="AE60" s="13" t="s">
        <v>289</v>
      </c>
      <c r="AF60" s="13" t="s">
        <v>289</v>
      </c>
      <c r="AG60" s="13" t="s">
        <v>289</v>
      </c>
      <c r="AH60" s="13" t="s">
        <v>289</v>
      </c>
      <c r="AI60" s="13" t="s">
        <v>289</v>
      </c>
      <c r="AJ60" s="13" t="s">
        <v>289</v>
      </c>
      <c r="AK60" s="13" t="s">
        <v>289</v>
      </c>
      <c r="AL60" s="13" t="s">
        <v>289</v>
      </c>
      <c r="AM60" s="13"/>
      <c r="AN60" s="13"/>
      <c r="AO60" s="216" t="s">
        <v>206</v>
      </c>
      <c r="AP60" s="217"/>
      <c r="AQ60" s="217"/>
      <c r="AR60" s="217"/>
      <c r="AS60" s="217"/>
      <c r="AT60" s="218"/>
      <c r="AU60" s="219" t="s">
        <v>206</v>
      </c>
      <c r="AV60" s="220" t="s">
        <v>206</v>
      </c>
      <c r="AW60" s="220" t="s">
        <v>206</v>
      </c>
      <c r="AX60" s="220" t="s">
        <v>206</v>
      </c>
      <c r="AY60" s="220" t="s">
        <v>206</v>
      </c>
      <c r="AZ60" s="25"/>
      <c r="BA60" s="26"/>
      <c r="BB60" s="26"/>
      <c r="BC60" s="26"/>
      <c r="BD60" s="26"/>
      <c r="BE60" s="29"/>
      <c r="BF60" s="30"/>
      <c r="BG60" s="30"/>
      <c r="BH60" s="30"/>
      <c r="BI60" s="30"/>
      <c r="BJ60" s="33"/>
      <c r="BK60" s="221" t="s">
        <v>192</v>
      </c>
      <c r="BL60" s="221" t="s">
        <v>192</v>
      </c>
      <c r="BM60" s="34"/>
      <c r="BN60" s="34"/>
      <c r="BO60" s="37"/>
      <c r="BP60" s="38"/>
      <c r="BQ60" s="38"/>
      <c r="BR60" s="38"/>
      <c r="BS60" s="38"/>
      <c r="BT60" s="41"/>
      <c r="BU60" s="42"/>
      <c r="BV60" s="42"/>
      <c r="BW60" s="42"/>
      <c r="BX60" s="42"/>
      <c r="BY60" s="45"/>
      <c r="BZ60" s="46"/>
      <c r="CA60" s="46"/>
      <c r="CB60" s="46"/>
      <c r="CC60" s="46"/>
      <c r="CD60" s="103" t="s">
        <v>206</v>
      </c>
      <c r="CE60" s="103" t="s">
        <v>206</v>
      </c>
    </row>
    <row r="61" spans="1:83" ht="29.1" customHeight="1" outlineLevel="1">
      <c r="A61" s="6" t="s">
        <v>15</v>
      </c>
      <c r="B61" s="96" t="s">
        <v>205</v>
      </c>
      <c r="C61" s="96"/>
      <c r="D61" s="128" t="s">
        <v>289</v>
      </c>
      <c r="E61" s="128" t="s">
        <v>289</v>
      </c>
      <c r="F61" s="128" t="s">
        <v>289</v>
      </c>
      <c r="G61" s="128" t="s">
        <v>289</v>
      </c>
      <c r="H61" s="109" t="s">
        <v>289</v>
      </c>
      <c r="I61" s="109" t="s">
        <v>289</v>
      </c>
      <c r="J61" s="109" t="s">
        <v>289</v>
      </c>
      <c r="K61" s="123" t="s">
        <v>289</v>
      </c>
      <c r="L61" s="123" t="s">
        <v>289</v>
      </c>
      <c r="M61" s="123" t="s">
        <v>289</v>
      </c>
      <c r="N61" s="123" t="s">
        <v>289</v>
      </c>
      <c r="O61" s="123" t="s">
        <v>289</v>
      </c>
      <c r="P61" s="123" t="s">
        <v>289</v>
      </c>
      <c r="Q61" s="123" t="s">
        <v>289</v>
      </c>
      <c r="R61" s="123" t="s">
        <v>289</v>
      </c>
      <c r="S61" s="123" t="s">
        <v>289</v>
      </c>
      <c r="T61" s="10"/>
      <c r="U61" s="99" t="s">
        <v>212</v>
      </c>
      <c r="V61" s="99"/>
      <c r="W61" s="99" t="s">
        <v>212</v>
      </c>
      <c r="X61" s="99" t="s">
        <v>212</v>
      </c>
      <c r="Y61" s="12"/>
      <c r="Z61" s="12"/>
      <c r="AA61" s="13" t="s">
        <v>289</v>
      </c>
      <c r="AB61" s="13" t="s">
        <v>289</v>
      </c>
      <c r="AC61" s="13" t="s">
        <v>289</v>
      </c>
      <c r="AD61" s="13" t="s">
        <v>289</v>
      </c>
      <c r="AE61" s="13" t="s">
        <v>289</v>
      </c>
      <c r="AF61" s="13" t="s">
        <v>289</v>
      </c>
      <c r="AG61" s="13" t="s">
        <v>289</v>
      </c>
      <c r="AH61" s="13" t="s">
        <v>289</v>
      </c>
      <c r="AI61" s="13" t="s">
        <v>289</v>
      </c>
      <c r="AJ61" s="13" t="s">
        <v>289</v>
      </c>
      <c r="AK61" s="13" t="s">
        <v>289</v>
      </c>
      <c r="AL61" s="13" t="s">
        <v>289</v>
      </c>
      <c r="AM61" s="13"/>
      <c r="AN61" s="13"/>
      <c r="AO61" s="216" t="s">
        <v>206</v>
      </c>
      <c r="AP61" s="217"/>
      <c r="AQ61" s="217"/>
      <c r="AR61" s="217"/>
      <c r="AS61" s="217"/>
      <c r="AT61" s="218"/>
      <c r="AU61" s="219" t="s">
        <v>206</v>
      </c>
      <c r="AV61" s="220" t="s">
        <v>206</v>
      </c>
      <c r="AW61" s="220" t="s">
        <v>206</v>
      </c>
      <c r="AX61" s="220" t="s">
        <v>206</v>
      </c>
      <c r="AY61" s="220" t="s">
        <v>206</v>
      </c>
      <c r="AZ61" s="25"/>
      <c r="BA61" s="26"/>
      <c r="BB61" s="26"/>
      <c r="BC61" s="26"/>
      <c r="BD61" s="26"/>
      <c r="BE61" s="29"/>
      <c r="BF61" s="30"/>
      <c r="BG61" s="30"/>
      <c r="BH61" s="30"/>
      <c r="BI61" s="30"/>
      <c r="BJ61" s="33"/>
      <c r="BK61" s="221" t="s">
        <v>192</v>
      </c>
      <c r="BL61" s="221" t="s">
        <v>192</v>
      </c>
      <c r="BM61" s="34"/>
      <c r="BN61" s="34"/>
      <c r="BO61" s="37"/>
      <c r="BP61" s="38"/>
      <c r="BQ61" s="38"/>
      <c r="BR61" s="38"/>
      <c r="BS61" s="38"/>
      <c r="BT61" s="41"/>
      <c r="BU61" s="42"/>
      <c r="BV61" s="42"/>
      <c r="BW61" s="42"/>
      <c r="BX61" s="42"/>
      <c r="BY61" s="45"/>
      <c r="BZ61" s="46"/>
      <c r="CA61" s="46"/>
      <c r="CB61" s="46"/>
      <c r="CC61" s="46"/>
      <c r="CD61" s="103"/>
      <c r="CE61" s="103"/>
    </row>
    <row r="62" spans="1:83" ht="29.1" customHeight="1" outlineLevel="1">
      <c r="A62" s="6" t="s">
        <v>21</v>
      </c>
      <c r="B62" s="96" t="s">
        <v>205</v>
      </c>
      <c r="C62" s="96"/>
      <c r="D62" s="128" t="s">
        <v>289</v>
      </c>
      <c r="E62" s="128" t="s">
        <v>289</v>
      </c>
      <c r="F62" s="128" t="s">
        <v>289</v>
      </c>
      <c r="G62" s="128" t="s">
        <v>289</v>
      </c>
      <c r="H62" s="123" t="s">
        <v>289</v>
      </c>
      <c r="I62" s="123" t="s">
        <v>289</v>
      </c>
      <c r="J62" s="123" t="s">
        <v>289</v>
      </c>
      <c r="K62" s="123" t="s">
        <v>289</v>
      </c>
      <c r="L62" s="123" t="s">
        <v>289</v>
      </c>
      <c r="M62" s="123" t="s">
        <v>289</v>
      </c>
      <c r="N62" s="123" t="s">
        <v>289</v>
      </c>
      <c r="O62" s="123" t="s">
        <v>289</v>
      </c>
      <c r="P62" s="123" t="s">
        <v>289</v>
      </c>
      <c r="Q62" s="123" t="s">
        <v>289</v>
      </c>
      <c r="R62" s="123" t="s">
        <v>289</v>
      </c>
      <c r="S62" s="123" t="s">
        <v>289</v>
      </c>
      <c r="T62" s="10"/>
      <c r="U62" s="99" t="s">
        <v>212</v>
      </c>
      <c r="V62" s="99"/>
      <c r="W62" s="99" t="s">
        <v>212</v>
      </c>
      <c r="X62" s="99" t="s">
        <v>212</v>
      </c>
      <c r="Y62" s="12"/>
      <c r="Z62" s="12"/>
      <c r="AA62" s="13" t="s">
        <v>289</v>
      </c>
      <c r="AB62" s="13" t="s">
        <v>289</v>
      </c>
      <c r="AC62" s="13" t="s">
        <v>289</v>
      </c>
      <c r="AD62" s="13" t="s">
        <v>289</v>
      </c>
      <c r="AE62" s="13" t="s">
        <v>289</v>
      </c>
      <c r="AF62" s="13" t="s">
        <v>289</v>
      </c>
      <c r="AG62" s="13" t="s">
        <v>289</v>
      </c>
      <c r="AH62" s="13" t="s">
        <v>289</v>
      </c>
      <c r="AI62" s="13" t="s">
        <v>289</v>
      </c>
      <c r="AJ62" s="13" t="s">
        <v>289</v>
      </c>
      <c r="AK62" s="13" t="s">
        <v>289</v>
      </c>
      <c r="AL62" s="13" t="s">
        <v>289</v>
      </c>
      <c r="AM62" s="13"/>
      <c r="AN62" s="13"/>
      <c r="AO62" s="216" t="s">
        <v>206</v>
      </c>
      <c r="AP62" s="217"/>
      <c r="AQ62" s="217"/>
      <c r="AR62" s="217"/>
      <c r="AS62" s="217"/>
      <c r="AT62" s="218"/>
      <c r="AU62" s="219" t="s">
        <v>206</v>
      </c>
      <c r="AV62" s="220" t="s">
        <v>206</v>
      </c>
      <c r="AW62" s="220" t="s">
        <v>206</v>
      </c>
      <c r="AX62" s="220" t="s">
        <v>206</v>
      </c>
      <c r="AY62" s="220" t="s">
        <v>206</v>
      </c>
      <c r="AZ62" s="25"/>
      <c r="BA62" s="26"/>
      <c r="BB62" s="26"/>
      <c r="BC62" s="26"/>
      <c r="BD62" s="26"/>
      <c r="BE62" s="29"/>
      <c r="BF62" s="30"/>
      <c r="BG62" s="30"/>
      <c r="BH62" s="30"/>
      <c r="BI62" s="30"/>
      <c r="BJ62" s="33"/>
      <c r="BK62" s="221" t="s">
        <v>192</v>
      </c>
      <c r="BL62" s="221" t="s">
        <v>192</v>
      </c>
      <c r="BM62" s="34"/>
      <c r="BN62" s="34"/>
      <c r="BO62" s="37"/>
      <c r="BP62" s="38"/>
      <c r="BQ62" s="38"/>
      <c r="BR62" s="38"/>
      <c r="BS62" s="38"/>
      <c r="BT62" s="41"/>
      <c r="BU62" s="42"/>
      <c r="BV62" s="42"/>
      <c r="BW62" s="42"/>
      <c r="BX62" s="42"/>
      <c r="BY62" s="45"/>
      <c r="BZ62" s="46"/>
      <c r="CA62" s="46"/>
      <c r="CB62" s="46"/>
      <c r="CC62" s="46"/>
      <c r="CD62" s="103" t="s">
        <v>206</v>
      </c>
      <c r="CE62" s="103" t="s">
        <v>206</v>
      </c>
    </row>
    <row r="63" spans="1:83" ht="29.1" customHeight="1" outlineLevel="1">
      <c r="A63" s="6" t="s">
        <v>10</v>
      </c>
      <c r="B63" s="96" t="s">
        <v>205</v>
      </c>
      <c r="C63" s="96"/>
      <c r="D63" s="128" t="s">
        <v>289</v>
      </c>
      <c r="E63" s="128" t="s">
        <v>289</v>
      </c>
      <c r="F63" s="128" t="s">
        <v>289</v>
      </c>
      <c r="G63" s="128" t="s">
        <v>289</v>
      </c>
      <c r="H63" s="123" t="s">
        <v>289</v>
      </c>
      <c r="I63" s="123" t="s">
        <v>289</v>
      </c>
      <c r="J63" s="123" t="s">
        <v>289</v>
      </c>
      <c r="K63" s="123" t="s">
        <v>289</v>
      </c>
      <c r="L63" s="123" t="s">
        <v>289</v>
      </c>
      <c r="M63" s="123" t="s">
        <v>289</v>
      </c>
      <c r="N63" s="123" t="s">
        <v>289</v>
      </c>
      <c r="O63" s="123" t="s">
        <v>289</v>
      </c>
      <c r="P63" s="123" t="s">
        <v>289</v>
      </c>
      <c r="Q63" s="123" t="s">
        <v>289</v>
      </c>
      <c r="R63" s="123" t="s">
        <v>289</v>
      </c>
      <c r="S63" s="123" t="s">
        <v>289</v>
      </c>
      <c r="T63" s="10"/>
      <c r="U63" s="99" t="s">
        <v>212</v>
      </c>
      <c r="V63" s="99"/>
      <c r="W63" s="99" t="s">
        <v>212</v>
      </c>
      <c r="X63" s="99" t="s">
        <v>212</v>
      </c>
      <c r="Y63" s="12"/>
      <c r="Z63" s="12"/>
      <c r="AA63" s="13" t="s">
        <v>289</v>
      </c>
      <c r="AB63" s="13" t="s">
        <v>289</v>
      </c>
      <c r="AC63" s="13" t="s">
        <v>289</v>
      </c>
      <c r="AD63" s="13" t="s">
        <v>289</v>
      </c>
      <c r="AE63" s="13" t="s">
        <v>289</v>
      </c>
      <c r="AF63" s="13" t="s">
        <v>289</v>
      </c>
      <c r="AG63" s="13" t="s">
        <v>289</v>
      </c>
      <c r="AH63" s="13" t="s">
        <v>289</v>
      </c>
      <c r="AI63" s="13" t="s">
        <v>289</v>
      </c>
      <c r="AJ63" s="13" t="s">
        <v>289</v>
      </c>
      <c r="AK63" s="13" t="s">
        <v>289</v>
      </c>
      <c r="AL63" s="13" t="s">
        <v>289</v>
      </c>
      <c r="AM63" s="13"/>
      <c r="AN63" s="13"/>
      <c r="AO63" s="216" t="s">
        <v>206</v>
      </c>
      <c r="AP63" s="217"/>
      <c r="AQ63" s="217"/>
      <c r="AR63" s="217"/>
      <c r="AS63" s="217"/>
      <c r="AT63" s="218"/>
      <c r="AU63" s="219" t="s">
        <v>206</v>
      </c>
      <c r="AV63" s="220" t="s">
        <v>206</v>
      </c>
      <c r="AW63" s="220" t="s">
        <v>206</v>
      </c>
      <c r="AX63" s="220" t="s">
        <v>206</v>
      </c>
      <c r="AY63" s="220" t="s">
        <v>206</v>
      </c>
      <c r="AZ63" s="25"/>
      <c r="BA63" s="26"/>
      <c r="BB63" s="26"/>
      <c r="BC63" s="26"/>
      <c r="BD63" s="26"/>
      <c r="BE63" s="29"/>
      <c r="BF63" s="30"/>
      <c r="BG63" s="30"/>
      <c r="BH63" s="30"/>
      <c r="BI63" s="30"/>
      <c r="BJ63" s="33"/>
      <c r="BK63" s="221" t="s">
        <v>192</v>
      </c>
      <c r="BL63" s="221" t="s">
        <v>192</v>
      </c>
      <c r="BM63" s="34"/>
      <c r="BN63" s="34"/>
      <c r="BO63" s="37"/>
      <c r="BP63" s="38"/>
      <c r="BQ63" s="38"/>
      <c r="BR63" s="38"/>
      <c r="BS63" s="38"/>
      <c r="BT63" s="41"/>
      <c r="BU63" s="42"/>
      <c r="BV63" s="42"/>
      <c r="BW63" s="42"/>
      <c r="BX63" s="42"/>
      <c r="BY63" s="45"/>
      <c r="BZ63" s="46"/>
      <c r="CA63" s="46"/>
      <c r="CB63" s="46"/>
      <c r="CC63" s="46"/>
      <c r="CD63" s="103"/>
      <c r="CE63" s="103"/>
    </row>
    <row r="64" spans="1:83" ht="29.1" customHeight="1" outlineLevel="1">
      <c r="A64" s="6" t="s">
        <v>2</v>
      </c>
      <c r="B64" s="96" t="s">
        <v>205</v>
      </c>
      <c r="C64" s="96"/>
      <c r="D64" s="128" t="s">
        <v>289</v>
      </c>
      <c r="E64" s="128" t="s">
        <v>289</v>
      </c>
      <c r="F64" s="128" t="s">
        <v>289</v>
      </c>
      <c r="G64" s="128" t="s">
        <v>289</v>
      </c>
      <c r="H64" s="123" t="s">
        <v>289</v>
      </c>
      <c r="I64" s="123" t="s">
        <v>289</v>
      </c>
      <c r="J64" s="123" t="s">
        <v>289</v>
      </c>
      <c r="K64" s="123" t="s">
        <v>289</v>
      </c>
      <c r="L64" s="123" t="s">
        <v>289</v>
      </c>
      <c r="M64" s="123" t="s">
        <v>289</v>
      </c>
      <c r="N64" s="123" t="s">
        <v>289</v>
      </c>
      <c r="O64" s="123" t="s">
        <v>289</v>
      </c>
      <c r="P64" s="123" t="s">
        <v>289</v>
      </c>
      <c r="Q64" s="123" t="s">
        <v>289</v>
      </c>
      <c r="R64" s="123" t="s">
        <v>289</v>
      </c>
      <c r="S64" s="123" t="s">
        <v>289</v>
      </c>
      <c r="T64" s="10"/>
      <c r="U64" s="99" t="s">
        <v>212</v>
      </c>
      <c r="V64" s="99"/>
      <c r="W64" s="99" t="s">
        <v>212</v>
      </c>
      <c r="X64" s="99" t="s">
        <v>212</v>
      </c>
      <c r="Y64" s="12"/>
      <c r="Z64" s="12"/>
      <c r="AA64" s="13" t="s">
        <v>289</v>
      </c>
      <c r="AB64" s="13" t="s">
        <v>289</v>
      </c>
      <c r="AC64" s="13" t="s">
        <v>289</v>
      </c>
      <c r="AD64" s="13" t="s">
        <v>289</v>
      </c>
      <c r="AE64" s="13" t="s">
        <v>289</v>
      </c>
      <c r="AF64" s="13" t="s">
        <v>289</v>
      </c>
      <c r="AG64" s="13" t="s">
        <v>289</v>
      </c>
      <c r="AH64" s="13" t="s">
        <v>289</v>
      </c>
      <c r="AI64" s="13" t="s">
        <v>289</v>
      </c>
      <c r="AJ64" s="13" t="s">
        <v>289</v>
      </c>
      <c r="AK64" s="13" t="s">
        <v>289</v>
      </c>
      <c r="AL64" s="13" t="s">
        <v>289</v>
      </c>
      <c r="AM64" s="13"/>
      <c r="AN64" s="13"/>
      <c r="AO64" s="216" t="s">
        <v>206</v>
      </c>
      <c r="AP64" s="217"/>
      <c r="AQ64" s="217"/>
      <c r="AR64" s="217"/>
      <c r="AS64" s="217"/>
      <c r="AT64" s="218"/>
      <c r="AU64" s="219" t="s">
        <v>206</v>
      </c>
      <c r="AV64" s="220" t="s">
        <v>206</v>
      </c>
      <c r="AW64" s="220" t="s">
        <v>206</v>
      </c>
      <c r="AX64" s="220" t="s">
        <v>206</v>
      </c>
      <c r="AY64" s="220" t="s">
        <v>206</v>
      </c>
      <c r="AZ64" s="25"/>
      <c r="BA64" s="26"/>
      <c r="BB64" s="26"/>
      <c r="BC64" s="26"/>
      <c r="BD64" s="26"/>
      <c r="BE64" s="29"/>
      <c r="BF64" s="30"/>
      <c r="BG64" s="30"/>
      <c r="BH64" s="30"/>
      <c r="BI64" s="30"/>
      <c r="BJ64" s="33"/>
      <c r="BK64" s="221" t="s">
        <v>192</v>
      </c>
      <c r="BL64" s="221" t="s">
        <v>192</v>
      </c>
      <c r="BM64" s="34"/>
      <c r="BN64" s="34"/>
      <c r="BO64" s="37"/>
      <c r="BP64" s="38"/>
      <c r="BQ64" s="38"/>
      <c r="BR64" s="38"/>
      <c r="BS64" s="38"/>
      <c r="BT64" s="41"/>
      <c r="BU64" s="42"/>
      <c r="BV64" s="42"/>
      <c r="BW64" s="42"/>
      <c r="BX64" s="42"/>
      <c r="BY64" s="45"/>
      <c r="BZ64" s="46"/>
      <c r="CA64" s="46"/>
      <c r="CB64" s="46"/>
      <c r="CC64" s="46"/>
      <c r="CD64" s="103" t="s">
        <v>206</v>
      </c>
      <c r="CE64" s="103" t="s">
        <v>206</v>
      </c>
    </row>
    <row r="65" spans="1:83" ht="29.1" customHeight="1" outlineLevel="1">
      <c r="A65" s="6" t="s">
        <v>23</v>
      </c>
      <c r="B65" s="96" t="s">
        <v>205</v>
      </c>
      <c r="C65" s="96"/>
      <c r="D65" s="128" t="s">
        <v>289</v>
      </c>
      <c r="E65" s="128" t="s">
        <v>289</v>
      </c>
      <c r="F65" s="128" t="s">
        <v>289</v>
      </c>
      <c r="G65" s="128" t="s">
        <v>289</v>
      </c>
      <c r="H65" s="123" t="s">
        <v>289</v>
      </c>
      <c r="I65" s="123" t="s">
        <v>289</v>
      </c>
      <c r="J65" s="123" t="s">
        <v>289</v>
      </c>
      <c r="K65" s="123" t="s">
        <v>289</v>
      </c>
      <c r="L65" s="123" t="s">
        <v>289</v>
      </c>
      <c r="M65" s="123" t="s">
        <v>289</v>
      </c>
      <c r="N65" s="123" t="s">
        <v>289</v>
      </c>
      <c r="O65" s="123" t="s">
        <v>289</v>
      </c>
      <c r="P65" s="123" t="s">
        <v>289</v>
      </c>
      <c r="Q65" s="123" t="s">
        <v>289</v>
      </c>
      <c r="R65" s="123" t="s">
        <v>289</v>
      </c>
      <c r="S65" s="123" t="s">
        <v>289</v>
      </c>
      <c r="T65" s="10"/>
      <c r="U65" s="99" t="s">
        <v>212</v>
      </c>
      <c r="V65" s="99"/>
      <c r="W65" s="12" t="s">
        <v>257</v>
      </c>
      <c r="X65" s="12" t="s">
        <v>257</v>
      </c>
      <c r="Y65" s="12" t="s">
        <v>257</v>
      </c>
      <c r="Z65" s="12" t="s">
        <v>257</v>
      </c>
      <c r="AA65" s="13" t="s">
        <v>289</v>
      </c>
      <c r="AB65" s="13" t="s">
        <v>289</v>
      </c>
      <c r="AC65" s="13" t="s">
        <v>289</v>
      </c>
      <c r="AD65" s="13" t="s">
        <v>289</v>
      </c>
      <c r="AE65" s="13" t="s">
        <v>289</v>
      </c>
      <c r="AF65" s="13" t="s">
        <v>289</v>
      </c>
      <c r="AG65" s="13" t="s">
        <v>289</v>
      </c>
      <c r="AH65" s="13" t="s">
        <v>289</v>
      </c>
      <c r="AI65" s="13" t="s">
        <v>289</v>
      </c>
      <c r="AJ65" s="13" t="s">
        <v>289</v>
      </c>
      <c r="AK65" s="13" t="s">
        <v>289</v>
      </c>
      <c r="AL65" s="13" t="s">
        <v>289</v>
      </c>
      <c r="AM65" s="13"/>
      <c r="AN65" s="13"/>
      <c r="AO65" s="216" t="s">
        <v>206</v>
      </c>
      <c r="AP65" s="217"/>
      <c r="AQ65" s="217"/>
      <c r="AR65" s="217"/>
      <c r="AS65" s="217"/>
      <c r="AT65" s="218"/>
      <c r="AU65" s="219" t="s">
        <v>206</v>
      </c>
      <c r="AV65" s="220" t="s">
        <v>206</v>
      </c>
      <c r="AW65" s="220" t="s">
        <v>206</v>
      </c>
      <c r="AX65" s="220" t="s">
        <v>206</v>
      </c>
      <c r="AY65" s="220" t="s">
        <v>206</v>
      </c>
      <c r="AZ65" s="25"/>
      <c r="BA65" s="26"/>
      <c r="BB65" s="26"/>
      <c r="BC65" s="26"/>
      <c r="BD65" s="26"/>
      <c r="BE65" s="29"/>
      <c r="BF65" s="30"/>
      <c r="BG65" s="30"/>
      <c r="BH65" s="30"/>
      <c r="BI65" s="30"/>
      <c r="BJ65" s="33"/>
      <c r="BK65" s="221" t="s">
        <v>192</v>
      </c>
      <c r="BL65" s="221" t="s">
        <v>192</v>
      </c>
      <c r="BM65" s="34"/>
      <c r="BN65" s="34"/>
      <c r="BO65" s="37"/>
      <c r="BP65" s="38"/>
      <c r="BQ65" s="38"/>
      <c r="BR65" s="38"/>
      <c r="BS65" s="38"/>
      <c r="BT65" s="41"/>
      <c r="BU65" s="42"/>
      <c r="BV65" s="42"/>
      <c r="BW65" s="42"/>
      <c r="BX65" s="42"/>
      <c r="BY65" s="45"/>
      <c r="BZ65" s="46"/>
      <c r="CA65" s="46"/>
      <c r="CB65" s="46"/>
      <c r="CC65" s="46"/>
      <c r="CD65" s="103" t="s">
        <v>206</v>
      </c>
      <c r="CE65" s="103" t="s">
        <v>206</v>
      </c>
    </row>
    <row r="66" spans="1:83" ht="29.1" customHeight="1" outlineLevel="1">
      <c r="A66" s="6" t="s">
        <v>17</v>
      </c>
      <c r="B66" s="96" t="s">
        <v>205</v>
      </c>
      <c r="C66" s="96"/>
      <c r="D66" s="128" t="s">
        <v>289</v>
      </c>
      <c r="E66" s="128" t="s">
        <v>289</v>
      </c>
      <c r="F66" s="128" t="s">
        <v>289</v>
      </c>
      <c r="G66" s="128"/>
      <c r="H66" s="123" t="s">
        <v>289</v>
      </c>
      <c r="I66" s="123" t="s">
        <v>289</v>
      </c>
      <c r="J66" s="123" t="s">
        <v>289</v>
      </c>
      <c r="K66" s="123" t="s">
        <v>289</v>
      </c>
      <c r="L66" s="123" t="s">
        <v>289</v>
      </c>
      <c r="M66" s="123" t="s">
        <v>289</v>
      </c>
      <c r="N66" s="123" t="s">
        <v>289</v>
      </c>
      <c r="O66" s="123" t="s">
        <v>289</v>
      </c>
      <c r="P66" s="123" t="s">
        <v>289</v>
      </c>
      <c r="Q66" s="123" t="s">
        <v>289</v>
      </c>
      <c r="R66" s="123" t="s">
        <v>289</v>
      </c>
      <c r="S66" s="123" t="s">
        <v>289</v>
      </c>
      <c r="T66" s="10"/>
      <c r="U66" s="99" t="s">
        <v>212</v>
      </c>
      <c r="V66" s="99"/>
      <c r="W66" s="99" t="s">
        <v>212</v>
      </c>
      <c r="X66" s="99" t="s">
        <v>212</v>
      </c>
      <c r="Y66" s="12"/>
      <c r="Z66" s="12"/>
      <c r="AA66" s="13" t="s">
        <v>289</v>
      </c>
      <c r="AB66" s="13" t="s">
        <v>289</v>
      </c>
      <c r="AC66" s="13" t="s">
        <v>289</v>
      </c>
      <c r="AD66" s="13" t="s">
        <v>289</v>
      </c>
      <c r="AE66" s="13" t="s">
        <v>289</v>
      </c>
      <c r="AF66" s="13" t="s">
        <v>289</v>
      </c>
      <c r="AG66" s="13" t="s">
        <v>289</v>
      </c>
      <c r="AH66" s="13" t="s">
        <v>289</v>
      </c>
      <c r="AI66" s="13" t="s">
        <v>289</v>
      </c>
      <c r="AJ66" s="13" t="s">
        <v>289</v>
      </c>
      <c r="AK66" s="13" t="s">
        <v>289</v>
      </c>
      <c r="AL66" s="13" t="s">
        <v>289</v>
      </c>
      <c r="AM66" s="13"/>
      <c r="AN66" s="13"/>
      <c r="AO66" s="216" t="s">
        <v>206</v>
      </c>
      <c r="AP66" s="217"/>
      <c r="AQ66" s="217"/>
      <c r="AR66" s="217"/>
      <c r="AS66" s="217"/>
      <c r="AT66" s="218"/>
      <c r="AU66" s="219" t="s">
        <v>206</v>
      </c>
      <c r="AV66" s="220" t="s">
        <v>206</v>
      </c>
      <c r="AW66" s="220" t="s">
        <v>206</v>
      </c>
      <c r="AX66" s="220" t="s">
        <v>206</v>
      </c>
      <c r="AY66" s="220" t="s">
        <v>206</v>
      </c>
      <c r="AZ66" s="25"/>
      <c r="BA66" s="26"/>
      <c r="BB66" s="26"/>
      <c r="BC66" s="26"/>
      <c r="BD66" s="26"/>
      <c r="BE66" s="29"/>
      <c r="BF66" s="30"/>
      <c r="BG66" s="30"/>
      <c r="BH66" s="30"/>
      <c r="BI66" s="30"/>
      <c r="BJ66" s="33"/>
      <c r="BK66" s="221" t="s">
        <v>192</v>
      </c>
      <c r="BL66" s="221" t="s">
        <v>192</v>
      </c>
      <c r="BM66" s="34"/>
      <c r="BN66" s="34"/>
      <c r="BO66" s="37"/>
      <c r="BP66" s="38"/>
      <c r="BQ66" s="38"/>
      <c r="BR66" s="38"/>
      <c r="BS66" s="38"/>
      <c r="BT66" s="41"/>
      <c r="BU66" s="42"/>
      <c r="BV66" s="42"/>
      <c r="BW66" s="42"/>
      <c r="BX66" s="42"/>
      <c r="BY66" s="45"/>
      <c r="BZ66" s="46"/>
      <c r="CA66" s="46"/>
      <c r="CB66" s="46"/>
      <c r="CC66" s="46"/>
      <c r="CD66" s="103" t="s">
        <v>206</v>
      </c>
      <c r="CE66" s="103" t="s">
        <v>206</v>
      </c>
    </row>
    <row r="67" spans="1:83" ht="29.1" customHeight="1" outlineLevel="1">
      <c r="A67" s="6" t="s">
        <v>24</v>
      </c>
      <c r="B67" s="96" t="s">
        <v>205</v>
      </c>
      <c r="C67" s="96"/>
      <c r="D67" s="128" t="s">
        <v>289</v>
      </c>
      <c r="E67" s="128" t="s">
        <v>289</v>
      </c>
      <c r="F67" s="128" t="s">
        <v>289</v>
      </c>
      <c r="G67" s="128" t="s">
        <v>289</v>
      </c>
      <c r="H67" s="123" t="s">
        <v>289</v>
      </c>
      <c r="I67" s="123" t="s">
        <v>289</v>
      </c>
      <c r="J67" s="123" t="s">
        <v>289</v>
      </c>
      <c r="K67" s="123" t="s">
        <v>289</v>
      </c>
      <c r="L67" s="123" t="s">
        <v>289</v>
      </c>
      <c r="M67" s="123" t="s">
        <v>289</v>
      </c>
      <c r="N67" s="123" t="s">
        <v>289</v>
      </c>
      <c r="O67" s="123" t="s">
        <v>289</v>
      </c>
      <c r="P67" s="123" t="s">
        <v>289</v>
      </c>
      <c r="Q67" s="123" t="s">
        <v>289</v>
      </c>
      <c r="R67" s="123" t="s">
        <v>289</v>
      </c>
      <c r="S67" s="123" t="s">
        <v>289</v>
      </c>
      <c r="T67" s="10"/>
      <c r="U67" s="99" t="s">
        <v>212</v>
      </c>
      <c r="V67" s="99"/>
      <c r="W67" s="99" t="s">
        <v>212</v>
      </c>
      <c r="X67" s="99" t="s">
        <v>212</v>
      </c>
      <c r="Y67" s="12"/>
      <c r="Z67" s="12"/>
      <c r="AA67" s="13" t="s">
        <v>289</v>
      </c>
      <c r="AB67" s="13" t="s">
        <v>289</v>
      </c>
      <c r="AC67" s="13" t="s">
        <v>289</v>
      </c>
      <c r="AD67" s="13" t="s">
        <v>289</v>
      </c>
      <c r="AE67" s="13" t="s">
        <v>289</v>
      </c>
      <c r="AF67" s="13" t="s">
        <v>289</v>
      </c>
      <c r="AG67" s="13" t="s">
        <v>289</v>
      </c>
      <c r="AH67" s="13" t="s">
        <v>289</v>
      </c>
      <c r="AI67" s="13" t="s">
        <v>289</v>
      </c>
      <c r="AJ67" s="13" t="s">
        <v>289</v>
      </c>
      <c r="AK67" s="13" t="s">
        <v>289</v>
      </c>
      <c r="AL67" s="13" t="s">
        <v>289</v>
      </c>
      <c r="AM67" s="13"/>
      <c r="AN67" s="13"/>
      <c r="AO67" s="216" t="s">
        <v>206</v>
      </c>
      <c r="AP67" s="217"/>
      <c r="AQ67" s="217"/>
      <c r="AR67" s="217"/>
      <c r="AS67" s="217"/>
      <c r="AT67" s="218"/>
      <c r="AU67" s="219" t="s">
        <v>206</v>
      </c>
      <c r="AV67" s="220" t="s">
        <v>206</v>
      </c>
      <c r="AW67" s="220" t="s">
        <v>206</v>
      </c>
      <c r="AX67" s="220" t="s">
        <v>206</v>
      </c>
      <c r="AY67" s="220" t="s">
        <v>206</v>
      </c>
      <c r="AZ67" s="25"/>
      <c r="BA67" s="26"/>
      <c r="BB67" s="26"/>
      <c r="BC67" s="26"/>
      <c r="BD67" s="26"/>
      <c r="BE67" s="29"/>
      <c r="BF67" s="30"/>
      <c r="BG67" s="30"/>
      <c r="BH67" s="30"/>
      <c r="BI67" s="30"/>
      <c r="BJ67" s="33"/>
      <c r="BK67" s="221" t="s">
        <v>192</v>
      </c>
      <c r="BL67" s="221" t="s">
        <v>192</v>
      </c>
      <c r="BM67" s="34"/>
      <c r="BN67" s="34"/>
      <c r="BO67" s="37"/>
      <c r="BP67" s="38"/>
      <c r="BQ67" s="38"/>
      <c r="BR67" s="38"/>
      <c r="BS67" s="38"/>
      <c r="BT67" s="41"/>
      <c r="BU67" s="42"/>
      <c r="BV67" s="42"/>
      <c r="BW67" s="42"/>
      <c r="BX67" s="42"/>
      <c r="BY67" s="45"/>
      <c r="BZ67" s="46"/>
      <c r="CA67" s="46"/>
      <c r="CB67" s="46"/>
      <c r="CC67" s="46"/>
      <c r="CD67" s="103"/>
      <c r="CE67" s="103"/>
    </row>
    <row r="68" spans="1:83" ht="29.1" customHeight="1" outlineLevel="1">
      <c r="A68" s="6" t="s">
        <v>27</v>
      </c>
      <c r="B68" s="96" t="s">
        <v>205</v>
      </c>
      <c r="C68" s="96"/>
      <c r="D68" s="128" t="s">
        <v>289</v>
      </c>
      <c r="E68" s="128" t="s">
        <v>289</v>
      </c>
      <c r="F68" s="128" t="s">
        <v>289</v>
      </c>
      <c r="G68" s="128" t="s">
        <v>289</v>
      </c>
      <c r="H68" s="123" t="s">
        <v>289</v>
      </c>
      <c r="I68" s="123" t="s">
        <v>289</v>
      </c>
      <c r="J68" s="123" t="s">
        <v>289</v>
      </c>
      <c r="K68" s="123" t="s">
        <v>289</v>
      </c>
      <c r="L68" s="123" t="s">
        <v>289</v>
      </c>
      <c r="M68" s="123" t="s">
        <v>289</v>
      </c>
      <c r="N68" s="123" t="s">
        <v>289</v>
      </c>
      <c r="O68" s="123" t="s">
        <v>289</v>
      </c>
      <c r="P68" s="123" t="s">
        <v>289</v>
      </c>
      <c r="Q68" s="123" t="s">
        <v>289</v>
      </c>
      <c r="R68" s="123" t="s">
        <v>289</v>
      </c>
      <c r="S68" s="123" t="s">
        <v>289</v>
      </c>
      <c r="T68" s="10"/>
      <c r="U68" s="99" t="s">
        <v>212</v>
      </c>
      <c r="V68" s="99"/>
      <c r="W68" s="99" t="s">
        <v>212</v>
      </c>
      <c r="X68" s="99" t="s">
        <v>212</v>
      </c>
      <c r="Y68" s="12"/>
      <c r="Z68" s="12"/>
      <c r="AA68" s="13" t="s">
        <v>289</v>
      </c>
      <c r="AB68" s="13" t="s">
        <v>289</v>
      </c>
      <c r="AC68" s="13" t="s">
        <v>289</v>
      </c>
      <c r="AD68" s="13" t="s">
        <v>289</v>
      </c>
      <c r="AE68" s="13" t="s">
        <v>289</v>
      </c>
      <c r="AF68" s="13" t="s">
        <v>289</v>
      </c>
      <c r="AG68" s="13" t="s">
        <v>289</v>
      </c>
      <c r="AH68" s="13" t="s">
        <v>289</v>
      </c>
      <c r="AI68" s="13" t="s">
        <v>289</v>
      </c>
      <c r="AJ68" s="13" t="s">
        <v>289</v>
      </c>
      <c r="AK68" s="13" t="s">
        <v>289</v>
      </c>
      <c r="AL68" s="13" t="s">
        <v>289</v>
      </c>
      <c r="AM68" s="13"/>
      <c r="AN68" s="13"/>
      <c r="AO68" s="216" t="s">
        <v>206</v>
      </c>
      <c r="AP68" s="217"/>
      <c r="AQ68" s="217"/>
      <c r="AR68" s="217"/>
      <c r="AS68" s="217"/>
      <c r="AT68" s="218"/>
      <c r="AU68" s="219" t="s">
        <v>206</v>
      </c>
      <c r="AV68" s="220" t="s">
        <v>206</v>
      </c>
      <c r="AW68" s="220" t="s">
        <v>206</v>
      </c>
      <c r="AX68" s="220" t="s">
        <v>206</v>
      </c>
      <c r="AY68" s="220" t="s">
        <v>206</v>
      </c>
      <c r="AZ68" s="25"/>
      <c r="BA68" s="26"/>
      <c r="BB68" s="26"/>
      <c r="BC68" s="26"/>
      <c r="BD68" s="26"/>
      <c r="BE68" s="29"/>
      <c r="BF68" s="30"/>
      <c r="BG68" s="30"/>
      <c r="BH68" s="30"/>
      <c r="BI68" s="30"/>
      <c r="BJ68" s="33"/>
      <c r="BK68" s="221" t="s">
        <v>192</v>
      </c>
      <c r="BL68" s="221" t="s">
        <v>192</v>
      </c>
      <c r="BM68" s="34"/>
      <c r="BN68" s="34"/>
      <c r="BO68" s="37"/>
      <c r="BP68" s="38"/>
      <c r="BQ68" s="38"/>
      <c r="BR68" s="38"/>
      <c r="BS68" s="38"/>
      <c r="BT68" s="41"/>
      <c r="BU68" s="42"/>
      <c r="BV68" s="42"/>
      <c r="BW68" s="42"/>
      <c r="BX68" s="42"/>
      <c r="BY68" s="45"/>
      <c r="BZ68" s="46"/>
      <c r="CA68" s="46"/>
      <c r="CB68" s="46"/>
      <c r="CC68" s="46"/>
      <c r="CD68" s="103"/>
      <c r="CE68" s="103"/>
    </row>
    <row r="69" spans="1:83" ht="29.1" customHeight="1" outlineLevel="1">
      <c r="A69" s="6" t="s">
        <v>8</v>
      </c>
      <c r="B69" s="96" t="s">
        <v>205</v>
      </c>
      <c r="C69" s="96"/>
      <c r="D69" s="128" t="s">
        <v>289</v>
      </c>
      <c r="E69" s="128" t="s">
        <v>289</v>
      </c>
      <c r="F69" s="128" t="s">
        <v>289</v>
      </c>
      <c r="G69" s="128" t="s">
        <v>289</v>
      </c>
      <c r="H69" s="123" t="s">
        <v>289</v>
      </c>
      <c r="I69" s="123" t="s">
        <v>289</v>
      </c>
      <c r="J69" s="123" t="s">
        <v>289</v>
      </c>
      <c r="K69" s="123" t="s">
        <v>289</v>
      </c>
      <c r="L69" s="123" t="s">
        <v>289</v>
      </c>
      <c r="M69" s="123" t="s">
        <v>289</v>
      </c>
      <c r="N69" s="123" t="s">
        <v>289</v>
      </c>
      <c r="O69" s="123" t="s">
        <v>289</v>
      </c>
      <c r="P69" s="123" t="s">
        <v>289</v>
      </c>
      <c r="Q69" s="123" t="s">
        <v>289</v>
      </c>
      <c r="R69" s="123" t="s">
        <v>289</v>
      </c>
      <c r="S69" s="123" t="s">
        <v>289</v>
      </c>
      <c r="T69" s="10"/>
      <c r="U69" s="99" t="s">
        <v>212</v>
      </c>
      <c r="V69" s="99"/>
      <c r="W69" s="99" t="s">
        <v>212</v>
      </c>
      <c r="X69" s="99" t="s">
        <v>212</v>
      </c>
      <c r="Y69" s="12"/>
      <c r="Z69" s="12"/>
      <c r="AA69" s="13" t="s">
        <v>289</v>
      </c>
      <c r="AB69" s="13" t="s">
        <v>289</v>
      </c>
      <c r="AC69" s="13" t="s">
        <v>289</v>
      </c>
      <c r="AD69" s="13" t="s">
        <v>289</v>
      </c>
      <c r="AE69" s="13" t="s">
        <v>289</v>
      </c>
      <c r="AF69" s="13" t="s">
        <v>289</v>
      </c>
      <c r="AG69" s="13" t="s">
        <v>289</v>
      </c>
      <c r="AH69" s="13" t="s">
        <v>289</v>
      </c>
      <c r="AI69" s="13" t="s">
        <v>289</v>
      </c>
      <c r="AJ69" s="13" t="s">
        <v>289</v>
      </c>
      <c r="AK69" s="13" t="s">
        <v>289</v>
      </c>
      <c r="AL69" s="13" t="s">
        <v>289</v>
      </c>
      <c r="AM69" s="13"/>
      <c r="AN69" s="13"/>
      <c r="AO69" s="216" t="s">
        <v>206</v>
      </c>
      <c r="AP69" s="217"/>
      <c r="AQ69" s="217"/>
      <c r="AR69" s="217"/>
      <c r="AS69" s="217"/>
      <c r="AT69" s="218"/>
      <c r="AU69" s="219" t="s">
        <v>206</v>
      </c>
      <c r="AV69" s="220" t="s">
        <v>206</v>
      </c>
      <c r="AW69" s="220" t="s">
        <v>206</v>
      </c>
      <c r="AX69" s="220" t="s">
        <v>206</v>
      </c>
      <c r="AY69" s="220" t="s">
        <v>206</v>
      </c>
      <c r="AZ69" s="25"/>
      <c r="BA69" s="26"/>
      <c r="BB69" s="26"/>
      <c r="BC69" s="26"/>
      <c r="BD69" s="26"/>
      <c r="BE69" s="29"/>
      <c r="BF69" s="30"/>
      <c r="BG69" s="30"/>
      <c r="BH69" s="30"/>
      <c r="BI69" s="30"/>
      <c r="BJ69" s="33"/>
      <c r="BK69" s="221" t="s">
        <v>192</v>
      </c>
      <c r="BL69" s="221" t="s">
        <v>192</v>
      </c>
      <c r="BM69" s="34"/>
      <c r="BN69" s="34"/>
      <c r="BO69" s="37"/>
      <c r="BP69" s="38"/>
      <c r="BQ69" s="38"/>
      <c r="BR69" s="38"/>
      <c r="BS69" s="38"/>
      <c r="BT69" s="41"/>
      <c r="BU69" s="42"/>
      <c r="BV69" s="42"/>
      <c r="BW69" s="42"/>
      <c r="BX69" s="42"/>
      <c r="BY69" s="45"/>
      <c r="BZ69" s="46"/>
      <c r="CA69" s="46"/>
      <c r="CB69" s="46"/>
      <c r="CC69" s="46"/>
      <c r="CD69" s="103"/>
      <c r="CE69" s="103"/>
    </row>
    <row r="70" spans="1:83" ht="29.1" customHeight="1" outlineLevel="1">
      <c r="A70" s="6" t="s">
        <v>11</v>
      </c>
      <c r="B70" s="96" t="s">
        <v>205</v>
      </c>
      <c r="C70" s="96"/>
      <c r="D70" s="128" t="s">
        <v>289</v>
      </c>
      <c r="E70" s="128" t="s">
        <v>289</v>
      </c>
      <c r="F70" s="128" t="s">
        <v>289</v>
      </c>
      <c r="G70" s="128" t="s">
        <v>289</v>
      </c>
      <c r="H70" s="123" t="s">
        <v>289</v>
      </c>
      <c r="I70" s="123" t="s">
        <v>289</v>
      </c>
      <c r="J70" s="123" t="s">
        <v>289</v>
      </c>
      <c r="K70" s="123" t="s">
        <v>289</v>
      </c>
      <c r="L70" s="123" t="s">
        <v>289</v>
      </c>
      <c r="M70" s="123" t="s">
        <v>289</v>
      </c>
      <c r="N70" s="123" t="s">
        <v>289</v>
      </c>
      <c r="O70" s="123" t="s">
        <v>289</v>
      </c>
      <c r="P70" s="123" t="s">
        <v>289</v>
      </c>
      <c r="Q70" s="123" t="s">
        <v>289</v>
      </c>
      <c r="R70" s="123" t="s">
        <v>289</v>
      </c>
      <c r="S70" s="123" t="s">
        <v>289</v>
      </c>
      <c r="T70" s="10"/>
      <c r="U70" s="99" t="s">
        <v>212</v>
      </c>
      <c r="V70" s="99"/>
      <c r="W70" s="99" t="s">
        <v>212</v>
      </c>
      <c r="X70" s="99" t="s">
        <v>212</v>
      </c>
      <c r="Y70" s="12"/>
      <c r="Z70" s="12"/>
      <c r="AA70" s="13" t="s">
        <v>289</v>
      </c>
      <c r="AB70" s="13" t="s">
        <v>289</v>
      </c>
      <c r="AC70" s="13" t="s">
        <v>289</v>
      </c>
      <c r="AD70" s="13" t="s">
        <v>289</v>
      </c>
      <c r="AE70" s="13" t="s">
        <v>289</v>
      </c>
      <c r="AF70" s="13" t="s">
        <v>289</v>
      </c>
      <c r="AG70" s="13" t="s">
        <v>289</v>
      </c>
      <c r="AH70" s="13" t="s">
        <v>289</v>
      </c>
      <c r="AI70" s="13" t="s">
        <v>289</v>
      </c>
      <c r="AJ70" s="13" t="s">
        <v>289</v>
      </c>
      <c r="AK70" s="13" t="s">
        <v>289</v>
      </c>
      <c r="AL70" s="13" t="s">
        <v>289</v>
      </c>
      <c r="AM70" s="13"/>
      <c r="AN70" s="13"/>
      <c r="AO70" s="216" t="s">
        <v>206</v>
      </c>
      <c r="AP70" s="217"/>
      <c r="AQ70" s="217"/>
      <c r="AR70" s="217"/>
      <c r="AS70" s="217"/>
      <c r="AT70" s="218"/>
      <c r="AU70" s="219" t="s">
        <v>206</v>
      </c>
      <c r="AV70" s="220" t="s">
        <v>206</v>
      </c>
      <c r="AW70" s="220" t="s">
        <v>206</v>
      </c>
      <c r="AX70" s="220" t="s">
        <v>206</v>
      </c>
      <c r="AY70" s="220" t="s">
        <v>206</v>
      </c>
      <c r="AZ70" s="25"/>
      <c r="BA70" s="26"/>
      <c r="BB70" s="26"/>
      <c r="BC70" s="26"/>
      <c r="BD70" s="26"/>
      <c r="BE70" s="29"/>
      <c r="BF70" s="30"/>
      <c r="BG70" s="30"/>
      <c r="BH70" s="30"/>
      <c r="BI70" s="30"/>
      <c r="BJ70" s="33"/>
      <c r="BK70" s="221" t="s">
        <v>192</v>
      </c>
      <c r="BL70" s="221" t="s">
        <v>192</v>
      </c>
      <c r="BM70" s="34"/>
      <c r="BN70" s="34"/>
      <c r="BO70" s="37"/>
      <c r="BP70" s="38"/>
      <c r="BQ70" s="38"/>
      <c r="BR70" s="38"/>
      <c r="BS70" s="38"/>
      <c r="BT70" s="41"/>
      <c r="BU70" s="42"/>
      <c r="BV70" s="42"/>
      <c r="BW70" s="42"/>
      <c r="BX70" s="42"/>
      <c r="BY70" s="45"/>
      <c r="BZ70" s="46"/>
      <c r="CA70" s="46"/>
      <c r="CB70" s="46"/>
      <c r="CC70" s="46"/>
      <c r="CD70" s="103"/>
      <c r="CE70" s="103"/>
    </row>
    <row r="71" spans="1:83" ht="29.1" customHeight="1" outlineLevel="1">
      <c r="A71" s="6" t="s">
        <v>14</v>
      </c>
      <c r="B71" s="96" t="s">
        <v>205</v>
      </c>
      <c r="C71" s="96"/>
      <c r="D71" s="128" t="s">
        <v>289</v>
      </c>
      <c r="E71" s="128" t="s">
        <v>289</v>
      </c>
      <c r="F71" s="128" t="s">
        <v>289</v>
      </c>
      <c r="G71" s="128" t="s">
        <v>289</v>
      </c>
      <c r="H71" s="123" t="s">
        <v>289</v>
      </c>
      <c r="I71" s="123" t="s">
        <v>289</v>
      </c>
      <c r="J71" s="123" t="s">
        <v>289</v>
      </c>
      <c r="K71" s="123" t="s">
        <v>289</v>
      </c>
      <c r="L71" s="123" t="s">
        <v>289</v>
      </c>
      <c r="M71" s="123" t="s">
        <v>289</v>
      </c>
      <c r="N71" s="123" t="s">
        <v>289</v>
      </c>
      <c r="O71" s="123" t="s">
        <v>289</v>
      </c>
      <c r="P71" s="123" t="s">
        <v>289</v>
      </c>
      <c r="Q71" s="123" t="s">
        <v>289</v>
      </c>
      <c r="R71" s="123" t="s">
        <v>289</v>
      </c>
      <c r="S71" s="123" t="s">
        <v>289</v>
      </c>
      <c r="T71" s="10"/>
      <c r="U71" s="99" t="s">
        <v>212</v>
      </c>
      <c r="V71" s="99"/>
      <c r="W71" s="12" t="s">
        <v>257</v>
      </c>
      <c r="X71" s="12" t="s">
        <v>257</v>
      </c>
      <c r="Y71" s="12" t="s">
        <v>257</v>
      </c>
      <c r="Z71" s="12" t="s">
        <v>257</v>
      </c>
      <c r="AA71" s="13" t="s">
        <v>289</v>
      </c>
      <c r="AB71" s="13" t="s">
        <v>289</v>
      </c>
      <c r="AC71" s="13" t="s">
        <v>289</v>
      </c>
      <c r="AD71" s="13" t="s">
        <v>289</v>
      </c>
      <c r="AE71" s="13" t="s">
        <v>289</v>
      </c>
      <c r="AF71" s="13" t="s">
        <v>289</v>
      </c>
      <c r="AG71" s="13" t="s">
        <v>289</v>
      </c>
      <c r="AH71" s="13" t="s">
        <v>289</v>
      </c>
      <c r="AI71" s="13" t="s">
        <v>289</v>
      </c>
      <c r="AJ71" s="13" t="s">
        <v>289</v>
      </c>
      <c r="AK71" s="13" t="s">
        <v>289</v>
      </c>
      <c r="AL71" s="13" t="s">
        <v>289</v>
      </c>
      <c r="AM71" s="13"/>
      <c r="AN71" s="13"/>
      <c r="AO71" s="216" t="s">
        <v>206</v>
      </c>
      <c r="AP71" s="217"/>
      <c r="AQ71" s="217"/>
      <c r="AR71" s="217"/>
      <c r="AS71" s="217"/>
      <c r="AT71" s="218"/>
      <c r="AU71" s="219" t="s">
        <v>206</v>
      </c>
      <c r="AV71" s="220" t="s">
        <v>206</v>
      </c>
      <c r="AW71" s="220" t="s">
        <v>206</v>
      </c>
      <c r="AX71" s="220" t="s">
        <v>206</v>
      </c>
      <c r="AY71" s="220" t="s">
        <v>206</v>
      </c>
      <c r="AZ71" s="25"/>
      <c r="BA71" s="26"/>
      <c r="BB71" s="26"/>
      <c r="BC71" s="26"/>
      <c r="BD71" s="26"/>
      <c r="BE71" s="29"/>
      <c r="BF71" s="30"/>
      <c r="BG71" s="30"/>
      <c r="BH71" s="30"/>
      <c r="BI71" s="30"/>
      <c r="BJ71" s="33"/>
      <c r="BK71" s="221" t="s">
        <v>192</v>
      </c>
      <c r="BL71" s="221" t="s">
        <v>192</v>
      </c>
      <c r="BM71" s="34"/>
      <c r="BN71" s="34"/>
      <c r="BO71" s="37"/>
      <c r="BP71" s="38"/>
      <c r="BQ71" s="38"/>
      <c r="BR71" s="38"/>
      <c r="BS71" s="38"/>
      <c r="BT71" s="41"/>
      <c r="BU71" s="42"/>
      <c r="BV71" s="42"/>
      <c r="BW71" s="42"/>
      <c r="BX71" s="42"/>
      <c r="BY71" s="45"/>
      <c r="BZ71" s="46"/>
      <c r="CA71" s="46"/>
      <c r="CB71" s="46"/>
      <c r="CC71" s="46"/>
      <c r="CD71" s="103"/>
      <c r="CE71" s="103"/>
    </row>
    <row r="72" spans="1:83" ht="29.1" customHeight="1" outlineLevel="1">
      <c r="A72" s="6" t="s">
        <v>12</v>
      </c>
      <c r="B72" s="96" t="s">
        <v>205</v>
      </c>
      <c r="C72" s="96"/>
      <c r="D72" s="128" t="s">
        <v>289</v>
      </c>
      <c r="E72" s="128" t="s">
        <v>289</v>
      </c>
      <c r="F72" s="128" t="s">
        <v>289</v>
      </c>
      <c r="G72" s="128" t="s">
        <v>289</v>
      </c>
      <c r="H72" s="123" t="s">
        <v>289</v>
      </c>
      <c r="I72" s="123" t="s">
        <v>289</v>
      </c>
      <c r="J72" s="123" t="s">
        <v>289</v>
      </c>
      <c r="K72" s="123" t="s">
        <v>289</v>
      </c>
      <c r="L72" s="123" t="s">
        <v>289</v>
      </c>
      <c r="M72" s="123" t="s">
        <v>289</v>
      </c>
      <c r="N72" s="123" t="s">
        <v>289</v>
      </c>
      <c r="O72" s="123" t="s">
        <v>289</v>
      </c>
      <c r="P72" s="123" t="s">
        <v>289</v>
      </c>
      <c r="Q72" s="123" t="s">
        <v>289</v>
      </c>
      <c r="R72" s="123" t="s">
        <v>289</v>
      </c>
      <c r="S72" s="123" t="s">
        <v>289</v>
      </c>
      <c r="T72" s="10"/>
      <c r="U72" s="99" t="s">
        <v>212</v>
      </c>
      <c r="V72" s="99"/>
      <c r="W72" s="99" t="s">
        <v>212</v>
      </c>
      <c r="X72" s="99" t="s">
        <v>212</v>
      </c>
      <c r="Y72" s="12"/>
      <c r="Z72" s="12"/>
      <c r="AA72" s="13" t="s">
        <v>289</v>
      </c>
      <c r="AB72" s="13" t="s">
        <v>289</v>
      </c>
      <c r="AC72" s="13" t="s">
        <v>289</v>
      </c>
      <c r="AD72" s="13" t="s">
        <v>289</v>
      </c>
      <c r="AE72" s="13" t="s">
        <v>289</v>
      </c>
      <c r="AF72" s="13" t="s">
        <v>289</v>
      </c>
      <c r="AG72" s="13" t="s">
        <v>289</v>
      </c>
      <c r="AH72" s="13" t="s">
        <v>289</v>
      </c>
      <c r="AI72" s="13" t="s">
        <v>289</v>
      </c>
      <c r="AJ72" s="13" t="s">
        <v>289</v>
      </c>
      <c r="AK72" s="13" t="s">
        <v>289</v>
      </c>
      <c r="AL72" s="13" t="s">
        <v>289</v>
      </c>
      <c r="AM72" s="13"/>
      <c r="AN72" s="13"/>
      <c r="AO72" s="216" t="s">
        <v>206</v>
      </c>
      <c r="AP72" s="217"/>
      <c r="AQ72" s="217"/>
      <c r="AR72" s="217"/>
      <c r="AS72" s="217"/>
      <c r="AT72" s="218"/>
      <c r="AU72" s="219" t="s">
        <v>206</v>
      </c>
      <c r="AV72" s="220" t="s">
        <v>206</v>
      </c>
      <c r="AW72" s="220" t="s">
        <v>206</v>
      </c>
      <c r="AX72" s="220" t="s">
        <v>206</v>
      </c>
      <c r="AY72" s="220" t="s">
        <v>206</v>
      </c>
      <c r="AZ72" s="25"/>
      <c r="BA72" s="26"/>
      <c r="BB72" s="26"/>
      <c r="BC72" s="26"/>
      <c r="BD72" s="26"/>
      <c r="BE72" s="29"/>
      <c r="BF72" s="30"/>
      <c r="BG72" s="30"/>
      <c r="BH72" s="30"/>
      <c r="BI72" s="30"/>
      <c r="BJ72" s="33"/>
      <c r="BK72" s="221" t="s">
        <v>192</v>
      </c>
      <c r="BL72" s="221" t="s">
        <v>192</v>
      </c>
      <c r="BM72" s="34"/>
      <c r="BN72" s="34"/>
      <c r="BO72" s="37"/>
      <c r="BP72" s="38"/>
      <c r="BQ72" s="38"/>
      <c r="BR72" s="38"/>
      <c r="BS72" s="38"/>
      <c r="BT72" s="41"/>
      <c r="BU72" s="42"/>
      <c r="BV72" s="42"/>
      <c r="BW72" s="42"/>
      <c r="BX72" s="42"/>
      <c r="BY72" s="45"/>
      <c r="BZ72" s="46"/>
      <c r="CA72" s="46"/>
      <c r="CB72" s="46"/>
      <c r="CC72" s="46"/>
      <c r="CD72" s="103"/>
      <c r="CE72" s="103"/>
    </row>
    <row r="73" spans="1:83" ht="29.1" customHeight="1" outlineLevel="1">
      <c r="A73" s="6" t="s">
        <v>25</v>
      </c>
      <c r="B73" s="96" t="s">
        <v>205</v>
      </c>
      <c r="C73" s="96"/>
      <c r="D73" s="128" t="s">
        <v>289</v>
      </c>
      <c r="E73" s="128" t="s">
        <v>289</v>
      </c>
      <c r="F73" s="128" t="s">
        <v>289</v>
      </c>
      <c r="G73" s="128" t="s">
        <v>289</v>
      </c>
      <c r="H73" s="123" t="s">
        <v>289</v>
      </c>
      <c r="I73" s="123" t="s">
        <v>289</v>
      </c>
      <c r="J73" s="123" t="s">
        <v>289</v>
      </c>
      <c r="K73" s="123" t="s">
        <v>289</v>
      </c>
      <c r="L73" s="123" t="s">
        <v>289</v>
      </c>
      <c r="M73" s="123" t="s">
        <v>289</v>
      </c>
      <c r="N73" s="123" t="s">
        <v>289</v>
      </c>
      <c r="O73" s="123" t="s">
        <v>289</v>
      </c>
      <c r="P73" s="123" t="s">
        <v>289</v>
      </c>
      <c r="Q73" s="123" t="s">
        <v>289</v>
      </c>
      <c r="R73" s="123" t="s">
        <v>289</v>
      </c>
      <c r="S73" s="123" t="s">
        <v>289</v>
      </c>
      <c r="T73" s="10"/>
      <c r="U73" s="99" t="s">
        <v>212</v>
      </c>
      <c r="V73" s="99"/>
      <c r="W73" s="99" t="s">
        <v>212</v>
      </c>
      <c r="X73" s="99" t="s">
        <v>212</v>
      </c>
      <c r="Y73" s="12"/>
      <c r="Z73" s="12"/>
      <c r="AA73" s="13" t="s">
        <v>289</v>
      </c>
      <c r="AB73" s="13" t="s">
        <v>289</v>
      </c>
      <c r="AC73" s="13" t="s">
        <v>289</v>
      </c>
      <c r="AD73" s="13" t="s">
        <v>289</v>
      </c>
      <c r="AE73" s="13" t="s">
        <v>289</v>
      </c>
      <c r="AF73" s="13" t="s">
        <v>289</v>
      </c>
      <c r="AG73" s="13" t="s">
        <v>289</v>
      </c>
      <c r="AH73" s="13" t="s">
        <v>289</v>
      </c>
      <c r="AI73" s="13" t="s">
        <v>289</v>
      </c>
      <c r="AJ73" s="13" t="s">
        <v>289</v>
      </c>
      <c r="AK73" s="13" t="s">
        <v>289</v>
      </c>
      <c r="AL73" s="13" t="s">
        <v>289</v>
      </c>
      <c r="AM73" s="13"/>
      <c r="AN73" s="13"/>
      <c r="AO73" s="216" t="s">
        <v>206</v>
      </c>
      <c r="AP73" s="217"/>
      <c r="AQ73" s="217"/>
      <c r="AR73" s="217"/>
      <c r="AS73" s="217"/>
      <c r="AT73" s="218"/>
      <c r="AU73" s="219" t="s">
        <v>206</v>
      </c>
      <c r="AV73" s="220" t="s">
        <v>206</v>
      </c>
      <c r="AW73" s="220" t="s">
        <v>206</v>
      </c>
      <c r="AX73" s="220" t="s">
        <v>206</v>
      </c>
      <c r="AY73" s="220" t="s">
        <v>206</v>
      </c>
      <c r="AZ73" s="25"/>
      <c r="BA73" s="26"/>
      <c r="BB73" s="26"/>
      <c r="BC73" s="26"/>
      <c r="BD73" s="26"/>
      <c r="BE73" s="29"/>
      <c r="BF73" s="30"/>
      <c r="BG73" s="30"/>
      <c r="BH73" s="30"/>
      <c r="BI73" s="30"/>
      <c r="BJ73" s="33"/>
      <c r="BK73" s="221" t="s">
        <v>192</v>
      </c>
      <c r="BL73" s="221" t="s">
        <v>192</v>
      </c>
      <c r="BM73" s="34"/>
      <c r="BN73" s="34"/>
      <c r="BO73" s="37"/>
      <c r="BP73" s="38"/>
      <c r="BQ73" s="38"/>
      <c r="BR73" s="38"/>
      <c r="BS73" s="38"/>
      <c r="BT73" s="41"/>
      <c r="BU73" s="42"/>
      <c r="BV73" s="42"/>
      <c r="BW73" s="42"/>
      <c r="BX73" s="42"/>
      <c r="BY73" s="45"/>
      <c r="BZ73" s="46"/>
      <c r="CA73" s="46"/>
      <c r="CB73" s="46"/>
      <c r="CC73" s="46"/>
      <c r="CD73" s="103" t="s">
        <v>206</v>
      </c>
      <c r="CE73" s="103" t="s">
        <v>206</v>
      </c>
    </row>
    <row r="74" spans="1:83" ht="29.1" customHeight="1" outlineLevel="1">
      <c r="A74" s="6" t="s">
        <v>26</v>
      </c>
      <c r="B74" s="96" t="s">
        <v>205</v>
      </c>
      <c r="C74" s="96"/>
      <c r="D74" s="128" t="s">
        <v>289</v>
      </c>
      <c r="E74" s="128" t="s">
        <v>289</v>
      </c>
      <c r="F74" s="128" t="s">
        <v>289</v>
      </c>
      <c r="G74" s="128" t="s">
        <v>289</v>
      </c>
      <c r="H74" s="123" t="s">
        <v>289</v>
      </c>
      <c r="I74" s="123" t="s">
        <v>289</v>
      </c>
      <c r="J74" s="123" t="s">
        <v>289</v>
      </c>
      <c r="K74" s="123" t="s">
        <v>289</v>
      </c>
      <c r="L74" s="123" t="s">
        <v>289</v>
      </c>
      <c r="M74" s="123" t="s">
        <v>289</v>
      </c>
      <c r="N74" s="123" t="s">
        <v>289</v>
      </c>
      <c r="O74" s="123" t="s">
        <v>289</v>
      </c>
      <c r="P74" s="123" t="s">
        <v>289</v>
      </c>
      <c r="Q74" s="123" t="s">
        <v>289</v>
      </c>
      <c r="R74" s="123" t="s">
        <v>289</v>
      </c>
      <c r="S74" s="123" t="s">
        <v>289</v>
      </c>
      <c r="T74" s="10"/>
      <c r="U74" s="99" t="s">
        <v>212</v>
      </c>
      <c r="V74" s="99"/>
      <c r="W74" s="99" t="s">
        <v>212</v>
      </c>
      <c r="X74" s="99" t="s">
        <v>212</v>
      </c>
      <c r="Y74" s="12"/>
      <c r="Z74" s="12"/>
      <c r="AA74" s="13" t="s">
        <v>289</v>
      </c>
      <c r="AB74" s="13" t="s">
        <v>289</v>
      </c>
      <c r="AC74" s="13" t="s">
        <v>289</v>
      </c>
      <c r="AD74" s="13" t="s">
        <v>289</v>
      </c>
      <c r="AE74" s="13" t="s">
        <v>289</v>
      </c>
      <c r="AF74" s="13" t="s">
        <v>289</v>
      </c>
      <c r="AG74" s="13" t="s">
        <v>289</v>
      </c>
      <c r="AH74" s="13" t="s">
        <v>289</v>
      </c>
      <c r="AI74" s="13" t="s">
        <v>289</v>
      </c>
      <c r="AJ74" s="13" t="s">
        <v>289</v>
      </c>
      <c r="AK74" s="13" t="s">
        <v>289</v>
      </c>
      <c r="AL74" s="13" t="s">
        <v>289</v>
      </c>
      <c r="AM74" s="13"/>
      <c r="AN74" s="13"/>
      <c r="AO74" s="216" t="s">
        <v>206</v>
      </c>
      <c r="AP74" s="217"/>
      <c r="AQ74" s="217"/>
      <c r="AR74" s="217"/>
      <c r="AS74" s="217"/>
      <c r="AT74" s="218"/>
      <c r="AU74" s="219" t="s">
        <v>206</v>
      </c>
      <c r="AV74" s="220" t="s">
        <v>206</v>
      </c>
      <c r="AW74" s="220" t="s">
        <v>206</v>
      </c>
      <c r="AX74" s="220" t="s">
        <v>206</v>
      </c>
      <c r="AY74" s="220" t="s">
        <v>206</v>
      </c>
      <c r="AZ74" s="25"/>
      <c r="BA74" s="26"/>
      <c r="BB74" s="26"/>
      <c r="BC74" s="26"/>
      <c r="BD74" s="26"/>
      <c r="BE74" s="29"/>
      <c r="BF74" s="30"/>
      <c r="BG74" s="30"/>
      <c r="BH74" s="30"/>
      <c r="BI74" s="30"/>
      <c r="BJ74" s="33"/>
      <c r="BK74" s="221" t="s">
        <v>192</v>
      </c>
      <c r="BL74" s="221" t="s">
        <v>192</v>
      </c>
      <c r="BM74" s="34"/>
      <c r="BN74" s="34"/>
      <c r="BO74" s="37"/>
      <c r="BP74" s="38"/>
      <c r="BQ74" s="38"/>
      <c r="BR74" s="38"/>
      <c r="BS74" s="38"/>
      <c r="BT74" s="41"/>
      <c r="BU74" s="42"/>
      <c r="BV74" s="42"/>
      <c r="BW74" s="42"/>
      <c r="BX74" s="42"/>
      <c r="BY74" s="45"/>
      <c r="BZ74" s="46"/>
      <c r="CA74" s="46"/>
      <c r="CB74" s="46"/>
      <c r="CC74" s="46"/>
      <c r="CD74" s="103"/>
      <c r="CE74" s="103"/>
    </row>
    <row r="75" spans="1:83" ht="29.1" customHeight="1" outlineLevel="1">
      <c r="A75" s="6" t="s">
        <v>5</v>
      </c>
      <c r="B75" s="96" t="s">
        <v>205</v>
      </c>
      <c r="C75" s="96"/>
      <c r="D75" s="128" t="s">
        <v>289</v>
      </c>
      <c r="E75" s="128" t="s">
        <v>289</v>
      </c>
      <c r="F75" s="128" t="s">
        <v>289</v>
      </c>
      <c r="G75" s="128" t="s">
        <v>289</v>
      </c>
      <c r="H75" s="123" t="s">
        <v>289</v>
      </c>
      <c r="I75" s="123" t="s">
        <v>289</v>
      </c>
      <c r="J75" s="123" t="s">
        <v>289</v>
      </c>
      <c r="K75" s="123" t="s">
        <v>289</v>
      </c>
      <c r="L75" s="123" t="s">
        <v>289</v>
      </c>
      <c r="M75" s="123" t="s">
        <v>289</v>
      </c>
      <c r="N75" s="123" t="s">
        <v>289</v>
      </c>
      <c r="O75" s="123" t="s">
        <v>289</v>
      </c>
      <c r="P75" s="123" t="s">
        <v>289</v>
      </c>
      <c r="Q75" s="123" t="s">
        <v>289</v>
      </c>
      <c r="R75" s="123" t="s">
        <v>289</v>
      </c>
      <c r="S75" s="123" t="s">
        <v>289</v>
      </c>
      <c r="T75" s="10"/>
      <c r="U75" s="99" t="s">
        <v>212</v>
      </c>
      <c r="V75" s="99"/>
      <c r="W75" s="99" t="s">
        <v>212</v>
      </c>
      <c r="X75" s="99" t="s">
        <v>212</v>
      </c>
      <c r="Y75" s="12"/>
      <c r="Z75" s="12"/>
      <c r="AA75" s="13" t="s">
        <v>289</v>
      </c>
      <c r="AB75" s="13" t="s">
        <v>289</v>
      </c>
      <c r="AC75" s="13" t="s">
        <v>289</v>
      </c>
      <c r="AD75" s="13" t="s">
        <v>289</v>
      </c>
      <c r="AE75" s="13" t="s">
        <v>289</v>
      </c>
      <c r="AF75" s="13" t="s">
        <v>289</v>
      </c>
      <c r="AG75" s="13" t="s">
        <v>289</v>
      </c>
      <c r="AH75" s="13" t="s">
        <v>289</v>
      </c>
      <c r="AI75" s="13" t="s">
        <v>289</v>
      </c>
      <c r="AJ75" s="13" t="s">
        <v>289</v>
      </c>
      <c r="AK75" s="13" t="s">
        <v>289</v>
      </c>
      <c r="AL75" s="13" t="s">
        <v>289</v>
      </c>
      <c r="AM75" s="13"/>
      <c r="AN75" s="13"/>
      <c r="AO75" s="216" t="s">
        <v>206</v>
      </c>
      <c r="AP75" s="217"/>
      <c r="AQ75" s="217"/>
      <c r="AR75" s="217"/>
      <c r="AS75" s="217"/>
      <c r="AT75" s="218"/>
      <c r="AU75" s="219" t="s">
        <v>206</v>
      </c>
      <c r="AV75" s="220" t="s">
        <v>206</v>
      </c>
      <c r="AW75" s="220" t="s">
        <v>206</v>
      </c>
      <c r="AX75" s="220" t="s">
        <v>206</v>
      </c>
      <c r="AY75" s="220" t="s">
        <v>206</v>
      </c>
      <c r="AZ75" s="25"/>
      <c r="BA75" s="26"/>
      <c r="BB75" s="26"/>
      <c r="BC75" s="26"/>
      <c r="BD75" s="26"/>
      <c r="BE75" s="29"/>
      <c r="BF75" s="30"/>
      <c r="BG75" s="30"/>
      <c r="BH75" s="30"/>
      <c r="BI75" s="30"/>
      <c r="BJ75" s="33"/>
      <c r="BK75" s="221" t="s">
        <v>192</v>
      </c>
      <c r="BL75" s="221" t="s">
        <v>192</v>
      </c>
      <c r="BM75" s="34"/>
      <c r="BN75" s="34"/>
      <c r="BO75" s="37"/>
      <c r="BP75" s="38"/>
      <c r="BQ75" s="38"/>
      <c r="BR75" s="38"/>
      <c r="BS75" s="38"/>
      <c r="BT75" s="41"/>
      <c r="BU75" s="42"/>
      <c r="BV75" s="42"/>
      <c r="BW75" s="42"/>
      <c r="BX75" s="42"/>
      <c r="BY75" s="45"/>
      <c r="BZ75" s="46"/>
      <c r="CA75" s="46"/>
      <c r="CB75" s="46"/>
      <c r="CC75" s="46"/>
      <c r="CD75" s="103" t="s">
        <v>206</v>
      </c>
      <c r="CE75" s="103" t="s">
        <v>206</v>
      </c>
    </row>
    <row r="76" spans="1:83" ht="29.1" customHeight="1" outlineLevel="1">
      <c r="A76" s="6" t="s">
        <v>7</v>
      </c>
      <c r="B76" s="96" t="s">
        <v>205</v>
      </c>
      <c r="C76" s="96"/>
      <c r="D76" s="128" t="s">
        <v>289</v>
      </c>
      <c r="E76" s="128" t="s">
        <v>289</v>
      </c>
      <c r="F76" s="128" t="s">
        <v>289</v>
      </c>
      <c r="G76" s="128" t="s">
        <v>289</v>
      </c>
      <c r="H76" s="123" t="s">
        <v>289</v>
      </c>
      <c r="I76" s="123" t="s">
        <v>289</v>
      </c>
      <c r="J76" s="123" t="s">
        <v>289</v>
      </c>
      <c r="K76" s="123" t="s">
        <v>289</v>
      </c>
      <c r="L76" s="123" t="s">
        <v>289</v>
      </c>
      <c r="M76" s="123" t="s">
        <v>289</v>
      </c>
      <c r="N76" s="123" t="s">
        <v>289</v>
      </c>
      <c r="O76" s="123" t="s">
        <v>289</v>
      </c>
      <c r="P76" s="123" t="s">
        <v>289</v>
      </c>
      <c r="Q76" s="123" t="s">
        <v>289</v>
      </c>
      <c r="R76" s="123" t="s">
        <v>289</v>
      </c>
      <c r="S76" s="123" t="s">
        <v>289</v>
      </c>
      <c r="T76" s="10"/>
      <c r="U76" s="99" t="s">
        <v>212</v>
      </c>
      <c r="V76" s="99"/>
      <c r="W76" s="12" t="s">
        <v>257</v>
      </c>
      <c r="X76" s="12" t="s">
        <v>257</v>
      </c>
      <c r="Y76" s="12" t="s">
        <v>257</v>
      </c>
      <c r="Z76" s="12" t="s">
        <v>257</v>
      </c>
      <c r="AA76" s="13" t="s">
        <v>289</v>
      </c>
      <c r="AB76" s="13" t="s">
        <v>289</v>
      </c>
      <c r="AC76" s="13" t="s">
        <v>289</v>
      </c>
      <c r="AD76" s="13" t="s">
        <v>289</v>
      </c>
      <c r="AE76" s="13" t="s">
        <v>289</v>
      </c>
      <c r="AF76" s="13" t="s">
        <v>289</v>
      </c>
      <c r="AG76" s="13" t="s">
        <v>289</v>
      </c>
      <c r="AH76" s="13" t="s">
        <v>289</v>
      </c>
      <c r="AI76" s="13" t="s">
        <v>289</v>
      </c>
      <c r="AJ76" s="13" t="s">
        <v>289</v>
      </c>
      <c r="AK76" s="13" t="s">
        <v>289</v>
      </c>
      <c r="AL76" s="13" t="s">
        <v>289</v>
      </c>
      <c r="AM76" s="13"/>
      <c r="AN76" s="13"/>
      <c r="AO76" s="216" t="s">
        <v>206</v>
      </c>
      <c r="AP76" s="217"/>
      <c r="AQ76" s="217"/>
      <c r="AR76" s="217"/>
      <c r="AS76" s="217"/>
      <c r="AT76" s="218"/>
      <c r="AU76" s="219" t="s">
        <v>206</v>
      </c>
      <c r="AV76" s="220" t="s">
        <v>206</v>
      </c>
      <c r="AW76" s="220" t="s">
        <v>206</v>
      </c>
      <c r="AX76" s="220" t="s">
        <v>206</v>
      </c>
      <c r="AY76" s="220" t="s">
        <v>206</v>
      </c>
      <c r="AZ76" s="25"/>
      <c r="BA76" s="26"/>
      <c r="BB76" s="26"/>
      <c r="BC76" s="26"/>
      <c r="BD76" s="26"/>
      <c r="BE76" s="29"/>
      <c r="BF76" s="30"/>
      <c r="BG76" s="30"/>
      <c r="BH76" s="30"/>
      <c r="BI76" s="30"/>
      <c r="BJ76" s="33"/>
      <c r="BK76" s="221" t="s">
        <v>192</v>
      </c>
      <c r="BL76" s="221" t="s">
        <v>192</v>
      </c>
      <c r="BM76" s="34"/>
      <c r="BN76" s="34"/>
      <c r="BO76" s="37"/>
      <c r="BP76" s="38"/>
      <c r="BQ76" s="38"/>
      <c r="BR76" s="38"/>
      <c r="BS76" s="38"/>
      <c r="BT76" s="41"/>
      <c r="BU76" s="42"/>
      <c r="BV76" s="42"/>
      <c r="BW76" s="42"/>
      <c r="BX76" s="42"/>
      <c r="BY76" s="45"/>
      <c r="BZ76" s="46"/>
      <c r="CA76" s="46"/>
      <c r="CB76" s="46"/>
      <c r="CC76" s="46"/>
      <c r="CD76" s="103"/>
      <c r="CE76" s="103"/>
    </row>
    <row r="77" spans="1:83" ht="29.1" customHeight="1" outlineLevel="1">
      <c r="A77" s="6" t="s">
        <v>1</v>
      </c>
      <c r="B77" s="96" t="s">
        <v>205</v>
      </c>
      <c r="C77" s="96"/>
      <c r="D77" s="128" t="s">
        <v>289</v>
      </c>
      <c r="E77" s="128" t="s">
        <v>289</v>
      </c>
      <c r="F77" s="128" t="s">
        <v>289</v>
      </c>
      <c r="G77" s="128" t="s">
        <v>289</v>
      </c>
      <c r="H77" s="123" t="s">
        <v>289</v>
      </c>
      <c r="I77" s="123" t="s">
        <v>289</v>
      </c>
      <c r="J77" s="123" t="s">
        <v>289</v>
      </c>
      <c r="K77" s="123" t="s">
        <v>289</v>
      </c>
      <c r="L77" s="123" t="s">
        <v>289</v>
      </c>
      <c r="M77" s="123" t="s">
        <v>289</v>
      </c>
      <c r="N77" s="123" t="s">
        <v>289</v>
      </c>
      <c r="O77" s="123" t="s">
        <v>289</v>
      </c>
      <c r="P77" s="123" t="s">
        <v>289</v>
      </c>
      <c r="Q77" s="123" t="s">
        <v>289</v>
      </c>
      <c r="R77" s="123" t="s">
        <v>289</v>
      </c>
      <c r="S77" s="123" t="s">
        <v>289</v>
      </c>
      <c r="T77" s="10"/>
      <c r="U77" s="99" t="s">
        <v>212</v>
      </c>
      <c r="V77" s="99"/>
      <c r="W77" s="99" t="s">
        <v>212</v>
      </c>
      <c r="X77" s="99" t="s">
        <v>212</v>
      </c>
      <c r="Y77" s="12"/>
      <c r="Z77" s="12"/>
      <c r="AA77" s="13" t="s">
        <v>289</v>
      </c>
      <c r="AB77" s="13" t="s">
        <v>289</v>
      </c>
      <c r="AC77" s="13" t="s">
        <v>289</v>
      </c>
      <c r="AD77" s="13" t="s">
        <v>289</v>
      </c>
      <c r="AE77" s="13" t="s">
        <v>289</v>
      </c>
      <c r="AF77" s="13" t="s">
        <v>289</v>
      </c>
      <c r="AG77" s="13" t="s">
        <v>289</v>
      </c>
      <c r="AH77" s="13" t="s">
        <v>289</v>
      </c>
      <c r="AI77" s="13" t="s">
        <v>289</v>
      </c>
      <c r="AJ77" s="13" t="s">
        <v>289</v>
      </c>
      <c r="AK77" s="13" t="s">
        <v>289</v>
      </c>
      <c r="AL77" s="13" t="s">
        <v>289</v>
      </c>
      <c r="AM77" s="13"/>
      <c r="AN77" s="13"/>
      <c r="AO77" s="216" t="s">
        <v>206</v>
      </c>
      <c r="AP77" s="217"/>
      <c r="AQ77" s="217"/>
      <c r="AR77" s="217"/>
      <c r="AS77" s="217"/>
      <c r="AT77" s="218"/>
      <c r="AU77" s="219" t="s">
        <v>206</v>
      </c>
      <c r="AV77" s="220" t="s">
        <v>206</v>
      </c>
      <c r="AW77" s="220" t="s">
        <v>206</v>
      </c>
      <c r="AX77" s="220" t="s">
        <v>206</v>
      </c>
      <c r="AY77" s="220" t="s">
        <v>206</v>
      </c>
      <c r="AZ77" s="25"/>
      <c r="BA77" s="26"/>
      <c r="BB77" s="26"/>
      <c r="BC77" s="26"/>
      <c r="BD77" s="26"/>
      <c r="BE77" s="29"/>
      <c r="BF77" s="30"/>
      <c r="BG77" s="30"/>
      <c r="BH77" s="30"/>
      <c r="BI77" s="30"/>
      <c r="BJ77" s="33"/>
      <c r="BK77" s="34"/>
      <c r="BL77" s="34"/>
      <c r="BM77" s="34"/>
      <c r="BN77" s="34"/>
      <c r="BO77" s="37"/>
      <c r="BP77" s="38"/>
      <c r="BQ77" s="38"/>
      <c r="BR77" s="38"/>
      <c r="BS77" s="38"/>
      <c r="BT77" s="41"/>
      <c r="BU77" s="42"/>
      <c r="BV77" s="42"/>
      <c r="BW77" s="42"/>
      <c r="BX77" s="42"/>
      <c r="BY77" s="45"/>
      <c r="BZ77" s="46"/>
      <c r="CA77" s="46"/>
      <c r="CB77" s="46"/>
      <c r="CC77" s="46"/>
      <c r="CD77" s="103" t="s">
        <v>206</v>
      </c>
      <c r="CE77" s="103" t="s">
        <v>206</v>
      </c>
    </row>
    <row r="78" spans="1:83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22"/>
      <c r="CA78" s="22"/>
      <c r="CB78" s="22"/>
      <c r="CC78" s="22"/>
      <c r="CD78" s="1"/>
      <c r="CE78" s="1"/>
    </row>
    <row r="79" spans="1:83" ht="30" customHeight="1" outlineLevel="1">
      <c r="A79" s="47" t="s">
        <v>29</v>
      </c>
      <c r="B79" s="96" t="s">
        <v>205</v>
      </c>
      <c r="C79" s="96"/>
      <c r="D79" s="8"/>
      <c r="E79" s="8"/>
      <c r="F79" s="8"/>
      <c r="G79" s="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2"/>
      <c r="V79" s="12"/>
      <c r="W79" s="12"/>
      <c r="X79" s="12"/>
      <c r="Y79" s="12"/>
      <c r="Z79" s="12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216" t="s">
        <v>206</v>
      </c>
      <c r="AP79" s="217"/>
      <c r="AQ79" s="217"/>
      <c r="AR79" s="217"/>
      <c r="AS79" s="217"/>
      <c r="AT79" s="218"/>
      <c r="AU79" s="219" t="s">
        <v>206</v>
      </c>
      <c r="AV79" s="220" t="s">
        <v>206</v>
      </c>
      <c r="AW79" s="220" t="s">
        <v>206</v>
      </c>
      <c r="AX79" s="220" t="s">
        <v>206</v>
      </c>
      <c r="AY79" s="220" t="s">
        <v>206</v>
      </c>
      <c r="AZ79" s="25"/>
      <c r="BA79" s="26"/>
      <c r="BB79" s="26"/>
      <c r="BC79" s="26"/>
      <c r="BD79" s="26"/>
      <c r="BE79" s="29"/>
      <c r="BF79" s="30"/>
      <c r="BG79" s="30"/>
      <c r="BH79" s="30"/>
      <c r="BI79" s="30"/>
      <c r="BJ79" s="33"/>
      <c r="BK79" s="34"/>
      <c r="BL79" s="34"/>
      <c r="BM79" s="34"/>
      <c r="BN79" s="34"/>
      <c r="BO79" s="37"/>
      <c r="BP79" s="38"/>
      <c r="BQ79" s="38"/>
      <c r="BR79" s="38"/>
      <c r="BS79" s="38"/>
      <c r="BT79" s="41"/>
      <c r="BU79" s="42"/>
      <c r="BV79" s="42"/>
      <c r="BW79" s="42"/>
      <c r="BX79" s="42"/>
      <c r="BY79" s="45"/>
      <c r="BZ79" s="46"/>
      <c r="CA79" s="46"/>
      <c r="CB79" s="46"/>
      <c r="CC79" s="46"/>
      <c r="CD79" s="66"/>
      <c r="CE79" s="66"/>
    </row>
    <row r="80" spans="1:83" ht="30" customHeight="1" outlineLevel="1">
      <c r="A80" s="47" t="s">
        <v>28</v>
      </c>
      <c r="B80" s="8"/>
      <c r="C80" s="8"/>
      <c r="D80" s="8"/>
      <c r="E80" s="8"/>
      <c r="F80" s="8"/>
      <c r="G80" s="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99" t="s">
        <v>212</v>
      </c>
      <c r="V80" s="12"/>
      <c r="W80" s="12"/>
      <c r="X80" s="12"/>
      <c r="Y80" s="12"/>
      <c r="Z80" s="12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216" t="s">
        <v>206</v>
      </c>
      <c r="AP80" s="217"/>
      <c r="AQ80" s="217"/>
      <c r="AR80" s="217"/>
      <c r="AS80" s="217"/>
      <c r="AT80" s="218"/>
      <c r="AU80" s="219" t="s">
        <v>206</v>
      </c>
      <c r="AV80" s="220" t="s">
        <v>206</v>
      </c>
      <c r="AW80" s="220" t="s">
        <v>206</v>
      </c>
      <c r="AX80" s="220" t="s">
        <v>206</v>
      </c>
      <c r="AY80" s="220" t="s">
        <v>206</v>
      </c>
      <c r="AZ80" s="25"/>
      <c r="BA80" s="26"/>
      <c r="BB80" s="26"/>
      <c r="BC80" s="26"/>
      <c r="BD80" s="26"/>
      <c r="BE80" s="29"/>
      <c r="BF80" s="30"/>
      <c r="BG80" s="30"/>
      <c r="BH80" s="30"/>
      <c r="BI80" s="30"/>
      <c r="BJ80" s="33"/>
      <c r="BK80" s="33"/>
      <c r="BL80" s="33"/>
      <c r="BM80" s="33"/>
      <c r="BN80" s="33"/>
      <c r="BO80" s="37"/>
      <c r="BP80" s="38"/>
      <c r="BQ80" s="38"/>
      <c r="BR80" s="38"/>
      <c r="BS80" s="38"/>
      <c r="BT80" s="41"/>
      <c r="BU80" s="42"/>
      <c r="BV80" s="42"/>
      <c r="BW80" s="42"/>
      <c r="BX80" s="42"/>
      <c r="BY80" s="45"/>
      <c r="BZ80" s="46"/>
      <c r="CA80" s="46"/>
      <c r="CB80" s="46"/>
      <c r="CC80" s="46"/>
      <c r="CD80" s="103" t="s">
        <v>206</v>
      </c>
      <c r="CE80" s="103" t="s">
        <v>206</v>
      </c>
    </row>
    <row r="81" spans="1:83" ht="30" customHeight="1" outlineLevel="1">
      <c r="A81" s="47" t="s">
        <v>42</v>
      </c>
      <c r="B81" s="8"/>
      <c r="C81" s="8"/>
      <c r="D81" s="8"/>
      <c r="E81" s="8"/>
      <c r="F81" s="8"/>
      <c r="G81" s="8"/>
      <c r="H81" s="9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2"/>
      <c r="V81" s="12"/>
      <c r="W81" s="12"/>
      <c r="X81" s="12"/>
      <c r="Y81" s="12"/>
      <c r="Z81" s="12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216" t="s">
        <v>206</v>
      </c>
      <c r="AP81" s="217"/>
      <c r="AQ81" s="217"/>
      <c r="AR81" s="217"/>
      <c r="AS81" s="217"/>
      <c r="AT81" s="218"/>
      <c r="AU81" s="219" t="s">
        <v>206</v>
      </c>
      <c r="AV81" s="220" t="s">
        <v>206</v>
      </c>
      <c r="AW81" s="220" t="s">
        <v>206</v>
      </c>
      <c r="AX81" s="220" t="s">
        <v>206</v>
      </c>
      <c r="AY81" s="220" t="s">
        <v>206</v>
      </c>
      <c r="AZ81" s="25"/>
      <c r="BA81" s="26"/>
      <c r="BB81" s="26"/>
      <c r="BC81" s="26"/>
      <c r="BD81" s="26"/>
      <c r="BE81" s="29"/>
      <c r="BF81" s="30"/>
      <c r="BG81" s="30"/>
      <c r="BH81" s="30"/>
      <c r="BI81" s="30"/>
      <c r="BJ81" s="33"/>
      <c r="BK81" s="34"/>
      <c r="BL81" s="34"/>
      <c r="BM81" s="34"/>
      <c r="BN81" s="34"/>
      <c r="BO81" s="37"/>
      <c r="BP81" s="38"/>
      <c r="BQ81" s="38"/>
      <c r="BR81" s="38"/>
      <c r="BS81" s="38"/>
      <c r="BT81" s="41"/>
      <c r="BU81" s="42"/>
      <c r="BV81" s="42"/>
      <c r="BW81" s="42"/>
      <c r="BX81" s="42"/>
      <c r="BY81" s="45"/>
      <c r="BZ81" s="46"/>
      <c r="CA81" s="46"/>
      <c r="CB81" s="46"/>
      <c r="CC81" s="46"/>
      <c r="CD81" s="66"/>
      <c r="CE81" s="66"/>
    </row>
  </sheetData>
  <mergeCells count="71">
    <mergeCell ref="CG3:CG5"/>
    <mergeCell ref="BZ47:CC48"/>
    <mergeCell ref="CD47:CD49"/>
    <mergeCell ref="CE47:CE49"/>
    <mergeCell ref="AV47:AY48"/>
    <mergeCell ref="AZ47:AZ49"/>
    <mergeCell ref="BA47:BD48"/>
    <mergeCell ref="BF47:BI48"/>
    <mergeCell ref="BJ47:BJ49"/>
    <mergeCell ref="BE47:BE49"/>
    <mergeCell ref="BJ3:BJ5"/>
    <mergeCell ref="BK3:BN4"/>
    <mergeCell ref="BO3:BO5"/>
    <mergeCell ref="BP3:BS4"/>
    <mergeCell ref="BT3:BT5"/>
    <mergeCell ref="BU47:BX48"/>
    <mergeCell ref="BZ3:CC4"/>
    <mergeCell ref="CD3:CD5"/>
    <mergeCell ref="CE3:CE5"/>
    <mergeCell ref="AT47:AT49"/>
    <mergeCell ref="AU47:AU49"/>
    <mergeCell ref="BU3:BX4"/>
    <mergeCell ref="BY47:BY49"/>
    <mergeCell ref="BK47:BN48"/>
    <mergeCell ref="BO47:BO49"/>
    <mergeCell ref="BP47:BS48"/>
    <mergeCell ref="BT47:BT49"/>
    <mergeCell ref="A45:CE45"/>
    <mergeCell ref="B47:B49"/>
    <mergeCell ref="D47:S47"/>
    <mergeCell ref="U47:U49"/>
    <mergeCell ref="W47:AL47"/>
    <mergeCell ref="AO47:AO49"/>
    <mergeCell ref="AP47:AS48"/>
    <mergeCell ref="D48:G48"/>
    <mergeCell ref="H48:K48"/>
    <mergeCell ref="L48:O48"/>
    <mergeCell ref="P48:S48"/>
    <mergeCell ref="W48:Z48"/>
    <mergeCell ref="AA48:AD48"/>
    <mergeCell ref="AE48:AH48"/>
    <mergeCell ref="AI48:AL48"/>
    <mergeCell ref="BF3:BI4"/>
    <mergeCell ref="D4:G4"/>
    <mergeCell ref="H4:K4"/>
    <mergeCell ref="L4:O4"/>
    <mergeCell ref="P4:S4"/>
    <mergeCell ref="W4:Z4"/>
    <mergeCell ref="V3:V5"/>
    <mergeCell ref="AA4:AD4"/>
    <mergeCell ref="AE4:AH4"/>
    <mergeCell ref="AI4:AL4"/>
    <mergeCell ref="AM3:AM5"/>
    <mergeCell ref="T3:T5"/>
    <mergeCell ref="AN3:AN5"/>
    <mergeCell ref="B2:U2"/>
    <mergeCell ref="AO2:CE2"/>
    <mergeCell ref="B3:B5"/>
    <mergeCell ref="D3:S3"/>
    <mergeCell ref="U3:U5"/>
    <mergeCell ref="W3:AL3"/>
    <mergeCell ref="AO3:AO5"/>
    <mergeCell ref="AP3:AS4"/>
    <mergeCell ref="AT3:AT5"/>
    <mergeCell ref="AU3:AU5"/>
    <mergeCell ref="BY3:BY5"/>
    <mergeCell ref="AV3:AY4"/>
    <mergeCell ref="AZ3:AZ5"/>
    <mergeCell ref="BA3:BD4"/>
    <mergeCell ref="BE3:BE5"/>
    <mergeCell ref="C3:C5"/>
  </mergeCells>
  <conditionalFormatting sqref="CI5:CJ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{A2B61E3B-C25F-4ABD-8D0F-395A5ED634AC}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A2B61E3B-C25F-4ABD-8D0F-395A5ED634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CI5:CJ6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sheetPr codeName="Tabelle32">
    <tabColor rgb="FFFF0000"/>
  </sheetPr>
  <dimension ref="A1:AT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17.375" style="1" customWidth="1"/>
    <col min="3" max="6" width="17.375" style="1" hidden="1" customWidth="1" outlineLevel="1"/>
    <col min="7" max="9" width="14.875" style="3" hidden="1" customWidth="1" outlineLevel="3"/>
    <col min="10" max="19" width="14.875" style="1" hidden="1" customWidth="1" outlineLevel="3"/>
    <col min="20" max="20" width="14.875" style="1" customWidth="1" collapsed="1"/>
    <col min="21" max="25" width="14.875" style="1" hidden="1" customWidth="1" outlineLevel="1"/>
    <col min="26" max="38" width="12.875" style="1" hidden="1" customWidth="1" outlineLevel="1"/>
    <col min="39" max="39" width="12.875" style="1" customWidth="1" collapsed="1"/>
    <col min="40" max="42" width="10.875" style="1"/>
    <col min="43" max="43" width="21.75" style="1" customWidth="1"/>
    <col min="44" max="45" width="10.875" style="1"/>
    <col min="46" max="46" width="29.625" style="1" bestFit="1" customWidth="1"/>
    <col min="47" max="16384" width="10.875" style="1"/>
  </cols>
  <sheetData>
    <row r="1" spans="1:46" ht="24.95" customHeight="1">
      <c r="A1" s="155" t="s">
        <v>346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46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65"/>
      <c r="V2" s="65"/>
      <c r="W2" s="65"/>
      <c r="X2" s="65"/>
      <c r="Y2" s="65"/>
      <c r="AN2" s="465"/>
      <c r="AO2" s="465"/>
    </row>
    <row r="3" spans="1:46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69" t="s">
        <v>157</v>
      </c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48" t="s">
        <v>162</v>
      </c>
      <c r="AM3" s="460" t="s">
        <v>435</v>
      </c>
      <c r="AN3" s="466" t="s">
        <v>72</v>
      </c>
      <c r="AO3" s="466" t="s">
        <v>73</v>
      </c>
      <c r="AQ3" s="539" t="s">
        <v>80</v>
      </c>
      <c r="AS3" s="375" t="s">
        <v>159</v>
      </c>
      <c r="AT3" s="376" t="s">
        <v>351</v>
      </c>
    </row>
    <row r="4" spans="1:46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46"/>
      <c r="S4" s="470"/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51"/>
      <c r="AL4" s="449"/>
      <c r="AM4" s="461"/>
      <c r="AN4" s="467"/>
      <c r="AO4" s="467"/>
      <c r="AQ4" s="539"/>
      <c r="AS4" s="377" t="s">
        <v>46</v>
      </c>
      <c r="AT4" s="378" t="s">
        <v>158</v>
      </c>
    </row>
    <row r="5" spans="1:46" ht="26.1" customHeight="1">
      <c r="A5" s="4"/>
      <c r="B5" s="445"/>
      <c r="C5" s="139" t="s">
        <v>58</v>
      </c>
      <c r="D5" s="5" t="s">
        <v>59</v>
      </c>
      <c r="E5" s="139" t="s">
        <v>60</v>
      </c>
      <c r="F5" s="139" t="s">
        <v>154</v>
      </c>
      <c r="G5" s="139" t="s">
        <v>58</v>
      </c>
      <c r="H5" s="5" t="s">
        <v>59</v>
      </c>
      <c r="I5" s="139" t="s">
        <v>60</v>
      </c>
      <c r="J5" s="139" t="s">
        <v>154</v>
      </c>
      <c r="K5" s="139" t="s">
        <v>58</v>
      </c>
      <c r="L5" s="5" t="s">
        <v>59</v>
      </c>
      <c r="M5" s="139" t="s">
        <v>60</v>
      </c>
      <c r="N5" s="139" t="s">
        <v>154</v>
      </c>
      <c r="O5" s="139" t="s">
        <v>58</v>
      </c>
      <c r="P5" s="5" t="s">
        <v>59</v>
      </c>
      <c r="Q5" s="139" t="s">
        <v>60</v>
      </c>
      <c r="R5" s="199" t="s">
        <v>154</v>
      </c>
      <c r="S5" s="471"/>
      <c r="T5" s="450"/>
      <c r="U5" s="450"/>
      <c r="V5" s="140" t="s">
        <v>58</v>
      </c>
      <c r="W5" s="11" t="s">
        <v>59</v>
      </c>
      <c r="X5" s="140" t="s">
        <v>60</v>
      </c>
      <c r="Y5" s="140" t="s">
        <v>154</v>
      </c>
      <c r="Z5" s="140" t="s">
        <v>58</v>
      </c>
      <c r="AA5" s="11" t="s">
        <v>59</v>
      </c>
      <c r="AB5" s="140" t="s">
        <v>60</v>
      </c>
      <c r="AC5" s="140" t="s">
        <v>154</v>
      </c>
      <c r="AD5" s="140" t="s">
        <v>58</v>
      </c>
      <c r="AE5" s="11" t="s">
        <v>59</v>
      </c>
      <c r="AF5" s="140" t="s">
        <v>60</v>
      </c>
      <c r="AG5" s="140" t="s">
        <v>154</v>
      </c>
      <c r="AH5" s="140" t="s">
        <v>58</v>
      </c>
      <c r="AI5" s="11" t="s">
        <v>59</v>
      </c>
      <c r="AJ5" s="140" t="s">
        <v>60</v>
      </c>
      <c r="AK5" s="200" t="s">
        <v>154</v>
      </c>
      <c r="AL5" s="450"/>
      <c r="AM5" s="462"/>
      <c r="AN5" s="468"/>
      <c r="AO5" s="468"/>
      <c r="AQ5" s="539"/>
      <c r="AS5" s="377" t="s">
        <v>160</v>
      </c>
      <c r="AT5" s="378" t="s">
        <v>352</v>
      </c>
    </row>
    <row r="6" spans="1:46" ht="29.1" customHeight="1">
      <c r="A6" s="342" t="s">
        <v>6</v>
      </c>
      <c r="B6" s="107"/>
      <c r="C6" s="8"/>
      <c r="D6" s="8"/>
      <c r="E6" s="8"/>
      <c r="F6" s="8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58"/>
      <c r="U6" s="58"/>
      <c r="V6" s="12"/>
      <c r="W6" s="12"/>
      <c r="X6" s="12"/>
      <c r="Y6" s="1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66"/>
      <c r="AO6" s="66"/>
      <c r="AQ6" s="79"/>
      <c r="AS6" s="379" t="s">
        <v>161</v>
      </c>
      <c r="AT6" s="380" t="s">
        <v>353</v>
      </c>
    </row>
    <row r="7" spans="1:46" ht="29.1" customHeight="1">
      <c r="A7" s="6" t="s">
        <v>9</v>
      </c>
      <c r="B7" s="107"/>
      <c r="C7" s="8"/>
      <c r="D7" s="8"/>
      <c r="E7" s="8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58"/>
      <c r="U7" s="58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66"/>
      <c r="AO7" s="66"/>
      <c r="AQ7" s="79"/>
    </row>
    <row r="8" spans="1:46" ht="29.1" customHeight="1">
      <c r="A8" s="6" t="s">
        <v>18</v>
      </c>
      <c r="B8" s="107"/>
      <c r="C8" s="8"/>
      <c r="D8" s="8"/>
      <c r="E8" s="8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58"/>
      <c r="U8" s="58"/>
      <c r="V8" s="12"/>
      <c r="W8" s="12"/>
      <c r="X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66"/>
      <c r="AO8" s="66"/>
      <c r="AQ8" s="79"/>
    </row>
    <row r="9" spans="1:46" ht="29.1" customHeight="1">
      <c r="A9" s="6" t="s">
        <v>16</v>
      </c>
      <c r="B9" s="107"/>
      <c r="C9" s="8"/>
      <c r="D9" s="8"/>
      <c r="E9" s="8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58"/>
      <c r="U9" s="58"/>
      <c r="V9" s="12"/>
      <c r="W9" s="12"/>
      <c r="X9" s="12"/>
      <c r="Y9" s="12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66"/>
      <c r="AO9" s="66"/>
      <c r="AQ9" s="79"/>
    </row>
    <row r="10" spans="1:46" ht="29.1" customHeight="1">
      <c r="A10" s="6" t="s">
        <v>22</v>
      </c>
      <c r="B10" s="107"/>
      <c r="C10" s="8"/>
      <c r="D10" s="8"/>
      <c r="E10" s="8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58"/>
      <c r="U10" s="58"/>
      <c r="V10" s="12"/>
      <c r="W10" s="12"/>
      <c r="X10" s="12"/>
      <c r="Y10" s="12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66"/>
      <c r="AO10" s="66"/>
      <c r="AQ10" s="79"/>
    </row>
    <row r="11" spans="1:46" ht="29.1" customHeight="1">
      <c r="A11" s="6" t="s">
        <v>19</v>
      </c>
      <c r="B11" s="107"/>
      <c r="C11" s="8"/>
      <c r="D11" s="8"/>
      <c r="E11" s="8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58">
        <v>438488</v>
      </c>
      <c r="U11" s="58" t="s">
        <v>160</v>
      </c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423">
        <v>2012</v>
      </c>
      <c r="AN11" s="66"/>
      <c r="AO11" s="66"/>
      <c r="AQ11" s="79" t="s">
        <v>117</v>
      </c>
    </row>
    <row r="12" spans="1:46" ht="29.1" customHeight="1">
      <c r="A12" s="6" t="s">
        <v>3</v>
      </c>
      <c r="B12" s="107"/>
      <c r="C12" s="8"/>
      <c r="D12" s="8"/>
      <c r="E12" s="8"/>
      <c r="F12" s="8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58"/>
      <c r="U12" s="58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66"/>
      <c r="AO12" s="66"/>
      <c r="AQ12" s="79"/>
    </row>
    <row r="13" spans="1:46" ht="29.1" customHeight="1">
      <c r="A13" s="6" t="s">
        <v>20</v>
      </c>
      <c r="B13" s="107"/>
      <c r="C13" s="8"/>
      <c r="D13" s="8"/>
      <c r="E13" s="8"/>
      <c r="F13" s="8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58"/>
      <c r="U13" s="58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66"/>
      <c r="AO13" s="66"/>
      <c r="AQ13" s="79"/>
    </row>
    <row r="14" spans="1:46" ht="29.1" customHeight="1">
      <c r="A14" s="6" t="s">
        <v>13</v>
      </c>
      <c r="B14" s="107"/>
      <c r="C14" s="8"/>
      <c r="D14" s="8"/>
      <c r="E14" s="8"/>
      <c r="F14" s="8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58"/>
      <c r="U14" s="58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66"/>
      <c r="AO14" s="66"/>
      <c r="AQ14" s="79"/>
    </row>
    <row r="15" spans="1:46" ht="29.1" customHeight="1">
      <c r="A15" s="6" t="s">
        <v>4</v>
      </c>
      <c r="B15" s="107"/>
      <c r="C15" s="8"/>
      <c r="D15" s="8"/>
      <c r="E15" s="8"/>
      <c r="F15" s="8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58"/>
      <c r="U15" s="58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66"/>
      <c r="AO15" s="66"/>
      <c r="AQ15" s="79"/>
    </row>
    <row r="16" spans="1:46" ht="29.1" customHeight="1">
      <c r="A16" s="7" t="s">
        <v>0</v>
      </c>
      <c r="B16" s="107">
        <v>0.09</v>
      </c>
      <c r="C16" s="8"/>
      <c r="D16" s="8"/>
      <c r="E16" s="8"/>
      <c r="F16" s="8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58"/>
      <c r="U16" s="58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>
        <v>2012</v>
      </c>
      <c r="AN16" s="66"/>
      <c r="AO16" s="66"/>
      <c r="AQ16" s="79" t="s">
        <v>420</v>
      </c>
    </row>
    <row r="17" spans="1:43" ht="29.1" customHeight="1">
      <c r="A17" s="6" t="s">
        <v>15</v>
      </c>
      <c r="B17" s="107"/>
      <c r="C17" s="8"/>
      <c r="D17" s="8"/>
      <c r="E17" s="8"/>
      <c r="F17" s="8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58"/>
      <c r="U17" s="58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66"/>
      <c r="AO17" s="66"/>
      <c r="AQ17" s="79"/>
    </row>
    <row r="18" spans="1:43" ht="29.1" customHeight="1">
      <c r="A18" s="6" t="s">
        <v>21</v>
      </c>
      <c r="B18" s="107"/>
      <c r="C18" s="8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8">
        <v>55519</v>
      </c>
      <c r="U18" s="58" t="s">
        <v>160</v>
      </c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423">
        <v>2012</v>
      </c>
      <c r="AN18" s="66"/>
      <c r="AO18" s="66"/>
      <c r="AQ18" s="79" t="s">
        <v>121</v>
      </c>
    </row>
    <row r="19" spans="1:43" ht="29.1" customHeight="1">
      <c r="A19" s="6" t="s">
        <v>10</v>
      </c>
      <c r="B19" s="107"/>
      <c r="C19" s="8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58"/>
      <c r="U19" s="58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66"/>
      <c r="AO19" s="66"/>
      <c r="AQ19" s="79"/>
    </row>
    <row r="20" spans="1:43" ht="29.1" customHeight="1">
      <c r="A20" s="6" t="s">
        <v>2</v>
      </c>
      <c r="B20" s="107">
        <v>0.17070000000000002</v>
      </c>
      <c r="C20" s="8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58"/>
      <c r="U20" s="58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2012</v>
      </c>
      <c r="AN20" s="66"/>
      <c r="AO20" s="66"/>
      <c r="AQ20" s="79" t="s">
        <v>420</v>
      </c>
    </row>
    <row r="21" spans="1:43" ht="29.1" customHeight="1">
      <c r="A21" s="6" t="s">
        <v>23</v>
      </c>
      <c r="B21" s="107"/>
      <c r="C21" s="8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58"/>
      <c r="U21" s="58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66"/>
      <c r="AO21" s="66"/>
      <c r="AQ21" s="79"/>
    </row>
    <row r="22" spans="1:43" ht="29.1" customHeight="1">
      <c r="A22" s="6" t="s">
        <v>17</v>
      </c>
      <c r="B22" s="107"/>
      <c r="C22" s="8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58"/>
      <c r="U22" s="58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66"/>
      <c r="AO22" s="66"/>
      <c r="AQ22" s="79"/>
    </row>
    <row r="23" spans="1:43" ht="29.1" customHeight="1">
      <c r="A23" s="6" t="s">
        <v>24</v>
      </c>
      <c r="B23" s="107"/>
      <c r="C23" s="8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58"/>
      <c r="U23" s="58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66"/>
      <c r="AO23" s="66"/>
      <c r="AQ23" s="79"/>
    </row>
    <row r="24" spans="1:43" ht="29.1" customHeight="1">
      <c r="A24" s="6" t="s">
        <v>27</v>
      </c>
      <c r="B24" s="107"/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58"/>
      <c r="U24" s="58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66"/>
      <c r="AO24" s="66"/>
      <c r="AQ24" s="79"/>
    </row>
    <row r="25" spans="1:43" ht="29.1" customHeight="1">
      <c r="A25" s="6" t="s">
        <v>8</v>
      </c>
      <c r="B25" s="107"/>
      <c r="C25" s="8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8">
        <v>290640</v>
      </c>
      <c r="U25" s="58" t="s">
        <v>160</v>
      </c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>
        <v>2012</v>
      </c>
      <c r="AN25" s="66"/>
      <c r="AO25" s="66"/>
      <c r="AQ25" s="79" t="s">
        <v>128</v>
      </c>
    </row>
    <row r="26" spans="1:43" ht="29.1" customHeight="1">
      <c r="A26" s="6" t="s">
        <v>11</v>
      </c>
      <c r="B26" s="107"/>
      <c r="C26" s="8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58">
        <v>78843.03</v>
      </c>
      <c r="U26" s="58" t="s">
        <v>160</v>
      </c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 t="s">
        <v>140</v>
      </c>
      <c r="AN26" s="66"/>
      <c r="AO26" s="66"/>
      <c r="AQ26" s="79" t="s">
        <v>113</v>
      </c>
    </row>
    <row r="27" spans="1:43" ht="29.1" customHeight="1">
      <c r="A27" s="6" t="s">
        <v>14</v>
      </c>
      <c r="B27" s="107"/>
      <c r="C27" s="8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58"/>
      <c r="U27" s="58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66"/>
      <c r="AO27" s="66"/>
      <c r="AQ27" s="79"/>
    </row>
    <row r="28" spans="1:43" ht="29.1" customHeight="1">
      <c r="A28" s="6" t="s">
        <v>12</v>
      </c>
      <c r="B28" s="107"/>
      <c r="C28" s="8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8"/>
      <c r="U28" s="58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66"/>
      <c r="AO28" s="66"/>
      <c r="AQ28" s="79"/>
    </row>
    <row r="29" spans="1:43" ht="29.1" customHeight="1">
      <c r="A29" s="6" t="s">
        <v>25</v>
      </c>
      <c r="B29" s="107"/>
      <c r="C29" s="8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58"/>
      <c r="U29" s="58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66"/>
      <c r="AO29" s="66"/>
      <c r="AQ29" s="79"/>
    </row>
    <row r="30" spans="1:43" ht="29.1" customHeight="1">
      <c r="A30" s="6" t="s">
        <v>26</v>
      </c>
      <c r="B30" s="107"/>
      <c r="C30" s="8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58"/>
      <c r="U30" s="58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66"/>
      <c r="AO30" s="66"/>
      <c r="AQ30" s="79"/>
    </row>
    <row r="31" spans="1:43" ht="29.1" customHeight="1">
      <c r="A31" s="6" t="s">
        <v>5</v>
      </c>
      <c r="B31" s="107"/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58"/>
      <c r="U31" s="58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66"/>
      <c r="AO31" s="66"/>
      <c r="AQ31" s="79"/>
    </row>
    <row r="32" spans="1:43" ht="29.1" customHeight="1">
      <c r="A32" s="6" t="s">
        <v>7</v>
      </c>
      <c r="B32" s="107"/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58"/>
      <c r="U32" s="58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66"/>
      <c r="AO32" s="66"/>
      <c r="AQ32" s="79"/>
    </row>
    <row r="33" spans="1:43" ht="29.1" customHeight="1">
      <c r="A33" s="345" t="s">
        <v>1</v>
      </c>
      <c r="B33" s="107"/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58"/>
      <c r="U33" s="58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66"/>
      <c r="AO33" s="66"/>
      <c r="AQ33" s="79"/>
    </row>
    <row r="34" spans="1:43" ht="29.1" customHeight="1">
      <c r="A34" s="343" t="s">
        <v>44</v>
      </c>
      <c r="B34" s="10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58"/>
      <c r="U34" s="58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66"/>
      <c r="AO34" s="66"/>
      <c r="AQ34" s="79"/>
    </row>
    <row r="35" spans="1:43" s="48" customFormat="1" ht="29.1" customHeight="1">
      <c r="B35" s="8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3" ht="30" customHeight="1">
      <c r="A36" s="47" t="s">
        <v>29</v>
      </c>
      <c r="B36" s="107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58"/>
      <c r="U36" s="58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66"/>
      <c r="AO36" s="66"/>
      <c r="AQ36" s="79"/>
    </row>
    <row r="37" spans="1:43" ht="30" customHeight="1">
      <c r="A37" s="47" t="s">
        <v>28</v>
      </c>
      <c r="B37" s="107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58">
        <v>9632</v>
      </c>
      <c r="U37" s="58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>
        <v>2012</v>
      </c>
      <c r="AN37" s="66"/>
      <c r="AO37" s="66"/>
      <c r="AQ37" s="79" t="s">
        <v>115</v>
      </c>
    </row>
    <row r="38" spans="1:43" ht="30" customHeight="1">
      <c r="A38" s="47" t="s">
        <v>42</v>
      </c>
      <c r="B38" s="107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58"/>
      <c r="U38" s="58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66"/>
      <c r="AO38" s="66"/>
      <c r="AQ38" s="79"/>
    </row>
    <row r="39" spans="1:43" s="48" customFormat="1" ht="30" customHeight="1">
      <c r="A39" s="2"/>
      <c r="B39" s="8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3" ht="36" customHeight="1">
      <c r="A40" s="344" t="s">
        <v>43</v>
      </c>
      <c r="B40" s="117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67"/>
      <c r="AO40" s="67"/>
      <c r="AQ40" s="79"/>
    </row>
    <row r="44" spans="1:43" ht="18" thickBot="1"/>
    <row r="45" spans="1:43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8"/>
    </row>
    <row r="46" spans="1:43" outlineLevel="1"/>
    <row r="47" spans="1:43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207"/>
      <c r="T47" s="448" t="s">
        <v>30</v>
      </c>
      <c r="U47" s="168"/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48" t="s">
        <v>162</v>
      </c>
      <c r="AM47" s="460" t="s">
        <v>435</v>
      </c>
      <c r="AN47" s="466" t="s">
        <v>72</v>
      </c>
      <c r="AO47" s="466" t="s">
        <v>73</v>
      </c>
    </row>
    <row r="48" spans="1:43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173"/>
      <c r="T48" s="449"/>
      <c r="U48" s="178"/>
      <c r="V48" s="451" t="s">
        <v>43</v>
      </c>
      <c r="W48" s="452"/>
      <c r="X48" s="452"/>
      <c r="Y48" s="452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2"/>
      <c r="AL48" s="449"/>
      <c r="AM48" s="461"/>
      <c r="AN48" s="467"/>
      <c r="AO48" s="467"/>
    </row>
    <row r="49" spans="1:41" ht="26.1" customHeight="1">
      <c r="A49" s="4"/>
      <c r="B49" s="445"/>
      <c r="C49" s="139" t="s">
        <v>58</v>
      </c>
      <c r="D49" s="5" t="s">
        <v>59</v>
      </c>
      <c r="E49" s="139" t="s">
        <v>60</v>
      </c>
      <c r="F49" s="139" t="s">
        <v>154</v>
      </c>
      <c r="G49" s="139" t="s">
        <v>58</v>
      </c>
      <c r="H49" s="5" t="s">
        <v>59</v>
      </c>
      <c r="I49" s="139" t="s">
        <v>60</v>
      </c>
      <c r="J49" s="139" t="s">
        <v>154</v>
      </c>
      <c r="K49" s="139" t="s">
        <v>58</v>
      </c>
      <c r="L49" s="5" t="s">
        <v>59</v>
      </c>
      <c r="M49" s="139" t="s">
        <v>60</v>
      </c>
      <c r="N49" s="139" t="s">
        <v>154</v>
      </c>
      <c r="O49" s="139" t="s">
        <v>58</v>
      </c>
      <c r="P49" s="5" t="s">
        <v>59</v>
      </c>
      <c r="Q49" s="139" t="s">
        <v>60</v>
      </c>
      <c r="R49" s="199" t="s">
        <v>154</v>
      </c>
      <c r="S49" s="174"/>
      <c r="T49" s="450"/>
      <c r="U49" s="167"/>
      <c r="V49" s="140" t="s">
        <v>58</v>
      </c>
      <c r="W49" s="11" t="s">
        <v>59</v>
      </c>
      <c r="X49" s="140" t="s">
        <v>60</v>
      </c>
      <c r="Y49" s="140" t="s">
        <v>154</v>
      </c>
      <c r="Z49" s="140" t="s">
        <v>58</v>
      </c>
      <c r="AA49" s="11" t="s">
        <v>59</v>
      </c>
      <c r="AB49" s="140" t="s">
        <v>60</v>
      </c>
      <c r="AC49" s="140" t="s">
        <v>154</v>
      </c>
      <c r="AD49" s="140" t="s">
        <v>58</v>
      </c>
      <c r="AE49" s="11" t="s">
        <v>59</v>
      </c>
      <c r="AF49" s="140" t="s">
        <v>60</v>
      </c>
      <c r="AG49" s="140" t="s">
        <v>154</v>
      </c>
      <c r="AH49" s="140" t="s">
        <v>58</v>
      </c>
      <c r="AI49" s="11" t="s">
        <v>59</v>
      </c>
      <c r="AJ49" s="140" t="s">
        <v>60</v>
      </c>
      <c r="AK49" s="200" t="s">
        <v>154</v>
      </c>
      <c r="AL49" s="450"/>
      <c r="AM49" s="462"/>
      <c r="AN49" s="468"/>
      <c r="AO49" s="468"/>
    </row>
    <row r="50" spans="1:41" ht="29.1" customHeight="1" outlineLevel="1">
      <c r="A50" s="342" t="s">
        <v>6</v>
      </c>
      <c r="B50" s="8"/>
      <c r="C50" s="8"/>
      <c r="D50" s="8"/>
      <c r="E50" s="8"/>
      <c r="F50" s="8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2"/>
      <c r="U50" s="12"/>
      <c r="V50" s="12"/>
      <c r="W50" s="12"/>
      <c r="X50" s="12"/>
      <c r="Y50" s="12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66"/>
      <c r="AO50" s="66"/>
    </row>
    <row r="51" spans="1:41" ht="29.1" customHeight="1" outlineLevel="1">
      <c r="A51" s="6" t="s">
        <v>9</v>
      </c>
      <c r="B51" s="8"/>
      <c r="C51" s="8"/>
      <c r="D51" s="8"/>
      <c r="E51" s="8"/>
      <c r="F51" s="8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2"/>
      <c r="U51" s="12"/>
      <c r="V51" s="12"/>
      <c r="W51" s="12"/>
      <c r="X51" s="12"/>
      <c r="Y51" s="12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66"/>
      <c r="AO51" s="66"/>
    </row>
    <row r="52" spans="1:41" ht="29.1" customHeight="1" outlineLevel="1">
      <c r="A52" s="6" t="s">
        <v>18</v>
      </c>
      <c r="B52" s="8"/>
      <c r="C52" s="8"/>
      <c r="D52" s="8"/>
      <c r="E52" s="8"/>
      <c r="F52" s="8"/>
      <c r="G52" s="9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2"/>
      <c r="U52" s="12"/>
      <c r="V52" s="12"/>
      <c r="W52" s="12"/>
      <c r="X52" s="12"/>
      <c r="Y52" s="12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66"/>
      <c r="AO52" s="66"/>
    </row>
    <row r="53" spans="1:41" ht="29.1" customHeight="1" outlineLevel="1">
      <c r="A53" s="6" t="s">
        <v>16</v>
      </c>
      <c r="B53" s="8"/>
      <c r="C53" s="8"/>
      <c r="D53" s="8"/>
      <c r="E53" s="8"/>
      <c r="F53" s="8"/>
      <c r="G53" s="9"/>
      <c r="H53" s="9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2"/>
      <c r="U53" s="12"/>
      <c r="V53" s="12"/>
      <c r="W53" s="12"/>
      <c r="X53" s="12"/>
      <c r="Y53" s="12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66"/>
      <c r="AO53" s="66"/>
    </row>
    <row r="54" spans="1:41" ht="29.1" customHeight="1" outlineLevel="1">
      <c r="A54" s="6" t="s">
        <v>22</v>
      </c>
      <c r="B54" s="8"/>
      <c r="C54" s="8"/>
      <c r="D54" s="8"/>
      <c r="E54" s="8"/>
      <c r="F54" s="8"/>
      <c r="G54" s="9"/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2"/>
      <c r="U54" s="12"/>
      <c r="V54" s="12"/>
      <c r="W54" s="12"/>
      <c r="X54" s="12"/>
      <c r="Y54" s="12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66"/>
      <c r="AO54" s="66"/>
    </row>
    <row r="55" spans="1:41" ht="29.1" customHeight="1" outlineLevel="1">
      <c r="A55" s="6" t="s">
        <v>19</v>
      </c>
      <c r="B55" s="8"/>
      <c r="C55" s="8"/>
      <c r="D55" s="8"/>
      <c r="E55" s="8"/>
      <c r="F55" s="8"/>
      <c r="G55" s="9"/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2" t="s">
        <v>177</v>
      </c>
      <c r="U55" s="12"/>
      <c r="V55" s="12"/>
      <c r="W55" s="12"/>
      <c r="X55" s="12"/>
      <c r="Y55" s="12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66"/>
      <c r="AO55" s="66"/>
    </row>
    <row r="56" spans="1:41" ht="29.1" customHeight="1" outlineLevel="1">
      <c r="A56" s="6" t="s">
        <v>3</v>
      </c>
      <c r="B56" s="8"/>
      <c r="C56" s="8"/>
      <c r="D56" s="8"/>
      <c r="E56" s="8"/>
      <c r="F56" s="8"/>
      <c r="G56" s="9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2"/>
      <c r="U56" s="12"/>
      <c r="V56" s="12"/>
      <c r="W56" s="12"/>
      <c r="X56" s="12"/>
      <c r="Y56" s="12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66"/>
      <c r="AO56" s="66"/>
    </row>
    <row r="57" spans="1:41" ht="29.1" customHeight="1" outlineLevel="1">
      <c r="A57" s="6" t="s">
        <v>20</v>
      </c>
      <c r="B57" s="8"/>
      <c r="C57" s="8"/>
      <c r="D57" s="8"/>
      <c r="E57" s="8"/>
      <c r="F57" s="8"/>
      <c r="G57" s="9"/>
      <c r="H57" s="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2"/>
      <c r="U57" s="12"/>
      <c r="V57" s="12"/>
      <c r="W57" s="12"/>
      <c r="X57" s="12"/>
      <c r="Y57" s="12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66"/>
      <c r="AO57" s="66"/>
    </row>
    <row r="58" spans="1:41" ht="29.1" customHeight="1" outlineLevel="1">
      <c r="A58" s="6" t="s">
        <v>13</v>
      </c>
      <c r="B58" s="8"/>
      <c r="C58" s="8"/>
      <c r="D58" s="8"/>
      <c r="E58" s="8"/>
      <c r="F58" s="8"/>
      <c r="G58" s="9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2"/>
      <c r="U58" s="12"/>
      <c r="V58" s="12"/>
      <c r="W58" s="12"/>
      <c r="X58" s="12"/>
      <c r="Y58" s="12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66"/>
      <c r="AO58" s="66"/>
    </row>
    <row r="59" spans="1:41" ht="29.1" customHeight="1" outlineLevel="1">
      <c r="A59" s="6" t="s">
        <v>4</v>
      </c>
      <c r="B59" s="8"/>
      <c r="C59" s="8"/>
      <c r="D59" s="8"/>
      <c r="E59" s="8"/>
      <c r="F59" s="8"/>
      <c r="G59" s="9"/>
      <c r="H59" s="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2"/>
      <c r="U59" s="12"/>
      <c r="V59" s="12"/>
      <c r="W59" s="12"/>
      <c r="X59" s="12"/>
      <c r="Y59" s="12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66"/>
      <c r="AO59" s="66"/>
    </row>
    <row r="60" spans="1:41" ht="29.1" customHeight="1" outlineLevel="1">
      <c r="A60" s="7" t="s">
        <v>0</v>
      </c>
      <c r="B60" s="8" t="s">
        <v>212</v>
      </c>
      <c r="C60" s="8"/>
      <c r="D60" s="8"/>
      <c r="E60" s="8"/>
      <c r="F60" s="8"/>
      <c r="G60" s="9"/>
      <c r="H60" s="9"/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2"/>
      <c r="U60" s="12"/>
      <c r="V60" s="12"/>
      <c r="W60" s="12"/>
      <c r="X60" s="12"/>
      <c r="Y60" s="12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66"/>
      <c r="AO60" s="66"/>
    </row>
    <row r="61" spans="1:41" ht="29.1" customHeight="1" outlineLevel="1">
      <c r="A61" s="6" t="s">
        <v>15</v>
      </c>
      <c r="B61" s="8"/>
      <c r="C61" s="8"/>
      <c r="D61" s="8"/>
      <c r="E61" s="8"/>
      <c r="F61" s="8"/>
      <c r="G61" s="9"/>
      <c r="H61" s="9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/>
      <c r="U61" s="12"/>
      <c r="V61" s="12"/>
      <c r="W61" s="12"/>
      <c r="X61" s="12"/>
      <c r="Y61" s="12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66"/>
      <c r="AO61" s="66"/>
    </row>
    <row r="62" spans="1:41" ht="29.1" customHeight="1" outlineLevel="1">
      <c r="A62" s="6" t="s">
        <v>21</v>
      </c>
      <c r="B62" s="8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2" t="s">
        <v>179</v>
      </c>
      <c r="U62" s="12"/>
      <c r="V62" s="12"/>
      <c r="W62" s="12"/>
      <c r="X62" s="12"/>
      <c r="Y62" s="12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66"/>
      <c r="AO62" s="66"/>
    </row>
    <row r="63" spans="1:41" ht="29.1" customHeight="1" outlineLevel="1">
      <c r="A63" s="6" t="s">
        <v>10</v>
      </c>
      <c r="B63" s="8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  <c r="U63" s="12"/>
      <c r="V63" s="12"/>
      <c r="W63" s="12"/>
      <c r="X63" s="12"/>
      <c r="Y63" s="12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66"/>
      <c r="AO63" s="66"/>
    </row>
    <row r="64" spans="1:41" ht="29.1" customHeight="1" outlineLevel="1">
      <c r="A64" s="6" t="s">
        <v>2</v>
      </c>
      <c r="B64" s="8" t="s">
        <v>212</v>
      </c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2"/>
      <c r="U64" s="12"/>
      <c r="V64" s="12"/>
      <c r="W64" s="12"/>
      <c r="X64" s="12"/>
      <c r="Y64" s="12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66"/>
      <c r="AO64" s="66"/>
    </row>
    <row r="65" spans="1:41" ht="29.1" customHeight="1" outlineLevel="1">
      <c r="A65" s="6" t="s">
        <v>23</v>
      </c>
      <c r="B65" s="8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2"/>
      <c r="U65" s="12"/>
      <c r="V65" s="12"/>
      <c r="W65" s="12"/>
      <c r="X65" s="12"/>
      <c r="Y65" s="12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66"/>
      <c r="AO65" s="66"/>
    </row>
    <row r="66" spans="1:41" ht="29.1" customHeight="1" outlineLevel="1">
      <c r="A66" s="6" t="s">
        <v>17</v>
      </c>
      <c r="B66" s="8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2"/>
      <c r="U66" s="12"/>
      <c r="V66" s="12"/>
      <c r="W66" s="12"/>
      <c r="X66" s="12"/>
      <c r="Y66" s="12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66"/>
      <c r="AO66" s="66"/>
    </row>
    <row r="67" spans="1:41" ht="29.1" customHeight="1" outlineLevel="1">
      <c r="A67" s="6" t="s">
        <v>24</v>
      </c>
      <c r="B67" s="8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2"/>
      <c r="U67" s="12"/>
      <c r="V67" s="12"/>
      <c r="W67" s="12"/>
      <c r="X67" s="12"/>
      <c r="Y67" s="12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66"/>
      <c r="AO67" s="66"/>
    </row>
    <row r="68" spans="1:41" ht="29.1" customHeight="1" outlineLevel="1">
      <c r="A68" s="6" t="s">
        <v>27</v>
      </c>
      <c r="B68" s="8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/>
      <c r="U68" s="12"/>
      <c r="V68" s="12"/>
      <c r="W68" s="12"/>
      <c r="X68" s="12"/>
      <c r="Y68" s="12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66"/>
      <c r="AO68" s="66"/>
    </row>
    <row r="69" spans="1:41" ht="29.1" customHeight="1" outlineLevel="1">
      <c r="A69" s="6" t="s">
        <v>8</v>
      </c>
      <c r="B69" s="8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2" t="s">
        <v>187</v>
      </c>
      <c r="U69" s="12"/>
      <c r="V69" s="12"/>
      <c r="W69" s="12"/>
      <c r="X69" s="12"/>
      <c r="Y69" s="12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66"/>
      <c r="AO69" s="66"/>
    </row>
    <row r="70" spans="1:41" ht="29.1" customHeight="1" outlineLevel="1">
      <c r="A70" s="6" t="s">
        <v>11</v>
      </c>
      <c r="B70" s="8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2" t="s">
        <v>180</v>
      </c>
      <c r="U70" s="12"/>
      <c r="V70" s="12"/>
      <c r="W70" s="12"/>
      <c r="X70" s="12"/>
      <c r="Y70" s="12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66"/>
      <c r="AO70" s="66"/>
    </row>
    <row r="71" spans="1:41" ht="29.1" customHeight="1" outlineLevel="1">
      <c r="A71" s="6" t="s">
        <v>14</v>
      </c>
      <c r="B71" s="8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2"/>
      <c r="U71" s="12"/>
      <c r="V71" s="12"/>
      <c r="W71" s="12"/>
      <c r="X71" s="12"/>
      <c r="Y71" s="12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66"/>
      <c r="AO71" s="66"/>
    </row>
    <row r="72" spans="1:41" ht="29.1" customHeight="1" outlineLevel="1">
      <c r="A72" s="6" t="s">
        <v>12</v>
      </c>
      <c r="B72" s="8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2"/>
      <c r="U72" s="12"/>
      <c r="V72" s="12"/>
      <c r="W72" s="12"/>
      <c r="X72" s="12"/>
      <c r="Y72" s="12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66"/>
      <c r="AO72" s="66"/>
    </row>
    <row r="73" spans="1:41" ht="29.1" customHeight="1" outlineLevel="1">
      <c r="A73" s="6" t="s">
        <v>25</v>
      </c>
      <c r="B73" s="8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2"/>
      <c r="U73" s="12"/>
      <c r="V73" s="12"/>
      <c r="W73" s="12"/>
      <c r="X73" s="12"/>
      <c r="Y73" s="12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66"/>
      <c r="AO73" s="66"/>
    </row>
    <row r="74" spans="1:41" ht="29.1" customHeight="1" outlineLevel="1">
      <c r="A74" s="6" t="s">
        <v>26</v>
      </c>
      <c r="B74" s="8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66"/>
      <c r="AO74" s="66"/>
    </row>
    <row r="75" spans="1:41" ht="29.1" customHeight="1" outlineLevel="1">
      <c r="A75" s="6" t="s">
        <v>5</v>
      </c>
      <c r="B75" s="8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66"/>
      <c r="AO75" s="66"/>
    </row>
    <row r="76" spans="1:41" ht="29.1" customHeight="1" outlineLevel="1">
      <c r="A76" s="6" t="s">
        <v>7</v>
      </c>
      <c r="B76" s="8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2"/>
      <c r="U76" s="12"/>
      <c r="V76" s="12"/>
      <c r="W76" s="12"/>
      <c r="X76" s="12"/>
      <c r="Y76" s="12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66"/>
      <c r="AO76" s="66"/>
    </row>
    <row r="77" spans="1:41" ht="29.1" customHeight="1" outlineLevel="1">
      <c r="A77" s="6" t="s">
        <v>1</v>
      </c>
      <c r="B77" s="8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2"/>
      <c r="U77" s="12"/>
      <c r="V77" s="12"/>
      <c r="W77" s="12"/>
      <c r="X77" s="12"/>
      <c r="Y77" s="12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66"/>
      <c r="AO77" s="66"/>
    </row>
    <row r="78" spans="1:41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2"/>
      <c r="U79" s="12"/>
      <c r="V79" s="12"/>
      <c r="W79" s="12"/>
      <c r="X79" s="12"/>
      <c r="Y79" s="12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66"/>
      <c r="AO79" s="66"/>
    </row>
    <row r="80" spans="1:41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2" t="s">
        <v>182</v>
      </c>
      <c r="U80" s="12"/>
      <c r="V80" s="12"/>
      <c r="W80" s="12"/>
      <c r="X80" s="12"/>
      <c r="Y80" s="12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66"/>
      <c r="AO80" s="66"/>
    </row>
    <row r="81" spans="1:41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2"/>
      <c r="U81" s="12"/>
      <c r="V81" s="12"/>
      <c r="W81" s="12"/>
      <c r="X81" s="12"/>
      <c r="Y81" s="12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66"/>
      <c r="AO81" s="66"/>
    </row>
  </sheetData>
  <mergeCells count="38">
    <mergeCell ref="A45:AO45"/>
    <mergeCell ref="AQ3:AQ5"/>
    <mergeCell ref="C4:F4"/>
    <mergeCell ref="G4:J4"/>
    <mergeCell ref="K4:N4"/>
    <mergeCell ref="O4:R4"/>
    <mergeCell ref="V4:Y4"/>
    <mergeCell ref="Z4:AC4"/>
    <mergeCell ref="AD4:AG4"/>
    <mergeCell ref="AH4:AK4"/>
    <mergeCell ref="AN3:AN5"/>
    <mergeCell ref="AO3:AO5"/>
    <mergeCell ref="U3:U5"/>
    <mergeCell ref="AL3:AL5"/>
    <mergeCell ref="S3:S5"/>
    <mergeCell ref="B2:T2"/>
    <mergeCell ref="AN2:AO2"/>
    <mergeCell ref="B3:B5"/>
    <mergeCell ref="C3:R3"/>
    <mergeCell ref="T3:T5"/>
    <mergeCell ref="V3:AK3"/>
    <mergeCell ref="AM3:AM5"/>
    <mergeCell ref="B47:B49"/>
    <mergeCell ref="C47:R47"/>
    <mergeCell ref="T47:T49"/>
    <mergeCell ref="V47:AK47"/>
    <mergeCell ref="C48:F48"/>
    <mergeCell ref="G48:J48"/>
    <mergeCell ref="K48:N48"/>
    <mergeCell ref="AN47:AN49"/>
    <mergeCell ref="AO47:AO49"/>
    <mergeCell ref="AL47:AL49"/>
    <mergeCell ref="O48:R48"/>
    <mergeCell ref="V48:Y48"/>
    <mergeCell ref="Z48:AC48"/>
    <mergeCell ref="AD48:AG48"/>
    <mergeCell ref="AH48:AK48"/>
    <mergeCell ref="AM47:AM49"/>
  </mergeCells>
  <conditionalFormatting sqref="AS5:AT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{8D35A722-9065-4649-8ADC-D1981EF1C4D0}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5A722-9065-4649-8ADC-D1981EF1C4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AS5:AT6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A45" sqref="A45"/>
    </sheetView>
  </sheetViews>
  <sheetFormatPr baseColWidth="10" defaultRowHeight="15.75"/>
  <cols>
    <col min="1" max="1" width="88.625" bestFit="1" customWidth="1"/>
    <col min="2" max="2" width="22.75" bestFit="1" customWidth="1"/>
    <col min="3" max="3" width="26.125" customWidth="1"/>
  </cols>
  <sheetData>
    <row r="1" spans="1:4">
      <c r="A1" s="74" t="s">
        <v>354</v>
      </c>
      <c r="B1" s="74" t="s">
        <v>355</v>
      </c>
      <c r="C1" s="74" t="s">
        <v>426</v>
      </c>
      <c r="D1" s="74" t="s">
        <v>429</v>
      </c>
    </row>
    <row r="2" spans="1:4">
      <c r="B2" s="381" t="s">
        <v>356</v>
      </c>
      <c r="C2" t="s">
        <v>356</v>
      </c>
    </row>
    <row r="3" spans="1:4">
      <c r="A3" t="str">
        <f>Summary!A1</f>
        <v>Summary of heating technologies in buildings</v>
      </c>
      <c r="B3" s="381" t="s">
        <v>357</v>
      </c>
      <c r="C3" s="407" t="s">
        <v>357</v>
      </c>
    </row>
    <row r="4" spans="1:4">
      <c r="A4" t="str">
        <f>'gas heating total'!A1</f>
        <v>Total gas fuelled boiler in buildings</v>
      </c>
      <c r="B4" s="381" t="s">
        <v>358</v>
      </c>
      <c r="C4" s="408" t="s">
        <v>358</v>
      </c>
      <c r="D4" t="s">
        <v>433</v>
      </c>
    </row>
    <row r="5" spans="1:4">
      <c r="A5" t="str">
        <f>'Condensing, gas'!A1</f>
        <v>Condensing gas boiler in buildings</v>
      </c>
      <c r="B5" s="381" t="s">
        <v>362</v>
      </c>
      <c r="C5" s="409" t="s">
        <v>362</v>
      </c>
      <c r="D5" t="s">
        <v>430</v>
      </c>
    </row>
    <row r="6" spans="1:4">
      <c r="A6" t="str">
        <f>'Standard boiler, gas'!A1</f>
        <v>Standard gas boiler in buildings</v>
      </c>
      <c r="B6" s="381" t="s">
        <v>360</v>
      </c>
      <c r="C6" s="409" t="s">
        <v>360</v>
      </c>
      <c r="D6" t="s">
        <v>430</v>
      </c>
    </row>
    <row r="7" spans="1:4">
      <c r="A7" t="str">
        <f>'oil heating total'!A1</f>
        <v>Total oil fuelled boiler in buildings</v>
      </c>
      <c r="B7" s="381" t="s">
        <v>359</v>
      </c>
      <c r="C7" s="408" t="s">
        <v>359</v>
      </c>
      <c r="D7" t="s">
        <v>433</v>
      </c>
    </row>
    <row r="8" spans="1:4">
      <c r="A8" t="str">
        <f>'Standard boiler, oil'!A1</f>
        <v>Standard oil boiler in buildings</v>
      </c>
      <c r="B8" s="381" t="s">
        <v>361</v>
      </c>
      <c r="C8" s="409" t="s">
        <v>361</v>
      </c>
      <c r="D8" t="s">
        <v>430</v>
      </c>
    </row>
    <row r="9" spans="1:4">
      <c r="A9" t="str">
        <f>'Condensing, oil'!A1</f>
        <v>Condensing oil boiler in buildings</v>
      </c>
      <c r="B9" s="381" t="s">
        <v>363</v>
      </c>
      <c r="C9" s="409" t="s">
        <v>363</v>
      </c>
      <c r="D9" t="s">
        <v>430</v>
      </c>
    </row>
    <row r="10" spans="1:4">
      <c r="A10" t="str">
        <f>'Coal heating'!A1</f>
        <v>Total coal fuelled boiler in buildings</v>
      </c>
      <c r="B10" s="381" t="s">
        <v>424</v>
      </c>
      <c r="C10" s="408" t="s">
        <v>424</v>
      </c>
      <c r="D10" t="s">
        <v>433</v>
      </c>
    </row>
    <row r="11" spans="1:4">
      <c r="A11" t="str">
        <f>'CHP-IC'!A1</f>
        <v>Gas fuelled internal combustion engines (CHP)</v>
      </c>
      <c r="B11" s="381" t="s">
        <v>425</v>
      </c>
      <c r="C11" s="408" t="s">
        <v>425</v>
      </c>
      <c r="D11" t="s">
        <v>433</v>
      </c>
    </row>
    <row r="12" spans="1:4">
      <c r="A12" t="str">
        <f>'Direct electric'!A1</f>
        <v>Direct electric heating in buildings</v>
      </c>
      <c r="B12" s="381" t="s">
        <v>76</v>
      </c>
      <c r="C12" s="408" t="s">
        <v>76</v>
      </c>
      <c r="D12" t="s">
        <v>433</v>
      </c>
    </row>
    <row r="13" spans="1:4">
      <c r="A13" t="str">
        <f>'Biomass furnace'!A1</f>
        <v>Biomass furnaces in buildings</v>
      </c>
      <c r="B13" s="381" t="s">
        <v>77</v>
      </c>
      <c r="C13" s="410" t="s">
        <v>77</v>
      </c>
      <c r="D13" t="s">
        <v>433</v>
      </c>
    </row>
    <row r="14" spans="1:4">
      <c r="A14" t="str">
        <f>'Solar thermal flat plate'!A1</f>
        <v>Solar thermal flat plate collectors</v>
      </c>
      <c r="B14" s="381" t="s">
        <v>364</v>
      </c>
      <c r="C14" s="410" t="s">
        <v>364</v>
      </c>
      <c r="D14" t="s">
        <v>430</v>
      </c>
    </row>
    <row r="15" spans="1:4">
      <c r="A15" t="str">
        <f>'Solar thermal vacuum'!A1</f>
        <v>Solar thermal vacuum tube collectors</v>
      </c>
      <c r="B15" s="381" t="s">
        <v>365</v>
      </c>
      <c r="C15" s="410" t="s">
        <v>365</v>
      </c>
      <c r="D15" t="s">
        <v>430</v>
      </c>
    </row>
    <row r="16" spans="1:4">
      <c r="A16" t="str">
        <f>'HP aerial'!A1</f>
        <v>Electricity driven aerial heat pumps in buildings</v>
      </c>
      <c r="B16" s="381" t="s">
        <v>366</v>
      </c>
      <c r="C16" s="410" t="s">
        <v>366</v>
      </c>
      <c r="D16" t="s">
        <v>430</v>
      </c>
    </row>
    <row r="17" spans="1:4">
      <c r="A17" t="str">
        <f>'HP ground el'!A1</f>
        <v>Electricity driven ground source heat pumps in buildings</v>
      </c>
      <c r="B17" s="381" t="s">
        <v>423</v>
      </c>
      <c r="C17" s="410" t="s">
        <v>423</v>
      </c>
      <c r="D17" t="s">
        <v>430</v>
      </c>
    </row>
    <row r="18" spans="1:4">
      <c r="A18" t="str">
        <f>'Indiv biomass stove'!A1</f>
        <v>Individual biomass stove in buildings</v>
      </c>
      <c r="B18" s="381" t="s">
        <v>367</v>
      </c>
      <c r="C18" s="410" t="s">
        <v>367</v>
      </c>
      <c r="D18" t="s">
        <v>430</v>
      </c>
    </row>
    <row r="19" spans="1:4">
      <c r="A19" t="str">
        <f>'not specified'!A1</f>
        <v>Not specified heating technologies in buildings</v>
      </c>
      <c r="B19" s="381" t="s">
        <v>368</v>
      </c>
      <c r="C19" s="411" t="s">
        <v>368</v>
      </c>
      <c r="D19" t="s">
        <v>430</v>
      </c>
    </row>
    <row r="20" spans="1:4">
      <c r="A20" t="str">
        <f>'Compression refridge total'!A1</f>
        <v>Compression refridgeration in buildings (sum of Moveables AC, Reversible Split AC and Cool only Split AC)</v>
      </c>
      <c r="B20" s="381" t="s">
        <v>427</v>
      </c>
      <c r="C20" s="412" t="s">
        <v>427</v>
      </c>
      <c r="D20" t="s">
        <v>432</v>
      </c>
    </row>
    <row r="21" spans="1:4">
      <c r="A21" t="str">
        <f>'Movables AC'!A1</f>
        <v>Moveable air-conditioning in buildings</v>
      </c>
      <c r="B21" s="381" t="s">
        <v>369</v>
      </c>
      <c r="C21" s="413" t="s">
        <v>369</v>
      </c>
      <c r="D21" t="s">
        <v>431</v>
      </c>
    </row>
    <row r="22" spans="1:4">
      <c r="A22" t="str">
        <f>'Reversible Split AC'!A1</f>
        <v>Reversible split air-conditioning in buildings</v>
      </c>
      <c r="B22" s="381" t="s">
        <v>370</v>
      </c>
      <c r="C22" s="413" t="s">
        <v>370</v>
      </c>
      <c r="D22" t="s">
        <v>431</v>
      </c>
    </row>
    <row r="23" spans="1:4">
      <c r="A23" t="str">
        <f>'Cool only Split AC'!A1</f>
        <v>Split air-conditioning - cold only - in buildings</v>
      </c>
      <c r="B23" s="381" t="s">
        <v>371</v>
      </c>
      <c r="C23" s="413" t="s">
        <v>371</v>
      </c>
      <c r="D23" t="s">
        <v>431</v>
      </c>
    </row>
    <row r="24" spans="1:4">
      <c r="A24" t="str">
        <f>Sources!A1</f>
        <v>List of sources</v>
      </c>
      <c r="B24" s="381" t="s">
        <v>74</v>
      </c>
      <c r="C24" s="414" t="s">
        <v>74</v>
      </c>
    </row>
    <row r="25" spans="1:4">
      <c r="A25" t="str">
        <f>'Annex HP-Costs'!A1</f>
        <v>Annex: Cost per country and HP type</v>
      </c>
      <c r="B25" s="381" t="s">
        <v>428</v>
      </c>
      <c r="C25" t="s">
        <v>428</v>
      </c>
    </row>
    <row r="30" spans="1:4">
      <c r="A30" t="s">
        <v>439</v>
      </c>
    </row>
    <row r="31" spans="1:4">
      <c r="A31" t="s">
        <v>436</v>
      </c>
    </row>
    <row r="32" spans="1:4">
      <c r="A32" t="s">
        <v>437</v>
      </c>
    </row>
    <row r="33" spans="1:1">
      <c r="A33" t="s">
        <v>438</v>
      </c>
    </row>
  </sheetData>
  <hyperlinks>
    <hyperlink ref="B2" location="'Coversheet'!A1" tooltip="Klicken Sie um zur Tabelle zu gelangen" display="Coversheet"/>
    <hyperlink ref="B3" location="'Summary'!A1" tooltip="Klicken Sie um zur Tabelle zu gelangen" display="Summary"/>
    <hyperlink ref="B4" location="'gas heating total'!A1" tooltip="Klicken Sie um zur Tabelle zu gelangen" display="gas heating total"/>
    <hyperlink ref="B5" location="'Condensing, gas'!A1" tooltip="Klicken Sie um zur Tabelle zu gelangen" display="Condensing, gas"/>
    <hyperlink ref="B6" location="'Standard boiler, gas'!A1" tooltip="Klicken Sie um zur Tabelle zu gelangen" display="Standard boiler, gas"/>
    <hyperlink ref="B7" location="'oil heating total'!A1" tooltip="Klicken Sie um zur Tabelle zu gelangen" display="oil heating total"/>
    <hyperlink ref="B8" location="'Standard boiler, oil'!A1" tooltip="Klicken Sie um zur Tabelle zu gelangen" display="Standard boiler, oil"/>
    <hyperlink ref="B9" location="'Condensing, oil'!A1" tooltip="Klicken Sie um zur Tabelle zu gelangen" display="Condensing, oil"/>
    <hyperlink ref="B10" location="'Coal heating'!A1" tooltip="Klicken Sie um zur Tabelle zu gelangen" display="Coal heating"/>
    <hyperlink ref="B11" location="'CHP-IC'!A1" tooltip="Klicken Sie um zur Tabelle zu gelangen" display="CHP-IC"/>
    <hyperlink ref="B12" location="'Direct electric'!A1" tooltip="Klicken Sie um zur Tabelle zu gelangen" display="Direct electric"/>
    <hyperlink ref="B13" location="'Biomass furnace'!A1" tooltip="Klicken Sie um zur Tabelle zu gelangen" display="Biomass furnace"/>
    <hyperlink ref="B14" location="'Solar thermal flat plate'!A1" tooltip="Klicken Sie um zur Tabelle zu gelangen" display="Solar thermal flat plate"/>
    <hyperlink ref="B15" location="'Solar thermal vacuum'!A1" tooltip="Klicken Sie um zur Tabelle zu gelangen" display="Solar thermal vacuum"/>
    <hyperlink ref="B16" location="'HP aerial'!A1" tooltip="Klicken Sie um zur Tabelle zu gelangen" display="HP aerial"/>
    <hyperlink ref="B17" location="'HP ground el'!A1" tooltip="Klicken Sie um zur Tabelle zu gelangen" display="HP ground el"/>
    <hyperlink ref="B18" location="'Indiv biomass stove'!A1" tooltip="Klicken Sie um zur Tabelle zu gelangen" display="Indiv biomass stove"/>
    <hyperlink ref="B19" location="'not specified'!A1" tooltip="Klicken Sie um zur Tabelle zu gelangen" display="not specified"/>
    <hyperlink ref="B20" location="'Compression refridge total'!A1" tooltip="Klicken Sie um zur Tabelle zu gelangen" display="Compression refridge total"/>
    <hyperlink ref="B21" location="'Movables AC'!A1" tooltip="Klicken Sie um zur Tabelle zu gelangen" display="Movables AC"/>
    <hyperlink ref="B22" location="'Reversible Split AC'!A1" tooltip="Klicken Sie um zur Tabelle zu gelangen" display="Reversible Split AC"/>
    <hyperlink ref="B23" location="'Cool only Split AC'!A1" tooltip="Klicken Sie um zur Tabelle zu gelangen" display="Cool only Split AC"/>
    <hyperlink ref="B24" location="'Sources'!A1" tooltip="Klicken Sie um zur Tabelle zu gelangen" display="Sources"/>
    <hyperlink ref="B25" location="'Annex HP-Costs'!A1" tooltip="Klicken Sie um zur Tabelle zu gelangen" display="Annex HP-Costs"/>
  </hyperlink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Tabelle2">
    <tabColor theme="3" tint="-0.249977111117893"/>
  </sheetPr>
  <dimension ref="A1:CK81"/>
  <sheetViews>
    <sheetView zoomScale="55" zoomScaleNormal="55" zoomScalePageLayoutView="85" workbookViewId="0">
      <selection activeCell="AS16" sqref="AS16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27.375" style="1" customWidth="1"/>
    <col min="3" max="6" width="17.375" style="1" hidden="1" customWidth="1" outlineLevel="1"/>
    <col min="7" max="9" width="14.875" style="3" hidden="1" customWidth="1" outlineLevel="3"/>
    <col min="10" max="18" width="14.875" style="1" hidden="1" customWidth="1" outlineLevel="3"/>
    <col min="19" max="19" width="23" style="1" customWidth="1" collapsed="1"/>
    <col min="20" max="23" width="14.875" style="1" hidden="1" customWidth="1" outlineLevel="1"/>
    <col min="24" max="35" width="12.875" style="1" hidden="1" customWidth="1" outlineLevel="1"/>
    <col min="36" max="36" width="12.875" style="1" customWidth="1" collapsed="1"/>
    <col min="37" max="38" width="12.875" style="1" customWidth="1"/>
    <col min="39" max="42" width="12.375" style="1" hidden="1" customWidth="1" outlineLevel="1"/>
    <col min="43" max="43" width="13.25" style="1" customWidth="1" collapsed="1"/>
    <col min="44" max="44" width="13.25" style="1" customWidth="1"/>
    <col min="45" max="45" width="13.875" style="1" customWidth="1"/>
    <col min="46" max="49" width="12.625" style="1" hidden="1" customWidth="1" outlineLevel="1"/>
    <col min="50" max="50" width="14" style="1" customWidth="1" collapsed="1"/>
    <col min="51" max="54" width="12.375" style="1" hidden="1" customWidth="1" outlineLevel="1"/>
    <col min="55" max="55" width="16.625" style="1" customWidth="1" collapsed="1"/>
    <col min="56" max="59" width="12.875" style="1" hidden="1" customWidth="1" outlineLevel="1"/>
    <col min="60" max="60" width="16" style="1" customWidth="1" collapsed="1"/>
    <col min="61" max="64" width="12.125" style="1" hidden="1" customWidth="1" outlineLevel="1"/>
    <col min="65" max="65" width="15.875" style="1" customWidth="1" collapsed="1"/>
    <col min="66" max="69" width="14.875" style="1" hidden="1" customWidth="1" outlineLevel="1"/>
    <col min="70" max="70" width="16.5" style="1" customWidth="1" collapsed="1"/>
    <col min="71" max="74" width="12.875" style="1" hidden="1" customWidth="1" outlineLevel="1"/>
    <col min="75" max="75" width="18" style="1" customWidth="1" collapsed="1"/>
    <col min="76" max="79" width="14.5" style="1" hidden="1" customWidth="1" outlineLevel="1"/>
    <col min="80" max="80" width="10.875" style="1" collapsed="1"/>
    <col min="81" max="81" width="10.875" style="1"/>
    <col min="82" max="82" width="13.375" style="1" customWidth="1"/>
    <col min="83" max="84" width="10.875" style="1"/>
    <col min="85" max="85" width="13.125" style="1" customWidth="1"/>
    <col min="86" max="86" width="12.75" style="1" customWidth="1"/>
    <col min="87" max="88" width="10.875" style="1"/>
    <col min="89" max="89" width="29.625" style="1" bestFit="1" customWidth="1"/>
    <col min="90" max="16384" width="10.875" style="1"/>
  </cols>
  <sheetData>
    <row r="1" spans="1:89" ht="24.95" customHeight="1">
      <c r="A1" s="155" t="s">
        <v>350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9" ht="45" customHeight="1">
      <c r="B2" s="472" t="s">
        <v>49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363"/>
      <c r="U2" s="363"/>
      <c r="V2" s="363"/>
      <c r="W2" s="363"/>
      <c r="AK2" s="472" t="s">
        <v>50</v>
      </c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</row>
    <row r="3" spans="1:89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8" t="s">
        <v>30</v>
      </c>
      <c r="T3" s="451" t="s">
        <v>30</v>
      </c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60" t="s">
        <v>435</v>
      </c>
      <c r="AK3" s="612" t="s">
        <v>301</v>
      </c>
      <c r="AL3" s="473" t="s">
        <v>65</v>
      </c>
      <c r="AM3" s="476" t="s">
        <v>31</v>
      </c>
      <c r="AN3" s="476"/>
      <c r="AO3" s="476"/>
      <c r="AP3" s="476"/>
      <c r="AQ3" s="477" t="s">
        <v>66</v>
      </c>
      <c r="AR3" s="477" t="s">
        <v>302</v>
      </c>
      <c r="AS3" s="480" t="s">
        <v>303</v>
      </c>
      <c r="AT3" s="482" t="s">
        <v>64</v>
      </c>
      <c r="AU3" s="482"/>
      <c r="AV3" s="482"/>
      <c r="AW3" s="482"/>
      <c r="AX3" s="483" t="s">
        <v>304</v>
      </c>
      <c r="AY3" s="484" t="s">
        <v>32</v>
      </c>
      <c r="AZ3" s="484"/>
      <c r="BA3" s="484"/>
      <c r="BB3" s="484"/>
      <c r="BC3" s="485" t="s">
        <v>68</v>
      </c>
      <c r="BD3" s="486" t="s">
        <v>57</v>
      </c>
      <c r="BE3" s="486"/>
      <c r="BF3" s="486"/>
      <c r="BG3" s="486"/>
      <c r="BH3" s="487" t="s">
        <v>446</v>
      </c>
      <c r="BI3" s="568" t="s">
        <v>447</v>
      </c>
      <c r="BJ3" s="568"/>
      <c r="BK3" s="568"/>
      <c r="BL3" s="568"/>
      <c r="BM3" s="494" t="s">
        <v>448</v>
      </c>
      <c r="BN3" s="566" t="s">
        <v>449</v>
      </c>
      <c r="BO3" s="566"/>
      <c r="BP3" s="566"/>
      <c r="BQ3" s="566"/>
      <c r="BR3" s="538" t="s">
        <v>450</v>
      </c>
      <c r="BS3" s="567" t="s">
        <v>451</v>
      </c>
      <c r="BT3" s="567"/>
      <c r="BU3" s="567"/>
      <c r="BV3" s="567"/>
      <c r="BW3" s="481" t="s">
        <v>36</v>
      </c>
      <c r="BX3" s="544" t="s">
        <v>36</v>
      </c>
      <c r="BY3" s="544"/>
      <c r="BZ3" s="544"/>
      <c r="CA3" s="544"/>
      <c r="CB3" s="523" t="s">
        <v>72</v>
      </c>
      <c r="CC3" s="523" t="s">
        <v>73</v>
      </c>
      <c r="CD3" s="523" t="s">
        <v>62</v>
      </c>
      <c r="CE3" s="523" t="s">
        <v>305</v>
      </c>
      <c r="CF3" s="523" t="s">
        <v>306</v>
      </c>
      <c r="CG3" s="523" t="s">
        <v>307</v>
      </c>
      <c r="CH3" s="523" t="s">
        <v>63</v>
      </c>
      <c r="CJ3" s="375" t="s">
        <v>159</v>
      </c>
      <c r="CK3" s="376" t="s">
        <v>351</v>
      </c>
    </row>
    <row r="4" spans="1:89" ht="26.1" customHeight="1">
      <c r="A4" s="4"/>
      <c r="B4" s="444"/>
      <c r="C4" s="463" t="s">
        <v>43</v>
      </c>
      <c r="D4" s="464"/>
      <c r="E4" s="464"/>
      <c r="F4" s="464"/>
      <c r="G4" s="463" t="s">
        <v>39</v>
      </c>
      <c r="H4" s="464"/>
      <c r="I4" s="464"/>
      <c r="J4" s="464"/>
      <c r="K4" s="446" t="s">
        <v>38</v>
      </c>
      <c r="L4" s="447"/>
      <c r="M4" s="447"/>
      <c r="N4" s="447"/>
      <c r="O4" s="446" t="s">
        <v>40</v>
      </c>
      <c r="P4" s="447"/>
      <c r="Q4" s="447"/>
      <c r="R4" s="447"/>
      <c r="S4" s="449"/>
      <c r="T4" s="442" t="s">
        <v>43</v>
      </c>
      <c r="U4" s="442"/>
      <c r="V4" s="442"/>
      <c r="W4" s="442"/>
      <c r="X4" s="442" t="s">
        <v>39</v>
      </c>
      <c r="Y4" s="442"/>
      <c r="Z4" s="442"/>
      <c r="AA4" s="442"/>
      <c r="AB4" s="442" t="s">
        <v>38</v>
      </c>
      <c r="AC4" s="442"/>
      <c r="AD4" s="442"/>
      <c r="AE4" s="442"/>
      <c r="AF4" s="442" t="s">
        <v>40</v>
      </c>
      <c r="AG4" s="442"/>
      <c r="AH4" s="442"/>
      <c r="AI4" s="442"/>
      <c r="AJ4" s="461"/>
      <c r="AK4" s="613"/>
      <c r="AL4" s="474"/>
      <c r="AM4" s="476"/>
      <c r="AN4" s="476"/>
      <c r="AO4" s="476"/>
      <c r="AP4" s="476"/>
      <c r="AQ4" s="478"/>
      <c r="AR4" s="478"/>
      <c r="AS4" s="480"/>
      <c r="AT4" s="482"/>
      <c r="AU4" s="482"/>
      <c r="AV4" s="482"/>
      <c r="AW4" s="482"/>
      <c r="AX4" s="483"/>
      <c r="AY4" s="484"/>
      <c r="AZ4" s="484"/>
      <c r="BA4" s="484"/>
      <c r="BB4" s="484"/>
      <c r="BC4" s="485"/>
      <c r="BD4" s="486"/>
      <c r="BE4" s="486"/>
      <c r="BF4" s="486"/>
      <c r="BG4" s="486"/>
      <c r="BH4" s="487"/>
      <c r="BI4" s="568"/>
      <c r="BJ4" s="568"/>
      <c r="BK4" s="568"/>
      <c r="BL4" s="568"/>
      <c r="BM4" s="494"/>
      <c r="BN4" s="566"/>
      <c r="BO4" s="566"/>
      <c r="BP4" s="566"/>
      <c r="BQ4" s="566"/>
      <c r="BR4" s="538"/>
      <c r="BS4" s="567"/>
      <c r="BT4" s="567"/>
      <c r="BU4" s="567"/>
      <c r="BV4" s="567"/>
      <c r="BW4" s="481"/>
      <c r="BX4" s="544"/>
      <c r="BY4" s="544"/>
      <c r="BZ4" s="544"/>
      <c r="CA4" s="544"/>
      <c r="CB4" s="524"/>
      <c r="CC4" s="524"/>
      <c r="CD4" s="524"/>
      <c r="CE4" s="524"/>
      <c r="CF4" s="524"/>
      <c r="CG4" s="524"/>
      <c r="CH4" s="524"/>
      <c r="CJ4" s="377" t="s">
        <v>46</v>
      </c>
      <c r="CK4" s="378" t="s">
        <v>158</v>
      </c>
    </row>
    <row r="5" spans="1:89" ht="26.1" customHeight="1">
      <c r="A5" s="4"/>
      <c r="B5" s="445"/>
      <c r="C5" s="350" t="s">
        <v>58</v>
      </c>
      <c r="D5" s="226" t="s">
        <v>59</v>
      </c>
      <c r="E5" s="350" t="s">
        <v>60</v>
      </c>
      <c r="F5" s="350" t="s">
        <v>154</v>
      </c>
      <c r="G5" s="357" t="s">
        <v>58</v>
      </c>
      <c r="H5" s="226" t="s">
        <v>59</v>
      </c>
      <c r="I5" s="357" t="s">
        <v>60</v>
      </c>
      <c r="J5" s="357" t="s">
        <v>154</v>
      </c>
      <c r="K5" s="357" t="s">
        <v>58</v>
      </c>
      <c r="L5" s="226" t="s">
        <v>59</v>
      </c>
      <c r="M5" s="357" t="s">
        <v>60</v>
      </c>
      <c r="N5" s="357" t="s">
        <v>154</v>
      </c>
      <c r="O5" s="357" t="s">
        <v>58</v>
      </c>
      <c r="P5" s="226" t="s">
        <v>59</v>
      </c>
      <c r="Q5" s="357" t="s">
        <v>60</v>
      </c>
      <c r="R5" s="357" t="s">
        <v>154</v>
      </c>
      <c r="S5" s="450"/>
      <c r="T5" s="349" t="s">
        <v>58</v>
      </c>
      <c r="U5" s="11" t="s">
        <v>59</v>
      </c>
      <c r="V5" s="349" t="s">
        <v>60</v>
      </c>
      <c r="W5" s="349" t="s">
        <v>154</v>
      </c>
      <c r="X5" s="356" t="s">
        <v>58</v>
      </c>
      <c r="Y5" s="11" t="s">
        <v>59</v>
      </c>
      <c r="Z5" s="356" t="s">
        <v>60</v>
      </c>
      <c r="AA5" s="356" t="s">
        <v>154</v>
      </c>
      <c r="AB5" s="356" t="s">
        <v>58</v>
      </c>
      <c r="AC5" s="11" t="s">
        <v>59</v>
      </c>
      <c r="AD5" s="356" t="s">
        <v>60</v>
      </c>
      <c r="AE5" s="356" t="s">
        <v>154</v>
      </c>
      <c r="AF5" s="356" t="s">
        <v>58</v>
      </c>
      <c r="AG5" s="11" t="s">
        <v>59</v>
      </c>
      <c r="AH5" s="356" t="s">
        <v>60</v>
      </c>
      <c r="AI5" s="356" t="s">
        <v>154</v>
      </c>
      <c r="AJ5" s="462"/>
      <c r="AK5" s="614"/>
      <c r="AL5" s="475"/>
      <c r="AM5" s="352" t="s">
        <v>58</v>
      </c>
      <c r="AN5" s="14" t="s">
        <v>59</v>
      </c>
      <c r="AO5" s="352" t="s">
        <v>60</v>
      </c>
      <c r="AP5" s="352" t="s">
        <v>154</v>
      </c>
      <c r="AQ5" s="479"/>
      <c r="AR5" s="479"/>
      <c r="AS5" s="480"/>
      <c r="AT5" s="353" t="s">
        <v>58</v>
      </c>
      <c r="AU5" s="19" t="s">
        <v>59</v>
      </c>
      <c r="AV5" s="353" t="s">
        <v>60</v>
      </c>
      <c r="AW5" s="353" t="s">
        <v>154</v>
      </c>
      <c r="AX5" s="483"/>
      <c r="AY5" s="354" t="s">
        <v>58</v>
      </c>
      <c r="AZ5" s="23" t="s">
        <v>59</v>
      </c>
      <c r="BA5" s="354" t="s">
        <v>60</v>
      </c>
      <c r="BB5" s="354" t="s">
        <v>154</v>
      </c>
      <c r="BC5" s="485"/>
      <c r="BD5" s="355" t="s">
        <v>58</v>
      </c>
      <c r="BE5" s="28" t="s">
        <v>59</v>
      </c>
      <c r="BF5" s="355" t="s">
        <v>60</v>
      </c>
      <c r="BG5" s="355" t="s">
        <v>154</v>
      </c>
      <c r="BH5" s="487"/>
      <c r="BI5" s="425" t="s">
        <v>58</v>
      </c>
      <c r="BJ5" s="32" t="s">
        <v>59</v>
      </c>
      <c r="BK5" s="425" t="s">
        <v>60</v>
      </c>
      <c r="BL5" s="425" t="s">
        <v>154</v>
      </c>
      <c r="BM5" s="494"/>
      <c r="BN5" s="426" t="s">
        <v>58</v>
      </c>
      <c r="BO5" s="36" t="s">
        <v>59</v>
      </c>
      <c r="BP5" s="426" t="s">
        <v>60</v>
      </c>
      <c r="BQ5" s="426" t="s">
        <v>154</v>
      </c>
      <c r="BR5" s="538"/>
      <c r="BS5" s="427" t="s">
        <v>58</v>
      </c>
      <c r="BT5" s="40" t="s">
        <v>59</v>
      </c>
      <c r="BU5" s="427" t="s">
        <v>60</v>
      </c>
      <c r="BV5" s="427" t="s">
        <v>154</v>
      </c>
      <c r="BW5" s="481"/>
      <c r="BX5" s="351" t="s">
        <v>58</v>
      </c>
      <c r="BY5" s="44" t="s">
        <v>59</v>
      </c>
      <c r="BZ5" s="351" t="s">
        <v>60</v>
      </c>
      <c r="CA5" s="351" t="s">
        <v>154</v>
      </c>
      <c r="CB5" s="525"/>
      <c r="CC5" s="525"/>
      <c r="CD5" s="525"/>
      <c r="CE5" s="525"/>
      <c r="CF5" s="525"/>
      <c r="CG5" s="525"/>
      <c r="CH5" s="525"/>
      <c r="CJ5" s="377" t="s">
        <v>160</v>
      </c>
      <c r="CK5" s="378" t="s">
        <v>352</v>
      </c>
    </row>
    <row r="6" spans="1:89" ht="29.1" customHeight="1">
      <c r="A6" s="347" t="s">
        <v>6</v>
      </c>
      <c r="B6" s="116">
        <v>1.0469358772626667</v>
      </c>
      <c r="C6" s="8"/>
      <c r="D6" s="8"/>
      <c r="E6" s="8"/>
      <c r="F6" s="8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364">
        <v>455621.93612817331</v>
      </c>
      <c r="T6" s="12"/>
      <c r="U6" s="12"/>
      <c r="V6" s="12"/>
      <c r="W6" s="12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23">
        <v>2012</v>
      </c>
      <c r="AK6" s="16">
        <v>10</v>
      </c>
      <c r="AL6" s="15">
        <v>20</v>
      </c>
      <c r="AM6" s="16"/>
      <c r="AN6" s="16"/>
      <c r="AO6" s="16"/>
      <c r="AP6" s="16"/>
      <c r="AQ6" s="17" t="s">
        <v>53</v>
      </c>
      <c r="AR6" s="17"/>
      <c r="AS6" s="20">
        <v>10.1</v>
      </c>
      <c r="AT6" s="21"/>
      <c r="AU6" s="21"/>
      <c r="AV6" s="21"/>
      <c r="AW6" s="21"/>
      <c r="AX6" s="25">
        <v>10.1</v>
      </c>
      <c r="AY6" s="26"/>
      <c r="AZ6" s="26"/>
      <c r="BA6" s="26"/>
      <c r="BB6" s="26"/>
      <c r="BC6" s="29"/>
      <c r="BD6" s="30"/>
      <c r="BE6" s="30"/>
      <c r="BF6" s="30"/>
      <c r="BG6" s="30"/>
      <c r="BH6" s="33"/>
      <c r="BI6" s="34"/>
      <c r="BJ6" s="34"/>
      <c r="BK6" s="34"/>
      <c r="BL6" s="34"/>
      <c r="BM6" s="37"/>
      <c r="BN6" s="38"/>
      <c r="BO6" s="38"/>
      <c r="BP6" s="38"/>
      <c r="BQ6" s="38"/>
      <c r="BR6" s="41"/>
      <c r="BS6" s="42"/>
      <c r="BT6" s="42"/>
      <c r="BU6" s="42"/>
      <c r="BV6" s="42"/>
      <c r="BW6" s="45"/>
      <c r="BX6" s="46"/>
      <c r="BY6" s="46"/>
      <c r="BZ6" s="46"/>
      <c r="CA6" s="46"/>
      <c r="CB6" s="66"/>
      <c r="CC6" s="66"/>
      <c r="CD6" s="66"/>
      <c r="CE6" s="66"/>
      <c r="CF6" s="66"/>
      <c r="CG6" s="66"/>
      <c r="CH6" s="66"/>
      <c r="CJ6" s="379" t="s">
        <v>161</v>
      </c>
      <c r="CK6" s="380" t="s">
        <v>353</v>
      </c>
    </row>
    <row r="7" spans="1:89" ht="29.1" customHeight="1">
      <c r="A7" s="6" t="s">
        <v>9</v>
      </c>
      <c r="B7" s="116">
        <v>0.86314497484660657</v>
      </c>
      <c r="C7" s="8"/>
      <c r="D7" s="8"/>
      <c r="E7" s="8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364">
        <v>290155.52637728537</v>
      </c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423">
        <v>2012</v>
      </c>
      <c r="AK7" s="16">
        <v>10</v>
      </c>
      <c r="AL7" s="15">
        <v>20</v>
      </c>
      <c r="AM7" s="16"/>
      <c r="AN7" s="16"/>
      <c r="AO7" s="16"/>
      <c r="AP7" s="16"/>
      <c r="AQ7" s="17" t="s">
        <v>53</v>
      </c>
      <c r="AR7" s="17"/>
      <c r="AS7" s="20">
        <v>10.1</v>
      </c>
      <c r="AT7" s="21"/>
      <c r="AU7" s="21"/>
      <c r="AV7" s="21"/>
      <c r="AW7" s="21"/>
      <c r="AX7" s="25">
        <v>10.1</v>
      </c>
      <c r="AY7" s="26"/>
      <c r="AZ7" s="26"/>
      <c r="BA7" s="26"/>
      <c r="BB7" s="26"/>
      <c r="BC7" s="29"/>
      <c r="BD7" s="30"/>
      <c r="BE7" s="30"/>
      <c r="BF7" s="30"/>
      <c r="BG7" s="30"/>
      <c r="BH7" s="33"/>
      <c r="BI7" s="34"/>
      <c r="BJ7" s="34"/>
      <c r="BK7" s="34"/>
      <c r="BL7" s="34"/>
      <c r="BM7" s="37"/>
      <c r="BN7" s="38"/>
      <c r="BO7" s="38"/>
      <c r="BP7" s="38"/>
      <c r="BQ7" s="38"/>
      <c r="BR7" s="41"/>
      <c r="BS7" s="42"/>
      <c r="BT7" s="42"/>
      <c r="BU7" s="42"/>
      <c r="BV7" s="42"/>
      <c r="BW7" s="45"/>
      <c r="BX7" s="46"/>
      <c r="BY7" s="46"/>
      <c r="BZ7" s="46"/>
      <c r="CA7" s="46"/>
      <c r="CB7" s="66"/>
      <c r="CC7" s="66"/>
      <c r="CD7" s="66"/>
      <c r="CE7" s="66"/>
      <c r="CF7" s="66"/>
      <c r="CG7" s="66"/>
      <c r="CH7" s="66"/>
    </row>
    <row r="8" spans="1:89" ht="29.1" customHeight="1">
      <c r="A8" s="6" t="s">
        <v>18</v>
      </c>
      <c r="B8" s="116">
        <v>2.0072935198700002</v>
      </c>
      <c r="C8" s="8"/>
      <c r="D8" s="8"/>
      <c r="E8" s="8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364">
        <v>463986.70495762135</v>
      </c>
      <c r="T8" s="12"/>
      <c r="U8" s="12"/>
      <c r="V8" s="12"/>
      <c r="W8" s="12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423">
        <v>2012</v>
      </c>
      <c r="AK8" s="16">
        <v>10</v>
      </c>
      <c r="AL8" s="15">
        <v>20</v>
      </c>
      <c r="AM8" s="16"/>
      <c r="AN8" s="16"/>
      <c r="AO8" s="16"/>
      <c r="AP8" s="16"/>
      <c r="AQ8" s="17" t="s">
        <v>53</v>
      </c>
      <c r="AR8" s="17"/>
      <c r="AS8" s="20">
        <v>10.1</v>
      </c>
      <c r="AT8" s="21"/>
      <c r="AU8" s="21"/>
      <c r="AV8" s="21"/>
      <c r="AW8" s="21"/>
      <c r="AX8" s="25">
        <v>10.1</v>
      </c>
      <c r="AY8" s="26"/>
      <c r="AZ8" s="26"/>
      <c r="BA8" s="26"/>
      <c r="BB8" s="26"/>
      <c r="BC8" s="29"/>
      <c r="BD8" s="30"/>
      <c r="BE8" s="30"/>
      <c r="BF8" s="30"/>
      <c r="BG8" s="30"/>
      <c r="BH8" s="33"/>
      <c r="BI8" s="34"/>
      <c r="BJ8" s="34"/>
      <c r="BK8" s="34"/>
      <c r="BL8" s="34"/>
      <c r="BM8" s="37"/>
      <c r="BN8" s="38"/>
      <c r="BO8" s="38"/>
      <c r="BP8" s="38"/>
      <c r="BQ8" s="38"/>
      <c r="BR8" s="41"/>
      <c r="BS8" s="42"/>
      <c r="BT8" s="42"/>
      <c r="BU8" s="42"/>
      <c r="BV8" s="42"/>
      <c r="BW8" s="45"/>
      <c r="BX8" s="46"/>
      <c r="BY8" s="46"/>
      <c r="BZ8" s="46"/>
      <c r="CA8" s="46"/>
      <c r="CB8" s="66"/>
      <c r="CC8" s="66"/>
      <c r="CD8" s="66"/>
      <c r="CE8" s="66"/>
      <c r="CF8" s="66"/>
      <c r="CG8" s="66"/>
      <c r="CH8" s="66"/>
    </row>
    <row r="9" spans="1:89" ht="29.1" customHeight="1">
      <c r="A9" s="6" t="s">
        <v>16</v>
      </c>
      <c r="B9" s="116">
        <v>1.3857213632759968</v>
      </c>
      <c r="C9" s="8"/>
      <c r="D9" s="8"/>
      <c r="E9" s="8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364">
        <v>461907.12109199894</v>
      </c>
      <c r="T9" s="12"/>
      <c r="U9" s="12"/>
      <c r="V9" s="12"/>
      <c r="W9" s="12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423">
        <v>2012</v>
      </c>
      <c r="AK9" s="16">
        <v>10</v>
      </c>
      <c r="AL9" s="15">
        <v>20</v>
      </c>
      <c r="AM9" s="16"/>
      <c r="AN9" s="16"/>
      <c r="AO9" s="16"/>
      <c r="AP9" s="16"/>
      <c r="AQ9" s="17" t="s">
        <v>53</v>
      </c>
      <c r="AR9" s="17"/>
      <c r="AS9" s="20">
        <v>10.1</v>
      </c>
      <c r="AT9" s="21"/>
      <c r="AU9" s="21"/>
      <c r="AV9" s="21"/>
      <c r="AW9" s="21"/>
      <c r="AX9" s="25">
        <v>10.1</v>
      </c>
      <c r="AY9" s="26"/>
      <c r="AZ9" s="26"/>
      <c r="BA9" s="26"/>
      <c r="BB9" s="26"/>
      <c r="BC9" s="29"/>
      <c r="BD9" s="30"/>
      <c r="BE9" s="30"/>
      <c r="BF9" s="30"/>
      <c r="BG9" s="30"/>
      <c r="BH9" s="33"/>
      <c r="BI9" s="34"/>
      <c r="BJ9" s="34"/>
      <c r="BK9" s="34"/>
      <c r="BL9" s="34"/>
      <c r="BM9" s="37"/>
      <c r="BN9" s="38"/>
      <c r="BO9" s="38"/>
      <c r="BP9" s="38"/>
      <c r="BQ9" s="38"/>
      <c r="BR9" s="41"/>
      <c r="BS9" s="42"/>
      <c r="BT9" s="42"/>
      <c r="BU9" s="42"/>
      <c r="BV9" s="42"/>
      <c r="BW9" s="45"/>
      <c r="BX9" s="46"/>
      <c r="BY9" s="46"/>
      <c r="BZ9" s="46"/>
      <c r="CA9" s="46"/>
      <c r="CB9" s="66"/>
      <c r="CC9" s="66"/>
      <c r="CD9" s="66"/>
      <c r="CE9" s="66"/>
      <c r="CF9" s="66"/>
      <c r="CG9" s="66"/>
      <c r="CH9" s="66"/>
    </row>
    <row r="10" spans="1:89" ht="29.1" customHeight="1">
      <c r="A10" s="6" t="s">
        <v>22</v>
      </c>
      <c r="B10" s="116">
        <v>0.69500972697797925</v>
      </c>
      <c r="C10" s="8"/>
      <c r="D10" s="8"/>
      <c r="E10" s="8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64">
        <v>132088.52725771259</v>
      </c>
      <c r="T10" s="12"/>
      <c r="U10" s="12"/>
      <c r="V10" s="12"/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423">
        <v>2012</v>
      </c>
      <c r="AK10" s="16">
        <v>10</v>
      </c>
      <c r="AL10" s="15">
        <v>20</v>
      </c>
      <c r="AM10" s="16"/>
      <c r="AN10" s="16"/>
      <c r="AO10" s="16"/>
      <c r="AP10" s="16"/>
      <c r="AQ10" s="17" t="s">
        <v>53</v>
      </c>
      <c r="AR10" s="17"/>
      <c r="AS10" s="20">
        <v>10.1</v>
      </c>
      <c r="AT10" s="21"/>
      <c r="AU10" s="21"/>
      <c r="AV10" s="21"/>
      <c r="AW10" s="21"/>
      <c r="AX10" s="25">
        <v>10.1</v>
      </c>
      <c r="AY10" s="26"/>
      <c r="AZ10" s="26"/>
      <c r="BA10" s="26"/>
      <c r="BB10" s="26"/>
      <c r="BC10" s="29"/>
      <c r="BD10" s="30"/>
      <c r="BE10" s="30"/>
      <c r="BF10" s="30"/>
      <c r="BG10" s="30"/>
      <c r="BH10" s="33"/>
      <c r="BI10" s="34"/>
      <c r="BJ10" s="34"/>
      <c r="BK10" s="34"/>
      <c r="BL10" s="34"/>
      <c r="BM10" s="37"/>
      <c r="BN10" s="38"/>
      <c r="BO10" s="38"/>
      <c r="BP10" s="38"/>
      <c r="BQ10" s="38"/>
      <c r="BR10" s="41"/>
      <c r="BS10" s="42"/>
      <c r="BT10" s="42"/>
      <c r="BU10" s="42"/>
      <c r="BV10" s="42"/>
      <c r="BW10" s="45"/>
      <c r="BX10" s="46"/>
      <c r="BY10" s="46"/>
      <c r="BZ10" s="46"/>
      <c r="CA10" s="46"/>
      <c r="CB10" s="66"/>
      <c r="CC10" s="66"/>
      <c r="CD10" s="66"/>
      <c r="CE10" s="66"/>
      <c r="CF10" s="66"/>
      <c r="CG10" s="66"/>
      <c r="CH10" s="66"/>
    </row>
    <row r="11" spans="1:89" ht="29.1" customHeight="1">
      <c r="A11" s="6" t="s">
        <v>19</v>
      </c>
      <c r="B11" s="116">
        <v>0.52245042675142861</v>
      </c>
      <c r="C11" s="8"/>
      <c r="D11" s="8"/>
      <c r="E11" s="8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64">
        <v>209466.85858086016</v>
      </c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423">
        <v>2012</v>
      </c>
      <c r="AK11" s="16">
        <v>10</v>
      </c>
      <c r="AL11" s="15">
        <v>20</v>
      </c>
      <c r="AM11" s="16"/>
      <c r="AN11" s="16"/>
      <c r="AO11" s="16"/>
      <c r="AP11" s="16"/>
      <c r="AQ11" s="17" t="s">
        <v>53</v>
      </c>
      <c r="AR11" s="17"/>
      <c r="AS11" s="20">
        <v>10.1</v>
      </c>
      <c r="AT11" s="21"/>
      <c r="AU11" s="21"/>
      <c r="AV11" s="21"/>
      <c r="AW11" s="21"/>
      <c r="AX11" s="25">
        <v>10.1</v>
      </c>
      <c r="AY11" s="26"/>
      <c r="AZ11" s="26"/>
      <c r="BA11" s="26"/>
      <c r="BB11" s="26"/>
      <c r="BC11" s="29"/>
      <c r="BD11" s="30"/>
      <c r="BE11" s="30"/>
      <c r="BF11" s="30"/>
      <c r="BG11" s="30"/>
      <c r="BH11" s="33"/>
      <c r="BI11" s="34"/>
      <c r="BJ11" s="34"/>
      <c r="BK11" s="34"/>
      <c r="BL11" s="34"/>
      <c r="BM11" s="37"/>
      <c r="BN11" s="38"/>
      <c r="BO11" s="38"/>
      <c r="BP11" s="38"/>
      <c r="BQ11" s="38"/>
      <c r="BR11" s="41"/>
      <c r="BS11" s="42"/>
      <c r="BT11" s="42"/>
      <c r="BU11" s="42"/>
      <c r="BV11" s="42"/>
      <c r="BW11" s="45"/>
      <c r="BX11" s="46"/>
      <c r="BY11" s="46"/>
      <c r="BZ11" s="46"/>
      <c r="CA11" s="46"/>
      <c r="CB11" s="66"/>
      <c r="CC11" s="66"/>
      <c r="CD11" s="66"/>
      <c r="CE11" s="66"/>
      <c r="CF11" s="66"/>
      <c r="CG11" s="66"/>
      <c r="CH11" s="66"/>
    </row>
    <row r="12" spans="1:89" ht="29.1" customHeight="1">
      <c r="A12" s="6" t="s">
        <v>3</v>
      </c>
      <c r="B12" s="116">
        <v>0.51493862085199471</v>
      </c>
      <c r="C12" s="8"/>
      <c r="D12" s="8"/>
      <c r="E12" s="8"/>
      <c r="F12" s="8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64">
        <v>173102.38819145059</v>
      </c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423">
        <v>2012</v>
      </c>
      <c r="AK12" s="16">
        <v>10</v>
      </c>
      <c r="AL12" s="15">
        <v>20</v>
      </c>
      <c r="AM12" s="16"/>
      <c r="AN12" s="16"/>
      <c r="AO12" s="16"/>
      <c r="AP12" s="16"/>
      <c r="AQ12" s="17" t="s">
        <v>53</v>
      </c>
      <c r="AR12" s="17"/>
      <c r="AS12" s="20">
        <v>10.1</v>
      </c>
      <c r="AT12" s="21"/>
      <c r="AU12" s="21"/>
      <c r="AV12" s="21"/>
      <c r="AW12" s="21"/>
      <c r="AX12" s="25">
        <v>10.1</v>
      </c>
      <c r="AY12" s="26"/>
      <c r="AZ12" s="26"/>
      <c r="BA12" s="26"/>
      <c r="BB12" s="26"/>
      <c r="BC12" s="29"/>
      <c r="BD12" s="30"/>
      <c r="BE12" s="30"/>
      <c r="BF12" s="30"/>
      <c r="BG12" s="30"/>
      <c r="BH12" s="33"/>
      <c r="BI12" s="34"/>
      <c r="BJ12" s="34"/>
      <c r="BK12" s="34"/>
      <c r="BL12" s="34"/>
      <c r="BM12" s="37"/>
      <c r="BN12" s="38"/>
      <c r="BO12" s="38"/>
      <c r="BP12" s="38"/>
      <c r="BQ12" s="38"/>
      <c r="BR12" s="41"/>
      <c r="BS12" s="42"/>
      <c r="BT12" s="42"/>
      <c r="BU12" s="42"/>
      <c r="BV12" s="42"/>
      <c r="BW12" s="45"/>
      <c r="BX12" s="46"/>
      <c r="BY12" s="46"/>
      <c r="BZ12" s="46"/>
      <c r="CA12" s="46"/>
      <c r="CB12" s="66"/>
      <c r="CC12" s="66"/>
      <c r="CD12" s="66"/>
      <c r="CE12" s="66"/>
      <c r="CF12" s="66"/>
      <c r="CG12" s="66"/>
      <c r="CH12" s="66"/>
    </row>
    <row r="13" spans="1:89" ht="29.1" customHeight="1">
      <c r="A13" s="6" t="s">
        <v>20</v>
      </c>
      <c r="B13" s="116">
        <v>0.14630565351334718</v>
      </c>
      <c r="C13" s="8"/>
      <c r="D13" s="8"/>
      <c r="E13" s="8"/>
      <c r="F13" s="8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64">
        <v>49181.830676221172</v>
      </c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423">
        <v>2012</v>
      </c>
      <c r="AK13" s="16">
        <v>10</v>
      </c>
      <c r="AL13" s="15">
        <v>20</v>
      </c>
      <c r="AM13" s="16"/>
      <c r="AN13" s="16"/>
      <c r="AO13" s="16"/>
      <c r="AP13" s="16"/>
      <c r="AQ13" s="17" t="s">
        <v>53</v>
      </c>
      <c r="AR13" s="17"/>
      <c r="AS13" s="20">
        <v>10.1</v>
      </c>
      <c r="AT13" s="21"/>
      <c r="AU13" s="21"/>
      <c r="AV13" s="21"/>
      <c r="AW13" s="21"/>
      <c r="AX13" s="25">
        <v>10.1</v>
      </c>
      <c r="AY13" s="26"/>
      <c r="AZ13" s="26"/>
      <c r="BA13" s="26"/>
      <c r="BB13" s="26"/>
      <c r="BC13" s="29"/>
      <c r="BD13" s="30"/>
      <c r="BE13" s="30"/>
      <c r="BF13" s="30"/>
      <c r="BG13" s="30"/>
      <c r="BH13" s="33"/>
      <c r="BI13" s="34"/>
      <c r="BJ13" s="34"/>
      <c r="BK13" s="34"/>
      <c r="BL13" s="34"/>
      <c r="BM13" s="37"/>
      <c r="BN13" s="38"/>
      <c r="BO13" s="38"/>
      <c r="BP13" s="38"/>
      <c r="BQ13" s="38"/>
      <c r="BR13" s="41"/>
      <c r="BS13" s="42"/>
      <c r="BT13" s="42"/>
      <c r="BU13" s="42"/>
      <c r="BV13" s="42"/>
      <c r="BW13" s="45"/>
      <c r="BX13" s="46"/>
      <c r="BY13" s="46"/>
      <c r="BZ13" s="46"/>
      <c r="CA13" s="46"/>
      <c r="CB13" s="66"/>
      <c r="CC13" s="66"/>
      <c r="CD13" s="66"/>
      <c r="CE13" s="66"/>
      <c r="CF13" s="66"/>
      <c r="CG13" s="66"/>
      <c r="CH13" s="66"/>
    </row>
    <row r="14" spans="1:89" ht="29.1" customHeight="1">
      <c r="A14" s="6" t="s">
        <v>13</v>
      </c>
      <c r="B14" s="116">
        <v>0.46702229142262502</v>
      </c>
      <c r="C14" s="8"/>
      <c r="D14" s="8"/>
      <c r="E14" s="8"/>
      <c r="F14" s="8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64">
        <v>185759.59721585098</v>
      </c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423">
        <v>2012</v>
      </c>
      <c r="AK14" s="16">
        <v>10</v>
      </c>
      <c r="AL14" s="15">
        <v>20</v>
      </c>
      <c r="AM14" s="16"/>
      <c r="AN14" s="16"/>
      <c r="AO14" s="16"/>
      <c r="AP14" s="16"/>
      <c r="AQ14" s="17" t="s">
        <v>53</v>
      </c>
      <c r="AR14" s="17"/>
      <c r="AS14" s="20">
        <v>10.1</v>
      </c>
      <c r="AT14" s="21"/>
      <c r="AU14" s="21"/>
      <c r="AV14" s="21"/>
      <c r="AW14" s="21"/>
      <c r="AX14" s="25">
        <v>10.1</v>
      </c>
      <c r="AY14" s="26"/>
      <c r="AZ14" s="26"/>
      <c r="BA14" s="26"/>
      <c r="BB14" s="26"/>
      <c r="BC14" s="29"/>
      <c r="BD14" s="30"/>
      <c r="BE14" s="30"/>
      <c r="BF14" s="30"/>
      <c r="BG14" s="30"/>
      <c r="BH14" s="33"/>
      <c r="BI14" s="34"/>
      <c r="BJ14" s="34"/>
      <c r="BK14" s="34"/>
      <c r="BL14" s="34"/>
      <c r="BM14" s="37"/>
      <c r="BN14" s="38"/>
      <c r="BO14" s="38"/>
      <c r="BP14" s="38"/>
      <c r="BQ14" s="38"/>
      <c r="BR14" s="41"/>
      <c r="BS14" s="42"/>
      <c r="BT14" s="42"/>
      <c r="BU14" s="42"/>
      <c r="BV14" s="42"/>
      <c r="BW14" s="45"/>
      <c r="BX14" s="46"/>
      <c r="BY14" s="46"/>
      <c r="BZ14" s="46"/>
      <c r="CA14" s="46"/>
      <c r="CB14" s="66"/>
      <c r="CC14" s="66"/>
      <c r="CD14" s="66"/>
      <c r="CE14" s="66"/>
      <c r="CF14" s="66"/>
      <c r="CG14" s="66"/>
      <c r="CH14" s="66"/>
    </row>
    <row r="15" spans="1:89" ht="29.1" customHeight="1">
      <c r="A15" s="6" t="s">
        <v>4</v>
      </c>
      <c r="B15" s="116">
        <v>5.6440746761440002</v>
      </c>
      <c r="C15" s="8"/>
      <c r="D15" s="8"/>
      <c r="E15" s="8"/>
      <c r="F15" s="8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64">
        <v>1872357.1173301423</v>
      </c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423">
        <v>2012</v>
      </c>
      <c r="AK15" s="16">
        <v>10</v>
      </c>
      <c r="AL15" s="15">
        <v>20</v>
      </c>
      <c r="AM15" s="16"/>
      <c r="AN15" s="16"/>
      <c r="AO15" s="16"/>
      <c r="AP15" s="16"/>
      <c r="AQ15" s="17" t="s">
        <v>53</v>
      </c>
      <c r="AR15" s="17"/>
      <c r="AS15" s="20">
        <v>10.1</v>
      </c>
      <c r="AT15" s="21"/>
      <c r="AU15" s="21"/>
      <c r="AV15" s="21"/>
      <c r="AW15" s="21"/>
      <c r="AX15" s="25">
        <v>10.1</v>
      </c>
      <c r="AY15" s="26"/>
      <c r="AZ15" s="26"/>
      <c r="BA15" s="26"/>
      <c r="BB15" s="26"/>
      <c r="BC15" s="29"/>
      <c r="BD15" s="30"/>
      <c r="BE15" s="30"/>
      <c r="BF15" s="30"/>
      <c r="BG15" s="30"/>
      <c r="BH15" s="33"/>
      <c r="BI15" s="34"/>
      <c r="BJ15" s="34"/>
      <c r="BK15" s="34"/>
      <c r="BL15" s="34"/>
      <c r="BM15" s="37"/>
      <c r="BN15" s="38"/>
      <c r="BO15" s="38"/>
      <c r="BP15" s="38"/>
      <c r="BQ15" s="38"/>
      <c r="BR15" s="41"/>
      <c r="BS15" s="42"/>
      <c r="BT15" s="42"/>
      <c r="BU15" s="42"/>
      <c r="BV15" s="42"/>
      <c r="BW15" s="45"/>
      <c r="BX15" s="46"/>
      <c r="BY15" s="46"/>
      <c r="BZ15" s="46"/>
      <c r="CA15" s="46"/>
      <c r="CB15" s="66"/>
      <c r="CC15" s="66"/>
      <c r="CD15" s="66"/>
      <c r="CE15" s="66"/>
      <c r="CF15" s="66"/>
      <c r="CG15" s="66"/>
      <c r="CH15" s="66"/>
    </row>
    <row r="16" spans="1:89" ht="29.1" customHeight="1">
      <c r="A16" s="7" t="s">
        <v>0</v>
      </c>
      <c r="B16" s="116">
        <v>3.3092033173171425</v>
      </c>
      <c r="C16" s="8"/>
      <c r="D16" s="8"/>
      <c r="E16" s="8"/>
      <c r="F16" s="8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364">
        <v>1420741.9648169407</v>
      </c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423">
        <v>2012</v>
      </c>
      <c r="AK16" s="16">
        <v>10</v>
      </c>
      <c r="AL16" s="15">
        <v>20</v>
      </c>
      <c r="AM16" s="16"/>
      <c r="AN16" s="16"/>
      <c r="AO16" s="16"/>
      <c r="AP16" s="16"/>
      <c r="AQ16" s="17" t="s">
        <v>53</v>
      </c>
      <c r="AR16" s="17"/>
      <c r="AS16" s="20">
        <v>10.1</v>
      </c>
      <c r="AT16" s="21"/>
      <c r="AU16" s="21"/>
      <c r="AV16" s="21"/>
      <c r="AW16" s="21"/>
      <c r="AX16" s="25">
        <v>10.1</v>
      </c>
      <c r="AY16" s="26"/>
      <c r="AZ16" s="26"/>
      <c r="BA16" s="26"/>
      <c r="BB16" s="26"/>
      <c r="BC16" s="29"/>
      <c r="BD16" s="30"/>
      <c r="BE16" s="30"/>
      <c r="BF16" s="30"/>
      <c r="BG16" s="30"/>
      <c r="BH16" s="33"/>
      <c r="BI16" s="34"/>
      <c r="BJ16" s="34"/>
      <c r="BK16" s="34"/>
      <c r="BL16" s="34"/>
      <c r="BM16" s="37"/>
      <c r="BN16" s="38"/>
      <c r="BO16" s="38"/>
      <c r="BP16" s="38"/>
      <c r="BQ16" s="38"/>
      <c r="BR16" s="41"/>
      <c r="BS16" s="42"/>
      <c r="BT16" s="42"/>
      <c r="BU16" s="42"/>
      <c r="BV16" s="42"/>
      <c r="BW16" s="45"/>
      <c r="BX16" s="46"/>
      <c r="BY16" s="46"/>
      <c r="BZ16" s="46"/>
      <c r="CA16" s="46"/>
      <c r="CB16" s="66"/>
      <c r="CC16" s="66"/>
      <c r="CD16" s="66"/>
      <c r="CE16" s="66"/>
      <c r="CF16" s="66"/>
      <c r="CG16" s="66"/>
      <c r="CH16" s="66"/>
    </row>
    <row r="17" spans="1:86" ht="29.1" customHeight="1">
      <c r="A17" s="6" t="s">
        <v>15</v>
      </c>
      <c r="B17" s="116">
        <v>9.7727186850480123</v>
      </c>
      <c r="C17" s="8"/>
      <c r="D17" s="8"/>
      <c r="E17" s="8"/>
      <c r="F17" s="8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364">
        <v>1861403.3417726059</v>
      </c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423">
        <v>2012</v>
      </c>
      <c r="AK17" s="16">
        <v>10</v>
      </c>
      <c r="AL17" s="15">
        <v>20</v>
      </c>
      <c r="AM17" s="16"/>
      <c r="AN17" s="16"/>
      <c r="AO17" s="16"/>
      <c r="AP17" s="16"/>
      <c r="AQ17" s="17" t="s">
        <v>53</v>
      </c>
      <c r="AR17" s="17"/>
      <c r="AS17" s="20">
        <v>10.1</v>
      </c>
      <c r="AT17" s="21"/>
      <c r="AU17" s="21"/>
      <c r="AV17" s="21"/>
      <c r="AW17" s="21"/>
      <c r="AX17" s="25">
        <v>10.1</v>
      </c>
      <c r="AY17" s="26"/>
      <c r="AZ17" s="26"/>
      <c r="BA17" s="26"/>
      <c r="BB17" s="26"/>
      <c r="BC17" s="29"/>
      <c r="BD17" s="30"/>
      <c r="BE17" s="30"/>
      <c r="BF17" s="30"/>
      <c r="BG17" s="30"/>
      <c r="BH17" s="33"/>
      <c r="BI17" s="34"/>
      <c r="BJ17" s="34"/>
      <c r="BK17" s="34"/>
      <c r="BL17" s="34"/>
      <c r="BM17" s="37"/>
      <c r="BN17" s="38"/>
      <c r="BO17" s="38"/>
      <c r="BP17" s="38"/>
      <c r="BQ17" s="38"/>
      <c r="BR17" s="41"/>
      <c r="BS17" s="42"/>
      <c r="BT17" s="42"/>
      <c r="BU17" s="42"/>
      <c r="BV17" s="42"/>
      <c r="BW17" s="45"/>
      <c r="BX17" s="46"/>
      <c r="BY17" s="46"/>
      <c r="BZ17" s="46"/>
      <c r="CA17" s="46"/>
      <c r="CB17" s="66"/>
      <c r="CC17" s="66"/>
      <c r="CD17" s="66"/>
      <c r="CE17" s="66"/>
      <c r="CF17" s="66"/>
      <c r="CG17" s="66"/>
      <c r="CH17" s="66"/>
    </row>
    <row r="18" spans="1:86" ht="29.1" customHeight="1">
      <c r="A18" s="6" t="s">
        <v>21</v>
      </c>
      <c r="B18" s="116">
        <v>0.59762420533375604</v>
      </c>
      <c r="C18" s="8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64">
        <v>162210.36701834886</v>
      </c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423">
        <v>2012</v>
      </c>
      <c r="AK18" s="16">
        <v>10</v>
      </c>
      <c r="AL18" s="15">
        <v>20</v>
      </c>
      <c r="AM18" s="16"/>
      <c r="AN18" s="16"/>
      <c r="AO18" s="16"/>
      <c r="AP18" s="16"/>
      <c r="AQ18" s="17" t="s">
        <v>53</v>
      </c>
      <c r="AR18" s="17"/>
      <c r="AS18" s="20">
        <v>10.1</v>
      </c>
      <c r="AT18" s="21"/>
      <c r="AU18" s="21"/>
      <c r="AV18" s="21"/>
      <c r="AW18" s="21"/>
      <c r="AX18" s="25">
        <v>10.1</v>
      </c>
      <c r="AY18" s="26"/>
      <c r="AZ18" s="26"/>
      <c r="BA18" s="26"/>
      <c r="BB18" s="26"/>
      <c r="BC18" s="29"/>
      <c r="BD18" s="30"/>
      <c r="BE18" s="30"/>
      <c r="BF18" s="30"/>
      <c r="BG18" s="30"/>
      <c r="BH18" s="33"/>
      <c r="BI18" s="34"/>
      <c r="BJ18" s="34"/>
      <c r="BK18" s="34"/>
      <c r="BL18" s="34"/>
      <c r="BM18" s="37"/>
      <c r="BN18" s="38"/>
      <c r="BO18" s="38"/>
      <c r="BP18" s="38"/>
      <c r="BQ18" s="38"/>
      <c r="BR18" s="41"/>
      <c r="BS18" s="42"/>
      <c r="BT18" s="42"/>
      <c r="BU18" s="42"/>
      <c r="BV18" s="42"/>
      <c r="BW18" s="45"/>
      <c r="BX18" s="46"/>
      <c r="BY18" s="46"/>
      <c r="BZ18" s="46"/>
      <c r="CA18" s="46"/>
      <c r="CB18" s="66"/>
      <c r="CC18" s="66"/>
      <c r="CD18" s="66"/>
      <c r="CE18" s="66"/>
      <c r="CF18" s="66"/>
      <c r="CG18" s="66"/>
      <c r="CH18" s="66"/>
    </row>
    <row r="19" spans="1:86" ht="29.1" customHeight="1">
      <c r="A19" s="6" t="s">
        <v>10</v>
      </c>
      <c r="B19" s="116">
        <v>0.12779910316217769</v>
      </c>
      <c r="C19" s="8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64">
        <v>50832.543826635469</v>
      </c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23">
        <v>2012</v>
      </c>
      <c r="AK19" s="16">
        <v>10</v>
      </c>
      <c r="AL19" s="15">
        <v>20</v>
      </c>
      <c r="AM19" s="16"/>
      <c r="AN19" s="16"/>
      <c r="AO19" s="16"/>
      <c r="AP19" s="16"/>
      <c r="AQ19" s="17" t="s">
        <v>53</v>
      </c>
      <c r="AR19" s="17"/>
      <c r="AS19" s="20">
        <v>10.1</v>
      </c>
      <c r="AT19" s="21"/>
      <c r="AU19" s="21"/>
      <c r="AV19" s="21"/>
      <c r="AW19" s="21"/>
      <c r="AX19" s="25">
        <v>10.1</v>
      </c>
      <c r="AY19" s="26"/>
      <c r="AZ19" s="26"/>
      <c r="BA19" s="26"/>
      <c r="BB19" s="26"/>
      <c r="BC19" s="29"/>
      <c r="BD19" s="30"/>
      <c r="BE19" s="30"/>
      <c r="BF19" s="30"/>
      <c r="BG19" s="30"/>
      <c r="BH19" s="33"/>
      <c r="BI19" s="34"/>
      <c r="BJ19" s="34"/>
      <c r="BK19" s="34"/>
      <c r="BL19" s="34"/>
      <c r="BM19" s="37"/>
      <c r="BN19" s="38"/>
      <c r="BO19" s="38"/>
      <c r="BP19" s="38"/>
      <c r="BQ19" s="38"/>
      <c r="BR19" s="41"/>
      <c r="BS19" s="42"/>
      <c r="BT19" s="42"/>
      <c r="BU19" s="42"/>
      <c r="BV19" s="42"/>
      <c r="BW19" s="45"/>
      <c r="BX19" s="46"/>
      <c r="BY19" s="46"/>
      <c r="BZ19" s="46"/>
      <c r="CA19" s="46"/>
      <c r="CB19" s="66"/>
      <c r="CC19" s="66"/>
      <c r="CD19" s="66"/>
      <c r="CE19" s="66"/>
      <c r="CF19" s="66"/>
      <c r="CG19" s="66"/>
      <c r="CH19" s="66"/>
    </row>
    <row r="20" spans="1:86" ht="29.1" customHeight="1">
      <c r="A20" s="6" t="s">
        <v>2</v>
      </c>
      <c r="B20" s="116">
        <v>39.091189592222221</v>
      </c>
      <c r="C20" s="8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64">
        <v>8072272.7940220805</v>
      </c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23">
        <v>2012</v>
      </c>
      <c r="AK20" s="16">
        <v>10</v>
      </c>
      <c r="AL20" s="15">
        <v>20</v>
      </c>
      <c r="AM20" s="16"/>
      <c r="AN20" s="16"/>
      <c r="AO20" s="16"/>
      <c r="AP20" s="16"/>
      <c r="AQ20" s="17" t="s">
        <v>53</v>
      </c>
      <c r="AR20" s="17"/>
      <c r="AS20" s="20">
        <v>10.1</v>
      </c>
      <c r="AT20" s="21"/>
      <c r="AU20" s="21"/>
      <c r="AV20" s="21"/>
      <c r="AW20" s="21"/>
      <c r="AX20" s="25">
        <v>10.1</v>
      </c>
      <c r="AY20" s="26"/>
      <c r="AZ20" s="26"/>
      <c r="BA20" s="26"/>
      <c r="BB20" s="26"/>
      <c r="BC20" s="29"/>
      <c r="BD20" s="30"/>
      <c r="BE20" s="30"/>
      <c r="BF20" s="30"/>
      <c r="BG20" s="30"/>
      <c r="BH20" s="33"/>
      <c r="BI20" s="34"/>
      <c r="BJ20" s="34"/>
      <c r="BK20" s="34"/>
      <c r="BL20" s="34"/>
      <c r="BM20" s="37"/>
      <c r="BN20" s="38"/>
      <c r="BO20" s="38"/>
      <c r="BP20" s="38"/>
      <c r="BQ20" s="38"/>
      <c r="BR20" s="41"/>
      <c r="BS20" s="42"/>
      <c r="BT20" s="42"/>
      <c r="BU20" s="42"/>
      <c r="BV20" s="42"/>
      <c r="BW20" s="45"/>
      <c r="BX20" s="46"/>
      <c r="BY20" s="46"/>
      <c r="BZ20" s="46"/>
      <c r="CA20" s="46"/>
      <c r="CB20" s="66"/>
      <c r="CC20" s="66"/>
      <c r="CD20" s="66"/>
      <c r="CE20" s="66"/>
      <c r="CF20" s="66"/>
      <c r="CG20" s="66"/>
      <c r="CH20" s="66"/>
    </row>
    <row r="21" spans="1:86" ht="29.1" customHeight="1">
      <c r="A21" s="6" t="s">
        <v>23</v>
      </c>
      <c r="B21" s="116">
        <v>0.37928563924464775</v>
      </c>
      <c r="C21" s="8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64">
        <v>123515.21087964842</v>
      </c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423">
        <v>2012</v>
      </c>
      <c r="AK21" s="16">
        <v>10</v>
      </c>
      <c r="AL21" s="15">
        <v>20</v>
      </c>
      <c r="AM21" s="16"/>
      <c r="AN21" s="16"/>
      <c r="AO21" s="16"/>
      <c r="AP21" s="16"/>
      <c r="AQ21" s="17" t="s">
        <v>53</v>
      </c>
      <c r="AR21" s="17"/>
      <c r="AS21" s="20">
        <v>10.1</v>
      </c>
      <c r="AT21" s="21"/>
      <c r="AU21" s="21"/>
      <c r="AV21" s="21"/>
      <c r="AW21" s="21"/>
      <c r="AX21" s="25">
        <v>10.1</v>
      </c>
      <c r="AY21" s="26"/>
      <c r="AZ21" s="26"/>
      <c r="BA21" s="26"/>
      <c r="BB21" s="26"/>
      <c r="BC21" s="29"/>
      <c r="BD21" s="30"/>
      <c r="BE21" s="30"/>
      <c r="BF21" s="30"/>
      <c r="BG21" s="30"/>
      <c r="BH21" s="33"/>
      <c r="BI21" s="34"/>
      <c r="BJ21" s="34"/>
      <c r="BK21" s="34"/>
      <c r="BL21" s="34"/>
      <c r="BM21" s="37"/>
      <c r="BN21" s="38"/>
      <c r="BO21" s="38"/>
      <c r="BP21" s="38"/>
      <c r="BQ21" s="38"/>
      <c r="BR21" s="41"/>
      <c r="BS21" s="42"/>
      <c r="BT21" s="42"/>
      <c r="BU21" s="42"/>
      <c r="BV21" s="42"/>
      <c r="BW21" s="45"/>
      <c r="BX21" s="46"/>
      <c r="BY21" s="46"/>
      <c r="BZ21" s="46"/>
      <c r="CA21" s="46"/>
      <c r="CB21" s="66"/>
      <c r="CC21" s="66"/>
      <c r="CD21" s="66"/>
      <c r="CE21" s="66"/>
      <c r="CF21" s="66"/>
      <c r="CG21" s="66"/>
      <c r="CH21" s="66"/>
    </row>
    <row r="22" spans="1:86" ht="29.1" customHeight="1">
      <c r="A22" s="6" t="s">
        <v>17</v>
      </c>
      <c r="B22" s="116">
        <v>0.61232593457189588</v>
      </c>
      <c r="C22" s="8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64">
        <v>205839.02038957106</v>
      </c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423">
        <v>2012</v>
      </c>
      <c r="AK22" s="16">
        <v>10</v>
      </c>
      <c r="AL22" s="15">
        <v>20</v>
      </c>
      <c r="AM22" s="16"/>
      <c r="AN22" s="16"/>
      <c r="AO22" s="16"/>
      <c r="AP22" s="16"/>
      <c r="AQ22" s="17" t="s">
        <v>53</v>
      </c>
      <c r="AR22" s="17"/>
      <c r="AS22" s="20">
        <v>10.1</v>
      </c>
      <c r="AT22" s="21"/>
      <c r="AU22" s="21"/>
      <c r="AV22" s="21"/>
      <c r="AW22" s="21"/>
      <c r="AX22" s="25">
        <v>10.1</v>
      </c>
      <c r="AY22" s="26"/>
      <c r="AZ22" s="26"/>
      <c r="BA22" s="26"/>
      <c r="BB22" s="26"/>
      <c r="BC22" s="29"/>
      <c r="BD22" s="30"/>
      <c r="BE22" s="30"/>
      <c r="BF22" s="30"/>
      <c r="BG22" s="30"/>
      <c r="BH22" s="33"/>
      <c r="BI22" s="34"/>
      <c r="BJ22" s="34"/>
      <c r="BK22" s="34"/>
      <c r="BL22" s="34"/>
      <c r="BM22" s="37"/>
      <c r="BN22" s="38"/>
      <c r="BO22" s="38"/>
      <c r="BP22" s="38"/>
      <c r="BQ22" s="38"/>
      <c r="BR22" s="41"/>
      <c r="BS22" s="42"/>
      <c r="BT22" s="42"/>
      <c r="BU22" s="42"/>
      <c r="BV22" s="42"/>
      <c r="BW22" s="45"/>
      <c r="BX22" s="46"/>
      <c r="BY22" s="46"/>
      <c r="BZ22" s="46"/>
      <c r="CA22" s="46"/>
      <c r="CB22" s="66"/>
      <c r="CC22" s="66"/>
      <c r="CD22" s="66"/>
      <c r="CE22" s="66"/>
      <c r="CF22" s="66"/>
      <c r="CG22" s="66"/>
      <c r="CH22" s="66"/>
    </row>
    <row r="23" spans="1:86" ht="29.1" customHeight="1">
      <c r="A23" s="6" t="s">
        <v>24</v>
      </c>
      <c r="B23" s="116">
        <v>2.344384187356013E-2</v>
      </c>
      <c r="C23" s="8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64">
        <v>7880.8474572419827</v>
      </c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423">
        <v>2012</v>
      </c>
      <c r="AK23" s="16">
        <v>10</v>
      </c>
      <c r="AL23" s="15">
        <v>20</v>
      </c>
      <c r="AM23" s="16"/>
      <c r="AN23" s="16"/>
      <c r="AO23" s="16"/>
      <c r="AP23" s="16"/>
      <c r="AQ23" s="17" t="s">
        <v>53</v>
      </c>
      <c r="AR23" s="17"/>
      <c r="AS23" s="20">
        <v>10.1</v>
      </c>
      <c r="AT23" s="21"/>
      <c r="AU23" s="21"/>
      <c r="AV23" s="21"/>
      <c r="AW23" s="21"/>
      <c r="AX23" s="25">
        <v>10.1</v>
      </c>
      <c r="AY23" s="26"/>
      <c r="AZ23" s="26"/>
      <c r="BA23" s="26"/>
      <c r="BB23" s="26"/>
      <c r="BC23" s="29"/>
      <c r="BD23" s="30"/>
      <c r="BE23" s="30"/>
      <c r="BF23" s="30"/>
      <c r="BG23" s="30"/>
      <c r="BH23" s="33"/>
      <c r="BI23" s="34"/>
      <c r="BJ23" s="34"/>
      <c r="BK23" s="34"/>
      <c r="BL23" s="34"/>
      <c r="BM23" s="37"/>
      <c r="BN23" s="38"/>
      <c r="BO23" s="38"/>
      <c r="BP23" s="38"/>
      <c r="BQ23" s="38"/>
      <c r="BR23" s="41"/>
      <c r="BS23" s="42"/>
      <c r="BT23" s="42"/>
      <c r="BU23" s="42"/>
      <c r="BV23" s="42"/>
      <c r="BW23" s="45"/>
      <c r="BX23" s="46"/>
      <c r="BY23" s="46"/>
      <c r="BZ23" s="46"/>
      <c r="CA23" s="46"/>
      <c r="CB23" s="66"/>
      <c r="CC23" s="66"/>
      <c r="CD23" s="66"/>
      <c r="CE23" s="66"/>
      <c r="CF23" s="66"/>
      <c r="CG23" s="66"/>
      <c r="CH23" s="66"/>
    </row>
    <row r="24" spans="1:86" ht="29.1" customHeight="1">
      <c r="A24" s="6" t="s">
        <v>27</v>
      </c>
      <c r="B24" s="116">
        <v>0.40325580199524969</v>
      </c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64">
        <v>93213.445371311507</v>
      </c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423">
        <v>2012</v>
      </c>
      <c r="AK24" s="16">
        <v>10</v>
      </c>
      <c r="AL24" s="15">
        <v>20</v>
      </c>
      <c r="AM24" s="16"/>
      <c r="AN24" s="16"/>
      <c r="AO24" s="16"/>
      <c r="AP24" s="16"/>
      <c r="AQ24" s="17" t="s">
        <v>53</v>
      </c>
      <c r="AR24" s="17"/>
      <c r="AS24" s="20">
        <v>10.1</v>
      </c>
      <c r="AT24" s="21"/>
      <c r="AU24" s="21"/>
      <c r="AV24" s="21"/>
      <c r="AW24" s="21"/>
      <c r="AX24" s="25">
        <v>10.1</v>
      </c>
      <c r="AY24" s="26"/>
      <c r="AZ24" s="26"/>
      <c r="BA24" s="26"/>
      <c r="BB24" s="26"/>
      <c r="BC24" s="29"/>
      <c r="BD24" s="30"/>
      <c r="BE24" s="30"/>
      <c r="BF24" s="30"/>
      <c r="BG24" s="30"/>
      <c r="BH24" s="33"/>
      <c r="BI24" s="34"/>
      <c r="BJ24" s="34"/>
      <c r="BK24" s="34"/>
      <c r="BL24" s="34"/>
      <c r="BM24" s="37"/>
      <c r="BN24" s="38"/>
      <c r="BO24" s="38"/>
      <c r="BP24" s="38"/>
      <c r="BQ24" s="38"/>
      <c r="BR24" s="41"/>
      <c r="BS24" s="42"/>
      <c r="BT24" s="42"/>
      <c r="BU24" s="42"/>
      <c r="BV24" s="42"/>
      <c r="BW24" s="45"/>
      <c r="BX24" s="46"/>
      <c r="BY24" s="46"/>
      <c r="BZ24" s="46"/>
      <c r="CA24" s="46"/>
      <c r="CB24" s="66"/>
      <c r="CC24" s="66"/>
      <c r="CD24" s="66"/>
      <c r="CE24" s="66"/>
      <c r="CF24" s="66"/>
      <c r="CG24" s="66"/>
      <c r="CH24" s="66"/>
    </row>
    <row r="25" spans="1:86" ht="29.1" customHeight="1">
      <c r="A25" s="6" t="s">
        <v>8</v>
      </c>
      <c r="B25" s="116">
        <v>0.90595390966748102</v>
      </c>
      <c r="C25" s="8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64">
        <v>304545.93126381678</v>
      </c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423">
        <v>2012</v>
      </c>
      <c r="AK25" s="16">
        <v>10</v>
      </c>
      <c r="AL25" s="15">
        <v>20</v>
      </c>
      <c r="AM25" s="16"/>
      <c r="AN25" s="16"/>
      <c r="AO25" s="16"/>
      <c r="AP25" s="16"/>
      <c r="AQ25" s="17" t="s">
        <v>53</v>
      </c>
      <c r="AR25" s="17"/>
      <c r="AS25" s="20">
        <v>10.1</v>
      </c>
      <c r="AT25" s="21"/>
      <c r="AU25" s="21"/>
      <c r="AV25" s="21"/>
      <c r="AW25" s="21"/>
      <c r="AX25" s="25">
        <v>10.1</v>
      </c>
      <c r="AY25" s="26"/>
      <c r="AZ25" s="26"/>
      <c r="BA25" s="26"/>
      <c r="BB25" s="26"/>
      <c r="BC25" s="29"/>
      <c r="BD25" s="30"/>
      <c r="BE25" s="30"/>
      <c r="BF25" s="30"/>
      <c r="BG25" s="30"/>
      <c r="BH25" s="33"/>
      <c r="BI25" s="34"/>
      <c r="BJ25" s="34"/>
      <c r="BK25" s="34"/>
      <c r="BL25" s="34"/>
      <c r="BM25" s="37"/>
      <c r="BN25" s="38"/>
      <c r="BO25" s="38"/>
      <c r="BP25" s="38"/>
      <c r="BQ25" s="38"/>
      <c r="BR25" s="41"/>
      <c r="BS25" s="42"/>
      <c r="BT25" s="42"/>
      <c r="BU25" s="42"/>
      <c r="BV25" s="42"/>
      <c r="BW25" s="45"/>
      <c r="BX25" s="46"/>
      <c r="BY25" s="46"/>
      <c r="BZ25" s="46"/>
      <c r="CA25" s="46"/>
      <c r="CB25" s="66"/>
      <c r="CC25" s="66"/>
      <c r="CD25" s="66"/>
      <c r="CE25" s="66"/>
      <c r="CF25" s="66"/>
      <c r="CG25" s="66"/>
      <c r="CH25" s="66"/>
    </row>
    <row r="26" spans="1:86" ht="29.1" customHeight="1">
      <c r="A26" s="6" t="s">
        <v>11</v>
      </c>
      <c r="B26" s="116">
        <v>1.6308060478422894</v>
      </c>
      <c r="C26" s="8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364">
        <v>494926.61909605382</v>
      </c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423">
        <v>2012</v>
      </c>
      <c r="AK26" s="16">
        <v>10</v>
      </c>
      <c r="AL26" s="15">
        <v>20</v>
      </c>
      <c r="AM26" s="16"/>
      <c r="AN26" s="16"/>
      <c r="AO26" s="16"/>
      <c r="AP26" s="16"/>
      <c r="AQ26" s="17" t="s">
        <v>53</v>
      </c>
      <c r="AR26" s="17"/>
      <c r="AS26" s="20">
        <v>10.1</v>
      </c>
      <c r="AT26" s="21"/>
      <c r="AU26" s="21"/>
      <c r="AV26" s="21"/>
      <c r="AW26" s="21"/>
      <c r="AX26" s="25">
        <v>10.1</v>
      </c>
      <c r="AY26" s="26"/>
      <c r="AZ26" s="26"/>
      <c r="BA26" s="26"/>
      <c r="BB26" s="26"/>
      <c r="BC26" s="29"/>
      <c r="BD26" s="30"/>
      <c r="BE26" s="30"/>
      <c r="BF26" s="30"/>
      <c r="BG26" s="30"/>
      <c r="BH26" s="33"/>
      <c r="BI26" s="34"/>
      <c r="BJ26" s="34"/>
      <c r="BK26" s="34"/>
      <c r="BL26" s="34"/>
      <c r="BM26" s="37"/>
      <c r="BN26" s="38"/>
      <c r="BO26" s="38"/>
      <c r="BP26" s="38"/>
      <c r="BQ26" s="38"/>
      <c r="BR26" s="41"/>
      <c r="BS26" s="42"/>
      <c r="BT26" s="42"/>
      <c r="BU26" s="42"/>
      <c r="BV26" s="42"/>
      <c r="BW26" s="45"/>
      <c r="BX26" s="46"/>
      <c r="BY26" s="46"/>
      <c r="BZ26" s="46"/>
      <c r="CA26" s="46"/>
      <c r="CB26" s="66"/>
      <c r="CC26" s="66"/>
      <c r="CD26" s="66"/>
      <c r="CE26" s="66"/>
      <c r="CF26" s="66"/>
      <c r="CG26" s="66"/>
      <c r="CH26" s="66"/>
    </row>
    <row r="27" spans="1:86" ht="29.1" customHeight="1">
      <c r="A27" s="6" t="s">
        <v>14</v>
      </c>
      <c r="B27" s="116">
        <v>12.281314317385613</v>
      </c>
      <c r="C27" s="8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64">
        <v>2317424.7275804779</v>
      </c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423">
        <v>2012</v>
      </c>
      <c r="AK27" s="16">
        <v>10</v>
      </c>
      <c r="AL27" s="15">
        <v>20</v>
      </c>
      <c r="AM27" s="16"/>
      <c r="AN27" s="16"/>
      <c r="AO27" s="16"/>
      <c r="AP27" s="16"/>
      <c r="AQ27" s="17" t="s">
        <v>53</v>
      </c>
      <c r="AR27" s="17"/>
      <c r="AS27" s="20">
        <v>10.1</v>
      </c>
      <c r="AT27" s="21"/>
      <c r="AU27" s="21"/>
      <c r="AV27" s="21"/>
      <c r="AW27" s="21"/>
      <c r="AX27" s="25">
        <v>10.1</v>
      </c>
      <c r="AY27" s="26"/>
      <c r="AZ27" s="26"/>
      <c r="BA27" s="26"/>
      <c r="BB27" s="26"/>
      <c r="BC27" s="29"/>
      <c r="BD27" s="30"/>
      <c r="BE27" s="30"/>
      <c r="BF27" s="30"/>
      <c r="BG27" s="30"/>
      <c r="BH27" s="33"/>
      <c r="BI27" s="34"/>
      <c r="BJ27" s="34"/>
      <c r="BK27" s="34"/>
      <c r="BL27" s="34"/>
      <c r="BM27" s="37"/>
      <c r="BN27" s="38"/>
      <c r="BO27" s="38"/>
      <c r="BP27" s="38"/>
      <c r="BQ27" s="38"/>
      <c r="BR27" s="41"/>
      <c r="BS27" s="42"/>
      <c r="BT27" s="42"/>
      <c r="BU27" s="42"/>
      <c r="BV27" s="42"/>
      <c r="BW27" s="45"/>
      <c r="BX27" s="46"/>
      <c r="BY27" s="46"/>
      <c r="BZ27" s="46"/>
      <c r="CA27" s="46"/>
      <c r="CB27" s="66"/>
      <c r="CC27" s="66"/>
      <c r="CD27" s="66"/>
      <c r="CE27" s="66"/>
      <c r="CF27" s="66"/>
      <c r="CG27" s="66"/>
      <c r="CH27" s="66"/>
    </row>
    <row r="28" spans="1:86" ht="29.1" customHeight="1">
      <c r="A28" s="6" t="s">
        <v>12</v>
      </c>
      <c r="B28" s="116">
        <v>3.2741624150349997</v>
      </c>
      <c r="C28" s="8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64">
        <v>756823.71881828178</v>
      </c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423">
        <v>2012</v>
      </c>
      <c r="AK28" s="16">
        <v>10</v>
      </c>
      <c r="AL28" s="15">
        <v>20</v>
      </c>
      <c r="AM28" s="16"/>
      <c r="AN28" s="16"/>
      <c r="AO28" s="16"/>
      <c r="AP28" s="16"/>
      <c r="AQ28" s="17" t="s">
        <v>53</v>
      </c>
      <c r="AR28" s="17"/>
      <c r="AS28" s="20">
        <v>10.1</v>
      </c>
      <c r="AT28" s="21"/>
      <c r="AU28" s="21"/>
      <c r="AV28" s="21"/>
      <c r="AW28" s="21"/>
      <c r="AX28" s="25">
        <v>10.1</v>
      </c>
      <c r="AY28" s="26"/>
      <c r="AZ28" s="26"/>
      <c r="BA28" s="26"/>
      <c r="BB28" s="26"/>
      <c r="BC28" s="29"/>
      <c r="BD28" s="30"/>
      <c r="BE28" s="30"/>
      <c r="BF28" s="30"/>
      <c r="BG28" s="30"/>
      <c r="BH28" s="33"/>
      <c r="BI28" s="34"/>
      <c r="BJ28" s="34"/>
      <c r="BK28" s="34"/>
      <c r="BL28" s="34"/>
      <c r="BM28" s="37"/>
      <c r="BN28" s="38"/>
      <c r="BO28" s="38"/>
      <c r="BP28" s="38"/>
      <c r="BQ28" s="38"/>
      <c r="BR28" s="41"/>
      <c r="BS28" s="42"/>
      <c r="BT28" s="42"/>
      <c r="BU28" s="42"/>
      <c r="BV28" s="42"/>
      <c r="BW28" s="45"/>
      <c r="BX28" s="46"/>
      <c r="BY28" s="46"/>
      <c r="BZ28" s="46"/>
      <c r="CA28" s="46"/>
      <c r="CB28" s="66"/>
      <c r="CC28" s="66"/>
      <c r="CD28" s="66"/>
      <c r="CE28" s="66"/>
      <c r="CF28" s="66"/>
      <c r="CG28" s="66"/>
      <c r="CH28" s="66"/>
    </row>
    <row r="29" spans="1:86" ht="29.1" customHeight="1">
      <c r="A29" s="6" t="s">
        <v>25</v>
      </c>
      <c r="B29" s="116">
        <v>0.26635731913290794</v>
      </c>
      <c r="C29" s="8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64">
        <v>61568.587138100578</v>
      </c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423">
        <v>2012</v>
      </c>
      <c r="AK29" s="16">
        <v>10</v>
      </c>
      <c r="AL29" s="15">
        <v>20</v>
      </c>
      <c r="AM29" s="16"/>
      <c r="AN29" s="16"/>
      <c r="AO29" s="16"/>
      <c r="AP29" s="16"/>
      <c r="AQ29" s="17" t="s">
        <v>53</v>
      </c>
      <c r="AR29" s="17"/>
      <c r="AS29" s="20">
        <v>10.1</v>
      </c>
      <c r="AT29" s="21"/>
      <c r="AU29" s="21"/>
      <c r="AV29" s="21"/>
      <c r="AW29" s="21"/>
      <c r="AX29" s="25">
        <v>10.1</v>
      </c>
      <c r="AY29" s="26"/>
      <c r="AZ29" s="26"/>
      <c r="BA29" s="26"/>
      <c r="BB29" s="26"/>
      <c r="BC29" s="29"/>
      <c r="BD29" s="30"/>
      <c r="BE29" s="30"/>
      <c r="BF29" s="30"/>
      <c r="BG29" s="30"/>
      <c r="BH29" s="33"/>
      <c r="BI29" s="34"/>
      <c r="BJ29" s="34"/>
      <c r="BK29" s="34"/>
      <c r="BL29" s="34"/>
      <c r="BM29" s="37"/>
      <c r="BN29" s="38"/>
      <c r="BO29" s="38"/>
      <c r="BP29" s="38"/>
      <c r="BQ29" s="38"/>
      <c r="BR29" s="41"/>
      <c r="BS29" s="42"/>
      <c r="BT29" s="42"/>
      <c r="BU29" s="42"/>
      <c r="BV29" s="42"/>
      <c r="BW29" s="45"/>
      <c r="BX29" s="46"/>
      <c r="BY29" s="46"/>
      <c r="BZ29" s="46"/>
      <c r="CA29" s="46"/>
      <c r="CB29" s="66"/>
      <c r="CC29" s="66"/>
      <c r="CD29" s="66"/>
      <c r="CE29" s="66"/>
      <c r="CF29" s="66"/>
      <c r="CG29" s="66"/>
      <c r="CH29" s="66"/>
    </row>
    <row r="30" spans="1:86" ht="29.1" customHeight="1">
      <c r="A30" s="6" t="s">
        <v>26</v>
      </c>
      <c r="B30" s="116">
        <v>9.3410508269654483E-2</v>
      </c>
      <c r="C30" s="8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64">
        <v>21591.885053068912</v>
      </c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423">
        <v>2012</v>
      </c>
      <c r="AK30" s="16">
        <v>10</v>
      </c>
      <c r="AL30" s="15">
        <v>20</v>
      </c>
      <c r="AM30" s="16"/>
      <c r="AN30" s="16"/>
      <c r="AO30" s="16"/>
      <c r="AP30" s="16"/>
      <c r="AQ30" s="17" t="s">
        <v>53</v>
      </c>
      <c r="AR30" s="17"/>
      <c r="AS30" s="20">
        <v>10.1</v>
      </c>
      <c r="AT30" s="21"/>
      <c r="AU30" s="21"/>
      <c r="AV30" s="21"/>
      <c r="AW30" s="21"/>
      <c r="AX30" s="25">
        <v>10.1</v>
      </c>
      <c r="AY30" s="26"/>
      <c r="AZ30" s="26"/>
      <c r="BA30" s="26"/>
      <c r="BB30" s="26"/>
      <c r="BC30" s="29"/>
      <c r="BD30" s="30"/>
      <c r="BE30" s="30"/>
      <c r="BF30" s="30"/>
      <c r="BG30" s="30"/>
      <c r="BH30" s="33"/>
      <c r="BI30" s="34"/>
      <c r="BJ30" s="34"/>
      <c r="BK30" s="34"/>
      <c r="BL30" s="34"/>
      <c r="BM30" s="37"/>
      <c r="BN30" s="38"/>
      <c r="BO30" s="38"/>
      <c r="BP30" s="38"/>
      <c r="BQ30" s="38"/>
      <c r="BR30" s="41"/>
      <c r="BS30" s="42"/>
      <c r="BT30" s="42"/>
      <c r="BU30" s="42"/>
      <c r="BV30" s="42"/>
      <c r="BW30" s="45"/>
      <c r="BX30" s="46"/>
      <c r="BY30" s="46"/>
      <c r="BZ30" s="46"/>
      <c r="CA30" s="46"/>
      <c r="CB30" s="66"/>
      <c r="CC30" s="66"/>
      <c r="CD30" s="66"/>
      <c r="CE30" s="66"/>
      <c r="CF30" s="66"/>
      <c r="CG30" s="66"/>
      <c r="CH30" s="66"/>
    </row>
    <row r="31" spans="1:86" ht="29.1" customHeight="1">
      <c r="A31" s="6" t="s">
        <v>5</v>
      </c>
      <c r="B31" s="116">
        <v>47.406626935399999</v>
      </c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64">
        <v>8951267.233721137</v>
      </c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423">
        <v>2012</v>
      </c>
      <c r="AK31" s="16">
        <v>10</v>
      </c>
      <c r="AL31" s="15">
        <v>20</v>
      </c>
      <c r="AM31" s="16"/>
      <c r="AN31" s="16"/>
      <c r="AO31" s="16"/>
      <c r="AP31" s="16"/>
      <c r="AQ31" s="17" t="s">
        <v>53</v>
      </c>
      <c r="AR31" s="17"/>
      <c r="AS31" s="20">
        <v>10.1</v>
      </c>
      <c r="AT31" s="21"/>
      <c r="AU31" s="21"/>
      <c r="AV31" s="21"/>
      <c r="AW31" s="21"/>
      <c r="AX31" s="25">
        <v>10.1</v>
      </c>
      <c r="AY31" s="26"/>
      <c r="AZ31" s="26"/>
      <c r="BA31" s="26"/>
      <c r="BB31" s="26"/>
      <c r="BC31" s="29"/>
      <c r="BD31" s="30"/>
      <c r="BE31" s="30"/>
      <c r="BF31" s="30"/>
      <c r="BG31" s="30"/>
      <c r="BH31" s="33"/>
      <c r="BI31" s="34"/>
      <c r="BJ31" s="34"/>
      <c r="BK31" s="34"/>
      <c r="BL31" s="34"/>
      <c r="BM31" s="37"/>
      <c r="BN31" s="38"/>
      <c r="BO31" s="38"/>
      <c r="BP31" s="38"/>
      <c r="BQ31" s="38"/>
      <c r="BR31" s="41"/>
      <c r="BS31" s="42"/>
      <c r="BT31" s="42"/>
      <c r="BU31" s="42"/>
      <c r="BV31" s="42"/>
      <c r="BW31" s="45"/>
      <c r="BX31" s="46"/>
      <c r="BY31" s="46"/>
      <c r="BZ31" s="46"/>
      <c r="CA31" s="46"/>
      <c r="CB31" s="66"/>
      <c r="CC31" s="66"/>
      <c r="CD31" s="66"/>
      <c r="CE31" s="66"/>
      <c r="CF31" s="66"/>
      <c r="CG31" s="66"/>
      <c r="CH31" s="66"/>
    </row>
    <row r="32" spans="1:86" ht="29.1" customHeight="1">
      <c r="A32" s="6" t="s">
        <v>7</v>
      </c>
      <c r="B32" s="116">
        <v>0.8384318931589555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64">
        <v>333489.9940244024</v>
      </c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423">
        <v>2012</v>
      </c>
      <c r="AK32" s="16">
        <v>10</v>
      </c>
      <c r="AL32" s="15">
        <v>20</v>
      </c>
      <c r="AM32" s="16"/>
      <c r="AN32" s="16"/>
      <c r="AO32" s="16"/>
      <c r="AP32" s="16"/>
      <c r="AQ32" s="17" t="s">
        <v>53</v>
      </c>
      <c r="AR32" s="17"/>
      <c r="AS32" s="20">
        <v>10.1</v>
      </c>
      <c r="AT32" s="21"/>
      <c r="AU32" s="21"/>
      <c r="AV32" s="21"/>
      <c r="AW32" s="21"/>
      <c r="AX32" s="25">
        <v>10.1</v>
      </c>
      <c r="AY32" s="26"/>
      <c r="AZ32" s="26"/>
      <c r="BA32" s="26"/>
      <c r="BB32" s="26"/>
      <c r="BC32" s="29"/>
      <c r="BD32" s="30"/>
      <c r="BE32" s="30"/>
      <c r="BF32" s="30"/>
      <c r="BG32" s="30"/>
      <c r="BH32" s="33"/>
      <c r="BI32" s="34"/>
      <c r="BJ32" s="34"/>
      <c r="BK32" s="34"/>
      <c r="BL32" s="34"/>
      <c r="BM32" s="37"/>
      <c r="BN32" s="38"/>
      <c r="BO32" s="38"/>
      <c r="BP32" s="38"/>
      <c r="BQ32" s="38"/>
      <c r="BR32" s="41"/>
      <c r="BS32" s="42"/>
      <c r="BT32" s="42"/>
      <c r="BU32" s="42"/>
      <c r="BV32" s="42"/>
      <c r="BW32" s="45"/>
      <c r="BX32" s="46"/>
      <c r="BY32" s="46"/>
      <c r="BZ32" s="46"/>
      <c r="CA32" s="46"/>
      <c r="CB32" s="66"/>
      <c r="CC32" s="66"/>
      <c r="CD32" s="66"/>
      <c r="CE32" s="66"/>
      <c r="CF32" s="66"/>
      <c r="CG32" s="66"/>
      <c r="CH32" s="66"/>
    </row>
    <row r="33" spans="1:86" ht="29.1" customHeight="1">
      <c r="A33" s="345" t="s">
        <v>1</v>
      </c>
      <c r="B33" s="116">
        <v>1.2040385433348573</v>
      </c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64">
        <v>456276.2420838541</v>
      </c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423">
        <v>2012</v>
      </c>
      <c r="AK33" s="16">
        <v>10</v>
      </c>
      <c r="AL33" s="15">
        <v>20</v>
      </c>
      <c r="AM33" s="16"/>
      <c r="AN33" s="16"/>
      <c r="AO33" s="16"/>
      <c r="AP33" s="16"/>
      <c r="AQ33" s="17" t="s">
        <v>53</v>
      </c>
      <c r="AR33" s="17"/>
      <c r="AS33" s="20">
        <v>10.1</v>
      </c>
      <c r="AT33" s="21"/>
      <c r="AU33" s="21"/>
      <c r="AV33" s="21"/>
      <c r="AW33" s="21"/>
      <c r="AX33" s="25">
        <v>10.1</v>
      </c>
      <c r="AY33" s="26"/>
      <c r="AZ33" s="26"/>
      <c r="BA33" s="26"/>
      <c r="BB33" s="26"/>
      <c r="BC33" s="29"/>
      <c r="BD33" s="30"/>
      <c r="BE33" s="30"/>
      <c r="BF33" s="30"/>
      <c r="BG33" s="30"/>
      <c r="BH33" s="33"/>
      <c r="BI33" s="34"/>
      <c r="BJ33" s="34"/>
      <c r="BK33" s="34"/>
      <c r="BL33" s="34"/>
      <c r="BM33" s="37"/>
      <c r="BN33" s="38"/>
      <c r="BO33" s="38"/>
      <c r="BP33" s="38"/>
      <c r="BQ33" s="38"/>
      <c r="BR33" s="41"/>
      <c r="BS33" s="42"/>
      <c r="BT33" s="42"/>
      <c r="BU33" s="42"/>
      <c r="BV33" s="42"/>
      <c r="BW33" s="45"/>
      <c r="BX33" s="46"/>
      <c r="BY33" s="46"/>
      <c r="BZ33" s="46"/>
      <c r="CA33" s="46"/>
      <c r="CB33" s="66"/>
      <c r="CC33" s="66"/>
      <c r="CD33" s="66"/>
      <c r="CE33" s="66"/>
      <c r="CF33" s="66"/>
      <c r="CG33" s="66"/>
      <c r="CH33" s="66"/>
    </row>
    <row r="34" spans="1:86" ht="29.1" customHeight="1">
      <c r="A34" s="348" t="s">
        <v>44</v>
      </c>
      <c r="B34" s="116">
        <v>135.51084514091207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64">
        <v>29989452.082140896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5"/>
      <c r="AL34" s="15"/>
      <c r="AM34" s="16"/>
      <c r="AN34" s="16"/>
      <c r="AO34" s="16"/>
      <c r="AP34" s="16"/>
      <c r="AQ34" s="17" t="s">
        <v>53</v>
      </c>
      <c r="AR34" s="17"/>
      <c r="AS34" s="20"/>
      <c r="AT34" s="21"/>
      <c r="AU34" s="21"/>
      <c r="AV34" s="21"/>
      <c r="AW34" s="21"/>
      <c r="AX34" s="25"/>
      <c r="AY34" s="26"/>
      <c r="AZ34" s="26"/>
      <c r="BA34" s="26"/>
      <c r="BB34" s="26"/>
      <c r="BC34" s="29"/>
      <c r="BD34" s="30"/>
      <c r="BE34" s="30"/>
      <c r="BF34" s="30"/>
      <c r="BG34" s="30"/>
      <c r="BH34" s="33"/>
      <c r="BI34" s="34"/>
      <c r="BJ34" s="34"/>
      <c r="BK34" s="34"/>
      <c r="BL34" s="34"/>
      <c r="BM34" s="37"/>
      <c r="BN34" s="38"/>
      <c r="BO34" s="38"/>
      <c r="BP34" s="38"/>
      <c r="BQ34" s="38"/>
      <c r="BR34" s="41"/>
      <c r="BS34" s="42"/>
      <c r="BT34" s="42"/>
      <c r="BU34" s="42"/>
      <c r="BV34" s="42"/>
      <c r="BW34" s="45"/>
      <c r="BX34" s="46"/>
      <c r="BY34" s="46"/>
      <c r="BZ34" s="46"/>
      <c r="CA34" s="46"/>
      <c r="CB34" s="66"/>
      <c r="CC34" s="66"/>
      <c r="CD34" s="66"/>
      <c r="CE34" s="66"/>
      <c r="CF34" s="66"/>
      <c r="CG34" s="66"/>
      <c r="CH34" s="66"/>
    </row>
    <row r="35" spans="1:8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22"/>
      <c r="BY35" s="22"/>
      <c r="BZ35" s="22"/>
      <c r="CA35" s="22"/>
      <c r="CB35" s="1"/>
      <c r="CC35" s="1"/>
      <c r="CD35" s="1"/>
      <c r="CE35" s="1"/>
      <c r="CF35" s="1"/>
      <c r="CG35" s="1"/>
      <c r="CH35" s="1"/>
    </row>
    <row r="36" spans="1:86" ht="30" customHeight="1">
      <c r="A36" s="47" t="s">
        <v>29</v>
      </c>
      <c r="B36" s="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403">
        <v>10</v>
      </c>
      <c r="AL36" s="404">
        <v>20</v>
      </c>
      <c r="AM36" s="16"/>
      <c r="AN36" s="16"/>
      <c r="AO36" s="16"/>
      <c r="AP36" s="16"/>
      <c r="AQ36" s="17" t="s">
        <v>53</v>
      </c>
      <c r="AR36" s="17"/>
      <c r="AS36" s="20">
        <v>10.100000000000001</v>
      </c>
      <c r="AT36" s="21"/>
      <c r="AU36" s="21"/>
      <c r="AV36" s="21"/>
      <c r="AW36" s="21"/>
      <c r="AX36" s="25">
        <v>10.100000000000001</v>
      </c>
      <c r="AY36" s="26"/>
      <c r="AZ36" s="26"/>
      <c r="BA36" s="26"/>
      <c r="BB36" s="26"/>
      <c r="BC36" s="29"/>
      <c r="BD36" s="30"/>
      <c r="BE36" s="30"/>
      <c r="BF36" s="30"/>
      <c r="BG36" s="30"/>
      <c r="BH36" s="33"/>
      <c r="BI36" s="34"/>
      <c r="BJ36" s="34"/>
      <c r="BK36" s="34"/>
      <c r="BL36" s="34"/>
      <c r="BM36" s="37"/>
      <c r="BN36" s="38"/>
      <c r="BO36" s="38"/>
      <c r="BP36" s="38"/>
      <c r="BQ36" s="38"/>
      <c r="BR36" s="41"/>
      <c r="BS36" s="42"/>
      <c r="BT36" s="42"/>
      <c r="BU36" s="42"/>
      <c r="BV36" s="42"/>
      <c r="BW36" s="45"/>
      <c r="BX36" s="46"/>
      <c r="BY36" s="46"/>
      <c r="BZ36" s="46"/>
      <c r="CA36" s="46"/>
      <c r="CB36" s="66"/>
      <c r="CC36" s="66"/>
      <c r="CD36" s="66"/>
      <c r="CE36" s="66"/>
      <c r="CF36" s="66"/>
      <c r="CG36" s="66"/>
      <c r="CH36" s="66"/>
    </row>
    <row r="37" spans="1:86" ht="30" customHeight="1">
      <c r="A37" s="47" t="s">
        <v>28</v>
      </c>
      <c r="B37" s="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403">
        <v>10</v>
      </c>
      <c r="AL37" s="404">
        <v>20</v>
      </c>
      <c r="AM37" s="16"/>
      <c r="AN37" s="16"/>
      <c r="AO37" s="16"/>
      <c r="AP37" s="16"/>
      <c r="AQ37" s="17" t="s">
        <v>53</v>
      </c>
      <c r="AR37" s="17"/>
      <c r="AS37" s="20">
        <v>10.100000000000001</v>
      </c>
      <c r="AT37" s="21"/>
      <c r="AU37" s="21"/>
      <c r="AV37" s="21"/>
      <c r="AW37" s="21"/>
      <c r="AX37" s="25">
        <v>10.100000000000001</v>
      </c>
      <c r="AY37" s="26"/>
      <c r="AZ37" s="26"/>
      <c r="BA37" s="26"/>
      <c r="BB37" s="26"/>
      <c r="BC37" s="29"/>
      <c r="BD37" s="30"/>
      <c r="BE37" s="30"/>
      <c r="BF37" s="30"/>
      <c r="BG37" s="30"/>
      <c r="BH37" s="33"/>
      <c r="BI37" s="33"/>
      <c r="BJ37" s="33"/>
      <c r="BK37" s="33"/>
      <c r="BL37" s="33"/>
      <c r="BM37" s="37"/>
      <c r="BN37" s="38"/>
      <c r="BO37" s="38"/>
      <c r="BP37" s="38"/>
      <c r="BQ37" s="38"/>
      <c r="BR37" s="41"/>
      <c r="BS37" s="42"/>
      <c r="BT37" s="42"/>
      <c r="BU37" s="42"/>
      <c r="BV37" s="42"/>
      <c r="BW37" s="45"/>
      <c r="BX37" s="46"/>
      <c r="BY37" s="46"/>
      <c r="BZ37" s="46"/>
      <c r="CA37" s="46"/>
      <c r="CB37" s="66"/>
      <c r="CC37" s="66"/>
      <c r="CD37" s="66"/>
      <c r="CE37" s="66"/>
      <c r="CF37" s="66"/>
      <c r="CG37" s="66"/>
      <c r="CH37" s="66"/>
    </row>
    <row r="38" spans="1:86" ht="30" customHeight="1">
      <c r="A38" s="47" t="s">
        <v>42</v>
      </c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403">
        <v>10</v>
      </c>
      <c r="AL38" s="404">
        <v>20</v>
      </c>
      <c r="AM38" s="16"/>
      <c r="AN38" s="16"/>
      <c r="AO38" s="16"/>
      <c r="AP38" s="16"/>
      <c r="AQ38" s="17" t="s">
        <v>53</v>
      </c>
      <c r="AR38" s="17"/>
      <c r="AS38" s="20">
        <v>10.100000000000001</v>
      </c>
      <c r="AT38" s="21"/>
      <c r="AU38" s="21"/>
      <c r="AV38" s="21"/>
      <c r="AW38" s="21"/>
      <c r="AX38" s="25">
        <v>10.100000000000001</v>
      </c>
      <c r="AY38" s="26"/>
      <c r="AZ38" s="26"/>
      <c r="BA38" s="26"/>
      <c r="BB38" s="26"/>
      <c r="BC38" s="29"/>
      <c r="BD38" s="30"/>
      <c r="BE38" s="30"/>
      <c r="BF38" s="30"/>
      <c r="BG38" s="30"/>
      <c r="BH38" s="33"/>
      <c r="BI38" s="34"/>
      <c r="BJ38" s="34"/>
      <c r="BK38" s="34"/>
      <c r="BL38" s="34"/>
      <c r="BM38" s="37"/>
      <c r="BN38" s="38"/>
      <c r="BO38" s="38"/>
      <c r="BP38" s="38"/>
      <c r="BQ38" s="38"/>
      <c r="BR38" s="41"/>
      <c r="BS38" s="42"/>
      <c r="BT38" s="42"/>
      <c r="BU38" s="42"/>
      <c r="BV38" s="42"/>
      <c r="BW38" s="45"/>
      <c r="BX38" s="46"/>
      <c r="BY38" s="46"/>
      <c r="BZ38" s="46"/>
      <c r="CA38" s="46"/>
      <c r="CB38" s="66"/>
      <c r="CC38" s="66"/>
      <c r="CD38" s="66"/>
      <c r="CE38" s="66"/>
      <c r="CF38" s="66"/>
      <c r="CG38" s="66"/>
      <c r="CH38" s="66"/>
    </row>
    <row r="39" spans="1:8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0"/>
      <c r="AL40" s="59"/>
      <c r="AM40" s="50"/>
      <c r="AN40" s="50"/>
      <c r="AO40" s="50"/>
      <c r="AP40" s="50"/>
      <c r="AQ40" s="60" t="s">
        <v>53</v>
      </c>
      <c r="AR40" s="60"/>
      <c r="AS40" s="20"/>
      <c r="AT40" s="51"/>
      <c r="AU40" s="51"/>
      <c r="AV40" s="51"/>
      <c r="AW40" s="51"/>
      <c r="AX40" s="25"/>
      <c r="AY40" s="52"/>
      <c r="AZ40" s="52"/>
      <c r="BA40" s="52"/>
      <c r="BB40" s="52"/>
      <c r="BC40" s="53"/>
      <c r="BD40" s="53"/>
      <c r="BE40" s="53"/>
      <c r="BF40" s="53"/>
      <c r="BG40" s="53"/>
      <c r="BH40" s="54"/>
      <c r="BI40" s="54"/>
      <c r="BJ40" s="54"/>
      <c r="BK40" s="54"/>
      <c r="BL40" s="54"/>
      <c r="BM40" s="55"/>
      <c r="BN40" s="55"/>
      <c r="BO40" s="55"/>
      <c r="BP40" s="55"/>
      <c r="BQ40" s="55"/>
      <c r="BR40" s="56"/>
      <c r="BS40" s="56"/>
      <c r="BT40" s="56"/>
      <c r="BU40" s="56"/>
      <c r="BV40" s="56"/>
      <c r="BW40" s="57"/>
      <c r="BX40" s="46"/>
      <c r="BY40" s="46"/>
      <c r="BZ40" s="46"/>
      <c r="CA40" s="46"/>
      <c r="CB40" s="67"/>
      <c r="CC40" s="67"/>
      <c r="CD40" s="67"/>
      <c r="CE40" s="67"/>
      <c r="CF40" s="67"/>
      <c r="CG40" s="67"/>
      <c r="CH40" s="67"/>
    </row>
    <row r="44" spans="1:86" ht="18" thickBot="1"/>
    <row r="45" spans="1:8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7"/>
      <c r="CF45" s="457"/>
      <c r="CG45" s="457"/>
      <c r="CH45" s="458"/>
    </row>
    <row r="46" spans="1:86" outlineLevel="1"/>
    <row r="47" spans="1:86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8" t="s">
        <v>56</v>
      </c>
      <c r="T47" s="451" t="s">
        <v>30</v>
      </c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175"/>
      <c r="AK47" s="612" t="s">
        <v>301</v>
      </c>
      <c r="AL47" s="473" t="s">
        <v>65</v>
      </c>
      <c r="AM47" s="512" t="s">
        <v>45</v>
      </c>
      <c r="AN47" s="513"/>
      <c r="AO47" s="513"/>
      <c r="AP47" s="513"/>
      <c r="AQ47" s="477" t="s">
        <v>66</v>
      </c>
      <c r="AR47" s="477" t="s">
        <v>302</v>
      </c>
      <c r="AS47" s="480" t="s">
        <v>303</v>
      </c>
      <c r="AT47" s="516" t="s">
        <v>64</v>
      </c>
      <c r="AU47" s="517"/>
      <c r="AV47" s="517"/>
      <c r="AW47" s="517"/>
      <c r="AX47" s="520" t="s">
        <v>67</v>
      </c>
      <c r="AY47" s="501" t="s">
        <v>32</v>
      </c>
      <c r="AZ47" s="502"/>
      <c r="BA47" s="502"/>
      <c r="BB47" s="502"/>
      <c r="BC47" s="509" t="s">
        <v>68</v>
      </c>
      <c r="BD47" s="505" t="s">
        <v>57</v>
      </c>
      <c r="BE47" s="506"/>
      <c r="BF47" s="506"/>
      <c r="BG47" s="506"/>
      <c r="BH47" s="487" t="s">
        <v>446</v>
      </c>
      <c r="BI47" s="568" t="s">
        <v>447</v>
      </c>
      <c r="BJ47" s="568"/>
      <c r="BK47" s="568"/>
      <c r="BL47" s="568"/>
      <c r="BM47" s="494" t="s">
        <v>448</v>
      </c>
      <c r="BN47" s="566" t="s">
        <v>449</v>
      </c>
      <c r="BO47" s="566"/>
      <c r="BP47" s="566"/>
      <c r="BQ47" s="566"/>
      <c r="BR47" s="538" t="s">
        <v>450</v>
      </c>
      <c r="BS47" s="567" t="s">
        <v>451</v>
      </c>
      <c r="BT47" s="567"/>
      <c r="BU47" s="567"/>
      <c r="BV47" s="567"/>
      <c r="BW47" s="535" t="s">
        <v>36</v>
      </c>
      <c r="BX47" s="540" t="s">
        <v>36</v>
      </c>
      <c r="BY47" s="541"/>
      <c r="BZ47" s="541"/>
      <c r="CA47" s="541"/>
      <c r="CB47" s="523" t="s">
        <v>72</v>
      </c>
      <c r="CC47" s="523" t="s">
        <v>73</v>
      </c>
      <c r="CD47" s="523" t="s">
        <v>62</v>
      </c>
      <c r="CE47" s="523" t="s">
        <v>305</v>
      </c>
      <c r="CF47" s="523" t="s">
        <v>306</v>
      </c>
      <c r="CG47" s="523" t="s">
        <v>307</v>
      </c>
      <c r="CH47" s="523" t="s">
        <v>63</v>
      </c>
    </row>
    <row r="48" spans="1:86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449"/>
      <c r="T48" s="451" t="s">
        <v>43</v>
      </c>
      <c r="U48" s="452"/>
      <c r="V48" s="452"/>
      <c r="W48" s="452"/>
      <c r="X48" s="451" t="s">
        <v>39</v>
      </c>
      <c r="Y48" s="452"/>
      <c r="Z48" s="452"/>
      <c r="AA48" s="452"/>
      <c r="AB48" s="451" t="s">
        <v>38</v>
      </c>
      <c r="AC48" s="452"/>
      <c r="AD48" s="452"/>
      <c r="AE48" s="452"/>
      <c r="AF48" s="451" t="s">
        <v>40</v>
      </c>
      <c r="AG48" s="452"/>
      <c r="AH48" s="452"/>
      <c r="AI48" s="452"/>
      <c r="AJ48" s="179"/>
      <c r="AK48" s="613"/>
      <c r="AL48" s="474"/>
      <c r="AM48" s="514"/>
      <c r="AN48" s="515"/>
      <c r="AO48" s="515"/>
      <c r="AP48" s="515"/>
      <c r="AQ48" s="478"/>
      <c r="AR48" s="478"/>
      <c r="AS48" s="480"/>
      <c r="AT48" s="518"/>
      <c r="AU48" s="519"/>
      <c r="AV48" s="519"/>
      <c r="AW48" s="519"/>
      <c r="AX48" s="521"/>
      <c r="AY48" s="503"/>
      <c r="AZ48" s="504"/>
      <c r="BA48" s="504"/>
      <c r="BB48" s="504"/>
      <c r="BC48" s="510"/>
      <c r="BD48" s="507"/>
      <c r="BE48" s="508"/>
      <c r="BF48" s="508"/>
      <c r="BG48" s="508"/>
      <c r="BH48" s="487"/>
      <c r="BI48" s="568"/>
      <c r="BJ48" s="568"/>
      <c r="BK48" s="568"/>
      <c r="BL48" s="568"/>
      <c r="BM48" s="494"/>
      <c r="BN48" s="566"/>
      <c r="BO48" s="566"/>
      <c r="BP48" s="566"/>
      <c r="BQ48" s="566"/>
      <c r="BR48" s="538"/>
      <c r="BS48" s="567"/>
      <c r="BT48" s="567"/>
      <c r="BU48" s="567"/>
      <c r="BV48" s="567"/>
      <c r="BW48" s="536"/>
      <c r="BX48" s="542"/>
      <c r="BY48" s="543"/>
      <c r="BZ48" s="543"/>
      <c r="CA48" s="543"/>
      <c r="CB48" s="524"/>
      <c r="CC48" s="524"/>
      <c r="CD48" s="524"/>
      <c r="CE48" s="524"/>
      <c r="CF48" s="524"/>
      <c r="CG48" s="524"/>
      <c r="CH48" s="524"/>
    </row>
    <row r="49" spans="1:86" ht="26.1" customHeight="1" outlineLevel="1">
      <c r="A49" s="4"/>
      <c r="B49" s="445"/>
      <c r="C49" s="357" t="s">
        <v>58</v>
      </c>
      <c r="D49" s="226" t="s">
        <v>59</v>
      </c>
      <c r="E49" s="357" t="s">
        <v>60</v>
      </c>
      <c r="F49" s="357" t="s">
        <v>154</v>
      </c>
      <c r="G49" s="357" t="s">
        <v>58</v>
      </c>
      <c r="H49" s="226" t="s">
        <v>59</v>
      </c>
      <c r="I49" s="357" t="s">
        <v>60</v>
      </c>
      <c r="J49" s="357" t="s">
        <v>154</v>
      </c>
      <c r="K49" s="357" t="s">
        <v>58</v>
      </c>
      <c r="L49" s="226" t="s">
        <v>59</v>
      </c>
      <c r="M49" s="357" t="s">
        <v>60</v>
      </c>
      <c r="N49" s="357" t="s">
        <v>154</v>
      </c>
      <c r="O49" s="357" t="s">
        <v>58</v>
      </c>
      <c r="P49" s="226" t="s">
        <v>59</v>
      </c>
      <c r="Q49" s="357" t="s">
        <v>60</v>
      </c>
      <c r="R49" s="357" t="s">
        <v>154</v>
      </c>
      <c r="S49" s="450"/>
      <c r="T49" s="356" t="s">
        <v>58</v>
      </c>
      <c r="U49" s="11" t="s">
        <v>59</v>
      </c>
      <c r="V49" s="356" t="s">
        <v>60</v>
      </c>
      <c r="W49" s="356" t="s">
        <v>154</v>
      </c>
      <c r="X49" s="356" t="s">
        <v>58</v>
      </c>
      <c r="Y49" s="11" t="s">
        <v>59</v>
      </c>
      <c r="Z49" s="356" t="s">
        <v>60</v>
      </c>
      <c r="AA49" s="356" t="s">
        <v>154</v>
      </c>
      <c r="AB49" s="356" t="s">
        <v>58</v>
      </c>
      <c r="AC49" s="11" t="s">
        <v>59</v>
      </c>
      <c r="AD49" s="356" t="s">
        <v>60</v>
      </c>
      <c r="AE49" s="356" t="s">
        <v>154</v>
      </c>
      <c r="AF49" s="356" t="s">
        <v>58</v>
      </c>
      <c r="AG49" s="11" t="s">
        <v>59</v>
      </c>
      <c r="AH49" s="356" t="s">
        <v>60</v>
      </c>
      <c r="AI49" s="356" t="s">
        <v>154</v>
      </c>
      <c r="AJ49" s="176"/>
      <c r="AK49" s="614"/>
      <c r="AL49" s="475"/>
      <c r="AM49" s="352" t="s">
        <v>58</v>
      </c>
      <c r="AN49" s="14" t="s">
        <v>59</v>
      </c>
      <c r="AO49" s="352" t="s">
        <v>60</v>
      </c>
      <c r="AP49" s="352" t="s">
        <v>154</v>
      </c>
      <c r="AQ49" s="479"/>
      <c r="AR49" s="479"/>
      <c r="AS49" s="480"/>
      <c r="AT49" s="353" t="s">
        <v>58</v>
      </c>
      <c r="AU49" s="19" t="s">
        <v>59</v>
      </c>
      <c r="AV49" s="353" t="s">
        <v>60</v>
      </c>
      <c r="AW49" s="353" t="s">
        <v>154</v>
      </c>
      <c r="AX49" s="522"/>
      <c r="AY49" s="354" t="s">
        <v>58</v>
      </c>
      <c r="AZ49" s="23" t="s">
        <v>59</v>
      </c>
      <c r="BA49" s="354" t="s">
        <v>60</v>
      </c>
      <c r="BB49" s="354" t="s">
        <v>154</v>
      </c>
      <c r="BC49" s="511"/>
      <c r="BD49" s="355" t="s">
        <v>58</v>
      </c>
      <c r="BE49" s="28" t="s">
        <v>59</v>
      </c>
      <c r="BF49" s="355" t="s">
        <v>60</v>
      </c>
      <c r="BG49" s="355" t="s">
        <v>154</v>
      </c>
      <c r="BH49" s="487"/>
      <c r="BI49" s="425" t="s">
        <v>58</v>
      </c>
      <c r="BJ49" s="32" t="s">
        <v>59</v>
      </c>
      <c r="BK49" s="425" t="s">
        <v>60</v>
      </c>
      <c r="BL49" s="425" t="s">
        <v>154</v>
      </c>
      <c r="BM49" s="494"/>
      <c r="BN49" s="426" t="s">
        <v>58</v>
      </c>
      <c r="BO49" s="36" t="s">
        <v>59</v>
      </c>
      <c r="BP49" s="426" t="s">
        <v>60</v>
      </c>
      <c r="BQ49" s="426" t="s">
        <v>154</v>
      </c>
      <c r="BR49" s="538"/>
      <c r="BS49" s="427" t="s">
        <v>58</v>
      </c>
      <c r="BT49" s="40" t="s">
        <v>59</v>
      </c>
      <c r="BU49" s="427" t="s">
        <v>60</v>
      </c>
      <c r="BV49" s="427" t="s">
        <v>154</v>
      </c>
      <c r="BW49" s="537"/>
      <c r="BX49" s="351" t="s">
        <v>58</v>
      </c>
      <c r="BY49" s="44" t="s">
        <v>59</v>
      </c>
      <c r="BZ49" s="351" t="s">
        <v>60</v>
      </c>
      <c r="CA49" s="351" t="s">
        <v>154</v>
      </c>
      <c r="CB49" s="525"/>
      <c r="CC49" s="525"/>
      <c r="CD49" s="525"/>
      <c r="CE49" s="525"/>
      <c r="CF49" s="525"/>
      <c r="CG49" s="525"/>
      <c r="CH49" s="525"/>
    </row>
    <row r="50" spans="1:86" ht="29.1" customHeight="1" outlineLevel="1">
      <c r="A50" s="347" t="s">
        <v>6</v>
      </c>
      <c r="B50" s="96" t="s">
        <v>332</v>
      </c>
      <c r="C50" s="128"/>
      <c r="D50" s="128"/>
      <c r="E50" s="128"/>
      <c r="F50" s="128"/>
      <c r="G50" s="109"/>
      <c r="H50" s="109"/>
      <c r="I50" s="109"/>
      <c r="J50" s="123"/>
      <c r="K50" s="123"/>
      <c r="L50" s="123"/>
      <c r="M50" s="123"/>
      <c r="N50" s="123"/>
      <c r="O50" s="123"/>
      <c r="P50" s="123"/>
      <c r="Q50" s="123"/>
      <c r="R50" s="123"/>
      <c r="S50" s="99" t="s">
        <v>330</v>
      </c>
      <c r="T50" s="12"/>
      <c r="U50" s="12"/>
      <c r="V50" s="12"/>
      <c r="W50" s="12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216" t="s">
        <v>331</v>
      </c>
      <c r="AL50" s="216" t="s">
        <v>331</v>
      </c>
      <c r="AM50" s="217"/>
      <c r="AN50" s="217"/>
      <c r="AO50" s="217"/>
      <c r="AP50" s="217"/>
      <c r="AQ50" s="218"/>
      <c r="AR50" s="218"/>
      <c r="AS50" s="219" t="s">
        <v>331</v>
      </c>
      <c r="AT50" s="220"/>
      <c r="AU50" s="220"/>
      <c r="AV50" s="220"/>
      <c r="AW50" s="220"/>
      <c r="AX50" s="279" t="s">
        <v>331</v>
      </c>
      <c r="AY50" s="26"/>
      <c r="AZ50" s="26"/>
      <c r="BA50" s="26"/>
      <c r="BB50" s="26"/>
      <c r="BC50" s="29"/>
      <c r="BD50" s="30"/>
      <c r="BE50" s="30"/>
      <c r="BF50" s="30"/>
      <c r="BG50" s="30"/>
      <c r="BH50" s="33"/>
      <c r="BI50" s="34"/>
      <c r="BJ50" s="34"/>
      <c r="BK50" s="34"/>
      <c r="BL50" s="34"/>
      <c r="BM50" s="37"/>
      <c r="BN50" s="38"/>
      <c r="BO50" s="38"/>
      <c r="BP50" s="38"/>
      <c r="BQ50" s="38"/>
      <c r="BR50" s="41"/>
      <c r="BS50" s="42"/>
      <c r="BT50" s="42"/>
      <c r="BU50" s="42"/>
      <c r="BV50" s="42"/>
      <c r="BW50" s="45"/>
      <c r="BX50" s="46"/>
      <c r="BY50" s="46"/>
      <c r="BZ50" s="46"/>
      <c r="CA50" s="46"/>
      <c r="CB50" s="66"/>
      <c r="CC50" s="66"/>
      <c r="CD50" s="66"/>
      <c r="CE50" s="66"/>
      <c r="CF50" s="66"/>
      <c r="CG50" s="66"/>
      <c r="CH50" s="66"/>
    </row>
    <row r="51" spans="1:86" ht="29.1" customHeight="1" outlineLevel="1">
      <c r="A51" s="6" t="s">
        <v>9</v>
      </c>
      <c r="B51" s="96" t="s">
        <v>332</v>
      </c>
      <c r="C51" s="128"/>
      <c r="D51" s="128"/>
      <c r="E51" s="128"/>
      <c r="F51" s="128"/>
      <c r="G51" s="109"/>
      <c r="H51" s="109"/>
      <c r="I51" s="109"/>
      <c r="J51" s="123"/>
      <c r="K51" s="123"/>
      <c r="L51" s="123"/>
      <c r="M51" s="123"/>
      <c r="N51" s="123"/>
      <c r="O51" s="123"/>
      <c r="P51" s="123"/>
      <c r="Q51" s="123"/>
      <c r="R51" s="123"/>
      <c r="S51" s="99" t="s">
        <v>330</v>
      </c>
      <c r="T51" s="12"/>
      <c r="U51" s="12"/>
      <c r="V51" s="12"/>
      <c r="W51" s="12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16" t="s">
        <v>331</v>
      </c>
      <c r="AL51" s="216" t="s">
        <v>331</v>
      </c>
      <c r="AM51" s="217"/>
      <c r="AN51" s="217"/>
      <c r="AO51" s="217"/>
      <c r="AP51" s="217"/>
      <c r="AQ51" s="218"/>
      <c r="AR51" s="218"/>
      <c r="AS51" s="219" t="s">
        <v>331</v>
      </c>
      <c r="AT51" s="220"/>
      <c r="AU51" s="220"/>
      <c r="AV51" s="220"/>
      <c r="AW51" s="220"/>
      <c r="AX51" s="279" t="s">
        <v>331</v>
      </c>
      <c r="AY51" s="26"/>
      <c r="AZ51" s="26"/>
      <c r="BA51" s="26"/>
      <c r="BB51" s="26"/>
      <c r="BC51" s="29"/>
      <c r="BD51" s="30"/>
      <c r="BE51" s="30"/>
      <c r="BF51" s="30"/>
      <c r="BG51" s="30"/>
      <c r="BH51" s="33"/>
      <c r="BI51" s="34"/>
      <c r="BJ51" s="34"/>
      <c r="BK51" s="34"/>
      <c r="BL51" s="34"/>
      <c r="BM51" s="37"/>
      <c r="BN51" s="38"/>
      <c r="BO51" s="38"/>
      <c r="BP51" s="38"/>
      <c r="BQ51" s="38"/>
      <c r="BR51" s="41"/>
      <c r="BS51" s="42"/>
      <c r="BT51" s="42"/>
      <c r="BU51" s="42"/>
      <c r="BV51" s="42"/>
      <c r="BW51" s="45"/>
      <c r="BX51" s="46"/>
      <c r="BY51" s="46"/>
      <c r="BZ51" s="46"/>
      <c r="CA51" s="46"/>
      <c r="CB51" s="66"/>
      <c r="CC51" s="66"/>
      <c r="CD51" s="66"/>
      <c r="CE51" s="66"/>
      <c r="CF51" s="66"/>
      <c r="CG51" s="66"/>
      <c r="CH51" s="66"/>
    </row>
    <row r="52" spans="1:86" ht="29.1" customHeight="1" outlineLevel="1">
      <c r="A52" s="6" t="s">
        <v>18</v>
      </c>
      <c r="B52" s="96" t="s">
        <v>332</v>
      </c>
      <c r="C52" s="128"/>
      <c r="D52" s="128"/>
      <c r="E52" s="128"/>
      <c r="F52" s="128"/>
      <c r="G52" s="109"/>
      <c r="H52" s="109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99" t="s">
        <v>330</v>
      </c>
      <c r="T52" s="12"/>
      <c r="U52" s="12"/>
      <c r="V52" s="12"/>
      <c r="W52" s="12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16" t="s">
        <v>331</v>
      </c>
      <c r="AL52" s="216" t="s">
        <v>331</v>
      </c>
      <c r="AM52" s="217"/>
      <c r="AN52" s="217"/>
      <c r="AO52" s="217"/>
      <c r="AP52" s="217"/>
      <c r="AQ52" s="218"/>
      <c r="AR52" s="218"/>
      <c r="AS52" s="219" t="s">
        <v>331</v>
      </c>
      <c r="AT52" s="220"/>
      <c r="AU52" s="220"/>
      <c r="AV52" s="220"/>
      <c r="AW52" s="220"/>
      <c r="AX52" s="279" t="s">
        <v>331</v>
      </c>
      <c r="AY52" s="26"/>
      <c r="AZ52" s="26"/>
      <c r="BA52" s="26"/>
      <c r="BB52" s="26"/>
      <c r="BC52" s="29"/>
      <c r="BD52" s="30"/>
      <c r="BE52" s="30"/>
      <c r="BF52" s="30"/>
      <c r="BG52" s="30"/>
      <c r="BH52" s="33"/>
      <c r="BI52" s="34"/>
      <c r="BJ52" s="34"/>
      <c r="BK52" s="34"/>
      <c r="BL52" s="34"/>
      <c r="BM52" s="37"/>
      <c r="BN52" s="38"/>
      <c r="BO52" s="38"/>
      <c r="BP52" s="38"/>
      <c r="BQ52" s="38"/>
      <c r="BR52" s="41"/>
      <c r="BS52" s="42"/>
      <c r="BT52" s="42"/>
      <c r="BU52" s="42"/>
      <c r="BV52" s="42"/>
      <c r="BW52" s="45"/>
      <c r="BX52" s="46"/>
      <c r="BY52" s="46"/>
      <c r="BZ52" s="46"/>
      <c r="CA52" s="46"/>
      <c r="CB52" s="66"/>
      <c r="CC52" s="66"/>
      <c r="CD52" s="66"/>
      <c r="CE52" s="66"/>
      <c r="CF52" s="66"/>
      <c r="CG52" s="66"/>
      <c r="CH52" s="66"/>
    </row>
    <row r="53" spans="1:86" ht="29.1" customHeight="1" outlineLevel="1">
      <c r="A53" s="6" t="s">
        <v>16</v>
      </c>
      <c r="B53" s="96" t="s">
        <v>332</v>
      </c>
      <c r="C53" s="128"/>
      <c r="D53" s="128"/>
      <c r="E53" s="128"/>
      <c r="F53" s="128"/>
      <c r="G53" s="109"/>
      <c r="H53" s="109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99" t="s">
        <v>330</v>
      </c>
      <c r="T53" s="12"/>
      <c r="U53" s="12"/>
      <c r="V53" s="12"/>
      <c r="W53" s="12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16" t="s">
        <v>331</v>
      </c>
      <c r="AL53" s="216" t="s">
        <v>331</v>
      </c>
      <c r="AM53" s="217"/>
      <c r="AN53" s="217"/>
      <c r="AO53" s="217"/>
      <c r="AP53" s="217"/>
      <c r="AQ53" s="218"/>
      <c r="AR53" s="218"/>
      <c r="AS53" s="219" t="s">
        <v>331</v>
      </c>
      <c r="AT53" s="220"/>
      <c r="AU53" s="220"/>
      <c r="AV53" s="220"/>
      <c r="AW53" s="220"/>
      <c r="AX53" s="279" t="s">
        <v>331</v>
      </c>
      <c r="AY53" s="26"/>
      <c r="AZ53" s="26"/>
      <c r="BA53" s="26"/>
      <c r="BB53" s="26"/>
      <c r="BC53" s="29"/>
      <c r="BD53" s="30"/>
      <c r="BE53" s="30"/>
      <c r="BF53" s="30"/>
      <c r="BG53" s="30"/>
      <c r="BH53" s="33"/>
      <c r="BI53" s="34"/>
      <c r="BJ53" s="34"/>
      <c r="BK53" s="34"/>
      <c r="BL53" s="34"/>
      <c r="BM53" s="37"/>
      <c r="BN53" s="38"/>
      <c r="BO53" s="38"/>
      <c r="BP53" s="38"/>
      <c r="BQ53" s="38"/>
      <c r="BR53" s="41"/>
      <c r="BS53" s="42"/>
      <c r="BT53" s="42"/>
      <c r="BU53" s="42"/>
      <c r="BV53" s="42"/>
      <c r="BW53" s="45"/>
      <c r="BX53" s="46"/>
      <c r="BY53" s="46"/>
      <c r="BZ53" s="46"/>
      <c r="CA53" s="46"/>
      <c r="CB53" s="66"/>
      <c r="CC53" s="66"/>
      <c r="CD53" s="66"/>
      <c r="CE53" s="66"/>
      <c r="CF53" s="66"/>
      <c r="CG53" s="66"/>
      <c r="CH53" s="66"/>
    </row>
    <row r="54" spans="1:86" ht="29.1" customHeight="1" outlineLevel="1">
      <c r="A54" s="6" t="s">
        <v>22</v>
      </c>
      <c r="B54" s="96" t="s">
        <v>332</v>
      </c>
      <c r="C54" s="128"/>
      <c r="D54" s="128"/>
      <c r="E54" s="128"/>
      <c r="F54" s="128"/>
      <c r="G54" s="109"/>
      <c r="H54" s="109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99" t="s">
        <v>330</v>
      </c>
      <c r="T54" s="12"/>
      <c r="U54" s="12"/>
      <c r="V54" s="12"/>
      <c r="W54" s="12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216" t="s">
        <v>331</v>
      </c>
      <c r="AL54" s="216" t="s">
        <v>331</v>
      </c>
      <c r="AM54" s="217"/>
      <c r="AN54" s="217"/>
      <c r="AO54" s="217"/>
      <c r="AP54" s="217"/>
      <c r="AQ54" s="218"/>
      <c r="AR54" s="218"/>
      <c r="AS54" s="219" t="s">
        <v>331</v>
      </c>
      <c r="AT54" s="220"/>
      <c r="AU54" s="220"/>
      <c r="AV54" s="220"/>
      <c r="AW54" s="220"/>
      <c r="AX54" s="279" t="s">
        <v>331</v>
      </c>
      <c r="AY54" s="26"/>
      <c r="AZ54" s="26"/>
      <c r="BA54" s="26"/>
      <c r="BB54" s="26"/>
      <c r="BC54" s="29"/>
      <c r="BD54" s="30"/>
      <c r="BE54" s="30"/>
      <c r="BF54" s="30"/>
      <c r="BG54" s="30"/>
      <c r="BH54" s="33"/>
      <c r="BI54" s="34"/>
      <c r="BJ54" s="34"/>
      <c r="BK54" s="34"/>
      <c r="BL54" s="34"/>
      <c r="BM54" s="37"/>
      <c r="BN54" s="38"/>
      <c r="BO54" s="38"/>
      <c r="BP54" s="38"/>
      <c r="BQ54" s="38"/>
      <c r="BR54" s="41"/>
      <c r="BS54" s="42"/>
      <c r="BT54" s="42"/>
      <c r="BU54" s="42"/>
      <c r="BV54" s="42"/>
      <c r="BW54" s="45"/>
      <c r="BX54" s="46"/>
      <c r="BY54" s="46"/>
      <c r="BZ54" s="46"/>
      <c r="CA54" s="46"/>
      <c r="CB54" s="66"/>
      <c r="CC54" s="66"/>
      <c r="CD54" s="66"/>
      <c r="CE54" s="66"/>
      <c r="CF54" s="66"/>
      <c r="CG54" s="66"/>
      <c r="CH54" s="66"/>
    </row>
    <row r="55" spans="1:86" ht="29.1" customHeight="1" outlineLevel="1">
      <c r="A55" s="6" t="s">
        <v>19</v>
      </c>
      <c r="B55" s="96" t="s">
        <v>332</v>
      </c>
      <c r="C55" s="128"/>
      <c r="D55" s="128"/>
      <c r="E55" s="128"/>
      <c r="F55" s="128"/>
      <c r="G55" s="109"/>
      <c r="H55" s="109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99" t="s">
        <v>330</v>
      </c>
      <c r="T55" s="12"/>
      <c r="U55" s="12"/>
      <c r="V55" s="12"/>
      <c r="W55" s="12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216" t="s">
        <v>331</v>
      </c>
      <c r="AL55" s="216" t="s">
        <v>331</v>
      </c>
      <c r="AM55" s="217"/>
      <c r="AN55" s="217"/>
      <c r="AO55" s="217"/>
      <c r="AP55" s="217"/>
      <c r="AQ55" s="218"/>
      <c r="AR55" s="218"/>
      <c r="AS55" s="219" t="s">
        <v>331</v>
      </c>
      <c r="AT55" s="220"/>
      <c r="AU55" s="220"/>
      <c r="AV55" s="220"/>
      <c r="AW55" s="220"/>
      <c r="AX55" s="279" t="s">
        <v>331</v>
      </c>
      <c r="AY55" s="26"/>
      <c r="AZ55" s="26"/>
      <c r="BA55" s="26"/>
      <c r="BB55" s="26"/>
      <c r="BC55" s="29"/>
      <c r="BD55" s="30"/>
      <c r="BE55" s="30"/>
      <c r="BF55" s="30"/>
      <c r="BG55" s="30"/>
      <c r="BH55" s="33"/>
      <c r="BI55" s="34"/>
      <c r="BJ55" s="34"/>
      <c r="BK55" s="34"/>
      <c r="BL55" s="34"/>
      <c r="BM55" s="37"/>
      <c r="BN55" s="38"/>
      <c r="BO55" s="38"/>
      <c r="BP55" s="38"/>
      <c r="BQ55" s="38"/>
      <c r="BR55" s="41"/>
      <c r="BS55" s="42"/>
      <c r="BT55" s="42"/>
      <c r="BU55" s="42"/>
      <c r="BV55" s="42"/>
      <c r="BW55" s="45"/>
      <c r="BX55" s="46"/>
      <c r="BY55" s="46"/>
      <c r="BZ55" s="46"/>
      <c r="CA55" s="46"/>
      <c r="CB55" s="66"/>
      <c r="CC55" s="66"/>
      <c r="CD55" s="66"/>
      <c r="CE55" s="66"/>
      <c r="CF55" s="66"/>
      <c r="CG55" s="66"/>
      <c r="CH55" s="66"/>
    </row>
    <row r="56" spans="1:86" ht="29.1" customHeight="1" outlineLevel="1">
      <c r="A56" s="6" t="s">
        <v>3</v>
      </c>
      <c r="B56" s="96" t="s">
        <v>332</v>
      </c>
      <c r="C56" s="128"/>
      <c r="D56" s="128"/>
      <c r="E56" s="128"/>
      <c r="F56" s="128"/>
      <c r="G56" s="109"/>
      <c r="H56" s="109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99" t="s">
        <v>330</v>
      </c>
      <c r="T56" s="12"/>
      <c r="U56" s="12"/>
      <c r="V56" s="12"/>
      <c r="W56" s="12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216" t="s">
        <v>331</v>
      </c>
      <c r="AL56" s="216" t="s">
        <v>331</v>
      </c>
      <c r="AM56" s="217"/>
      <c r="AN56" s="217"/>
      <c r="AO56" s="217"/>
      <c r="AP56" s="217"/>
      <c r="AQ56" s="218"/>
      <c r="AR56" s="218"/>
      <c r="AS56" s="219" t="s">
        <v>331</v>
      </c>
      <c r="AT56" s="220"/>
      <c r="AU56" s="220"/>
      <c r="AV56" s="220"/>
      <c r="AW56" s="220"/>
      <c r="AX56" s="279" t="s">
        <v>331</v>
      </c>
      <c r="AY56" s="26"/>
      <c r="AZ56" s="26"/>
      <c r="BA56" s="26"/>
      <c r="BB56" s="26"/>
      <c r="BC56" s="29"/>
      <c r="BD56" s="30"/>
      <c r="BE56" s="30"/>
      <c r="BF56" s="30"/>
      <c r="BG56" s="30"/>
      <c r="BH56" s="33"/>
      <c r="BI56" s="34"/>
      <c r="BJ56" s="34"/>
      <c r="BK56" s="34"/>
      <c r="BL56" s="34"/>
      <c r="BM56" s="37"/>
      <c r="BN56" s="38"/>
      <c r="BO56" s="38"/>
      <c r="BP56" s="38"/>
      <c r="BQ56" s="38"/>
      <c r="BR56" s="41"/>
      <c r="BS56" s="42"/>
      <c r="BT56" s="42"/>
      <c r="BU56" s="42"/>
      <c r="BV56" s="42"/>
      <c r="BW56" s="45"/>
      <c r="BX56" s="46"/>
      <c r="BY56" s="46"/>
      <c r="BZ56" s="46"/>
      <c r="CA56" s="46"/>
      <c r="CB56" s="66"/>
      <c r="CC56" s="66"/>
      <c r="CD56" s="66"/>
      <c r="CE56" s="66"/>
      <c r="CF56" s="66"/>
      <c r="CG56" s="66"/>
      <c r="CH56" s="66"/>
    </row>
    <row r="57" spans="1:86" ht="29.1" customHeight="1" outlineLevel="1">
      <c r="A57" s="6" t="s">
        <v>20</v>
      </c>
      <c r="B57" s="96" t="s">
        <v>332</v>
      </c>
      <c r="C57" s="128"/>
      <c r="D57" s="128"/>
      <c r="E57" s="128"/>
      <c r="F57" s="128"/>
      <c r="G57" s="109"/>
      <c r="H57" s="109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99" t="s">
        <v>330</v>
      </c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216" t="s">
        <v>331</v>
      </c>
      <c r="AL57" s="216" t="s">
        <v>331</v>
      </c>
      <c r="AM57" s="217"/>
      <c r="AN57" s="217"/>
      <c r="AO57" s="217"/>
      <c r="AP57" s="217"/>
      <c r="AQ57" s="218"/>
      <c r="AR57" s="218"/>
      <c r="AS57" s="219" t="s">
        <v>331</v>
      </c>
      <c r="AT57" s="220"/>
      <c r="AU57" s="220"/>
      <c r="AV57" s="220"/>
      <c r="AW57" s="220"/>
      <c r="AX57" s="279" t="s">
        <v>331</v>
      </c>
      <c r="AY57" s="26"/>
      <c r="AZ57" s="26"/>
      <c r="BA57" s="26"/>
      <c r="BB57" s="26"/>
      <c r="BC57" s="29"/>
      <c r="BD57" s="30"/>
      <c r="BE57" s="30"/>
      <c r="BF57" s="30"/>
      <c r="BG57" s="30"/>
      <c r="BH57" s="33"/>
      <c r="BI57" s="34"/>
      <c r="BJ57" s="34"/>
      <c r="BK57" s="34"/>
      <c r="BL57" s="34"/>
      <c r="BM57" s="37"/>
      <c r="BN57" s="38"/>
      <c r="BO57" s="38"/>
      <c r="BP57" s="38"/>
      <c r="BQ57" s="38"/>
      <c r="BR57" s="41"/>
      <c r="BS57" s="42"/>
      <c r="BT57" s="42"/>
      <c r="BU57" s="42"/>
      <c r="BV57" s="42"/>
      <c r="BW57" s="45"/>
      <c r="BX57" s="46"/>
      <c r="BY57" s="46"/>
      <c r="BZ57" s="46"/>
      <c r="CA57" s="46"/>
      <c r="CB57" s="66"/>
      <c r="CC57" s="66"/>
      <c r="CD57" s="66"/>
      <c r="CE57" s="66"/>
      <c r="CF57" s="66"/>
      <c r="CG57" s="66"/>
      <c r="CH57" s="66"/>
    </row>
    <row r="58" spans="1:86" ht="29.1" customHeight="1" outlineLevel="1">
      <c r="A58" s="6" t="s">
        <v>13</v>
      </c>
      <c r="B58" s="96" t="s">
        <v>332</v>
      </c>
      <c r="C58" s="128"/>
      <c r="D58" s="128"/>
      <c r="E58" s="128"/>
      <c r="F58" s="128"/>
      <c r="G58" s="109"/>
      <c r="H58" s="109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99" t="s">
        <v>330</v>
      </c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16" t="s">
        <v>331</v>
      </c>
      <c r="AL58" s="216" t="s">
        <v>331</v>
      </c>
      <c r="AM58" s="217"/>
      <c r="AN58" s="217"/>
      <c r="AO58" s="217"/>
      <c r="AP58" s="217"/>
      <c r="AQ58" s="218"/>
      <c r="AR58" s="218"/>
      <c r="AS58" s="219" t="s">
        <v>331</v>
      </c>
      <c r="AT58" s="220"/>
      <c r="AU58" s="220"/>
      <c r="AV58" s="220"/>
      <c r="AW58" s="220"/>
      <c r="AX58" s="279" t="s">
        <v>331</v>
      </c>
      <c r="AY58" s="26"/>
      <c r="AZ58" s="26"/>
      <c r="BA58" s="26"/>
      <c r="BB58" s="26"/>
      <c r="BC58" s="29"/>
      <c r="BD58" s="30"/>
      <c r="BE58" s="30"/>
      <c r="BF58" s="30"/>
      <c r="BG58" s="30"/>
      <c r="BH58" s="33"/>
      <c r="BI58" s="34"/>
      <c r="BJ58" s="34"/>
      <c r="BK58" s="34"/>
      <c r="BL58" s="34"/>
      <c r="BM58" s="37"/>
      <c r="BN58" s="38"/>
      <c r="BO58" s="38"/>
      <c r="BP58" s="38"/>
      <c r="BQ58" s="38"/>
      <c r="BR58" s="41"/>
      <c r="BS58" s="42"/>
      <c r="BT58" s="42"/>
      <c r="BU58" s="42"/>
      <c r="BV58" s="42"/>
      <c r="BW58" s="45"/>
      <c r="BX58" s="46"/>
      <c r="BY58" s="46"/>
      <c r="BZ58" s="46"/>
      <c r="CA58" s="46"/>
      <c r="CB58" s="66"/>
      <c r="CC58" s="66"/>
      <c r="CD58" s="66"/>
      <c r="CE58" s="66"/>
      <c r="CF58" s="66"/>
      <c r="CG58" s="66"/>
      <c r="CH58" s="66"/>
    </row>
    <row r="59" spans="1:86" ht="29.1" customHeight="1" outlineLevel="1">
      <c r="A59" s="6" t="s">
        <v>4</v>
      </c>
      <c r="B59" s="96" t="s">
        <v>332</v>
      </c>
      <c r="C59" s="128"/>
      <c r="D59" s="128"/>
      <c r="E59" s="128"/>
      <c r="F59" s="128"/>
      <c r="G59" s="109"/>
      <c r="H59" s="109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99" t="s">
        <v>330</v>
      </c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16" t="s">
        <v>331</v>
      </c>
      <c r="AL59" s="216" t="s">
        <v>331</v>
      </c>
      <c r="AM59" s="217"/>
      <c r="AN59" s="217"/>
      <c r="AO59" s="217"/>
      <c r="AP59" s="217"/>
      <c r="AQ59" s="218"/>
      <c r="AR59" s="218"/>
      <c r="AS59" s="219" t="s">
        <v>331</v>
      </c>
      <c r="AT59" s="220"/>
      <c r="AU59" s="220"/>
      <c r="AV59" s="220"/>
      <c r="AW59" s="220"/>
      <c r="AX59" s="279" t="s">
        <v>331</v>
      </c>
      <c r="AY59" s="26"/>
      <c r="AZ59" s="26"/>
      <c r="BA59" s="26"/>
      <c r="BB59" s="26"/>
      <c r="BC59" s="29"/>
      <c r="BD59" s="30"/>
      <c r="BE59" s="30"/>
      <c r="BF59" s="30"/>
      <c r="BG59" s="30"/>
      <c r="BH59" s="33"/>
      <c r="BI59" s="34"/>
      <c r="BJ59" s="34"/>
      <c r="BK59" s="34"/>
      <c r="BL59" s="34"/>
      <c r="BM59" s="37"/>
      <c r="BN59" s="38"/>
      <c r="BO59" s="38"/>
      <c r="BP59" s="38"/>
      <c r="BQ59" s="38"/>
      <c r="BR59" s="41"/>
      <c r="BS59" s="42"/>
      <c r="BT59" s="42"/>
      <c r="BU59" s="42"/>
      <c r="BV59" s="42"/>
      <c r="BW59" s="45"/>
      <c r="BX59" s="46"/>
      <c r="BY59" s="46"/>
      <c r="BZ59" s="46"/>
      <c r="CA59" s="46"/>
      <c r="CB59" s="66"/>
      <c r="CC59" s="66"/>
      <c r="CD59" s="66"/>
      <c r="CE59" s="66"/>
      <c r="CF59" s="66"/>
      <c r="CG59" s="66"/>
      <c r="CH59" s="66"/>
    </row>
    <row r="60" spans="1:86" ht="29.1" customHeight="1" outlineLevel="1">
      <c r="A60" s="7" t="s">
        <v>0</v>
      </c>
      <c r="B60" s="96" t="s">
        <v>332</v>
      </c>
      <c r="C60" s="128"/>
      <c r="D60" s="128"/>
      <c r="E60" s="128"/>
      <c r="F60" s="128"/>
      <c r="G60" s="109"/>
      <c r="H60" s="109"/>
      <c r="I60" s="109"/>
      <c r="J60" s="123"/>
      <c r="K60" s="123"/>
      <c r="L60" s="123"/>
      <c r="M60" s="123"/>
      <c r="N60" s="123"/>
      <c r="O60" s="123"/>
      <c r="P60" s="123"/>
      <c r="Q60" s="123"/>
      <c r="R60" s="123"/>
      <c r="S60" s="99" t="s">
        <v>330</v>
      </c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16" t="s">
        <v>331</v>
      </c>
      <c r="AL60" s="216" t="s">
        <v>331</v>
      </c>
      <c r="AM60" s="217"/>
      <c r="AN60" s="217"/>
      <c r="AO60" s="217"/>
      <c r="AP60" s="217"/>
      <c r="AQ60" s="218"/>
      <c r="AR60" s="218"/>
      <c r="AS60" s="219" t="s">
        <v>331</v>
      </c>
      <c r="AT60" s="220"/>
      <c r="AU60" s="220"/>
      <c r="AV60" s="220"/>
      <c r="AW60" s="220"/>
      <c r="AX60" s="279" t="s">
        <v>331</v>
      </c>
      <c r="AY60" s="26"/>
      <c r="AZ60" s="26"/>
      <c r="BA60" s="26"/>
      <c r="BB60" s="26"/>
      <c r="BC60" s="29"/>
      <c r="BD60" s="30"/>
      <c r="BE60" s="30"/>
      <c r="BF60" s="30"/>
      <c r="BG60" s="30"/>
      <c r="BH60" s="33"/>
      <c r="BI60" s="34"/>
      <c r="BJ60" s="34"/>
      <c r="BK60" s="34"/>
      <c r="BL60" s="34"/>
      <c r="BM60" s="37"/>
      <c r="BN60" s="38"/>
      <c r="BO60" s="38"/>
      <c r="BP60" s="38"/>
      <c r="BQ60" s="38"/>
      <c r="BR60" s="41"/>
      <c r="BS60" s="42"/>
      <c r="BT60" s="42"/>
      <c r="BU60" s="42"/>
      <c r="BV60" s="42"/>
      <c r="BW60" s="45"/>
      <c r="BX60" s="46"/>
      <c r="BY60" s="46"/>
      <c r="BZ60" s="46"/>
      <c r="CA60" s="46"/>
      <c r="CB60" s="66"/>
      <c r="CC60" s="66"/>
      <c r="CD60" s="66"/>
      <c r="CE60" s="66"/>
      <c r="CF60" s="66"/>
      <c r="CG60" s="66"/>
      <c r="CH60" s="66"/>
    </row>
    <row r="61" spans="1:86" ht="29.1" customHeight="1" outlineLevel="1">
      <c r="A61" s="6" t="s">
        <v>15</v>
      </c>
      <c r="B61" s="96" t="s">
        <v>332</v>
      </c>
      <c r="C61" s="128"/>
      <c r="D61" s="128"/>
      <c r="E61" s="128"/>
      <c r="F61" s="128"/>
      <c r="G61" s="109"/>
      <c r="H61" s="109"/>
      <c r="I61" s="109"/>
      <c r="J61" s="123"/>
      <c r="K61" s="123"/>
      <c r="L61" s="123"/>
      <c r="M61" s="123"/>
      <c r="N61" s="123"/>
      <c r="O61" s="123"/>
      <c r="P61" s="123"/>
      <c r="Q61" s="123"/>
      <c r="R61" s="123"/>
      <c r="S61" s="99" t="s">
        <v>330</v>
      </c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16" t="s">
        <v>331</v>
      </c>
      <c r="AL61" s="216" t="s">
        <v>331</v>
      </c>
      <c r="AM61" s="217"/>
      <c r="AN61" s="217"/>
      <c r="AO61" s="217"/>
      <c r="AP61" s="217"/>
      <c r="AQ61" s="218"/>
      <c r="AR61" s="218"/>
      <c r="AS61" s="219" t="s">
        <v>331</v>
      </c>
      <c r="AT61" s="220"/>
      <c r="AU61" s="220"/>
      <c r="AV61" s="220"/>
      <c r="AW61" s="220"/>
      <c r="AX61" s="279" t="s">
        <v>331</v>
      </c>
      <c r="AY61" s="26"/>
      <c r="AZ61" s="26"/>
      <c r="BA61" s="26"/>
      <c r="BB61" s="26"/>
      <c r="BC61" s="29"/>
      <c r="BD61" s="30"/>
      <c r="BE61" s="30"/>
      <c r="BF61" s="30"/>
      <c r="BG61" s="30"/>
      <c r="BH61" s="33"/>
      <c r="BI61" s="34"/>
      <c r="BJ61" s="34"/>
      <c r="BK61" s="34"/>
      <c r="BL61" s="34"/>
      <c r="BM61" s="37"/>
      <c r="BN61" s="38"/>
      <c r="BO61" s="38"/>
      <c r="BP61" s="38"/>
      <c r="BQ61" s="38"/>
      <c r="BR61" s="41"/>
      <c r="BS61" s="42"/>
      <c r="BT61" s="42"/>
      <c r="BU61" s="42"/>
      <c r="BV61" s="42"/>
      <c r="BW61" s="45"/>
      <c r="BX61" s="46"/>
      <c r="BY61" s="46"/>
      <c r="BZ61" s="46"/>
      <c r="CA61" s="46"/>
      <c r="CB61" s="66"/>
      <c r="CC61" s="66"/>
      <c r="CD61" s="66"/>
      <c r="CE61" s="66"/>
      <c r="CF61" s="66"/>
      <c r="CG61" s="66"/>
      <c r="CH61" s="66"/>
    </row>
    <row r="62" spans="1:86" ht="29.1" customHeight="1" outlineLevel="1">
      <c r="A62" s="6" t="s">
        <v>21</v>
      </c>
      <c r="B62" s="96" t="s">
        <v>332</v>
      </c>
      <c r="C62" s="128"/>
      <c r="D62" s="128"/>
      <c r="E62" s="128"/>
      <c r="F62" s="128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99" t="s">
        <v>330</v>
      </c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16" t="s">
        <v>331</v>
      </c>
      <c r="AL62" s="216" t="s">
        <v>331</v>
      </c>
      <c r="AM62" s="217"/>
      <c r="AN62" s="217"/>
      <c r="AO62" s="217"/>
      <c r="AP62" s="217"/>
      <c r="AQ62" s="218"/>
      <c r="AR62" s="218"/>
      <c r="AS62" s="219" t="s">
        <v>331</v>
      </c>
      <c r="AT62" s="220"/>
      <c r="AU62" s="220"/>
      <c r="AV62" s="220"/>
      <c r="AW62" s="220"/>
      <c r="AX62" s="279" t="s">
        <v>331</v>
      </c>
      <c r="AY62" s="26"/>
      <c r="AZ62" s="26"/>
      <c r="BA62" s="26"/>
      <c r="BB62" s="26"/>
      <c r="BC62" s="29"/>
      <c r="BD62" s="30"/>
      <c r="BE62" s="30"/>
      <c r="BF62" s="30"/>
      <c r="BG62" s="30"/>
      <c r="BH62" s="33"/>
      <c r="BI62" s="34"/>
      <c r="BJ62" s="34"/>
      <c r="BK62" s="34"/>
      <c r="BL62" s="34"/>
      <c r="BM62" s="37"/>
      <c r="BN62" s="38"/>
      <c r="BO62" s="38"/>
      <c r="BP62" s="38"/>
      <c r="BQ62" s="38"/>
      <c r="BR62" s="41"/>
      <c r="BS62" s="42"/>
      <c r="BT62" s="42"/>
      <c r="BU62" s="42"/>
      <c r="BV62" s="42"/>
      <c r="BW62" s="45"/>
      <c r="BX62" s="46"/>
      <c r="BY62" s="46"/>
      <c r="BZ62" s="46"/>
      <c r="CA62" s="46"/>
      <c r="CB62" s="66"/>
      <c r="CC62" s="66"/>
      <c r="CD62" s="66"/>
      <c r="CE62" s="66"/>
      <c r="CF62" s="66"/>
      <c r="CG62" s="66"/>
      <c r="CH62" s="66"/>
    </row>
    <row r="63" spans="1:86" ht="29.1" customHeight="1" outlineLevel="1">
      <c r="A63" s="6" t="s">
        <v>10</v>
      </c>
      <c r="B63" s="96" t="s">
        <v>332</v>
      </c>
      <c r="C63" s="128"/>
      <c r="D63" s="128"/>
      <c r="E63" s="128"/>
      <c r="F63" s="128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99" t="s">
        <v>330</v>
      </c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216" t="s">
        <v>331</v>
      </c>
      <c r="AL63" s="216" t="s">
        <v>331</v>
      </c>
      <c r="AM63" s="217"/>
      <c r="AN63" s="217"/>
      <c r="AO63" s="217"/>
      <c r="AP63" s="217"/>
      <c r="AQ63" s="218"/>
      <c r="AR63" s="218"/>
      <c r="AS63" s="219" t="s">
        <v>331</v>
      </c>
      <c r="AT63" s="220"/>
      <c r="AU63" s="220"/>
      <c r="AV63" s="220"/>
      <c r="AW63" s="220"/>
      <c r="AX63" s="279" t="s">
        <v>331</v>
      </c>
      <c r="AY63" s="26"/>
      <c r="AZ63" s="26"/>
      <c r="BA63" s="26"/>
      <c r="BB63" s="26"/>
      <c r="BC63" s="29"/>
      <c r="BD63" s="30"/>
      <c r="BE63" s="30"/>
      <c r="BF63" s="30"/>
      <c r="BG63" s="30"/>
      <c r="BH63" s="33"/>
      <c r="BI63" s="34"/>
      <c r="BJ63" s="34"/>
      <c r="BK63" s="34"/>
      <c r="BL63" s="34"/>
      <c r="BM63" s="37"/>
      <c r="BN63" s="38"/>
      <c r="BO63" s="38"/>
      <c r="BP63" s="38"/>
      <c r="BQ63" s="38"/>
      <c r="BR63" s="41"/>
      <c r="BS63" s="42"/>
      <c r="BT63" s="42"/>
      <c r="BU63" s="42"/>
      <c r="BV63" s="42"/>
      <c r="BW63" s="45"/>
      <c r="BX63" s="46"/>
      <c r="BY63" s="46"/>
      <c r="BZ63" s="46"/>
      <c r="CA63" s="46"/>
      <c r="CB63" s="66"/>
      <c r="CC63" s="66"/>
      <c r="CD63" s="66"/>
      <c r="CE63" s="66"/>
      <c r="CF63" s="66"/>
      <c r="CG63" s="66"/>
      <c r="CH63" s="66"/>
    </row>
    <row r="64" spans="1:86" ht="29.1" customHeight="1" outlineLevel="1">
      <c r="A64" s="6" t="s">
        <v>2</v>
      </c>
      <c r="B64" s="96" t="s">
        <v>332</v>
      </c>
      <c r="C64" s="128"/>
      <c r="D64" s="128"/>
      <c r="E64" s="128"/>
      <c r="F64" s="128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99" t="s">
        <v>330</v>
      </c>
      <c r="T64" s="12"/>
      <c r="U64" s="12"/>
      <c r="V64" s="12"/>
      <c r="W64" s="12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16" t="s">
        <v>331</v>
      </c>
      <c r="AL64" s="216" t="s">
        <v>331</v>
      </c>
      <c r="AM64" s="217"/>
      <c r="AN64" s="217"/>
      <c r="AO64" s="217"/>
      <c r="AP64" s="217"/>
      <c r="AQ64" s="218"/>
      <c r="AR64" s="218"/>
      <c r="AS64" s="219" t="s">
        <v>331</v>
      </c>
      <c r="AT64" s="220"/>
      <c r="AU64" s="220"/>
      <c r="AV64" s="220"/>
      <c r="AW64" s="220"/>
      <c r="AX64" s="279" t="s">
        <v>331</v>
      </c>
      <c r="AY64" s="26"/>
      <c r="AZ64" s="26"/>
      <c r="BA64" s="26"/>
      <c r="BB64" s="26"/>
      <c r="BC64" s="29"/>
      <c r="BD64" s="30"/>
      <c r="BE64" s="30"/>
      <c r="BF64" s="30"/>
      <c r="BG64" s="30"/>
      <c r="BH64" s="33"/>
      <c r="BI64" s="34"/>
      <c r="BJ64" s="34"/>
      <c r="BK64" s="34"/>
      <c r="BL64" s="34"/>
      <c r="BM64" s="37"/>
      <c r="BN64" s="38"/>
      <c r="BO64" s="38"/>
      <c r="BP64" s="38"/>
      <c r="BQ64" s="38"/>
      <c r="BR64" s="41"/>
      <c r="BS64" s="42"/>
      <c r="BT64" s="42"/>
      <c r="BU64" s="42"/>
      <c r="BV64" s="42"/>
      <c r="BW64" s="45"/>
      <c r="BX64" s="46"/>
      <c r="BY64" s="46"/>
      <c r="BZ64" s="46"/>
      <c r="CA64" s="46"/>
      <c r="CB64" s="66"/>
      <c r="CC64" s="66"/>
      <c r="CD64" s="66"/>
      <c r="CE64" s="66"/>
      <c r="CF64" s="66"/>
      <c r="CG64" s="66"/>
      <c r="CH64" s="66"/>
    </row>
    <row r="65" spans="1:86" ht="29.1" customHeight="1" outlineLevel="1">
      <c r="A65" s="6" t="s">
        <v>23</v>
      </c>
      <c r="B65" s="96" t="s">
        <v>332</v>
      </c>
      <c r="C65" s="128"/>
      <c r="D65" s="128"/>
      <c r="E65" s="128"/>
      <c r="F65" s="128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99" t="s">
        <v>330</v>
      </c>
      <c r="T65" s="12"/>
      <c r="U65" s="12"/>
      <c r="V65" s="12"/>
      <c r="W65" s="12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16" t="s">
        <v>331</v>
      </c>
      <c r="AL65" s="216" t="s">
        <v>331</v>
      </c>
      <c r="AM65" s="217"/>
      <c r="AN65" s="217"/>
      <c r="AO65" s="217"/>
      <c r="AP65" s="217"/>
      <c r="AQ65" s="218"/>
      <c r="AR65" s="218"/>
      <c r="AS65" s="219" t="s">
        <v>331</v>
      </c>
      <c r="AT65" s="220"/>
      <c r="AU65" s="220"/>
      <c r="AV65" s="220"/>
      <c r="AW65" s="220"/>
      <c r="AX65" s="279" t="s">
        <v>331</v>
      </c>
      <c r="AY65" s="26"/>
      <c r="AZ65" s="26"/>
      <c r="BA65" s="26"/>
      <c r="BB65" s="26"/>
      <c r="BC65" s="29"/>
      <c r="BD65" s="30"/>
      <c r="BE65" s="30"/>
      <c r="BF65" s="30"/>
      <c r="BG65" s="30"/>
      <c r="BH65" s="33"/>
      <c r="BI65" s="34"/>
      <c r="BJ65" s="34"/>
      <c r="BK65" s="34"/>
      <c r="BL65" s="34"/>
      <c r="BM65" s="37"/>
      <c r="BN65" s="38"/>
      <c r="BO65" s="38"/>
      <c r="BP65" s="38"/>
      <c r="BQ65" s="38"/>
      <c r="BR65" s="41"/>
      <c r="BS65" s="42"/>
      <c r="BT65" s="42"/>
      <c r="BU65" s="42"/>
      <c r="BV65" s="42"/>
      <c r="BW65" s="45"/>
      <c r="BX65" s="46"/>
      <c r="BY65" s="46"/>
      <c r="BZ65" s="46"/>
      <c r="CA65" s="46"/>
      <c r="CB65" s="66"/>
      <c r="CC65" s="66"/>
      <c r="CD65" s="66"/>
      <c r="CE65" s="66"/>
      <c r="CF65" s="66"/>
      <c r="CG65" s="66"/>
      <c r="CH65" s="66"/>
    </row>
    <row r="66" spans="1:86" ht="29.1" customHeight="1" outlineLevel="1">
      <c r="A66" s="6" t="s">
        <v>17</v>
      </c>
      <c r="B66" s="96" t="s">
        <v>332</v>
      </c>
      <c r="C66" s="128"/>
      <c r="D66" s="128"/>
      <c r="E66" s="128"/>
      <c r="F66" s="128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99" t="s">
        <v>330</v>
      </c>
      <c r="T66" s="12"/>
      <c r="U66" s="12"/>
      <c r="V66" s="12"/>
      <c r="W66" s="12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216" t="s">
        <v>331</v>
      </c>
      <c r="AL66" s="216" t="s">
        <v>331</v>
      </c>
      <c r="AM66" s="217"/>
      <c r="AN66" s="217"/>
      <c r="AO66" s="217"/>
      <c r="AP66" s="217"/>
      <c r="AQ66" s="218"/>
      <c r="AR66" s="218"/>
      <c r="AS66" s="219" t="s">
        <v>331</v>
      </c>
      <c r="AT66" s="220"/>
      <c r="AU66" s="220"/>
      <c r="AV66" s="220"/>
      <c r="AW66" s="220"/>
      <c r="AX66" s="279" t="s">
        <v>331</v>
      </c>
      <c r="AY66" s="26"/>
      <c r="AZ66" s="26"/>
      <c r="BA66" s="26"/>
      <c r="BB66" s="26"/>
      <c r="BC66" s="29"/>
      <c r="BD66" s="30"/>
      <c r="BE66" s="30"/>
      <c r="BF66" s="30"/>
      <c r="BG66" s="30"/>
      <c r="BH66" s="33"/>
      <c r="BI66" s="34"/>
      <c r="BJ66" s="34"/>
      <c r="BK66" s="34"/>
      <c r="BL66" s="34"/>
      <c r="BM66" s="37"/>
      <c r="BN66" s="38"/>
      <c r="BO66" s="38"/>
      <c r="BP66" s="38"/>
      <c r="BQ66" s="38"/>
      <c r="BR66" s="41"/>
      <c r="BS66" s="42"/>
      <c r="BT66" s="42"/>
      <c r="BU66" s="42"/>
      <c r="BV66" s="42"/>
      <c r="BW66" s="45"/>
      <c r="BX66" s="46"/>
      <c r="BY66" s="46"/>
      <c r="BZ66" s="46"/>
      <c r="CA66" s="46"/>
      <c r="CB66" s="66"/>
      <c r="CC66" s="66"/>
      <c r="CD66" s="66"/>
      <c r="CE66" s="66"/>
      <c r="CF66" s="66"/>
      <c r="CG66" s="66"/>
      <c r="CH66" s="66"/>
    </row>
    <row r="67" spans="1:86" ht="29.1" customHeight="1" outlineLevel="1">
      <c r="A67" s="6" t="s">
        <v>24</v>
      </c>
      <c r="B67" s="96" t="s">
        <v>332</v>
      </c>
      <c r="C67" s="128"/>
      <c r="D67" s="128"/>
      <c r="E67" s="128"/>
      <c r="F67" s="128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99" t="s">
        <v>330</v>
      </c>
      <c r="T67" s="12"/>
      <c r="U67" s="12"/>
      <c r="V67" s="12"/>
      <c r="W67" s="12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216" t="s">
        <v>331</v>
      </c>
      <c r="AL67" s="216" t="s">
        <v>331</v>
      </c>
      <c r="AM67" s="217"/>
      <c r="AN67" s="217"/>
      <c r="AO67" s="217"/>
      <c r="AP67" s="217"/>
      <c r="AQ67" s="218"/>
      <c r="AR67" s="218"/>
      <c r="AS67" s="219" t="s">
        <v>331</v>
      </c>
      <c r="AT67" s="220"/>
      <c r="AU67" s="220"/>
      <c r="AV67" s="220"/>
      <c r="AW67" s="220"/>
      <c r="AX67" s="279" t="s">
        <v>331</v>
      </c>
      <c r="AY67" s="26"/>
      <c r="AZ67" s="26"/>
      <c r="BA67" s="26"/>
      <c r="BB67" s="26"/>
      <c r="BC67" s="29"/>
      <c r="BD67" s="30"/>
      <c r="BE67" s="30"/>
      <c r="BF67" s="30"/>
      <c r="BG67" s="30"/>
      <c r="BH67" s="33"/>
      <c r="BI67" s="34"/>
      <c r="BJ67" s="34"/>
      <c r="BK67" s="34"/>
      <c r="BL67" s="34"/>
      <c r="BM67" s="37"/>
      <c r="BN67" s="38"/>
      <c r="BO67" s="38"/>
      <c r="BP67" s="38"/>
      <c r="BQ67" s="38"/>
      <c r="BR67" s="41"/>
      <c r="BS67" s="42"/>
      <c r="BT67" s="42"/>
      <c r="BU67" s="42"/>
      <c r="BV67" s="42"/>
      <c r="BW67" s="45"/>
      <c r="BX67" s="46"/>
      <c r="BY67" s="46"/>
      <c r="BZ67" s="46"/>
      <c r="CA67" s="46"/>
      <c r="CB67" s="66"/>
      <c r="CC67" s="66"/>
      <c r="CD67" s="66"/>
      <c r="CE67" s="66"/>
      <c r="CF67" s="66"/>
      <c r="CG67" s="66"/>
      <c r="CH67" s="66"/>
    </row>
    <row r="68" spans="1:86" ht="29.1" customHeight="1" outlineLevel="1">
      <c r="A68" s="6" t="s">
        <v>27</v>
      </c>
      <c r="B68" s="96" t="s">
        <v>332</v>
      </c>
      <c r="C68" s="128"/>
      <c r="D68" s="128"/>
      <c r="E68" s="128"/>
      <c r="F68" s="128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99" t="s">
        <v>330</v>
      </c>
      <c r="T68" s="12"/>
      <c r="U68" s="12"/>
      <c r="V68" s="12"/>
      <c r="W68" s="12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16" t="s">
        <v>331</v>
      </c>
      <c r="AL68" s="216" t="s">
        <v>331</v>
      </c>
      <c r="AM68" s="217"/>
      <c r="AN68" s="217"/>
      <c r="AO68" s="217"/>
      <c r="AP68" s="217"/>
      <c r="AQ68" s="218"/>
      <c r="AR68" s="218"/>
      <c r="AS68" s="219" t="s">
        <v>331</v>
      </c>
      <c r="AT68" s="220"/>
      <c r="AU68" s="220"/>
      <c r="AV68" s="220"/>
      <c r="AW68" s="220"/>
      <c r="AX68" s="279" t="s">
        <v>331</v>
      </c>
      <c r="AY68" s="26"/>
      <c r="AZ68" s="26"/>
      <c r="BA68" s="26"/>
      <c r="BB68" s="26"/>
      <c r="BC68" s="29"/>
      <c r="BD68" s="30"/>
      <c r="BE68" s="30"/>
      <c r="BF68" s="30"/>
      <c r="BG68" s="30"/>
      <c r="BH68" s="33"/>
      <c r="BI68" s="34"/>
      <c r="BJ68" s="34"/>
      <c r="BK68" s="34"/>
      <c r="BL68" s="34"/>
      <c r="BM68" s="37"/>
      <c r="BN68" s="38"/>
      <c r="BO68" s="38"/>
      <c r="BP68" s="38"/>
      <c r="BQ68" s="38"/>
      <c r="BR68" s="41"/>
      <c r="BS68" s="42"/>
      <c r="BT68" s="42"/>
      <c r="BU68" s="42"/>
      <c r="BV68" s="42"/>
      <c r="BW68" s="45"/>
      <c r="BX68" s="46"/>
      <c r="BY68" s="46"/>
      <c r="BZ68" s="46"/>
      <c r="CA68" s="46"/>
      <c r="CB68" s="66"/>
      <c r="CC68" s="66"/>
      <c r="CD68" s="66"/>
      <c r="CE68" s="66"/>
      <c r="CF68" s="66"/>
      <c r="CG68" s="66"/>
      <c r="CH68" s="66"/>
    </row>
    <row r="69" spans="1:86" ht="29.1" customHeight="1" outlineLevel="1">
      <c r="A69" s="6" t="s">
        <v>8</v>
      </c>
      <c r="B69" s="96" t="s">
        <v>332</v>
      </c>
      <c r="C69" s="128"/>
      <c r="D69" s="128"/>
      <c r="E69" s="128"/>
      <c r="F69" s="128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99" t="s">
        <v>330</v>
      </c>
      <c r="T69" s="12"/>
      <c r="U69" s="12"/>
      <c r="V69" s="12"/>
      <c r="W69" s="12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16" t="s">
        <v>331</v>
      </c>
      <c r="AL69" s="216" t="s">
        <v>331</v>
      </c>
      <c r="AM69" s="217"/>
      <c r="AN69" s="217"/>
      <c r="AO69" s="217"/>
      <c r="AP69" s="217"/>
      <c r="AQ69" s="218"/>
      <c r="AR69" s="218"/>
      <c r="AS69" s="219" t="s">
        <v>331</v>
      </c>
      <c r="AT69" s="220"/>
      <c r="AU69" s="220"/>
      <c r="AV69" s="220"/>
      <c r="AW69" s="220"/>
      <c r="AX69" s="279" t="s">
        <v>331</v>
      </c>
      <c r="AY69" s="26"/>
      <c r="AZ69" s="26"/>
      <c r="BA69" s="26"/>
      <c r="BB69" s="26"/>
      <c r="BC69" s="29"/>
      <c r="BD69" s="30"/>
      <c r="BE69" s="30"/>
      <c r="BF69" s="30"/>
      <c r="BG69" s="30"/>
      <c r="BH69" s="33"/>
      <c r="BI69" s="34"/>
      <c r="BJ69" s="34"/>
      <c r="BK69" s="34"/>
      <c r="BL69" s="34"/>
      <c r="BM69" s="37"/>
      <c r="BN69" s="38"/>
      <c r="BO69" s="38"/>
      <c r="BP69" s="38"/>
      <c r="BQ69" s="38"/>
      <c r="BR69" s="41"/>
      <c r="BS69" s="42"/>
      <c r="BT69" s="42"/>
      <c r="BU69" s="42"/>
      <c r="BV69" s="42"/>
      <c r="BW69" s="45"/>
      <c r="BX69" s="46"/>
      <c r="BY69" s="46"/>
      <c r="BZ69" s="46"/>
      <c r="CA69" s="46"/>
      <c r="CB69" s="66"/>
      <c r="CC69" s="66"/>
      <c r="CD69" s="66"/>
      <c r="CE69" s="66"/>
      <c r="CF69" s="66"/>
      <c r="CG69" s="66"/>
      <c r="CH69" s="66"/>
    </row>
    <row r="70" spans="1:86" ht="29.1" customHeight="1" outlineLevel="1">
      <c r="A70" s="6" t="s">
        <v>11</v>
      </c>
      <c r="B70" s="96" t="s">
        <v>332</v>
      </c>
      <c r="C70" s="128"/>
      <c r="D70" s="128"/>
      <c r="E70" s="128"/>
      <c r="F70" s="128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99" t="s">
        <v>330</v>
      </c>
      <c r="T70" s="12"/>
      <c r="U70" s="12"/>
      <c r="V70" s="12"/>
      <c r="W70" s="12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216" t="s">
        <v>331</v>
      </c>
      <c r="AL70" s="216" t="s">
        <v>331</v>
      </c>
      <c r="AM70" s="217"/>
      <c r="AN70" s="217"/>
      <c r="AO70" s="217"/>
      <c r="AP70" s="217"/>
      <c r="AQ70" s="218"/>
      <c r="AR70" s="218"/>
      <c r="AS70" s="219" t="s">
        <v>331</v>
      </c>
      <c r="AT70" s="220"/>
      <c r="AU70" s="220"/>
      <c r="AV70" s="220"/>
      <c r="AW70" s="220"/>
      <c r="AX70" s="279" t="s">
        <v>331</v>
      </c>
      <c r="AY70" s="26"/>
      <c r="AZ70" s="26"/>
      <c r="BA70" s="26"/>
      <c r="BB70" s="26"/>
      <c r="BC70" s="29"/>
      <c r="BD70" s="30"/>
      <c r="BE70" s="30"/>
      <c r="BF70" s="30"/>
      <c r="BG70" s="30"/>
      <c r="BH70" s="33"/>
      <c r="BI70" s="34"/>
      <c r="BJ70" s="34"/>
      <c r="BK70" s="34"/>
      <c r="BL70" s="34"/>
      <c r="BM70" s="37"/>
      <c r="BN70" s="38"/>
      <c r="BO70" s="38"/>
      <c r="BP70" s="38"/>
      <c r="BQ70" s="38"/>
      <c r="BR70" s="41"/>
      <c r="BS70" s="42"/>
      <c r="BT70" s="42"/>
      <c r="BU70" s="42"/>
      <c r="BV70" s="42"/>
      <c r="BW70" s="45"/>
      <c r="BX70" s="46"/>
      <c r="BY70" s="46"/>
      <c r="BZ70" s="46"/>
      <c r="CA70" s="46"/>
      <c r="CB70" s="66"/>
      <c r="CC70" s="66"/>
      <c r="CD70" s="66"/>
      <c r="CE70" s="66"/>
      <c r="CF70" s="66"/>
      <c r="CG70" s="66"/>
      <c r="CH70" s="66"/>
    </row>
    <row r="71" spans="1:86" ht="29.1" customHeight="1" outlineLevel="1">
      <c r="A71" s="6" t="s">
        <v>14</v>
      </c>
      <c r="B71" s="96" t="s">
        <v>332</v>
      </c>
      <c r="C71" s="128"/>
      <c r="D71" s="128"/>
      <c r="E71" s="128"/>
      <c r="F71" s="128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99" t="s">
        <v>330</v>
      </c>
      <c r="T71" s="12"/>
      <c r="U71" s="12"/>
      <c r="V71" s="12"/>
      <c r="W71" s="12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16" t="s">
        <v>331</v>
      </c>
      <c r="AL71" s="216" t="s">
        <v>331</v>
      </c>
      <c r="AM71" s="217"/>
      <c r="AN71" s="217"/>
      <c r="AO71" s="217"/>
      <c r="AP71" s="217"/>
      <c r="AQ71" s="218"/>
      <c r="AR71" s="218"/>
      <c r="AS71" s="219" t="s">
        <v>331</v>
      </c>
      <c r="AT71" s="220"/>
      <c r="AU71" s="220"/>
      <c r="AV71" s="220"/>
      <c r="AW71" s="220"/>
      <c r="AX71" s="279" t="s">
        <v>331</v>
      </c>
      <c r="AY71" s="26"/>
      <c r="AZ71" s="26"/>
      <c r="BA71" s="26"/>
      <c r="BB71" s="26"/>
      <c r="BC71" s="29"/>
      <c r="BD71" s="30"/>
      <c r="BE71" s="30"/>
      <c r="BF71" s="30"/>
      <c r="BG71" s="30"/>
      <c r="BH71" s="33"/>
      <c r="BI71" s="34"/>
      <c r="BJ71" s="34"/>
      <c r="BK71" s="34"/>
      <c r="BL71" s="34"/>
      <c r="BM71" s="37"/>
      <c r="BN71" s="38"/>
      <c r="BO71" s="38"/>
      <c r="BP71" s="38"/>
      <c r="BQ71" s="38"/>
      <c r="BR71" s="41"/>
      <c r="BS71" s="42"/>
      <c r="BT71" s="42"/>
      <c r="BU71" s="42"/>
      <c r="BV71" s="42"/>
      <c r="BW71" s="45"/>
      <c r="BX71" s="46"/>
      <c r="BY71" s="46"/>
      <c r="BZ71" s="46"/>
      <c r="CA71" s="46"/>
      <c r="CB71" s="66"/>
      <c r="CC71" s="66"/>
      <c r="CD71" s="66"/>
      <c r="CE71" s="66"/>
      <c r="CF71" s="66"/>
      <c r="CG71" s="66"/>
      <c r="CH71" s="66"/>
    </row>
    <row r="72" spans="1:86" ht="29.1" customHeight="1" outlineLevel="1">
      <c r="A72" s="6" t="s">
        <v>12</v>
      </c>
      <c r="B72" s="96" t="s">
        <v>332</v>
      </c>
      <c r="C72" s="128"/>
      <c r="D72" s="128"/>
      <c r="E72" s="128"/>
      <c r="F72" s="128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99" t="s">
        <v>330</v>
      </c>
      <c r="T72" s="12"/>
      <c r="U72" s="12"/>
      <c r="V72" s="12"/>
      <c r="W72" s="12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216" t="s">
        <v>331</v>
      </c>
      <c r="AL72" s="216" t="s">
        <v>331</v>
      </c>
      <c r="AM72" s="217"/>
      <c r="AN72" s="217"/>
      <c r="AO72" s="217"/>
      <c r="AP72" s="217"/>
      <c r="AQ72" s="218"/>
      <c r="AR72" s="218"/>
      <c r="AS72" s="219" t="s">
        <v>331</v>
      </c>
      <c r="AT72" s="220"/>
      <c r="AU72" s="220"/>
      <c r="AV72" s="220"/>
      <c r="AW72" s="220"/>
      <c r="AX72" s="279" t="s">
        <v>331</v>
      </c>
      <c r="AY72" s="26"/>
      <c r="AZ72" s="26"/>
      <c r="BA72" s="26"/>
      <c r="BB72" s="26"/>
      <c r="BC72" s="29"/>
      <c r="BD72" s="30"/>
      <c r="BE72" s="30"/>
      <c r="BF72" s="30"/>
      <c r="BG72" s="30"/>
      <c r="BH72" s="33"/>
      <c r="BI72" s="34"/>
      <c r="BJ72" s="34"/>
      <c r="BK72" s="34"/>
      <c r="BL72" s="34"/>
      <c r="BM72" s="37"/>
      <c r="BN72" s="38"/>
      <c r="BO72" s="38"/>
      <c r="BP72" s="38"/>
      <c r="BQ72" s="38"/>
      <c r="BR72" s="41"/>
      <c r="BS72" s="42"/>
      <c r="BT72" s="42"/>
      <c r="BU72" s="42"/>
      <c r="BV72" s="42"/>
      <c r="BW72" s="45"/>
      <c r="BX72" s="46"/>
      <c r="BY72" s="46"/>
      <c r="BZ72" s="46"/>
      <c r="CA72" s="46"/>
      <c r="CB72" s="66"/>
      <c r="CC72" s="66"/>
      <c r="CD72" s="66"/>
      <c r="CE72" s="66"/>
      <c r="CF72" s="66"/>
      <c r="CG72" s="66"/>
      <c r="CH72" s="66"/>
    </row>
    <row r="73" spans="1:86" ht="29.1" customHeight="1" outlineLevel="1">
      <c r="A73" s="6" t="s">
        <v>25</v>
      </c>
      <c r="B73" s="96" t="s">
        <v>332</v>
      </c>
      <c r="C73" s="128"/>
      <c r="D73" s="128"/>
      <c r="E73" s="128"/>
      <c r="F73" s="128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99" t="s">
        <v>330</v>
      </c>
      <c r="T73" s="12"/>
      <c r="U73" s="12"/>
      <c r="V73" s="12"/>
      <c r="W73" s="12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16" t="s">
        <v>331</v>
      </c>
      <c r="AL73" s="216" t="s">
        <v>331</v>
      </c>
      <c r="AM73" s="217"/>
      <c r="AN73" s="217"/>
      <c r="AO73" s="217"/>
      <c r="AP73" s="217"/>
      <c r="AQ73" s="218"/>
      <c r="AR73" s="218"/>
      <c r="AS73" s="219" t="s">
        <v>331</v>
      </c>
      <c r="AT73" s="220"/>
      <c r="AU73" s="220"/>
      <c r="AV73" s="220"/>
      <c r="AW73" s="220"/>
      <c r="AX73" s="279" t="s">
        <v>331</v>
      </c>
      <c r="AY73" s="26"/>
      <c r="AZ73" s="26"/>
      <c r="BA73" s="26"/>
      <c r="BB73" s="26"/>
      <c r="BC73" s="29"/>
      <c r="BD73" s="30"/>
      <c r="BE73" s="30"/>
      <c r="BF73" s="30"/>
      <c r="BG73" s="30"/>
      <c r="BH73" s="33"/>
      <c r="BI73" s="34"/>
      <c r="BJ73" s="34"/>
      <c r="BK73" s="34"/>
      <c r="BL73" s="34"/>
      <c r="BM73" s="37"/>
      <c r="BN73" s="38"/>
      <c r="BO73" s="38"/>
      <c r="BP73" s="38"/>
      <c r="BQ73" s="38"/>
      <c r="BR73" s="41"/>
      <c r="BS73" s="42"/>
      <c r="BT73" s="42"/>
      <c r="BU73" s="42"/>
      <c r="BV73" s="42"/>
      <c r="BW73" s="45"/>
      <c r="BX73" s="46"/>
      <c r="BY73" s="46"/>
      <c r="BZ73" s="46"/>
      <c r="CA73" s="46"/>
      <c r="CB73" s="66"/>
      <c r="CC73" s="66"/>
      <c r="CD73" s="66"/>
      <c r="CE73" s="66"/>
      <c r="CF73" s="66"/>
      <c r="CG73" s="66"/>
      <c r="CH73" s="66"/>
    </row>
    <row r="74" spans="1:86" ht="29.1" customHeight="1" outlineLevel="1">
      <c r="A74" s="6" t="s">
        <v>26</v>
      </c>
      <c r="B74" s="96" t="s">
        <v>332</v>
      </c>
      <c r="C74" s="128"/>
      <c r="D74" s="128"/>
      <c r="E74" s="128"/>
      <c r="F74" s="128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99" t="s">
        <v>330</v>
      </c>
      <c r="T74" s="12"/>
      <c r="U74" s="12"/>
      <c r="V74" s="12"/>
      <c r="W74" s="12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16" t="s">
        <v>331</v>
      </c>
      <c r="AL74" s="216" t="s">
        <v>331</v>
      </c>
      <c r="AM74" s="217"/>
      <c r="AN74" s="217"/>
      <c r="AO74" s="217"/>
      <c r="AP74" s="217"/>
      <c r="AQ74" s="218"/>
      <c r="AR74" s="218"/>
      <c r="AS74" s="219" t="s">
        <v>331</v>
      </c>
      <c r="AT74" s="220"/>
      <c r="AU74" s="220"/>
      <c r="AV74" s="220"/>
      <c r="AW74" s="220"/>
      <c r="AX74" s="279" t="s">
        <v>331</v>
      </c>
      <c r="AY74" s="26"/>
      <c r="AZ74" s="26"/>
      <c r="BA74" s="26"/>
      <c r="BB74" s="26"/>
      <c r="BC74" s="29"/>
      <c r="BD74" s="30"/>
      <c r="BE74" s="30"/>
      <c r="BF74" s="30"/>
      <c r="BG74" s="30"/>
      <c r="BH74" s="33"/>
      <c r="BI74" s="34"/>
      <c r="BJ74" s="34"/>
      <c r="BK74" s="34"/>
      <c r="BL74" s="34"/>
      <c r="BM74" s="37"/>
      <c r="BN74" s="38"/>
      <c r="BO74" s="38"/>
      <c r="BP74" s="38"/>
      <c r="BQ74" s="38"/>
      <c r="BR74" s="41"/>
      <c r="BS74" s="42"/>
      <c r="BT74" s="42"/>
      <c r="BU74" s="42"/>
      <c r="BV74" s="42"/>
      <c r="BW74" s="45"/>
      <c r="BX74" s="46"/>
      <c r="BY74" s="46"/>
      <c r="BZ74" s="46"/>
      <c r="CA74" s="46"/>
      <c r="CB74" s="66"/>
      <c r="CC74" s="66"/>
      <c r="CD74" s="66"/>
      <c r="CE74" s="66"/>
      <c r="CF74" s="66"/>
      <c r="CG74" s="66"/>
      <c r="CH74" s="66"/>
    </row>
    <row r="75" spans="1:86" ht="29.1" customHeight="1" outlineLevel="1">
      <c r="A75" s="6" t="s">
        <v>5</v>
      </c>
      <c r="B75" s="96" t="s">
        <v>332</v>
      </c>
      <c r="C75" s="128"/>
      <c r="D75" s="128"/>
      <c r="E75" s="128"/>
      <c r="F75" s="128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99" t="s">
        <v>330</v>
      </c>
      <c r="T75" s="12"/>
      <c r="U75" s="12"/>
      <c r="V75" s="12"/>
      <c r="W75" s="12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216" t="s">
        <v>331</v>
      </c>
      <c r="AL75" s="216" t="s">
        <v>331</v>
      </c>
      <c r="AM75" s="217"/>
      <c r="AN75" s="217"/>
      <c r="AO75" s="217"/>
      <c r="AP75" s="217"/>
      <c r="AQ75" s="218"/>
      <c r="AR75" s="218"/>
      <c r="AS75" s="219" t="s">
        <v>331</v>
      </c>
      <c r="AT75" s="220"/>
      <c r="AU75" s="220"/>
      <c r="AV75" s="220"/>
      <c r="AW75" s="220"/>
      <c r="AX75" s="279" t="s">
        <v>331</v>
      </c>
      <c r="AY75" s="26"/>
      <c r="AZ75" s="26"/>
      <c r="BA75" s="26"/>
      <c r="BB75" s="26"/>
      <c r="BC75" s="29"/>
      <c r="BD75" s="30"/>
      <c r="BE75" s="30"/>
      <c r="BF75" s="30"/>
      <c r="BG75" s="30"/>
      <c r="BH75" s="33"/>
      <c r="BI75" s="34"/>
      <c r="BJ75" s="34"/>
      <c r="BK75" s="34"/>
      <c r="BL75" s="34"/>
      <c r="BM75" s="37"/>
      <c r="BN75" s="38"/>
      <c r="BO75" s="38"/>
      <c r="BP75" s="38"/>
      <c r="BQ75" s="38"/>
      <c r="BR75" s="41"/>
      <c r="BS75" s="42"/>
      <c r="BT75" s="42"/>
      <c r="BU75" s="42"/>
      <c r="BV75" s="42"/>
      <c r="BW75" s="45"/>
      <c r="BX75" s="46"/>
      <c r="BY75" s="46"/>
      <c r="BZ75" s="46"/>
      <c r="CA75" s="46"/>
      <c r="CB75" s="66"/>
      <c r="CC75" s="66"/>
      <c r="CD75" s="66"/>
      <c r="CE75" s="66"/>
      <c r="CF75" s="66"/>
      <c r="CG75" s="66"/>
      <c r="CH75" s="66"/>
    </row>
    <row r="76" spans="1:86" ht="29.1" customHeight="1" outlineLevel="1">
      <c r="A76" s="6" t="s">
        <v>7</v>
      </c>
      <c r="B76" s="96" t="s">
        <v>332</v>
      </c>
      <c r="C76" s="128"/>
      <c r="D76" s="128"/>
      <c r="E76" s="128"/>
      <c r="F76" s="128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99" t="s">
        <v>330</v>
      </c>
      <c r="T76" s="12"/>
      <c r="U76" s="12"/>
      <c r="V76" s="12"/>
      <c r="W76" s="12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16" t="s">
        <v>331</v>
      </c>
      <c r="AL76" s="216" t="s">
        <v>331</v>
      </c>
      <c r="AM76" s="217"/>
      <c r="AN76" s="217"/>
      <c r="AO76" s="217"/>
      <c r="AP76" s="217"/>
      <c r="AQ76" s="218"/>
      <c r="AR76" s="218"/>
      <c r="AS76" s="219" t="s">
        <v>331</v>
      </c>
      <c r="AT76" s="220"/>
      <c r="AU76" s="220"/>
      <c r="AV76" s="220"/>
      <c r="AW76" s="220"/>
      <c r="AX76" s="279" t="s">
        <v>331</v>
      </c>
      <c r="AY76" s="26"/>
      <c r="AZ76" s="26"/>
      <c r="BA76" s="26"/>
      <c r="BB76" s="26"/>
      <c r="BC76" s="29"/>
      <c r="BD76" s="30"/>
      <c r="BE76" s="30"/>
      <c r="BF76" s="30"/>
      <c r="BG76" s="30"/>
      <c r="BH76" s="33"/>
      <c r="BI76" s="34"/>
      <c r="BJ76" s="34"/>
      <c r="BK76" s="34"/>
      <c r="BL76" s="34"/>
      <c r="BM76" s="37"/>
      <c r="BN76" s="38"/>
      <c r="BO76" s="38"/>
      <c r="BP76" s="38"/>
      <c r="BQ76" s="38"/>
      <c r="BR76" s="41"/>
      <c r="BS76" s="42"/>
      <c r="BT76" s="42"/>
      <c r="BU76" s="42"/>
      <c r="BV76" s="42"/>
      <c r="BW76" s="45"/>
      <c r="BX76" s="46"/>
      <c r="BY76" s="46"/>
      <c r="BZ76" s="46"/>
      <c r="CA76" s="46"/>
      <c r="CB76" s="66"/>
      <c r="CC76" s="66"/>
      <c r="CD76" s="66"/>
      <c r="CE76" s="66"/>
      <c r="CF76" s="66"/>
      <c r="CG76" s="66"/>
      <c r="CH76" s="66"/>
    </row>
    <row r="77" spans="1:86" ht="29.1" customHeight="1" outlineLevel="1">
      <c r="A77" s="6" t="s">
        <v>1</v>
      </c>
      <c r="B77" s="96" t="s">
        <v>332</v>
      </c>
      <c r="C77" s="128"/>
      <c r="D77" s="128"/>
      <c r="E77" s="128"/>
      <c r="F77" s="128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99" t="s">
        <v>330</v>
      </c>
      <c r="T77" s="12"/>
      <c r="U77" s="12"/>
      <c r="V77" s="12"/>
      <c r="W77" s="12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216" t="s">
        <v>331</v>
      </c>
      <c r="AL77" s="216" t="s">
        <v>331</v>
      </c>
      <c r="AM77" s="217"/>
      <c r="AN77" s="217"/>
      <c r="AO77" s="217"/>
      <c r="AP77" s="217"/>
      <c r="AQ77" s="218"/>
      <c r="AR77" s="218"/>
      <c r="AS77" s="219" t="s">
        <v>331</v>
      </c>
      <c r="AT77" s="220"/>
      <c r="AU77" s="220"/>
      <c r="AV77" s="220"/>
      <c r="AW77" s="220"/>
      <c r="AX77" s="279" t="s">
        <v>331</v>
      </c>
      <c r="AY77" s="26"/>
      <c r="AZ77" s="26"/>
      <c r="BA77" s="26"/>
      <c r="BB77" s="26"/>
      <c r="BC77" s="29"/>
      <c r="BD77" s="30"/>
      <c r="BE77" s="30"/>
      <c r="BF77" s="30"/>
      <c r="BG77" s="30"/>
      <c r="BH77" s="33"/>
      <c r="BI77" s="34"/>
      <c r="BJ77" s="34"/>
      <c r="BK77" s="34"/>
      <c r="BL77" s="34"/>
      <c r="BM77" s="37"/>
      <c r="BN77" s="38"/>
      <c r="BO77" s="38"/>
      <c r="BP77" s="38"/>
      <c r="BQ77" s="38"/>
      <c r="BR77" s="41"/>
      <c r="BS77" s="42"/>
      <c r="BT77" s="42"/>
      <c r="BU77" s="42"/>
      <c r="BV77" s="42"/>
      <c r="BW77" s="45"/>
      <c r="BX77" s="46"/>
      <c r="BY77" s="46"/>
      <c r="BZ77" s="46"/>
      <c r="CA77" s="46"/>
      <c r="CB77" s="66"/>
      <c r="CC77" s="66"/>
      <c r="CD77" s="66"/>
      <c r="CE77" s="66"/>
      <c r="CF77" s="66"/>
      <c r="CG77" s="66"/>
      <c r="CH77" s="66"/>
    </row>
    <row r="78" spans="1:86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22"/>
      <c r="BY78" s="22"/>
      <c r="BZ78" s="22"/>
      <c r="CA78" s="22"/>
      <c r="CB78" s="1"/>
      <c r="CC78" s="1"/>
      <c r="CD78" s="1"/>
      <c r="CE78" s="1"/>
      <c r="CF78" s="1"/>
      <c r="CG78" s="1"/>
      <c r="CH78" s="1"/>
    </row>
    <row r="79" spans="1:86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2"/>
      <c r="U79" s="12"/>
      <c r="V79" s="12"/>
      <c r="W79" s="12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216" t="s">
        <v>331</v>
      </c>
      <c r="AL79" s="216" t="s">
        <v>331</v>
      </c>
      <c r="AM79" s="16"/>
      <c r="AN79" s="16"/>
      <c r="AO79" s="16"/>
      <c r="AP79" s="16"/>
      <c r="AQ79" s="17"/>
      <c r="AR79" s="17"/>
      <c r="AS79" s="20"/>
      <c r="AT79" s="21"/>
      <c r="AU79" s="21"/>
      <c r="AV79" s="21"/>
      <c r="AW79" s="21"/>
      <c r="AX79" s="25"/>
      <c r="AY79" s="26"/>
      <c r="AZ79" s="26"/>
      <c r="BA79" s="26"/>
      <c r="BB79" s="26"/>
      <c r="BC79" s="29"/>
      <c r="BD79" s="30"/>
      <c r="BE79" s="30"/>
      <c r="BF79" s="30"/>
      <c r="BG79" s="30"/>
      <c r="BH79" s="33"/>
      <c r="BI79" s="34"/>
      <c r="BJ79" s="34"/>
      <c r="BK79" s="34"/>
      <c r="BL79" s="34"/>
      <c r="BM79" s="37"/>
      <c r="BN79" s="38"/>
      <c r="BO79" s="38"/>
      <c r="BP79" s="38"/>
      <c r="BQ79" s="38"/>
      <c r="BR79" s="41"/>
      <c r="BS79" s="42"/>
      <c r="BT79" s="42"/>
      <c r="BU79" s="42"/>
      <c r="BV79" s="42"/>
      <c r="BW79" s="45"/>
      <c r="BX79" s="46"/>
      <c r="BY79" s="46"/>
      <c r="BZ79" s="46"/>
      <c r="CA79" s="46"/>
      <c r="CB79" s="66"/>
      <c r="CC79" s="66"/>
      <c r="CD79" s="66"/>
      <c r="CE79" s="66"/>
      <c r="CF79" s="66"/>
      <c r="CG79" s="66"/>
      <c r="CH79" s="66"/>
    </row>
    <row r="80" spans="1:86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2"/>
      <c r="U80" s="12"/>
      <c r="V80" s="12"/>
      <c r="W80" s="12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216" t="s">
        <v>331</v>
      </c>
      <c r="AL80" s="216" t="s">
        <v>331</v>
      </c>
      <c r="AM80" s="16"/>
      <c r="AN80" s="16"/>
      <c r="AO80" s="16"/>
      <c r="AP80" s="16"/>
      <c r="AQ80" s="17"/>
      <c r="AR80" s="17"/>
      <c r="AS80" s="20"/>
      <c r="AT80" s="21"/>
      <c r="AU80" s="21"/>
      <c r="AV80" s="21"/>
      <c r="AW80" s="21"/>
      <c r="AX80" s="25"/>
      <c r="AY80" s="26"/>
      <c r="AZ80" s="26"/>
      <c r="BA80" s="26"/>
      <c r="BB80" s="26"/>
      <c r="BC80" s="29"/>
      <c r="BD80" s="30"/>
      <c r="BE80" s="30"/>
      <c r="BF80" s="30"/>
      <c r="BG80" s="30"/>
      <c r="BH80" s="33"/>
      <c r="BI80" s="33"/>
      <c r="BJ80" s="33"/>
      <c r="BK80" s="33"/>
      <c r="BL80" s="33"/>
      <c r="BM80" s="37"/>
      <c r="BN80" s="38"/>
      <c r="BO80" s="38"/>
      <c r="BP80" s="38"/>
      <c r="BQ80" s="38"/>
      <c r="BR80" s="41"/>
      <c r="BS80" s="42"/>
      <c r="BT80" s="42"/>
      <c r="BU80" s="42"/>
      <c r="BV80" s="42"/>
      <c r="BW80" s="45"/>
      <c r="BX80" s="46"/>
      <c r="BY80" s="46"/>
      <c r="BZ80" s="46"/>
      <c r="CA80" s="46"/>
      <c r="CB80" s="66"/>
      <c r="CC80" s="66"/>
      <c r="CD80" s="66"/>
      <c r="CE80" s="66"/>
      <c r="CF80" s="66"/>
      <c r="CG80" s="66"/>
      <c r="CH80" s="66"/>
    </row>
    <row r="81" spans="1:86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2"/>
      <c r="U81" s="12"/>
      <c r="V81" s="12"/>
      <c r="W81" s="12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216" t="s">
        <v>331</v>
      </c>
      <c r="AL81" s="216" t="s">
        <v>331</v>
      </c>
      <c r="AM81" s="16"/>
      <c r="AN81" s="16"/>
      <c r="AO81" s="16"/>
      <c r="AP81" s="16"/>
      <c r="AQ81" s="17"/>
      <c r="AR81" s="17"/>
      <c r="AS81" s="20"/>
      <c r="AT81" s="21"/>
      <c r="AU81" s="21"/>
      <c r="AV81" s="21"/>
      <c r="AW81" s="21"/>
      <c r="AX81" s="25"/>
      <c r="AY81" s="26"/>
      <c r="AZ81" s="26"/>
      <c r="BA81" s="26"/>
      <c r="BB81" s="26"/>
      <c r="BC81" s="29"/>
      <c r="BD81" s="30"/>
      <c r="BE81" s="30"/>
      <c r="BF81" s="30"/>
      <c r="BG81" s="30"/>
      <c r="BH81" s="33"/>
      <c r="BI81" s="34"/>
      <c r="BJ81" s="34"/>
      <c r="BK81" s="34"/>
      <c r="BL81" s="34"/>
      <c r="BM81" s="37"/>
      <c r="BN81" s="38"/>
      <c r="BO81" s="38"/>
      <c r="BP81" s="38"/>
      <c r="BQ81" s="38"/>
      <c r="BR81" s="41"/>
      <c r="BS81" s="42"/>
      <c r="BT81" s="42"/>
      <c r="BU81" s="42"/>
      <c r="BV81" s="42"/>
      <c r="BW81" s="45"/>
      <c r="BX81" s="46"/>
      <c r="BY81" s="46"/>
      <c r="BZ81" s="46"/>
      <c r="CA81" s="46"/>
      <c r="CB81" s="66"/>
      <c r="CC81" s="66"/>
      <c r="CD81" s="66"/>
      <c r="CE81" s="66"/>
      <c r="CF81" s="66"/>
      <c r="CG81" s="66"/>
      <c r="CH81" s="66"/>
    </row>
  </sheetData>
  <mergeCells count="80">
    <mergeCell ref="C48:F48"/>
    <mergeCell ref="G48:J48"/>
    <mergeCell ref="K48:N48"/>
    <mergeCell ref="O48:R48"/>
    <mergeCell ref="T48:W48"/>
    <mergeCell ref="X48:AA48"/>
    <mergeCell ref="AB48:AE48"/>
    <mergeCell ref="AF48:AI48"/>
    <mergeCell ref="CF47:CF49"/>
    <mergeCell ref="CG47:CG49"/>
    <mergeCell ref="BH47:BH49"/>
    <mergeCell ref="BI47:BL48"/>
    <mergeCell ref="BM47:BM49"/>
    <mergeCell ref="BN47:BQ48"/>
    <mergeCell ref="BR47:BR49"/>
    <mergeCell ref="BS47:BV48"/>
    <mergeCell ref="AS47:AS49"/>
    <mergeCell ref="AT47:AW48"/>
    <mergeCell ref="AX47:AX49"/>
    <mergeCell ref="AY47:BB48"/>
    <mergeCell ref="BC47:BC49"/>
    <mergeCell ref="CH47:CH49"/>
    <mergeCell ref="BW47:BW49"/>
    <mergeCell ref="BX47:CA48"/>
    <mergeCell ref="CB47:CB49"/>
    <mergeCell ref="CC47:CC49"/>
    <mergeCell ref="CD47:CD49"/>
    <mergeCell ref="CE47:CE49"/>
    <mergeCell ref="BD47:BG48"/>
    <mergeCell ref="AF4:AI4"/>
    <mergeCell ref="A45:CH45"/>
    <mergeCell ref="B47:B49"/>
    <mergeCell ref="C47:R47"/>
    <mergeCell ref="S47:S49"/>
    <mergeCell ref="T47:AI47"/>
    <mergeCell ref="AK47:AK49"/>
    <mergeCell ref="AL47:AL49"/>
    <mergeCell ref="AM47:AP48"/>
    <mergeCell ref="AQ47:AQ49"/>
    <mergeCell ref="C4:F4"/>
    <mergeCell ref="G4:J4"/>
    <mergeCell ref="K4:N4"/>
    <mergeCell ref="O4:R4"/>
    <mergeCell ref="T4:W4"/>
    <mergeCell ref="CD3:CD5"/>
    <mergeCell ref="CE3:CE5"/>
    <mergeCell ref="CF3:CF5"/>
    <mergeCell ref="BC3:BC5"/>
    <mergeCell ref="BD3:BG4"/>
    <mergeCell ref="BH3:BH5"/>
    <mergeCell ref="BI3:BL4"/>
    <mergeCell ref="BM3:BM5"/>
    <mergeCell ref="BN3:BQ4"/>
    <mergeCell ref="BX3:CA4"/>
    <mergeCell ref="CB3:CB5"/>
    <mergeCell ref="CC3:CC5"/>
    <mergeCell ref="BS3:BV4"/>
    <mergeCell ref="BW3:BW5"/>
    <mergeCell ref="X4:AA4"/>
    <mergeCell ref="AB4:AE4"/>
    <mergeCell ref="AQ3:AQ5"/>
    <mergeCell ref="AR3:AR5"/>
    <mergeCell ref="AS3:AS5"/>
    <mergeCell ref="AJ3:AJ5"/>
    <mergeCell ref="AT3:AW4"/>
    <mergeCell ref="AX3:AX5"/>
    <mergeCell ref="AR47:AR49"/>
    <mergeCell ref="AY3:BB4"/>
    <mergeCell ref="B2:S2"/>
    <mergeCell ref="AK2:CH2"/>
    <mergeCell ref="B3:B5"/>
    <mergeCell ref="C3:R3"/>
    <mergeCell ref="S3:S5"/>
    <mergeCell ref="T3:AI3"/>
    <mergeCell ref="AK3:AK5"/>
    <mergeCell ref="AL3:AL5"/>
    <mergeCell ref="AM3:AP4"/>
    <mergeCell ref="CG3:CG5"/>
    <mergeCell ref="CH3:CH5"/>
    <mergeCell ref="BR3:BR5"/>
  </mergeCells>
  <conditionalFormatting sqref="CJ5:CK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{BC76E2F7-BB8A-480C-A375-8BECED27AA0D}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76E2F7-BB8A-480C-A375-8BECED27AA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CJ5:CK6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sheetPr codeName="Tabelle3">
    <tabColor theme="3" tint="0.59999389629810485"/>
  </sheetPr>
  <dimension ref="A1:CK81"/>
  <sheetViews>
    <sheetView topLeftCell="A25" zoomScale="55" zoomScaleNormal="55" zoomScalePageLayoutView="85" workbookViewId="0">
      <selection activeCell="CJ37" sqref="CJ37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27.375" style="1" customWidth="1"/>
    <col min="3" max="6" width="17.375" style="1" hidden="1" customWidth="1" outlineLevel="1"/>
    <col min="7" max="9" width="14.875" style="3" hidden="1" customWidth="1" outlineLevel="3"/>
    <col min="10" max="18" width="14.875" style="1" hidden="1" customWidth="1" outlineLevel="3"/>
    <col min="19" max="19" width="23" style="1" customWidth="1" collapsed="1"/>
    <col min="20" max="23" width="14.875" style="1" hidden="1" customWidth="1" outlineLevel="1"/>
    <col min="24" max="35" width="12.875" style="1" hidden="1" customWidth="1" outlineLevel="1"/>
    <col min="36" max="36" width="12.875" style="1" customWidth="1" collapsed="1"/>
    <col min="37" max="38" width="12.875" style="1" customWidth="1"/>
    <col min="39" max="42" width="12.375" style="1" hidden="1" customWidth="1" outlineLevel="1"/>
    <col min="43" max="43" width="13.25" style="1" customWidth="1" collapsed="1"/>
    <col min="44" max="44" width="13.25" style="1" customWidth="1"/>
    <col min="45" max="45" width="13.875" style="1" customWidth="1"/>
    <col min="46" max="49" width="12.625" style="1" hidden="1" customWidth="1" outlineLevel="1"/>
    <col min="50" max="50" width="14" style="1" customWidth="1" collapsed="1"/>
    <col min="51" max="54" width="12.375" style="1" hidden="1" customWidth="1" outlineLevel="1"/>
    <col min="55" max="55" width="16.625" style="1" customWidth="1" collapsed="1"/>
    <col min="56" max="59" width="12.875" style="1" hidden="1" customWidth="1" outlineLevel="1"/>
    <col min="60" max="60" width="16" style="1" customWidth="1" collapsed="1"/>
    <col min="61" max="64" width="12.125" style="1" hidden="1" customWidth="1" outlineLevel="1"/>
    <col min="65" max="65" width="15.875" style="1" customWidth="1" collapsed="1"/>
    <col min="66" max="69" width="14.875" style="1" hidden="1" customWidth="1" outlineLevel="1"/>
    <col min="70" max="70" width="16.5" style="1" customWidth="1" collapsed="1"/>
    <col min="71" max="74" width="12.875" style="1" hidden="1" customWidth="1" outlineLevel="1"/>
    <col min="75" max="75" width="18" style="1" customWidth="1" collapsed="1"/>
    <col min="76" max="79" width="14.5" style="1" hidden="1" customWidth="1" outlineLevel="1"/>
    <col min="80" max="80" width="10.875" style="1" collapsed="1"/>
    <col min="81" max="81" width="10.875" style="1"/>
    <col min="82" max="82" width="13.375" style="1" customWidth="1"/>
    <col min="83" max="84" width="10.875" style="1"/>
    <col min="85" max="85" width="13.125" style="1" customWidth="1"/>
    <col min="86" max="86" width="12.75" style="1" customWidth="1"/>
    <col min="87" max="88" width="10.875" style="1"/>
    <col min="89" max="89" width="29.625" style="1" bestFit="1" customWidth="1"/>
    <col min="90" max="16384" width="10.875" style="1"/>
  </cols>
  <sheetData>
    <row r="1" spans="1:89" ht="24.95" customHeight="1">
      <c r="A1" s="155" t="s">
        <v>347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9" ht="45" customHeight="1">
      <c r="B2" s="472" t="s">
        <v>49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363"/>
      <c r="U2" s="363"/>
      <c r="V2" s="363"/>
      <c r="W2" s="363"/>
      <c r="AK2" s="472" t="s">
        <v>50</v>
      </c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</row>
    <row r="3" spans="1:89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8" t="s">
        <v>30</v>
      </c>
      <c r="T3" s="451" t="s">
        <v>30</v>
      </c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60" t="s">
        <v>435</v>
      </c>
      <c r="AK3" s="612" t="s">
        <v>301</v>
      </c>
      <c r="AL3" s="473" t="s">
        <v>65</v>
      </c>
      <c r="AM3" s="476" t="s">
        <v>31</v>
      </c>
      <c r="AN3" s="476"/>
      <c r="AO3" s="476"/>
      <c r="AP3" s="476"/>
      <c r="AQ3" s="477" t="s">
        <v>66</v>
      </c>
      <c r="AR3" s="477" t="s">
        <v>302</v>
      </c>
      <c r="AS3" s="480" t="s">
        <v>308</v>
      </c>
      <c r="AT3" s="482" t="s">
        <v>64</v>
      </c>
      <c r="AU3" s="482"/>
      <c r="AV3" s="482"/>
      <c r="AW3" s="482"/>
      <c r="AX3" s="483" t="s">
        <v>309</v>
      </c>
      <c r="AY3" s="484" t="s">
        <v>32</v>
      </c>
      <c r="AZ3" s="484"/>
      <c r="BA3" s="484"/>
      <c r="BB3" s="484"/>
      <c r="BC3" s="485" t="s">
        <v>68</v>
      </c>
      <c r="BD3" s="486" t="s">
        <v>57</v>
      </c>
      <c r="BE3" s="486"/>
      <c r="BF3" s="486"/>
      <c r="BG3" s="486"/>
      <c r="BH3" s="487" t="s">
        <v>446</v>
      </c>
      <c r="BI3" s="568" t="s">
        <v>447</v>
      </c>
      <c r="BJ3" s="568"/>
      <c r="BK3" s="568"/>
      <c r="BL3" s="568"/>
      <c r="BM3" s="494" t="s">
        <v>448</v>
      </c>
      <c r="BN3" s="566" t="s">
        <v>449</v>
      </c>
      <c r="BO3" s="566"/>
      <c r="BP3" s="566"/>
      <c r="BQ3" s="566"/>
      <c r="BR3" s="538" t="s">
        <v>450</v>
      </c>
      <c r="BS3" s="567" t="s">
        <v>451</v>
      </c>
      <c r="BT3" s="567"/>
      <c r="BU3" s="567"/>
      <c r="BV3" s="567"/>
      <c r="BW3" s="481" t="s">
        <v>36</v>
      </c>
      <c r="BX3" s="544" t="s">
        <v>36</v>
      </c>
      <c r="BY3" s="544"/>
      <c r="BZ3" s="544"/>
      <c r="CA3" s="544"/>
      <c r="CB3" s="523" t="s">
        <v>72</v>
      </c>
      <c r="CC3" s="523" t="s">
        <v>73</v>
      </c>
      <c r="CD3" s="523" t="s">
        <v>62</v>
      </c>
      <c r="CE3" s="523" t="s">
        <v>305</v>
      </c>
      <c r="CF3" s="523" t="s">
        <v>306</v>
      </c>
      <c r="CG3" s="523" t="s">
        <v>307</v>
      </c>
      <c r="CH3" s="523" t="s">
        <v>63</v>
      </c>
      <c r="CJ3" s="375" t="s">
        <v>159</v>
      </c>
      <c r="CK3" s="376" t="s">
        <v>351</v>
      </c>
    </row>
    <row r="4" spans="1:89" ht="26.1" customHeight="1">
      <c r="A4" s="4"/>
      <c r="B4" s="444"/>
      <c r="C4" s="463" t="s">
        <v>43</v>
      </c>
      <c r="D4" s="464"/>
      <c r="E4" s="464"/>
      <c r="F4" s="464"/>
      <c r="G4" s="463" t="s">
        <v>39</v>
      </c>
      <c r="H4" s="464"/>
      <c r="I4" s="464"/>
      <c r="J4" s="464"/>
      <c r="K4" s="446" t="s">
        <v>38</v>
      </c>
      <c r="L4" s="447"/>
      <c r="M4" s="447"/>
      <c r="N4" s="447"/>
      <c r="O4" s="446" t="s">
        <v>40</v>
      </c>
      <c r="P4" s="447"/>
      <c r="Q4" s="447"/>
      <c r="R4" s="447"/>
      <c r="S4" s="449"/>
      <c r="T4" s="442" t="s">
        <v>43</v>
      </c>
      <c r="U4" s="442"/>
      <c r="V4" s="442"/>
      <c r="W4" s="442"/>
      <c r="X4" s="442" t="s">
        <v>39</v>
      </c>
      <c r="Y4" s="442"/>
      <c r="Z4" s="442"/>
      <c r="AA4" s="442"/>
      <c r="AB4" s="442" t="s">
        <v>38</v>
      </c>
      <c r="AC4" s="442"/>
      <c r="AD4" s="442"/>
      <c r="AE4" s="442"/>
      <c r="AF4" s="442" t="s">
        <v>40</v>
      </c>
      <c r="AG4" s="442"/>
      <c r="AH4" s="442"/>
      <c r="AI4" s="442"/>
      <c r="AJ4" s="461"/>
      <c r="AK4" s="613"/>
      <c r="AL4" s="474"/>
      <c r="AM4" s="476"/>
      <c r="AN4" s="476"/>
      <c r="AO4" s="476"/>
      <c r="AP4" s="476"/>
      <c r="AQ4" s="478"/>
      <c r="AR4" s="478"/>
      <c r="AS4" s="480"/>
      <c r="AT4" s="482"/>
      <c r="AU4" s="482"/>
      <c r="AV4" s="482"/>
      <c r="AW4" s="482"/>
      <c r="AX4" s="483"/>
      <c r="AY4" s="484"/>
      <c r="AZ4" s="484"/>
      <c r="BA4" s="484"/>
      <c r="BB4" s="484"/>
      <c r="BC4" s="485"/>
      <c r="BD4" s="486"/>
      <c r="BE4" s="486"/>
      <c r="BF4" s="486"/>
      <c r="BG4" s="486"/>
      <c r="BH4" s="487"/>
      <c r="BI4" s="568"/>
      <c r="BJ4" s="568"/>
      <c r="BK4" s="568"/>
      <c r="BL4" s="568"/>
      <c r="BM4" s="494"/>
      <c r="BN4" s="566"/>
      <c r="BO4" s="566"/>
      <c r="BP4" s="566"/>
      <c r="BQ4" s="566"/>
      <c r="BR4" s="538"/>
      <c r="BS4" s="567"/>
      <c r="BT4" s="567"/>
      <c r="BU4" s="567"/>
      <c r="BV4" s="567"/>
      <c r="BW4" s="481"/>
      <c r="BX4" s="544"/>
      <c r="BY4" s="544"/>
      <c r="BZ4" s="544"/>
      <c r="CA4" s="544"/>
      <c r="CB4" s="524"/>
      <c r="CC4" s="524"/>
      <c r="CD4" s="524"/>
      <c r="CE4" s="524"/>
      <c r="CF4" s="524"/>
      <c r="CG4" s="524"/>
      <c r="CH4" s="524"/>
      <c r="CJ4" s="377" t="s">
        <v>46</v>
      </c>
      <c r="CK4" s="378" t="s">
        <v>158</v>
      </c>
    </row>
    <row r="5" spans="1:89" ht="26.1" customHeight="1">
      <c r="A5" s="4"/>
      <c r="B5" s="445"/>
      <c r="C5" s="357" t="s">
        <v>58</v>
      </c>
      <c r="D5" s="226" t="s">
        <v>59</v>
      </c>
      <c r="E5" s="357" t="s">
        <v>60</v>
      </c>
      <c r="F5" s="357" t="s">
        <v>154</v>
      </c>
      <c r="G5" s="357" t="s">
        <v>58</v>
      </c>
      <c r="H5" s="226" t="s">
        <v>59</v>
      </c>
      <c r="I5" s="357" t="s">
        <v>60</v>
      </c>
      <c r="J5" s="357" t="s">
        <v>154</v>
      </c>
      <c r="K5" s="357" t="s">
        <v>58</v>
      </c>
      <c r="L5" s="226" t="s">
        <v>59</v>
      </c>
      <c r="M5" s="357" t="s">
        <v>60</v>
      </c>
      <c r="N5" s="357" t="s">
        <v>154</v>
      </c>
      <c r="O5" s="357" t="s">
        <v>58</v>
      </c>
      <c r="P5" s="226" t="s">
        <v>59</v>
      </c>
      <c r="Q5" s="357" t="s">
        <v>60</v>
      </c>
      <c r="R5" s="357" t="s">
        <v>154</v>
      </c>
      <c r="S5" s="450"/>
      <c r="T5" s="356" t="s">
        <v>58</v>
      </c>
      <c r="U5" s="11" t="s">
        <v>59</v>
      </c>
      <c r="V5" s="356" t="s">
        <v>60</v>
      </c>
      <c r="W5" s="356" t="s">
        <v>154</v>
      </c>
      <c r="X5" s="356" t="s">
        <v>58</v>
      </c>
      <c r="Y5" s="11" t="s">
        <v>59</v>
      </c>
      <c r="Z5" s="356" t="s">
        <v>60</v>
      </c>
      <c r="AA5" s="356" t="s">
        <v>154</v>
      </c>
      <c r="AB5" s="356" t="s">
        <v>58</v>
      </c>
      <c r="AC5" s="11" t="s">
        <v>59</v>
      </c>
      <c r="AD5" s="356" t="s">
        <v>60</v>
      </c>
      <c r="AE5" s="356" t="s">
        <v>154</v>
      </c>
      <c r="AF5" s="356" t="s">
        <v>58</v>
      </c>
      <c r="AG5" s="11" t="s">
        <v>59</v>
      </c>
      <c r="AH5" s="356" t="s">
        <v>60</v>
      </c>
      <c r="AI5" s="356" t="s">
        <v>154</v>
      </c>
      <c r="AJ5" s="462"/>
      <c r="AK5" s="614"/>
      <c r="AL5" s="475"/>
      <c r="AM5" s="352" t="s">
        <v>58</v>
      </c>
      <c r="AN5" s="14" t="s">
        <v>59</v>
      </c>
      <c r="AO5" s="352" t="s">
        <v>60</v>
      </c>
      <c r="AP5" s="352" t="s">
        <v>154</v>
      </c>
      <c r="AQ5" s="479"/>
      <c r="AR5" s="479"/>
      <c r="AS5" s="480"/>
      <c r="AT5" s="353" t="s">
        <v>58</v>
      </c>
      <c r="AU5" s="19" t="s">
        <v>59</v>
      </c>
      <c r="AV5" s="353" t="s">
        <v>60</v>
      </c>
      <c r="AW5" s="353" t="s">
        <v>154</v>
      </c>
      <c r="AX5" s="483"/>
      <c r="AY5" s="354" t="s">
        <v>58</v>
      </c>
      <c r="AZ5" s="23" t="s">
        <v>59</v>
      </c>
      <c r="BA5" s="354" t="s">
        <v>60</v>
      </c>
      <c r="BB5" s="354" t="s">
        <v>154</v>
      </c>
      <c r="BC5" s="485"/>
      <c r="BD5" s="355" t="s">
        <v>58</v>
      </c>
      <c r="BE5" s="28" t="s">
        <v>59</v>
      </c>
      <c r="BF5" s="355" t="s">
        <v>60</v>
      </c>
      <c r="BG5" s="355" t="s">
        <v>154</v>
      </c>
      <c r="BH5" s="487"/>
      <c r="BI5" s="425" t="s">
        <v>58</v>
      </c>
      <c r="BJ5" s="32" t="s">
        <v>59</v>
      </c>
      <c r="BK5" s="425" t="s">
        <v>60</v>
      </c>
      <c r="BL5" s="425" t="s">
        <v>154</v>
      </c>
      <c r="BM5" s="494"/>
      <c r="BN5" s="426" t="s">
        <v>58</v>
      </c>
      <c r="BO5" s="36" t="s">
        <v>59</v>
      </c>
      <c r="BP5" s="426" t="s">
        <v>60</v>
      </c>
      <c r="BQ5" s="426" t="s">
        <v>154</v>
      </c>
      <c r="BR5" s="538"/>
      <c r="BS5" s="427" t="s">
        <v>58</v>
      </c>
      <c r="BT5" s="40" t="s">
        <v>59</v>
      </c>
      <c r="BU5" s="427" t="s">
        <v>60</v>
      </c>
      <c r="BV5" s="427" t="s">
        <v>154</v>
      </c>
      <c r="BW5" s="481"/>
      <c r="BX5" s="351" t="s">
        <v>58</v>
      </c>
      <c r="BY5" s="44" t="s">
        <v>59</v>
      </c>
      <c r="BZ5" s="351" t="s">
        <v>60</v>
      </c>
      <c r="CA5" s="351" t="s">
        <v>154</v>
      </c>
      <c r="CB5" s="525"/>
      <c r="CC5" s="525"/>
      <c r="CD5" s="525"/>
      <c r="CE5" s="525"/>
      <c r="CF5" s="525"/>
      <c r="CG5" s="525"/>
      <c r="CH5" s="525"/>
      <c r="CJ5" s="377" t="s">
        <v>160</v>
      </c>
      <c r="CK5" s="378" t="s">
        <v>352</v>
      </c>
    </row>
    <row r="6" spans="1:89" ht="29.1" customHeight="1">
      <c r="A6" s="342" t="s">
        <v>6</v>
      </c>
      <c r="B6" s="116">
        <v>0.97073962750859177</v>
      </c>
      <c r="C6" s="8"/>
      <c r="D6" s="8"/>
      <c r="E6" s="8"/>
      <c r="F6" s="8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364">
        <v>441245.28523117804</v>
      </c>
      <c r="T6" s="12"/>
      <c r="U6" s="12"/>
      <c r="V6" s="12"/>
      <c r="W6" s="12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23">
        <v>2012</v>
      </c>
      <c r="AK6" s="16">
        <v>10</v>
      </c>
      <c r="AL6" s="15">
        <v>20</v>
      </c>
      <c r="AM6" s="16"/>
      <c r="AN6" s="16"/>
      <c r="AO6" s="16"/>
      <c r="AP6" s="16"/>
      <c r="AQ6" s="17" t="s">
        <v>53</v>
      </c>
      <c r="AR6" s="17"/>
      <c r="AS6" s="20">
        <v>3.45</v>
      </c>
      <c r="AT6" s="21"/>
      <c r="AU6" s="21"/>
      <c r="AV6" s="21"/>
      <c r="AW6" s="21"/>
      <c r="AX6" s="25">
        <v>3.15</v>
      </c>
      <c r="AY6" s="26"/>
      <c r="AZ6" s="26"/>
      <c r="BA6" s="26"/>
      <c r="BB6" s="26"/>
      <c r="BC6" s="29"/>
      <c r="BD6" s="30"/>
      <c r="BE6" s="30"/>
      <c r="BF6" s="30"/>
      <c r="BG6" s="30"/>
      <c r="BH6" s="365">
        <v>216.66215451256431</v>
      </c>
      <c r="BI6" s="34"/>
      <c r="BJ6" s="34"/>
      <c r="BK6" s="34"/>
      <c r="BL6" s="34"/>
      <c r="BM6" s="37"/>
      <c r="BN6" s="38"/>
      <c r="BO6" s="38"/>
      <c r="BP6" s="38"/>
      <c r="BQ6" s="38"/>
      <c r="BR6" s="41"/>
      <c r="BS6" s="42"/>
      <c r="BT6" s="42"/>
      <c r="BU6" s="42"/>
      <c r="BV6" s="42"/>
      <c r="BW6" s="45"/>
      <c r="BX6" s="46"/>
      <c r="BY6" s="46"/>
      <c r="BZ6" s="46"/>
      <c r="CA6" s="46"/>
      <c r="CB6" s="66"/>
      <c r="CC6" s="66"/>
      <c r="CD6" s="66"/>
      <c r="CE6" s="66"/>
      <c r="CF6" s="66"/>
      <c r="CG6" s="66"/>
      <c r="CH6" s="66"/>
      <c r="CJ6" s="379" t="s">
        <v>161</v>
      </c>
      <c r="CK6" s="380" t="s">
        <v>353</v>
      </c>
    </row>
    <row r="7" spans="1:89" ht="29.1" customHeight="1">
      <c r="A7" s="6" t="s">
        <v>9</v>
      </c>
      <c r="B7" s="116">
        <v>0.47880467512793962</v>
      </c>
      <c r="C7" s="8"/>
      <c r="D7" s="8"/>
      <c r="E7" s="8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364">
        <v>217638.48869451799</v>
      </c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423">
        <v>2012</v>
      </c>
      <c r="AK7" s="16">
        <v>10</v>
      </c>
      <c r="AL7" s="15">
        <v>20</v>
      </c>
      <c r="AM7" s="16"/>
      <c r="AN7" s="16"/>
      <c r="AO7" s="16"/>
      <c r="AP7" s="16"/>
      <c r="AQ7" s="17" t="s">
        <v>53</v>
      </c>
      <c r="AR7" s="17"/>
      <c r="AS7" s="20">
        <v>3.45</v>
      </c>
      <c r="AT7" s="21"/>
      <c r="AU7" s="21"/>
      <c r="AV7" s="21"/>
      <c r="AW7" s="21"/>
      <c r="AX7" s="25">
        <v>3.15</v>
      </c>
      <c r="AY7" s="26"/>
      <c r="AZ7" s="26"/>
      <c r="BA7" s="26"/>
      <c r="BB7" s="26"/>
      <c r="BC7" s="29"/>
      <c r="BD7" s="30"/>
      <c r="BE7" s="30"/>
      <c r="BF7" s="30"/>
      <c r="BG7" s="30"/>
      <c r="BH7" s="365">
        <v>221.07726938899802</v>
      </c>
      <c r="BI7" s="34"/>
      <c r="BJ7" s="34"/>
      <c r="BK7" s="34"/>
      <c r="BL7" s="34"/>
      <c r="BM7" s="37"/>
      <c r="BN7" s="38"/>
      <c r="BO7" s="38"/>
      <c r="BP7" s="38"/>
      <c r="BQ7" s="38"/>
      <c r="BR7" s="41"/>
      <c r="BS7" s="42"/>
      <c r="BT7" s="42"/>
      <c r="BU7" s="42"/>
      <c r="BV7" s="42"/>
      <c r="BW7" s="45"/>
      <c r="BX7" s="46"/>
      <c r="BY7" s="46"/>
      <c r="BZ7" s="46"/>
      <c r="CA7" s="46"/>
      <c r="CB7" s="66"/>
      <c r="CC7" s="66"/>
      <c r="CD7" s="66"/>
      <c r="CE7" s="66"/>
      <c r="CF7" s="66"/>
      <c r="CG7" s="66"/>
      <c r="CH7" s="66"/>
    </row>
    <row r="8" spans="1:89" ht="29.1" customHeight="1">
      <c r="A8" s="6" t="s">
        <v>18</v>
      </c>
      <c r="B8" s="116">
        <v>0.32065781809414978</v>
      </c>
      <c r="C8" s="8"/>
      <c r="D8" s="8"/>
      <c r="E8" s="8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364">
        <v>145753.55367915897</v>
      </c>
      <c r="T8" s="12"/>
      <c r="U8" s="12"/>
      <c r="V8" s="12"/>
      <c r="W8" s="12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423">
        <v>2012</v>
      </c>
      <c r="AK8" s="16">
        <v>10</v>
      </c>
      <c r="AL8" s="15">
        <v>20</v>
      </c>
      <c r="AM8" s="16"/>
      <c r="AN8" s="16"/>
      <c r="AO8" s="16"/>
      <c r="AP8" s="16"/>
      <c r="AQ8" s="17" t="s">
        <v>53</v>
      </c>
      <c r="AR8" s="17"/>
      <c r="AS8" s="20">
        <v>3.45</v>
      </c>
      <c r="AT8" s="21"/>
      <c r="AU8" s="21"/>
      <c r="AV8" s="21"/>
      <c r="AW8" s="21"/>
      <c r="AX8" s="25">
        <v>3.15</v>
      </c>
      <c r="AY8" s="26"/>
      <c r="AZ8" s="26"/>
      <c r="BA8" s="26"/>
      <c r="BB8" s="26"/>
      <c r="BC8" s="29"/>
      <c r="BD8" s="30"/>
      <c r="BE8" s="30"/>
      <c r="BF8" s="30"/>
      <c r="BG8" s="30"/>
      <c r="BH8" s="365">
        <v>269.57159961685824</v>
      </c>
      <c r="BI8" s="34"/>
      <c r="BJ8" s="34"/>
      <c r="BK8" s="34"/>
      <c r="BL8" s="34"/>
      <c r="BM8" s="37"/>
      <c r="BN8" s="38"/>
      <c r="BO8" s="38"/>
      <c r="BP8" s="38"/>
      <c r="BQ8" s="38"/>
      <c r="BR8" s="41"/>
      <c r="BS8" s="42"/>
      <c r="BT8" s="42"/>
      <c r="BU8" s="42"/>
      <c r="BV8" s="42"/>
      <c r="BW8" s="45"/>
      <c r="BX8" s="46"/>
      <c r="BY8" s="46"/>
      <c r="BZ8" s="46"/>
      <c r="CA8" s="46"/>
      <c r="CB8" s="66"/>
      <c r="CC8" s="66"/>
      <c r="CD8" s="66"/>
      <c r="CE8" s="66"/>
      <c r="CF8" s="66"/>
      <c r="CG8" s="66"/>
      <c r="CH8" s="66"/>
    </row>
    <row r="9" spans="1:89" ht="29.1" customHeight="1">
      <c r="A9" s="6" t="s">
        <v>16</v>
      </c>
      <c r="B9" s="116">
        <v>0.74922398574494353</v>
      </c>
      <c r="C9" s="8"/>
      <c r="D9" s="8"/>
      <c r="E9" s="8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364">
        <v>249741.32858164783</v>
      </c>
      <c r="T9" s="12"/>
      <c r="U9" s="12"/>
      <c r="V9" s="12"/>
      <c r="W9" s="12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423">
        <v>2012</v>
      </c>
      <c r="AK9" s="16">
        <v>10</v>
      </c>
      <c r="AL9" s="15">
        <v>20</v>
      </c>
      <c r="AM9" s="16"/>
      <c r="AN9" s="16"/>
      <c r="AO9" s="16"/>
      <c r="AP9" s="16"/>
      <c r="AQ9" s="17" t="s">
        <v>53</v>
      </c>
      <c r="AR9" s="17"/>
      <c r="AS9" s="20">
        <v>3.45</v>
      </c>
      <c r="AT9" s="21"/>
      <c r="AU9" s="21"/>
      <c r="AV9" s="21"/>
      <c r="AW9" s="21"/>
      <c r="AX9" s="25">
        <v>3.15</v>
      </c>
      <c r="AY9" s="26"/>
      <c r="AZ9" s="26"/>
      <c r="BA9" s="26"/>
      <c r="BB9" s="26"/>
      <c r="BC9" s="29"/>
      <c r="BD9" s="30"/>
      <c r="BE9" s="30"/>
      <c r="BF9" s="30"/>
      <c r="BG9" s="30"/>
      <c r="BH9" s="365">
        <v>289.94537676867384</v>
      </c>
      <c r="BI9" s="34"/>
      <c r="BJ9" s="34"/>
      <c r="BK9" s="34"/>
      <c r="BL9" s="34"/>
      <c r="BM9" s="37"/>
      <c r="BN9" s="38"/>
      <c r="BO9" s="38"/>
      <c r="BP9" s="38"/>
      <c r="BQ9" s="38"/>
      <c r="BR9" s="41"/>
      <c r="BS9" s="42"/>
      <c r="BT9" s="42"/>
      <c r="BU9" s="42"/>
      <c r="BV9" s="42"/>
      <c r="BW9" s="45"/>
      <c r="BX9" s="46"/>
      <c r="BY9" s="46"/>
      <c r="BZ9" s="46"/>
      <c r="CA9" s="46"/>
      <c r="CB9" s="66"/>
      <c r="CC9" s="66"/>
      <c r="CD9" s="66"/>
      <c r="CE9" s="66"/>
      <c r="CF9" s="66"/>
      <c r="CG9" s="66"/>
      <c r="CH9" s="66"/>
    </row>
    <row r="10" spans="1:89" ht="29.1" customHeight="1">
      <c r="A10" s="6" t="s">
        <v>22</v>
      </c>
      <c r="B10" s="116">
        <v>3.5905898301208205E-3</v>
      </c>
      <c r="C10" s="8"/>
      <c r="D10" s="8"/>
      <c r="E10" s="8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64">
        <v>1632.0862864185547</v>
      </c>
      <c r="T10" s="12"/>
      <c r="U10" s="12"/>
      <c r="V10" s="12"/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423">
        <v>2012</v>
      </c>
      <c r="AK10" s="16">
        <v>10</v>
      </c>
      <c r="AL10" s="15">
        <v>20</v>
      </c>
      <c r="AM10" s="16"/>
      <c r="AN10" s="16"/>
      <c r="AO10" s="16"/>
      <c r="AP10" s="16"/>
      <c r="AQ10" s="17" t="s">
        <v>53</v>
      </c>
      <c r="AR10" s="17"/>
      <c r="AS10" s="20">
        <v>3.45</v>
      </c>
      <c r="AT10" s="21"/>
      <c r="AU10" s="21"/>
      <c r="AV10" s="21"/>
      <c r="AW10" s="21"/>
      <c r="AX10" s="25">
        <v>3.15</v>
      </c>
      <c r="AY10" s="26"/>
      <c r="AZ10" s="26"/>
      <c r="BA10" s="26"/>
      <c r="BB10" s="26"/>
      <c r="BC10" s="29"/>
      <c r="BD10" s="30"/>
      <c r="BE10" s="30"/>
      <c r="BF10" s="30"/>
      <c r="BG10" s="30"/>
      <c r="BH10" s="365">
        <v>279.85057982740028</v>
      </c>
      <c r="BI10" s="34"/>
      <c r="BJ10" s="34"/>
      <c r="BK10" s="34"/>
      <c r="BL10" s="34"/>
      <c r="BM10" s="37"/>
      <c r="BN10" s="38"/>
      <c r="BO10" s="38"/>
      <c r="BP10" s="38"/>
      <c r="BQ10" s="38"/>
      <c r="BR10" s="41"/>
      <c r="BS10" s="42"/>
      <c r="BT10" s="42"/>
      <c r="BU10" s="42"/>
      <c r="BV10" s="42"/>
      <c r="BW10" s="45"/>
      <c r="BX10" s="46"/>
      <c r="BY10" s="46"/>
      <c r="BZ10" s="46"/>
      <c r="CA10" s="46"/>
      <c r="CB10" s="66"/>
      <c r="CC10" s="66"/>
      <c r="CD10" s="66"/>
      <c r="CE10" s="66"/>
      <c r="CF10" s="66"/>
      <c r="CG10" s="66"/>
      <c r="CH10" s="66"/>
    </row>
    <row r="11" spans="1:89" ht="29.1" customHeight="1">
      <c r="A11" s="6" t="s">
        <v>19</v>
      </c>
      <c r="B11" s="116">
        <v>0.41709439748376986</v>
      </c>
      <c r="C11" s="8"/>
      <c r="D11" s="8"/>
      <c r="E11" s="8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64">
        <v>189588.36249262266</v>
      </c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423">
        <v>2012</v>
      </c>
      <c r="AK11" s="16">
        <v>10</v>
      </c>
      <c r="AL11" s="15">
        <v>20</v>
      </c>
      <c r="AM11" s="16"/>
      <c r="AN11" s="16"/>
      <c r="AO11" s="16"/>
      <c r="AP11" s="16"/>
      <c r="AQ11" s="17" t="s">
        <v>53</v>
      </c>
      <c r="AR11" s="17"/>
      <c r="AS11" s="20">
        <v>3.45</v>
      </c>
      <c r="AT11" s="21"/>
      <c r="AU11" s="21"/>
      <c r="AV11" s="21"/>
      <c r="AW11" s="21"/>
      <c r="AX11" s="25">
        <v>3.15</v>
      </c>
      <c r="AY11" s="26"/>
      <c r="AZ11" s="26"/>
      <c r="BA11" s="26"/>
      <c r="BB11" s="26"/>
      <c r="BC11" s="29"/>
      <c r="BD11" s="30"/>
      <c r="BE11" s="30"/>
      <c r="BF11" s="30"/>
      <c r="BG11" s="30"/>
      <c r="BH11" s="365">
        <v>117.70913190529876</v>
      </c>
      <c r="BI11" s="34"/>
      <c r="BJ11" s="34"/>
      <c r="BK11" s="34"/>
      <c r="BL11" s="34"/>
      <c r="BM11" s="37"/>
      <c r="BN11" s="38"/>
      <c r="BO11" s="38"/>
      <c r="BP11" s="38"/>
      <c r="BQ11" s="38"/>
      <c r="BR11" s="41"/>
      <c r="BS11" s="42"/>
      <c r="BT11" s="42"/>
      <c r="BU11" s="42"/>
      <c r="BV11" s="42"/>
      <c r="BW11" s="45"/>
      <c r="BX11" s="46"/>
      <c r="BY11" s="46"/>
      <c r="BZ11" s="46"/>
      <c r="CA11" s="46"/>
      <c r="CB11" s="66"/>
      <c r="CC11" s="66"/>
      <c r="CD11" s="66"/>
      <c r="CE11" s="66"/>
      <c r="CF11" s="66"/>
      <c r="CG11" s="66"/>
      <c r="CH11" s="66"/>
    </row>
    <row r="12" spans="1:89" ht="29.1" customHeight="1">
      <c r="A12" s="6" t="s">
        <v>3</v>
      </c>
      <c r="B12" s="116">
        <v>0.28564802594771793</v>
      </c>
      <c r="C12" s="8"/>
      <c r="D12" s="8"/>
      <c r="E12" s="8"/>
      <c r="F12" s="8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64">
        <v>129840.01179441724</v>
      </c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423">
        <v>2012</v>
      </c>
      <c r="AK12" s="16">
        <v>10</v>
      </c>
      <c r="AL12" s="15">
        <v>20</v>
      </c>
      <c r="AM12" s="16"/>
      <c r="AN12" s="16"/>
      <c r="AO12" s="16"/>
      <c r="AP12" s="16"/>
      <c r="AQ12" s="17" t="s">
        <v>53</v>
      </c>
      <c r="AR12" s="17"/>
      <c r="AS12" s="20">
        <v>3.45</v>
      </c>
      <c r="AT12" s="21"/>
      <c r="AU12" s="21"/>
      <c r="AV12" s="21"/>
      <c r="AW12" s="21"/>
      <c r="AX12" s="25">
        <v>3.15</v>
      </c>
      <c r="AY12" s="26"/>
      <c r="AZ12" s="26"/>
      <c r="BA12" s="26"/>
      <c r="BB12" s="26"/>
      <c r="BC12" s="29"/>
      <c r="BD12" s="30"/>
      <c r="BE12" s="30"/>
      <c r="BF12" s="30"/>
      <c r="BG12" s="30"/>
      <c r="BH12" s="365">
        <v>260.22199798183652</v>
      </c>
      <c r="BI12" s="34"/>
      <c r="BJ12" s="34"/>
      <c r="BK12" s="34"/>
      <c r="BL12" s="34"/>
      <c r="BM12" s="37"/>
      <c r="BN12" s="38"/>
      <c r="BO12" s="38"/>
      <c r="BP12" s="38"/>
      <c r="BQ12" s="38"/>
      <c r="BR12" s="41"/>
      <c r="BS12" s="42"/>
      <c r="BT12" s="42"/>
      <c r="BU12" s="42"/>
      <c r="BV12" s="42"/>
      <c r="BW12" s="45"/>
      <c r="BX12" s="46"/>
      <c r="BY12" s="46"/>
      <c r="BZ12" s="46"/>
      <c r="CA12" s="46"/>
      <c r="CB12" s="66"/>
      <c r="CC12" s="66"/>
      <c r="CD12" s="66"/>
      <c r="CE12" s="66"/>
      <c r="CF12" s="66"/>
      <c r="CG12" s="66"/>
      <c r="CH12" s="66"/>
    </row>
    <row r="13" spans="1:89" ht="29.1" customHeight="1">
      <c r="A13" s="6" t="s">
        <v>20</v>
      </c>
      <c r="B13" s="116">
        <v>8.1157325146895193E-2</v>
      </c>
      <c r="C13" s="8"/>
      <c r="D13" s="8"/>
      <c r="E13" s="8"/>
      <c r="F13" s="8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64">
        <v>36889.693248588723</v>
      </c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423">
        <v>2012</v>
      </c>
      <c r="AK13" s="16">
        <v>10</v>
      </c>
      <c r="AL13" s="15">
        <v>20</v>
      </c>
      <c r="AM13" s="16"/>
      <c r="AN13" s="16"/>
      <c r="AO13" s="16"/>
      <c r="AP13" s="16"/>
      <c r="AQ13" s="17" t="s">
        <v>53</v>
      </c>
      <c r="AR13" s="17"/>
      <c r="AS13" s="20">
        <v>3.45</v>
      </c>
      <c r="AT13" s="21"/>
      <c r="AU13" s="21"/>
      <c r="AV13" s="21"/>
      <c r="AW13" s="21"/>
      <c r="AX13" s="25">
        <v>3.15</v>
      </c>
      <c r="AY13" s="26"/>
      <c r="AZ13" s="26"/>
      <c r="BA13" s="26"/>
      <c r="BB13" s="26"/>
      <c r="BC13" s="29"/>
      <c r="BD13" s="30"/>
      <c r="BE13" s="30"/>
      <c r="BF13" s="30"/>
      <c r="BG13" s="30"/>
      <c r="BH13" s="365">
        <v>132.98003411431446</v>
      </c>
      <c r="BI13" s="34"/>
      <c r="BJ13" s="34"/>
      <c r="BK13" s="34"/>
      <c r="BL13" s="34"/>
      <c r="BM13" s="37"/>
      <c r="BN13" s="38"/>
      <c r="BO13" s="38"/>
      <c r="BP13" s="38"/>
      <c r="BQ13" s="38"/>
      <c r="BR13" s="41"/>
      <c r="BS13" s="42"/>
      <c r="BT13" s="42"/>
      <c r="BU13" s="42"/>
      <c r="BV13" s="42"/>
      <c r="BW13" s="45"/>
      <c r="BX13" s="46"/>
      <c r="BY13" s="46"/>
      <c r="BZ13" s="46"/>
      <c r="CA13" s="46"/>
      <c r="CB13" s="66"/>
      <c r="CC13" s="66"/>
      <c r="CD13" s="66"/>
      <c r="CE13" s="66"/>
      <c r="CF13" s="66"/>
      <c r="CG13" s="66"/>
      <c r="CH13" s="66"/>
    </row>
    <row r="14" spans="1:89" ht="29.1" customHeight="1">
      <c r="A14" s="6" t="s">
        <v>13</v>
      </c>
      <c r="B14" s="116">
        <v>0.36726060077646688</v>
      </c>
      <c r="C14" s="8"/>
      <c r="D14" s="8"/>
      <c r="E14" s="8"/>
      <c r="F14" s="8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64">
        <v>166936.63671657586</v>
      </c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423">
        <v>2012</v>
      </c>
      <c r="AK14" s="16">
        <v>10</v>
      </c>
      <c r="AL14" s="15">
        <v>20</v>
      </c>
      <c r="AM14" s="16"/>
      <c r="AN14" s="16"/>
      <c r="AO14" s="16"/>
      <c r="AP14" s="16"/>
      <c r="AQ14" s="17" t="s">
        <v>53</v>
      </c>
      <c r="AR14" s="17"/>
      <c r="AS14" s="20">
        <v>3.45</v>
      </c>
      <c r="AT14" s="21"/>
      <c r="AU14" s="21"/>
      <c r="AV14" s="21"/>
      <c r="AW14" s="21"/>
      <c r="AX14" s="25">
        <v>3.15</v>
      </c>
      <c r="AY14" s="26"/>
      <c r="AZ14" s="26"/>
      <c r="BA14" s="26"/>
      <c r="BB14" s="26"/>
      <c r="BC14" s="29"/>
      <c r="BD14" s="30"/>
      <c r="BE14" s="30"/>
      <c r="BF14" s="30"/>
      <c r="BG14" s="30"/>
      <c r="BH14" s="365">
        <v>177.00076816423285</v>
      </c>
      <c r="BI14" s="34"/>
      <c r="BJ14" s="34"/>
      <c r="BK14" s="34"/>
      <c r="BL14" s="34"/>
      <c r="BM14" s="37"/>
      <c r="BN14" s="38"/>
      <c r="BO14" s="38"/>
      <c r="BP14" s="38"/>
      <c r="BQ14" s="38"/>
      <c r="BR14" s="41"/>
      <c r="BS14" s="42"/>
      <c r="BT14" s="42"/>
      <c r="BU14" s="42"/>
      <c r="BV14" s="42"/>
      <c r="BW14" s="45"/>
      <c r="BX14" s="46"/>
      <c r="BY14" s="46"/>
      <c r="BZ14" s="46"/>
      <c r="CA14" s="46"/>
      <c r="CB14" s="66"/>
      <c r="CC14" s="66"/>
      <c r="CD14" s="66"/>
      <c r="CE14" s="66"/>
      <c r="CF14" s="66"/>
      <c r="CG14" s="66"/>
      <c r="CH14" s="66"/>
    </row>
    <row r="15" spans="1:89" ht="29.1" customHeight="1">
      <c r="A15" s="6" t="s">
        <v>4</v>
      </c>
      <c r="B15" s="116">
        <v>3.0370063550169881</v>
      </c>
      <c r="C15" s="8"/>
      <c r="D15" s="8"/>
      <c r="E15" s="8"/>
      <c r="F15" s="8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64">
        <v>1380457.4340986307</v>
      </c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423">
        <v>2012</v>
      </c>
      <c r="AK15" s="16">
        <v>10</v>
      </c>
      <c r="AL15" s="15">
        <v>20</v>
      </c>
      <c r="AM15" s="16"/>
      <c r="AN15" s="16"/>
      <c r="AO15" s="16"/>
      <c r="AP15" s="16"/>
      <c r="AQ15" s="17" t="s">
        <v>53</v>
      </c>
      <c r="AR15" s="17"/>
      <c r="AS15" s="20">
        <v>3.45</v>
      </c>
      <c r="AT15" s="21"/>
      <c r="AU15" s="21"/>
      <c r="AV15" s="21"/>
      <c r="AW15" s="21"/>
      <c r="AX15" s="25">
        <v>3.15</v>
      </c>
      <c r="AY15" s="26"/>
      <c r="AZ15" s="26"/>
      <c r="BA15" s="26"/>
      <c r="BB15" s="26"/>
      <c r="BC15" s="29"/>
      <c r="BD15" s="30"/>
      <c r="BE15" s="30"/>
      <c r="BF15" s="30"/>
      <c r="BG15" s="30"/>
      <c r="BH15" s="365">
        <v>189.64891518737673</v>
      </c>
      <c r="BI15" s="34"/>
      <c r="BJ15" s="34"/>
      <c r="BK15" s="34"/>
      <c r="BL15" s="34"/>
      <c r="BM15" s="37"/>
      <c r="BN15" s="38"/>
      <c r="BO15" s="38"/>
      <c r="BP15" s="38"/>
      <c r="BQ15" s="38"/>
      <c r="BR15" s="41"/>
      <c r="BS15" s="42"/>
      <c r="BT15" s="42"/>
      <c r="BU15" s="42"/>
      <c r="BV15" s="42"/>
      <c r="BW15" s="45"/>
      <c r="BX15" s="46"/>
      <c r="BY15" s="46"/>
      <c r="BZ15" s="46"/>
      <c r="CA15" s="46"/>
      <c r="CB15" s="66"/>
      <c r="CC15" s="66"/>
      <c r="CD15" s="66"/>
      <c r="CE15" s="66"/>
      <c r="CF15" s="66"/>
      <c r="CG15" s="66"/>
      <c r="CH15" s="66"/>
    </row>
    <row r="16" spans="1:89" ht="29.1" customHeight="1">
      <c r="A16" s="7" t="s">
        <v>0</v>
      </c>
      <c r="B16" s="116">
        <v>2.9953561327960698</v>
      </c>
      <c r="C16" s="8"/>
      <c r="D16" s="8"/>
      <c r="E16" s="8"/>
      <c r="F16" s="8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364">
        <v>1361525.5149073042</v>
      </c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423">
        <v>2012</v>
      </c>
      <c r="AK16" s="16">
        <v>10</v>
      </c>
      <c r="AL16" s="15">
        <v>20</v>
      </c>
      <c r="AM16" s="16"/>
      <c r="AN16" s="16"/>
      <c r="AO16" s="16"/>
      <c r="AP16" s="16"/>
      <c r="AQ16" s="17" t="s">
        <v>53</v>
      </c>
      <c r="AR16" s="17"/>
      <c r="AS16" s="20">
        <v>3.45</v>
      </c>
      <c r="AT16" s="21"/>
      <c r="AU16" s="21"/>
      <c r="AV16" s="21"/>
      <c r="AW16" s="21"/>
      <c r="AX16" s="25">
        <v>3.15</v>
      </c>
      <c r="AY16" s="26"/>
      <c r="AZ16" s="26"/>
      <c r="BA16" s="26"/>
      <c r="BB16" s="26"/>
      <c r="BC16" s="29"/>
      <c r="BD16" s="30"/>
      <c r="BE16" s="30"/>
      <c r="BF16" s="30"/>
      <c r="BG16" s="30"/>
      <c r="BH16" s="365">
        <v>203.41176470588235</v>
      </c>
      <c r="BI16" s="34"/>
      <c r="BJ16" s="34"/>
      <c r="BK16" s="34"/>
      <c r="BL16" s="34"/>
      <c r="BM16" s="37"/>
      <c r="BN16" s="38"/>
      <c r="BO16" s="38"/>
      <c r="BP16" s="38"/>
      <c r="BQ16" s="38"/>
      <c r="BR16" s="41"/>
      <c r="BS16" s="42"/>
      <c r="BT16" s="42"/>
      <c r="BU16" s="42"/>
      <c r="BV16" s="42"/>
      <c r="BW16" s="45"/>
      <c r="BX16" s="46"/>
      <c r="BY16" s="46"/>
      <c r="BZ16" s="46"/>
      <c r="CA16" s="46"/>
      <c r="CB16" s="66"/>
      <c r="CC16" s="66"/>
      <c r="CD16" s="66"/>
      <c r="CE16" s="66"/>
      <c r="CF16" s="66"/>
      <c r="CG16" s="66"/>
      <c r="CH16" s="66"/>
    </row>
    <row r="17" spans="1:86" ht="29.1" customHeight="1">
      <c r="A17" s="6" t="s">
        <v>15</v>
      </c>
      <c r="B17" s="116">
        <v>6.580059934288951E-2</v>
      </c>
      <c r="C17" s="8"/>
      <c r="D17" s="8"/>
      <c r="E17" s="8"/>
      <c r="F17" s="8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364">
        <v>29909.363337677049</v>
      </c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423">
        <v>2012</v>
      </c>
      <c r="AK17" s="16">
        <v>10</v>
      </c>
      <c r="AL17" s="15">
        <v>20</v>
      </c>
      <c r="AM17" s="16"/>
      <c r="AN17" s="16"/>
      <c r="AO17" s="16"/>
      <c r="AP17" s="16"/>
      <c r="AQ17" s="17" t="s">
        <v>53</v>
      </c>
      <c r="AR17" s="17"/>
      <c r="AS17" s="20">
        <v>3.45</v>
      </c>
      <c r="AT17" s="21"/>
      <c r="AU17" s="21"/>
      <c r="AV17" s="21"/>
      <c r="AW17" s="21"/>
      <c r="AX17" s="25">
        <v>3.15</v>
      </c>
      <c r="AY17" s="26"/>
      <c r="AZ17" s="26"/>
      <c r="BA17" s="26"/>
      <c r="BB17" s="26"/>
      <c r="BC17" s="29"/>
      <c r="BD17" s="30"/>
      <c r="BE17" s="30"/>
      <c r="BF17" s="30"/>
      <c r="BG17" s="30"/>
      <c r="BH17" s="365">
        <v>302.73800738007373</v>
      </c>
      <c r="BI17" s="34"/>
      <c r="BJ17" s="34"/>
      <c r="BK17" s="34"/>
      <c r="BL17" s="34"/>
      <c r="BM17" s="37"/>
      <c r="BN17" s="38"/>
      <c r="BO17" s="38"/>
      <c r="BP17" s="38"/>
      <c r="BQ17" s="38"/>
      <c r="BR17" s="41"/>
      <c r="BS17" s="42"/>
      <c r="BT17" s="42"/>
      <c r="BU17" s="42"/>
      <c r="BV17" s="42"/>
      <c r="BW17" s="45"/>
      <c r="BX17" s="46"/>
      <c r="BY17" s="46"/>
      <c r="BZ17" s="46"/>
      <c r="CA17" s="46"/>
      <c r="CB17" s="66"/>
      <c r="CC17" s="66"/>
      <c r="CD17" s="66"/>
      <c r="CE17" s="66"/>
      <c r="CF17" s="66"/>
      <c r="CG17" s="66"/>
      <c r="CH17" s="66"/>
    </row>
    <row r="18" spans="1:86" ht="29.1" customHeight="1">
      <c r="A18" s="6" t="s">
        <v>21</v>
      </c>
      <c r="B18" s="116">
        <v>0.18599987990312397</v>
      </c>
      <c r="C18" s="8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64">
        <v>84545.399955965433</v>
      </c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423">
        <v>2012</v>
      </c>
      <c r="AK18" s="16">
        <v>10</v>
      </c>
      <c r="AL18" s="15">
        <v>20</v>
      </c>
      <c r="AM18" s="16"/>
      <c r="AN18" s="16"/>
      <c r="AO18" s="16"/>
      <c r="AP18" s="16"/>
      <c r="AQ18" s="17" t="s">
        <v>53</v>
      </c>
      <c r="AR18" s="17"/>
      <c r="AS18" s="20">
        <v>3.45</v>
      </c>
      <c r="AT18" s="21"/>
      <c r="AU18" s="21"/>
      <c r="AV18" s="21"/>
      <c r="AW18" s="21"/>
      <c r="AX18" s="25">
        <v>3.15</v>
      </c>
      <c r="AY18" s="26"/>
      <c r="AZ18" s="26"/>
      <c r="BA18" s="26"/>
      <c r="BB18" s="26"/>
      <c r="BC18" s="29"/>
      <c r="BD18" s="30"/>
      <c r="BE18" s="30"/>
      <c r="BF18" s="30"/>
      <c r="BG18" s="30"/>
      <c r="BH18" s="365">
        <v>213.69066147859925</v>
      </c>
      <c r="BI18" s="34"/>
      <c r="BJ18" s="34"/>
      <c r="BK18" s="34"/>
      <c r="BL18" s="34"/>
      <c r="BM18" s="37"/>
      <c r="BN18" s="38"/>
      <c r="BO18" s="38"/>
      <c r="BP18" s="38"/>
      <c r="BQ18" s="38"/>
      <c r="BR18" s="41"/>
      <c r="BS18" s="42"/>
      <c r="BT18" s="42"/>
      <c r="BU18" s="42"/>
      <c r="BV18" s="42"/>
      <c r="BW18" s="45"/>
      <c r="BX18" s="46"/>
      <c r="BY18" s="46"/>
      <c r="BZ18" s="46"/>
      <c r="CA18" s="46"/>
      <c r="CB18" s="66"/>
      <c r="CC18" s="66"/>
      <c r="CD18" s="66"/>
      <c r="CE18" s="66"/>
      <c r="CF18" s="66"/>
      <c r="CG18" s="66"/>
      <c r="CH18" s="66"/>
    </row>
    <row r="19" spans="1:86" ht="29.1" customHeight="1">
      <c r="A19" s="6" t="s">
        <v>10</v>
      </c>
      <c r="B19" s="116">
        <v>0.10049981743928348</v>
      </c>
      <c r="C19" s="8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64">
        <v>45681.735199674302</v>
      </c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23">
        <v>2012</v>
      </c>
      <c r="AK19" s="16">
        <v>10</v>
      </c>
      <c r="AL19" s="15">
        <v>20</v>
      </c>
      <c r="AM19" s="16"/>
      <c r="AN19" s="16"/>
      <c r="AO19" s="16"/>
      <c r="AP19" s="16"/>
      <c r="AQ19" s="17" t="s">
        <v>53</v>
      </c>
      <c r="AR19" s="17"/>
      <c r="AS19" s="20">
        <v>3.45</v>
      </c>
      <c r="AT19" s="21"/>
      <c r="AU19" s="21"/>
      <c r="AV19" s="21"/>
      <c r="AW19" s="21"/>
      <c r="AX19" s="25">
        <v>3.15</v>
      </c>
      <c r="AY19" s="26"/>
      <c r="AZ19" s="26"/>
      <c r="BA19" s="26"/>
      <c r="BB19" s="26"/>
      <c r="BC19" s="29"/>
      <c r="BD19" s="30"/>
      <c r="BE19" s="30"/>
      <c r="BF19" s="30"/>
      <c r="BG19" s="30"/>
      <c r="BH19" s="365">
        <v>150.23202749140893</v>
      </c>
      <c r="BI19" s="34"/>
      <c r="BJ19" s="34"/>
      <c r="BK19" s="34"/>
      <c r="BL19" s="34"/>
      <c r="BM19" s="37"/>
      <c r="BN19" s="38"/>
      <c r="BO19" s="38"/>
      <c r="BP19" s="38"/>
      <c r="BQ19" s="38"/>
      <c r="BR19" s="41"/>
      <c r="BS19" s="42"/>
      <c r="BT19" s="42"/>
      <c r="BU19" s="42"/>
      <c r="BV19" s="42"/>
      <c r="BW19" s="45"/>
      <c r="BX19" s="46"/>
      <c r="BY19" s="46"/>
      <c r="BZ19" s="46"/>
      <c r="CA19" s="46"/>
      <c r="CB19" s="66"/>
      <c r="CC19" s="66"/>
      <c r="CD19" s="66"/>
      <c r="CE19" s="66"/>
      <c r="CF19" s="66"/>
      <c r="CG19" s="66"/>
      <c r="CH19" s="66"/>
    </row>
    <row r="20" spans="1:86" ht="29.1" customHeight="1">
      <c r="A20" s="6" t="s">
        <v>2</v>
      </c>
      <c r="B20" s="116">
        <v>2.6200269920672752</v>
      </c>
      <c r="C20" s="8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64">
        <v>1190921.3600305796</v>
      </c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23">
        <v>2012</v>
      </c>
      <c r="AK20" s="16">
        <v>10</v>
      </c>
      <c r="AL20" s="15">
        <v>20</v>
      </c>
      <c r="AM20" s="16"/>
      <c r="AN20" s="16"/>
      <c r="AO20" s="16"/>
      <c r="AP20" s="16"/>
      <c r="AQ20" s="17" t="s">
        <v>53</v>
      </c>
      <c r="AR20" s="17"/>
      <c r="AS20" s="20">
        <v>3.45</v>
      </c>
      <c r="AT20" s="21"/>
      <c r="AU20" s="21"/>
      <c r="AV20" s="21"/>
      <c r="AW20" s="21"/>
      <c r="AX20" s="25">
        <v>3.15</v>
      </c>
      <c r="AY20" s="26"/>
      <c r="AZ20" s="26"/>
      <c r="BA20" s="26"/>
      <c r="BB20" s="26"/>
      <c r="BC20" s="29"/>
      <c r="BD20" s="30"/>
      <c r="BE20" s="30"/>
      <c r="BF20" s="30"/>
      <c r="BG20" s="30"/>
      <c r="BH20" s="365">
        <v>150.87762906309752</v>
      </c>
      <c r="BI20" s="34"/>
      <c r="BJ20" s="34"/>
      <c r="BK20" s="34"/>
      <c r="BL20" s="34"/>
      <c r="BM20" s="37"/>
      <c r="BN20" s="38"/>
      <c r="BO20" s="38"/>
      <c r="BP20" s="38"/>
      <c r="BQ20" s="38"/>
      <c r="BR20" s="41"/>
      <c r="BS20" s="42"/>
      <c r="BT20" s="42"/>
      <c r="BU20" s="42"/>
      <c r="BV20" s="42"/>
      <c r="BW20" s="45"/>
      <c r="BX20" s="46"/>
      <c r="BY20" s="46"/>
      <c r="BZ20" s="46"/>
      <c r="CA20" s="46"/>
      <c r="CB20" s="66"/>
      <c r="CC20" s="66"/>
      <c r="CD20" s="66"/>
      <c r="CE20" s="66"/>
      <c r="CF20" s="66"/>
      <c r="CG20" s="66"/>
      <c r="CH20" s="66"/>
    </row>
    <row r="21" spans="1:86" ht="29.1" customHeight="1">
      <c r="A21" s="6" t="s">
        <v>23</v>
      </c>
      <c r="B21" s="116">
        <v>0.19540611371563735</v>
      </c>
      <c r="C21" s="8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64">
        <v>88820.96077983515</v>
      </c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423">
        <v>2012</v>
      </c>
      <c r="AK21" s="16">
        <v>10</v>
      </c>
      <c r="AL21" s="15">
        <v>20</v>
      </c>
      <c r="AM21" s="16"/>
      <c r="AN21" s="16"/>
      <c r="AO21" s="16"/>
      <c r="AP21" s="16"/>
      <c r="AQ21" s="17" t="s">
        <v>53</v>
      </c>
      <c r="AR21" s="17"/>
      <c r="AS21" s="20">
        <v>3.45</v>
      </c>
      <c r="AT21" s="21"/>
      <c r="AU21" s="21"/>
      <c r="AV21" s="21"/>
      <c r="AW21" s="21"/>
      <c r="AX21" s="25">
        <v>3.15</v>
      </c>
      <c r="AY21" s="26"/>
      <c r="AZ21" s="26"/>
      <c r="BA21" s="26"/>
      <c r="BB21" s="26"/>
      <c r="BC21" s="29"/>
      <c r="BD21" s="30"/>
      <c r="BE21" s="30"/>
      <c r="BF21" s="30"/>
      <c r="BG21" s="30"/>
      <c r="BH21" s="365">
        <v>136.39205410573283</v>
      </c>
      <c r="BI21" s="34"/>
      <c r="BJ21" s="34"/>
      <c r="BK21" s="34"/>
      <c r="BL21" s="34"/>
      <c r="BM21" s="37"/>
      <c r="BN21" s="38"/>
      <c r="BO21" s="38"/>
      <c r="BP21" s="38"/>
      <c r="BQ21" s="38"/>
      <c r="BR21" s="41"/>
      <c r="BS21" s="42"/>
      <c r="BT21" s="42"/>
      <c r="BU21" s="42"/>
      <c r="BV21" s="42"/>
      <c r="BW21" s="45"/>
      <c r="BX21" s="46"/>
      <c r="BY21" s="46"/>
      <c r="BZ21" s="46"/>
      <c r="CA21" s="46"/>
      <c r="CB21" s="66"/>
      <c r="CC21" s="66"/>
      <c r="CD21" s="66"/>
      <c r="CE21" s="66"/>
      <c r="CF21" s="66"/>
      <c r="CG21" s="66"/>
      <c r="CH21" s="66"/>
    </row>
    <row r="22" spans="1:86" ht="29.1" customHeight="1">
      <c r="A22" s="6" t="s">
        <v>17</v>
      </c>
      <c r="B22" s="116">
        <v>0.33966642634975086</v>
      </c>
      <c r="C22" s="8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64">
        <v>154393.83015897765</v>
      </c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423">
        <v>2012</v>
      </c>
      <c r="AK22" s="16">
        <v>10</v>
      </c>
      <c r="AL22" s="15">
        <v>20</v>
      </c>
      <c r="AM22" s="16"/>
      <c r="AN22" s="16"/>
      <c r="AO22" s="16"/>
      <c r="AP22" s="16"/>
      <c r="AQ22" s="17" t="s">
        <v>53</v>
      </c>
      <c r="AR22" s="17"/>
      <c r="AS22" s="20">
        <v>3.45</v>
      </c>
      <c r="AT22" s="21"/>
      <c r="AU22" s="21"/>
      <c r="AV22" s="21"/>
      <c r="AW22" s="21"/>
      <c r="AX22" s="25">
        <v>3.15</v>
      </c>
      <c r="AY22" s="26"/>
      <c r="AZ22" s="26"/>
      <c r="BA22" s="26"/>
      <c r="BB22" s="26"/>
      <c r="BC22" s="29"/>
      <c r="BD22" s="30"/>
      <c r="BE22" s="30"/>
      <c r="BF22" s="30"/>
      <c r="BG22" s="30"/>
      <c r="BH22" s="365">
        <v>111.81705735894232</v>
      </c>
      <c r="BI22" s="34"/>
      <c r="BJ22" s="34"/>
      <c r="BK22" s="34"/>
      <c r="BL22" s="34"/>
      <c r="BM22" s="37"/>
      <c r="BN22" s="38"/>
      <c r="BO22" s="38"/>
      <c r="BP22" s="38"/>
      <c r="BQ22" s="38"/>
      <c r="BR22" s="41"/>
      <c r="BS22" s="42"/>
      <c r="BT22" s="42"/>
      <c r="BU22" s="42"/>
      <c r="BV22" s="42"/>
      <c r="BW22" s="45"/>
      <c r="BX22" s="46"/>
      <c r="BY22" s="46"/>
      <c r="BZ22" s="46"/>
      <c r="CA22" s="46"/>
      <c r="CB22" s="66"/>
      <c r="CC22" s="66"/>
      <c r="CD22" s="66"/>
      <c r="CE22" s="66"/>
      <c r="CF22" s="66"/>
      <c r="CG22" s="66"/>
      <c r="CH22" s="66"/>
    </row>
    <row r="23" spans="1:86" ht="29.1" customHeight="1">
      <c r="A23" s="6" t="s">
        <v>24</v>
      </c>
      <c r="B23" s="116">
        <v>1.3004590074067497E-2</v>
      </c>
      <c r="C23" s="8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64">
        <v>5911.1773063943165</v>
      </c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423">
        <v>2012</v>
      </c>
      <c r="AK23" s="16">
        <v>10</v>
      </c>
      <c r="AL23" s="15">
        <v>20</v>
      </c>
      <c r="AM23" s="16"/>
      <c r="AN23" s="16"/>
      <c r="AO23" s="16"/>
      <c r="AP23" s="16"/>
      <c r="AQ23" s="17" t="s">
        <v>53</v>
      </c>
      <c r="AR23" s="17"/>
      <c r="AS23" s="20">
        <v>3.45</v>
      </c>
      <c r="AT23" s="21"/>
      <c r="AU23" s="21"/>
      <c r="AV23" s="21"/>
      <c r="AW23" s="21"/>
      <c r="AX23" s="25">
        <v>3.15</v>
      </c>
      <c r="AY23" s="26"/>
      <c r="AZ23" s="26"/>
      <c r="BA23" s="26"/>
      <c r="BB23" s="26"/>
      <c r="BC23" s="29"/>
      <c r="BD23" s="30"/>
      <c r="BE23" s="30"/>
      <c r="BF23" s="30"/>
      <c r="BG23" s="30"/>
      <c r="BH23" s="365">
        <v>203.87910457574259</v>
      </c>
      <c r="BI23" s="34"/>
      <c r="BJ23" s="34"/>
      <c r="BK23" s="34"/>
      <c r="BL23" s="34"/>
      <c r="BM23" s="37"/>
      <c r="BN23" s="38"/>
      <c r="BO23" s="38"/>
      <c r="BP23" s="38"/>
      <c r="BQ23" s="38"/>
      <c r="BR23" s="41"/>
      <c r="BS23" s="42"/>
      <c r="BT23" s="42"/>
      <c r="BU23" s="42"/>
      <c r="BV23" s="42"/>
      <c r="BW23" s="45"/>
      <c r="BX23" s="46"/>
      <c r="BY23" s="46"/>
      <c r="BZ23" s="46"/>
      <c r="CA23" s="46"/>
      <c r="CB23" s="66"/>
      <c r="CC23" s="66"/>
      <c r="CD23" s="66"/>
      <c r="CE23" s="66"/>
      <c r="CF23" s="66"/>
      <c r="CG23" s="66"/>
      <c r="CH23" s="66"/>
    </row>
    <row r="24" spans="1:86" ht="29.1" customHeight="1">
      <c r="A24" s="6" t="s">
        <v>27</v>
      </c>
      <c r="B24" s="116">
        <v>6.4421293109658981E-2</v>
      </c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64">
        <v>29282.405958935899</v>
      </c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423">
        <v>2012</v>
      </c>
      <c r="AK24" s="16">
        <v>10</v>
      </c>
      <c r="AL24" s="15">
        <v>20</v>
      </c>
      <c r="AM24" s="16"/>
      <c r="AN24" s="16"/>
      <c r="AO24" s="16"/>
      <c r="AP24" s="16"/>
      <c r="AQ24" s="17" t="s">
        <v>53</v>
      </c>
      <c r="AR24" s="17"/>
      <c r="AS24" s="20">
        <v>3.45</v>
      </c>
      <c r="AT24" s="21"/>
      <c r="AU24" s="21"/>
      <c r="AV24" s="21"/>
      <c r="AW24" s="21"/>
      <c r="AX24" s="25">
        <v>3.15</v>
      </c>
      <c r="AY24" s="26"/>
      <c r="AZ24" s="26"/>
      <c r="BA24" s="26"/>
      <c r="BB24" s="26"/>
      <c r="BC24" s="29"/>
      <c r="BD24" s="30"/>
      <c r="BE24" s="30"/>
      <c r="BF24" s="30"/>
      <c r="BG24" s="30"/>
      <c r="BH24" s="365">
        <v>294.31702264636829</v>
      </c>
      <c r="BI24" s="34"/>
      <c r="BJ24" s="34"/>
      <c r="BK24" s="34"/>
      <c r="BL24" s="34"/>
      <c r="BM24" s="37"/>
      <c r="BN24" s="38"/>
      <c r="BO24" s="38"/>
      <c r="BP24" s="38"/>
      <c r="BQ24" s="38"/>
      <c r="BR24" s="41"/>
      <c r="BS24" s="42"/>
      <c r="BT24" s="42"/>
      <c r="BU24" s="42"/>
      <c r="BV24" s="42"/>
      <c r="BW24" s="45"/>
      <c r="BX24" s="46"/>
      <c r="BY24" s="46"/>
      <c r="BZ24" s="46"/>
      <c r="CA24" s="46"/>
      <c r="CB24" s="66"/>
      <c r="CC24" s="66"/>
      <c r="CD24" s="66"/>
      <c r="CE24" s="66"/>
      <c r="CF24" s="66"/>
      <c r="CG24" s="66"/>
      <c r="CH24" s="66"/>
    </row>
    <row r="25" spans="1:86" ht="29.1" customHeight="1">
      <c r="A25" s="6" t="s">
        <v>8</v>
      </c>
      <c r="B25" s="116">
        <v>0.50255063137665978</v>
      </c>
      <c r="C25" s="8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64">
        <v>228432.10517120894</v>
      </c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423">
        <v>2012</v>
      </c>
      <c r="AK25" s="16">
        <v>10</v>
      </c>
      <c r="AL25" s="15">
        <v>20</v>
      </c>
      <c r="AM25" s="16"/>
      <c r="AN25" s="16"/>
      <c r="AO25" s="16"/>
      <c r="AP25" s="16"/>
      <c r="AQ25" s="17" t="s">
        <v>53</v>
      </c>
      <c r="AR25" s="17"/>
      <c r="AS25" s="20">
        <v>3.45</v>
      </c>
      <c r="AT25" s="21"/>
      <c r="AU25" s="21"/>
      <c r="AV25" s="21"/>
      <c r="AW25" s="21"/>
      <c r="AX25" s="25">
        <v>3.15</v>
      </c>
      <c r="AY25" s="26"/>
      <c r="AZ25" s="26"/>
      <c r="BA25" s="26"/>
      <c r="BB25" s="26"/>
      <c r="BC25" s="29"/>
      <c r="BD25" s="30"/>
      <c r="BE25" s="30"/>
      <c r="BF25" s="30"/>
      <c r="BG25" s="30"/>
      <c r="BH25" s="365">
        <v>224.59889001009086</v>
      </c>
      <c r="BI25" s="34"/>
      <c r="BJ25" s="34"/>
      <c r="BK25" s="34"/>
      <c r="BL25" s="34"/>
      <c r="BM25" s="37"/>
      <c r="BN25" s="38"/>
      <c r="BO25" s="38"/>
      <c r="BP25" s="38"/>
      <c r="BQ25" s="38"/>
      <c r="BR25" s="41"/>
      <c r="BS25" s="42"/>
      <c r="BT25" s="42"/>
      <c r="BU25" s="42"/>
      <c r="BV25" s="42"/>
      <c r="BW25" s="45"/>
      <c r="BX25" s="46"/>
      <c r="BY25" s="46"/>
      <c r="BZ25" s="46"/>
      <c r="CA25" s="46"/>
      <c r="CB25" s="66"/>
      <c r="CC25" s="66"/>
      <c r="CD25" s="66"/>
      <c r="CE25" s="66"/>
      <c r="CF25" s="66"/>
      <c r="CG25" s="66"/>
      <c r="CH25" s="66"/>
    </row>
    <row r="26" spans="1:86" ht="29.1" customHeight="1">
      <c r="A26" s="6" t="s">
        <v>11</v>
      </c>
      <c r="B26" s="116">
        <v>0.70421647529256481</v>
      </c>
      <c r="C26" s="8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364">
        <v>320098.39786025672</v>
      </c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423">
        <v>2012</v>
      </c>
      <c r="AK26" s="16">
        <v>10</v>
      </c>
      <c r="AL26" s="15">
        <v>20</v>
      </c>
      <c r="AM26" s="16"/>
      <c r="AN26" s="16"/>
      <c r="AO26" s="16"/>
      <c r="AP26" s="16"/>
      <c r="AQ26" s="17" t="s">
        <v>53</v>
      </c>
      <c r="AR26" s="17"/>
      <c r="AS26" s="20">
        <v>3.45</v>
      </c>
      <c r="AT26" s="21"/>
      <c r="AU26" s="21"/>
      <c r="AV26" s="21"/>
      <c r="AW26" s="21"/>
      <c r="AX26" s="25">
        <v>3.15</v>
      </c>
      <c r="AY26" s="26"/>
      <c r="AZ26" s="26"/>
      <c r="BA26" s="26"/>
      <c r="BB26" s="26"/>
      <c r="BC26" s="29"/>
      <c r="BD26" s="30"/>
      <c r="BE26" s="30"/>
      <c r="BF26" s="30"/>
      <c r="BG26" s="30"/>
      <c r="BH26" s="365">
        <v>125.50455005055609</v>
      </c>
      <c r="BI26" s="34"/>
      <c r="BJ26" s="34"/>
      <c r="BK26" s="34"/>
      <c r="BL26" s="34"/>
      <c r="BM26" s="37"/>
      <c r="BN26" s="38"/>
      <c r="BO26" s="38"/>
      <c r="BP26" s="38"/>
      <c r="BQ26" s="38"/>
      <c r="BR26" s="41"/>
      <c r="BS26" s="42"/>
      <c r="BT26" s="42"/>
      <c r="BU26" s="42"/>
      <c r="BV26" s="42"/>
      <c r="BW26" s="45"/>
      <c r="BX26" s="46"/>
      <c r="BY26" s="46"/>
      <c r="BZ26" s="46"/>
      <c r="CA26" s="46"/>
      <c r="CB26" s="66"/>
      <c r="CC26" s="66"/>
      <c r="CD26" s="66"/>
      <c r="CE26" s="66"/>
      <c r="CF26" s="66"/>
      <c r="CG26" s="66"/>
      <c r="CH26" s="66"/>
    </row>
    <row r="27" spans="1:86" ht="29.1" customHeight="1">
      <c r="A27" s="6" t="s">
        <v>14</v>
      </c>
      <c r="B27" s="116">
        <v>7.3575010968452369E-4</v>
      </c>
      <c r="C27" s="8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64">
        <v>334.43186803841985</v>
      </c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423">
        <v>2012</v>
      </c>
      <c r="AK27" s="16">
        <v>10</v>
      </c>
      <c r="AL27" s="15">
        <v>20</v>
      </c>
      <c r="AM27" s="16"/>
      <c r="AN27" s="16"/>
      <c r="AO27" s="16"/>
      <c r="AP27" s="16"/>
      <c r="AQ27" s="17" t="s">
        <v>53</v>
      </c>
      <c r="AR27" s="17"/>
      <c r="AS27" s="20">
        <v>3.45</v>
      </c>
      <c r="AT27" s="21"/>
      <c r="AU27" s="21"/>
      <c r="AV27" s="21"/>
      <c r="AW27" s="21"/>
      <c r="AX27" s="25">
        <v>3.15</v>
      </c>
      <c r="AY27" s="26"/>
      <c r="AZ27" s="26"/>
      <c r="BA27" s="26"/>
      <c r="BB27" s="26"/>
      <c r="BC27" s="29"/>
      <c r="BD27" s="30"/>
      <c r="BE27" s="30"/>
      <c r="BF27" s="30"/>
      <c r="BG27" s="30"/>
      <c r="BH27" s="365">
        <v>289.81614349775788</v>
      </c>
      <c r="BI27" s="34"/>
      <c r="BJ27" s="34"/>
      <c r="BK27" s="34"/>
      <c r="BL27" s="34"/>
      <c r="BM27" s="37"/>
      <c r="BN27" s="38"/>
      <c r="BO27" s="38"/>
      <c r="BP27" s="38"/>
      <c r="BQ27" s="38"/>
      <c r="BR27" s="41"/>
      <c r="BS27" s="42"/>
      <c r="BT27" s="42"/>
      <c r="BU27" s="42"/>
      <c r="BV27" s="42"/>
      <c r="BW27" s="45"/>
      <c r="BX27" s="46"/>
      <c r="BY27" s="46"/>
      <c r="BZ27" s="46"/>
      <c r="CA27" s="46"/>
      <c r="CB27" s="66"/>
      <c r="CC27" s="66"/>
      <c r="CD27" s="66"/>
      <c r="CE27" s="66"/>
      <c r="CF27" s="66"/>
      <c r="CG27" s="66"/>
      <c r="CH27" s="66"/>
    </row>
    <row r="28" spans="1:86" ht="29.1" customHeight="1">
      <c r="A28" s="6" t="s">
        <v>12</v>
      </c>
      <c r="B28" s="116">
        <v>0.52303459624005399</v>
      </c>
      <c r="C28" s="8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64">
        <v>237742.99829093361</v>
      </c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423">
        <v>2012</v>
      </c>
      <c r="AK28" s="16">
        <v>10</v>
      </c>
      <c r="AL28" s="15">
        <v>20</v>
      </c>
      <c r="AM28" s="16"/>
      <c r="AN28" s="16"/>
      <c r="AO28" s="16"/>
      <c r="AP28" s="16"/>
      <c r="AQ28" s="17" t="s">
        <v>53</v>
      </c>
      <c r="AR28" s="17"/>
      <c r="AS28" s="20">
        <v>3.45</v>
      </c>
      <c r="AT28" s="21"/>
      <c r="AU28" s="21"/>
      <c r="AV28" s="21"/>
      <c r="AW28" s="21"/>
      <c r="AX28" s="25">
        <v>3.15</v>
      </c>
      <c r="AY28" s="26"/>
      <c r="AZ28" s="26"/>
      <c r="BA28" s="26"/>
      <c r="BB28" s="26"/>
      <c r="BC28" s="29"/>
      <c r="BD28" s="30"/>
      <c r="BE28" s="30"/>
      <c r="BF28" s="30"/>
      <c r="BG28" s="30"/>
      <c r="BH28" s="365">
        <v>263.2634244689221</v>
      </c>
      <c r="BI28" s="34"/>
      <c r="BJ28" s="34"/>
      <c r="BK28" s="34"/>
      <c r="BL28" s="34"/>
      <c r="BM28" s="37"/>
      <c r="BN28" s="38"/>
      <c r="BO28" s="38"/>
      <c r="BP28" s="38"/>
      <c r="BQ28" s="38"/>
      <c r="BR28" s="41"/>
      <c r="BS28" s="42"/>
      <c r="BT28" s="42"/>
      <c r="BU28" s="42"/>
      <c r="BV28" s="42"/>
      <c r="BW28" s="45"/>
      <c r="BX28" s="46"/>
      <c r="BY28" s="46"/>
      <c r="BZ28" s="46"/>
      <c r="CA28" s="46"/>
      <c r="CB28" s="66"/>
      <c r="CC28" s="66"/>
      <c r="CD28" s="66"/>
      <c r="CE28" s="66"/>
      <c r="CF28" s="66"/>
      <c r="CG28" s="66"/>
      <c r="CH28" s="66"/>
    </row>
    <row r="29" spans="1:86" ht="29.1" customHeight="1">
      <c r="A29" s="6" t="s">
        <v>25</v>
      </c>
      <c r="B29" s="116">
        <v>4.2549556108985573E-2</v>
      </c>
      <c r="C29" s="8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64">
        <v>19340.707322266167</v>
      </c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423">
        <v>2012</v>
      </c>
      <c r="AK29" s="16">
        <v>10</v>
      </c>
      <c r="AL29" s="15">
        <v>20</v>
      </c>
      <c r="AM29" s="16"/>
      <c r="AN29" s="16"/>
      <c r="AO29" s="16"/>
      <c r="AP29" s="16"/>
      <c r="AQ29" s="17" t="s">
        <v>53</v>
      </c>
      <c r="AR29" s="17"/>
      <c r="AS29" s="20">
        <v>3.45</v>
      </c>
      <c r="AT29" s="21"/>
      <c r="AU29" s="21"/>
      <c r="AV29" s="21"/>
      <c r="AW29" s="21"/>
      <c r="AX29" s="25">
        <v>3.15</v>
      </c>
      <c r="AY29" s="26"/>
      <c r="AZ29" s="26"/>
      <c r="BA29" s="26"/>
      <c r="BB29" s="26"/>
      <c r="BC29" s="29"/>
      <c r="BD29" s="30"/>
      <c r="BE29" s="30"/>
      <c r="BF29" s="30"/>
      <c r="BG29" s="30"/>
      <c r="BH29" s="365">
        <v>125.73523354954936</v>
      </c>
      <c r="BI29" s="34"/>
      <c r="BJ29" s="34"/>
      <c r="BK29" s="34"/>
      <c r="BL29" s="34"/>
      <c r="BM29" s="37"/>
      <c r="BN29" s="38"/>
      <c r="BO29" s="38"/>
      <c r="BP29" s="38"/>
      <c r="BQ29" s="38"/>
      <c r="BR29" s="41"/>
      <c r="BS29" s="42"/>
      <c r="BT29" s="42"/>
      <c r="BU29" s="42"/>
      <c r="BV29" s="42"/>
      <c r="BW29" s="45"/>
      <c r="BX29" s="46"/>
      <c r="BY29" s="46"/>
      <c r="BZ29" s="46"/>
      <c r="CA29" s="46"/>
      <c r="CB29" s="66"/>
      <c r="CC29" s="66"/>
      <c r="CD29" s="66"/>
      <c r="CE29" s="66"/>
      <c r="CF29" s="66"/>
      <c r="CG29" s="66"/>
      <c r="CH29" s="66"/>
    </row>
    <row r="30" spans="1:86" ht="29.1" customHeight="1">
      <c r="A30" s="6" t="s">
        <v>26</v>
      </c>
      <c r="B30" s="116">
        <v>1.4922019846949576E-2</v>
      </c>
      <c r="C30" s="8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64">
        <v>6782.7362940679886</v>
      </c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423">
        <v>2012</v>
      </c>
      <c r="AK30" s="16">
        <v>10</v>
      </c>
      <c r="AL30" s="15">
        <v>20</v>
      </c>
      <c r="AM30" s="16"/>
      <c r="AN30" s="16"/>
      <c r="AO30" s="16"/>
      <c r="AP30" s="16"/>
      <c r="AQ30" s="17" t="s">
        <v>53</v>
      </c>
      <c r="AR30" s="17"/>
      <c r="AS30" s="20">
        <v>3.45</v>
      </c>
      <c r="AT30" s="21"/>
      <c r="AU30" s="21"/>
      <c r="AV30" s="21"/>
      <c r="AW30" s="21"/>
      <c r="AX30" s="25">
        <v>3.15</v>
      </c>
      <c r="AY30" s="26"/>
      <c r="AZ30" s="26"/>
      <c r="BA30" s="26"/>
      <c r="BB30" s="26"/>
      <c r="BC30" s="29"/>
      <c r="BD30" s="30"/>
      <c r="BE30" s="30"/>
      <c r="BF30" s="30"/>
      <c r="BG30" s="30"/>
      <c r="BH30" s="365">
        <v>149.89083387703542</v>
      </c>
      <c r="BI30" s="34"/>
      <c r="BJ30" s="34"/>
      <c r="BK30" s="34"/>
      <c r="BL30" s="34"/>
      <c r="BM30" s="37"/>
      <c r="BN30" s="38"/>
      <c r="BO30" s="38"/>
      <c r="BP30" s="38"/>
      <c r="BQ30" s="38"/>
      <c r="BR30" s="41"/>
      <c r="BS30" s="42"/>
      <c r="BT30" s="42"/>
      <c r="BU30" s="42"/>
      <c r="BV30" s="42"/>
      <c r="BW30" s="45"/>
      <c r="BX30" s="46"/>
      <c r="BY30" s="46"/>
      <c r="BZ30" s="46"/>
      <c r="CA30" s="46"/>
      <c r="CB30" s="66"/>
      <c r="CC30" s="66"/>
      <c r="CD30" s="66"/>
      <c r="CE30" s="66"/>
      <c r="CF30" s="66"/>
      <c r="CG30" s="66"/>
      <c r="CH30" s="66"/>
    </row>
    <row r="31" spans="1:86" ht="29.1" customHeight="1">
      <c r="A31" s="6" t="s">
        <v>5</v>
      </c>
      <c r="B31" s="116">
        <v>2.4902157196283504E-2</v>
      </c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64">
        <v>11319.162361947047</v>
      </c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423">
        <v>2012</v>
      </c>
      <c r="AK31" s="16">
        <v>10</v>
      </c>
      <c r="AL31" s="15">
        <v>20</v>
      </c>
      <c r="AM31" s="16"/>
      <c r="AN31" s="16"/>
      <c r="AO31" s="16"/>
      <c r="AP31" s="16"/>
      <c r="AQ31" s="17" t="s">
        <v>53</v>
      </c>
      <c r="AR31" s="17"/>
      <c r="AS31" s="20">
        <v>3.45</v>
      </c>
      <c r="AT31" s="21"/>
      <c r="AU31" s="21"/>
      <c r="AV31" s="21"/>
      <c r="AW31" s="21"/>
      <c r="AX31" s="25">
        <v>3.15</v>
      </c>
      <c r="AY31" s="26"/>
      <c r="AZ31" s="26"/>
      <c r="BA31" s="26"/>
      <c r="BB31" s="26"/>
      <c r="BC31" s="29"/>
      <c r="BD31" s="30"/>
      <c r="BE31" s="30"/>
      <c r="BF31" s="30"/>
      <c r="BG31" s="30"/>
      <c r="BH31" s="365">
        <v>138.05671077504724</v>
      </c>
      <c r="BI31" s="34"/>
      <c r="BJ31" s="34"/>
      <c r="BK31" s="34"/>
      <c r="BL31" s="34"/>
      <c r="BM31" s="37"/>
      <c r="BN31" s="38"/>
      <c r="BO31" s="38"/>
      <c r="BP31" s="38"/>
      <c r="BQ31" s="38"/>
      <c r="BR31" s="41"/>
      <c r="BS31" s="42"/>
      <c r="BT31" s="42"/>
      <c r="BU31" s="42"/>
      <c r="BV31" s="42"/>
      <c r="BW31" s="45"/>
      <c r="BX31" s="46"/>
      <c r="BY31" s="46"/>
      <c r="BZ31" s="46"/>
      <c r="CA31" s="46"/>
      <c r="CB31" s="66"/>
      <c r="CC31" s="66"/>
      <c r="CD31" s="66"/>
      <c r="CE31" s="66"/>
      <c r="CF31" s="66"/>
      <c r="CG31" s="66"/>
      <c r="CH31" s="66"/>
    </row>
    <row r="32" spans="1:86" ht="29.1" customHeight="1">
      <c r="A32" s="6" t="s">
        <v>7</v>
      </c>
      <c r="B32" s="116">
        <v>0.6593365049596227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64">
        <v>299698.41134528304</v>
      </c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423">
        <v>2012</v>
      </c>
      <c r="AK32" s="16">
        <v>10</v>
      </c>
      <c r="AL32" s="15">
        <v>20</v>
      </c>
      <c r="AM32" s="16"/>
      <c r="AN32" s="16"/>
      <c r="AO32" s="16"/>
      <c r="AP32" s="16"/>
      <c r="AQ32" s="17" t="s">
        <v>53</v>
      </c>
      <c r="AR32" s="17"/>
      <c r="AS32" s="20">
        <v>3.45</v>
      </c>
      <c r="AT32" s="21"/>
      <c r="AU32" s="21"/>
      <c r="AV32" s="21"/>
      <c r="AW32" s="21"/>
      <c r="AX32" s="25">
        <v>3.15</v>
      </c>
      <c r="AY32" s="26"/>
      <c r="AZ32" s="26"/>
      <c r="BA32" s="26"/>
      <c r="BB32" s="26"/>
      <c r="BC32" s="29"/>
      <c r="BD32" s="30"/>
      <c r="BE32" s="30"/>
      <c r="BF32" s="30"/>
      <c r="BG32" s="30"/>
      <c r="BH32" s="365">
        <v>155.28528887142122</v>
      </c>
      <c r="BI32" s="34"/>
      <c r="BJ32" s="34"/>
      <c r="BK32" s="34"/>
      <c r="BL32" s="34"/>
      <c r="BM32" s="37"/>
      <c r="BN32" s="38"/>
      <c r="BO32" s="38"/>
      <c r="BP32" s="38"/>
      <c r="BQ32" s="38"/>
      <c r="BR32" s="41"/>
      <c r="BS32" s="42"/>
      <c r="BT32" s="42"/>
      <c r="BU32" s="42"/>
      <c r="BV32" s="42"/>
      <c r="BW32" s="45"/>
      <c r="BX32" s="46"/>
      <c r="BY32" s="46"/>
      <c r="BZ32" s="46"/>
      <c r="CA32" s="46"/>
      <c r="CB32" s="66"/>
      <c r="CC32" s="66"/>
      <c r="CD32" s="66"/>
      <c r="CE32" s="66"/>
      <c r="CF32" s="66"/>
      <c r="CG32" s="66"/>
      <c r="CH32" s="66"/>
    </row>
    <row r="33" spans="1:86" ht="29.1" customHeight="1">
      <c r="A33" s="345" t="s">
        <v>1</v>
      </c>
      <c r="B33" s="116">
        <v>0.86170844753582354</v>
      </c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64">
        <v>391685.65797082888</v>
      </c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423">
        <v>2012</v>
      </c>
      <c r="AK33" s="16">
        <v>10</v>
      </c>
      <c r="AL33" s="15">
        <v>20</v>
      </c>
      <c r="AM33" s="16"/>
      <c r="AN33" s="16"/>
      <c r="AO33" s="16"/>
      <c r="AP33" s="16"/>
      <c r="AQ33" s="17" t="s">
        <v>53</v>
      </c>
      <c r="AR33" s="17"/>
      <c r="AS33" s="20">
        <v>3.45</v>
      </c>
      <c r="AT33" s="21"/>
      <c r="AU33" s="21"/>
      <c r="AV33" s="21"/>
      <c r="AW33" s="21"/>
      <c r="AX33" s="25">
        <v>3.15</v>
      </c>
      <c r="AY33" s="26"/>
      <c r="AZ33" s="26"/>
      <c r="BA33" s="26"/>
      <c r="BB33" s="26"/>
      <c r="BC33" s="29"/>
      <c r="BD33" s="30"/>
      <c r="BE33" s="30"/>
      <c r="BF33" s="30"/>
      <c r="BG33" s="30"/>
      <c r="BH33" s="365">
        <v>144.69556451612902</v>
      </c>
      <c r="BI33" s="34"/>
      <c r="BJ33" s="34"/>
      <c r="BK33" s="34"/>
      <c r="BL33" s="34"/>
      <c r="BM33" s="37"/>
      <c r="BN33" s="38"/>
      <c r="BO33" s="38"/>
      <c r="BP33" s="38"/>
      <c r="BQ33" s="38"/>
      <c r="BR33" s="41"/>
      <c r="BS33" s="42"/>
      <c r="BT33" s="42"/>
      <c r="BU33" s="42"/>
      <c r="BV33" s="42"/>
      <c r="BW33" s="45"/>
      <c r="BX33" s="46"/>
      <c r="BY33" s="46"/>
      <c r="BZ33" s="46"/>
      <c r="CA33" s="46"/>
      <c r="CB33" s="66"/>
      <c r="CC33" s="66"/>
      <c r="CD33" s="66"/>
      <c r="CE33" s="66"/>
      <c r="CF33" s="66"/>
      <c r="CG33" s="66"/>
      <c r="CH33" s="66"/>
    </row>
    <row r="34" spans="1:86" ht="29.1" customHeight="1">
      <c r="A34" s="343" t="s">
        <v>44</v>
      </c>
      <c r="B34" s="116">
        <v>16.625321384141969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64">
        <v>7466149.2369439304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5">
        <v>10.000000000000002</v>
      </c>
      <c r="AL34" s="15">
        <v>20.000000000000004</v>
      </c>
      <c r="AM34" s="16"/>
      <c r="AN34" s="16"/>
      <c r="AO34" s="16"/>
      <c r="AP34" s="16"/>
      <c r="AQ34" s="17" t="s">
        <v>53</v>
      </c>
      <c r="AR34" s="17"/>
      <c r="AS34" s="20">
        <v>3.4499999999999993</v>
      </c>
      <c r="AT34" s="21"/>
      <c r="AU34" s="21"/>
      <c r="AV34" s="21"/>
      <c r="AW34" s="21"/>
      <c r="AX34" s="25">
        <v>3.1499999999999995</v>
      </c>
      <c r="AY34" s="26"/>
      <c r="AZ34" s="26"/>
      <c r="BA34" s="26"/>
      <c r="BB34" s="26"/>
      <c r="BC34" s="29"/>
      <c r="BD34" s="30"/>
      <c r="BE34" s="30"/>
      <c r="BF34" s="30"/>
      <c r="BG34" s="30"/>
      <c r="BH34" s="365"/>
      <c r="BI34" s="34"/>
      <c r="BJ34" s="34"/>
      <c r="BK34" s="34"/>
      <c r="BL34" s="34"/>
      <c r="BM34" s="37"/>
      <c r="BN34" s="38"/>
      <c r="BO34" s="38"/>
      <c r="BP34" s="38"/>
      <c r="BQ34" s="38"/>
      <c r="BR34" s="41"/>
      <c r="BS34" s="42"/>
      <c r="BT34" s="42"/>
      <c r="BU34" s="42"/>
      <c r="BV34" s="42"/>
      <c r="BW34" s="45"/>
      <c r="BX34" s="46"/>
      <c r="BY34" s="46"/>
      <c r="BZ34" s="46"/>
      <c r="CA34" s="46"/>
      <c r="CB34" s="66"/>
      <c r="CC34" s="66"/>
      <c r="CD34" s="66"/>
      <c r="CE34" s="66"/>
      <c r="CF34" s="66"/>
      <c r="CG34" s="66"/>
      <c r="CH34" s="66"/>
    </row>
    <row r="35" spans="1:8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22"/>
      <c r="BY35" s="22"/>
      <c r="BZ35" s="22"/>
      <c r="CA35" s="22"/>
      <c r="CB35" s="1"/>
      <c r="CC35" s="1"/>
      <c r="CD35" s="1"/>
      <c r="CE35" s="1"/>
      <c r="CF35" s="1"/>
      <c r="CG35" s="1"/>
      <c r="CH35" s="1"/>
    </row>
    <row r="36" spans="1:86" ht="30" customHeight="1">
      <c r="A36" s="47" t="s">
        <v>29</v>
      </c>
      <c r="B36" s="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6">
        <v>10</v>
      </c>
      <c r="AL36" s="15">
        <v>20</v>
      </c>
      <c r="AM36" s="16"/>
      <c r="AN36" s="16"/>
      <c r="AO36" s="16"/>
      <c r="AP36" s="16"/>
      <c r="AQ36" s="17" t="s">
        <v>53</v>
      </c>
      <c r="AR36" s="17"/>
      <c r="AS36" s="20">
        <v>3.4499999999999993</v>
      </c>
      <c r="AT36" s="21"/>
      <c r="AU36" s="21"/>
      <c r="AV36" s="21"/>
      <c r="AW36" s="21"/>
      <c r="AX36" s="25">
        <v>3.1499999999999995</v>
      </c>
      <c r="AY36" s="26"/>
      <c r="AZ36" s="26"/>
      <c r="BA36" s="26"/>
      <c r="BB36" s="26"/>
      <c r="BC36" s="29"/>
      <c r="BD36" s="30"/>
      <c r="BE36" s="30"/>
      <c r="BF36" s="30"/>
      <c r="BG36" s="30"/>
      <c r="BH36" s="33"/>
      <c r="BI36" s="34"/>
      <c r="BJ36" s="34"/>
      <c r="BK36" s="34"/>
      <c r="BL36" s="34"/>
      <c r="BM36" s="37"/>
      <c r="BN36" s="38"/>
      <c r="BO36" s="38"/>
      <c r="BP36" s="38"/>
      <c r="BQ36" s="38"/>
      <c r="BR36" s="41"/>
      <c r="BS36" s="42"/>
      <c r="BT36" s="42"/>
      <c r="BU36" s="42"/>
      <c r="BV36" s="42"/>
      <c r="BW36" s="45"/>
      <c r="BX36" s="46"/>
      <c r="BY36" s="46"/>
      <c r="BZ36" s="46"/>
      <c r="CA36" s="46"/>
      <c r="CB36" s="66"/>
      <c r="CC36" s="66"/>
      <c r="CD36" s="66"/>
      <c r="CE36" s="66"/>
      <c r="CF36" s="66"/>
      <c r="CG36" s="66"/>
      <c r="CH36" s="66"/>
    </row>
    <row r="37" spans="1:86" ht="30" customHeight="1">
      <c r="A37" s="47" t="s">
        <v>28</v>
      </c>
      <c r="B37" s="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6">
        <v>10</v>
      </c>
      <c r="AL37" s="15">
        <v>20</v>
      </c>
      <c r="AM37" s="16"/>
      <c r="AN37" s="16"/>
      <c r="AO37" s="16"/>
      <c r="AP37" s="16"/>
      <c r="AQ37" s="17" t="s">
        <v>53</v>
      </c>
      <c r="AR37" s="17"/>
      <c r="AS37" s="20">
        <v>3.4499999999999993</v>
      </c>
      <c r="AT37" s="21"/>
      <c r="AU37" s="21"/>
      <c r="AV37" s="21"/>
      <c r="AW37" s="21"/>
      <c r="AX37" s="25">
        <v>3.1499999999999995</v>
      </c>
      <c r="AY37" s="26"/>
      <c r="AZ37" s="26"/>
      <c r="BA37" s="26"/>
      <c r="BB37" s="26"/>
      <c r="BC37" s="29"/>
      <c r="BD37" s="30"/>
      <c r="BE37" s="30"/>
      <c r="BF37" s="30"/>
      <c r="BG37" s="30"/>
      <c r="BH37" s="33"/>
      <c r="BI37" s="33"/>
      <c r="BJ37" s="33"/>
      <c r="BK37" s="33"/>
      <c r="BL37" s="33"/>
      <c r="BM37" s="37"/>
      <c r="BN37" s="38"/>
      <c r="BO37" s="38"/>
      <c r="BP37" s="38"/>
      <c r="BQ37" s="38"/>
      <c r="BR37" s="41"/>
      <c r="BS37" s="42"/>
      <c r="BT37" s="42"/>
      <c r="BU37" s="42"/>
      <c r="BV37" s="42"/>
      <c r="BW37" s="45"/>
      <c r="BX37" s="46"/>
      <c r="BY37" s="46"/>
      <c r="BZ37" s="46"/>
      <c r="CA37" s="46"/>
      <c r="CB37" s="66"/>
      <c r="CC37" s="66"/>
      <c r="CD37" s="66"/>
      <c r="CE37" s="66"/>
      <c r="CF37" s="66"/>
      <c r="CG37" s="66"/>
      <c r="CH37" s="66"/>
    </row>
    <row r="38" spans="1:86" ht="30" customHeight="1">
      <c r="A38" s="47" t="s">
        <v>42</v>
      </c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6">
        <v>10</v>
      </c>
      <c r="AL38" s="15">
        <v>20</v>
      </c>
      <c r="AM38" s="16"/>
      <c r="AN38" s="16"/>
      <c r="AO38" s="16"/>
      <c r="AP38" s="16"/>
      <c r="AQ38" s="17" t="s">
        <v>53</v>
      </c>
      <c r="AR38" s="17"/>
      <c r="AS38" s="20">
        <v>3.4499999999999993</v>
      </c>
      <c r="AT38" s="21"/>
      <c r="AU38" s="21"/>
      <c r="AV38" s="21"/>
      <c r="AW38" s="21"/>
      <c r="AX38" s="25">
        <v>3.1499999999999995</v>
      </c>
      <c r="AY38" s="26"/>
      <c r="AZ38" s="26"/>
      <c r="BA38" s="26"/>
      <c r="BB38" s="26"/>
      <c r="BC38" s="29"/>
      <c r="BD38" s="30"/>
      <c r="BE38" s="30"/>
      <c r="BF38" s="30"/>
      <c r="BG38" s="30"/>
      <c r="BH38" s="33"/>
      <c r="BI38" s="34"/>
      <c r="BJ38" s="34"/>
      <c r="BK38" s="34"/>
      <c r="BL38" s="34"/>
      <c r="BM38" s="37"/>
      <c r="BN38" s="38"/>
      <c r="BO38" s="38"/>
      <c r="BP38" s="38"/>
      <c r="BQ38" s="38"/>
      <c r="BR38" s="41"/>
      <c r="BS38" s="42"/>
      <c r="BT38" s="42"/>
      <c r="BU38" s="42"/>
      <c r="BV38" s="42"/>
      <c r="BW38" s="45"/>
      <c r="BX38" s="46"/>
      <c r="BY38" s="46"/>
      <c r="BZ38" s="46"/>
      <c r="CA38" s="46"/>
      <c r="CB38" s="66"/>
      <c r="CC38" s="66"/>
      <c r="CD38" s="66"/>
      <c r="CE38" s="66"/>
      <c r="CF38" s="66"/>
      <c r="CG38" s="66"/>
      <c r="CH38" s="66"/>
    </row>
    <row r="39" spans="1:8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0"/>
      <c r="AL40" s="59"/>
      <c r="AM40" s="50"/>
      <c r="AN40" s="50"/>
      <c r="AO40" s="50"/>
      <c r="AP40" s="50"/>
      <c r="AQ40" s="60"/>
      <c r="AR40" s="60"/>
      <c r="AS40" s="20"/>
      <c r="AT40" s="51"/>
      <c r="AU40" s="51"/>
      <c r="AV40" s="51"/>
      <c r="AW40" s="51"/>
      <c r="AX40" s="25"/>
      <c r="AY40" s="52"/>
      <c r="AZ40" s="52"/>
      <c r="BA40" s="52"/>
      <c r="BB40" s="52"/>
      <c r="BC40" s="53"/>
      <c r="BD40" s="53"/>
      <c r="BE40" s="53"/>
      <c r="BF40" s="53"/>
      <c r="BG40" s="53"/>
      <c r="BH40" s="54"/>
      <c r="BI40" s="54"/>
      <c r="BJ40" s="54"/>
      <c r="BK40" s="54"/>
      <c r="BL40" s="54"/>
      <c r="BM40" s="55"/>
      <c r="BN40" s="55"/>
      <c r="BO40" s="55"/>
      <c r="BP40" s="55"/>
      <c r="BQ40" s="55"/>
      <c r="BR40" s="56"/>
      <c r="BS40" s="56"/>
      <c r="BT40" s="56"/>
      <c r="BU40" s="56"/>
      <c r="BV40" s="56"/>
      <c r="BW40" s="57"/>
      <c r="BX40" s="46"/>
      <c r="BY40" s="46"/>
      <c r="BZ40" s="46"/>
      <c r="CA40" s="46"/>
      <c r="CB40" s="67"/>
      <c r="CC40" s="67"/>
      <c r="CD40" s="67"/>
      <c r="CE40" s="67"/>
      <c r="CF40" s="67"/>
      <c r="CG40" s="67"/>
      <c r="CH40" s="67"/>
    </row>
    <row r="44" spans="1:86" ht="18" thickBot="1"/>
    <row r="45" spans="1:8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7"/>
      <c r="CF45" s="457"/>
      <c r="CG45" s="457"/>
      <c r="CH45" s="458"/>
    </row>
    <row r="46" spans="1:86" outlineLevel="1"/>
    <row r="47" spans="1:86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8" t="s">
        <v>30</v>
      </c>
      <c r="T47" s="451" t="s">
        <v>30</v>
      </c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175"/>
      <c r="AK47" s="612" t="s">
        <v>301</v>
      </c>
      <c r="AL47" s="473" t="s">
        <v>65</v>
      </c>
      <c r="AM47" s="512" t="s">
        <v>45</v>
      </c>
      <c r="AN47" s="513"/>
      <c r="AO47" s="513"/>
      <c r="AP47" s="513"/>
      <c r="AQ47" s="477" t="s">
        <v>66</v>
      </c>
      <c r="AR47" s="477" t="s">
        <v>302</v>
      </c>
      <c r="AS47" s="480" t="s">
        <v>308</v>
      </c>
      <c r="AT47" s="516" t="s">
        <v>64</v>
      </c>
      <c r="AU47" s="517"/>
      <c r="AV47" s="517"/>
      <c r="AW47" s="517"/>
      <c r="AX47" s="520" t="s">
        <v>67</v>
      </c>
      <c r="AY47" s="501" t="s">
        <v>32</v>
      </c>
      <c r="AZ47" s="502"/>
      <c r="BA47" s="502"/>
      <c r="BB47" s="502"/>
      <c r="BC47" s="509" t="s">
        <v>68</v>
      </c>
      <c r="BD47" s="505" t="s">
        <v>57</v>
      </c>
      <c r="BE47" s="506"/>
      <c r="BF47" s="506"/>
      <c r="BG47" s="506"/>
      <c r="BH47" s="487" t="s">
        <v>446</v>
      </c>
      <c r="BI47" s="568" t="s">
        <v>447</v>
      </c>
      <c r="BJ47" s="568"/>
      <c r="BK47" s="568"/>
      <c r="BL47" s="568"/>
      <c r="BM47" s="494" t="s">
        <v>448</v>
      </c>
      <c r="BN47" s="566" t="s">
        <v>449</v>
      </c>
      <c r="BO47" s="566"/>
      <c r="BP47" s="566"/>
      <c r="BQ47" s="566"/>
      <c r="BR47" s="538" t="s">
        <v>450</v>
      </c>
      <c r="BS47" s="567" t="s">
        <v>451</v>
      </c>
      <c r="BT47" s="567"/>
      <c r="BU47" s="567"/>
      <c r="BV47" s="567"/>
      <c r="BW47" s="535" t="s">
        <v>36</v>
      </c>
      <c r="BX47" s="540" t="s">
        <v>36</v>
      </c>
      <c r="BY47" s="541"/>
      <c r="BZ47" s="541"/>
      <c r="CA47" s="541"/>
      <c r="CB47" s="523" t="s">
        <v>72</v>
      </c>
      <c r="CC47" s="523" t="s">
        <v>73</v>
      </c>
      <c r="CD47" s="523" t="s">
        <v>62</v>
      </c>
      <c r="CE47" s="523" t="s">
        <v>305</v>
      </c>
      <c r="CF47" s="523" t="s">
        <v>306</v>
      </c>
      <c r="CG47" s="523" t="s">
        <v>307</v>
      </c>
      <c r="CH47" s="523" t="s">
        <v>63</v>
      </c>
    </row>
    <row r="48" spans="1:86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449"/>
      <c r="T48" s="442" t="s">
        <v>43</v>
      </c>
      <c r="U48" s="442"/>
      <c r="V48" s="442"/>
      <c r="W48" s="442"/>
      <c r="X48" s="442" t="s">
        <v>39</v>
      </c>
      <c r="Y48" s="442"/>
      <c r="Z48" s="442"/>
      <c r="AA48" s="442"/>
      <c r="AB48" s="442" t="s">
        <v>38</v>
      </c>
      <c r="AC48" s="442"/>
      <c r="AD48" s="442"/>
      <c r="AE48" s="442"/>
      <c r="AF48" s="442" t="s">
        <v>40</v>
      </c>
      <c r="AG48" s="442"/>
      <c r="AH48" s="442"/>
      <c r="AI48" s="442"/>
      <c r="AJ48" s="209"/>
      <c r="AK48" s="613"/>
      <c r="AL48" s="474"/>
      <c r="AM48" s="514"/>
      <c r="AN48" s="515"/>
      <c r="AO48" s="515"/>
      <c r="AP48" s="515"/>
      <c r="AQ48" s="478"/>
      <c r="AR48" s="478"/>
      <c r="AS48" s="480"/>
      <c r="AT48" s="518"/>
      <c r="AU48" s="519"/>
      <c r="AV48" s="519"/>
      <c r="AW48" s="519"/>
      <c r="AX48" s="521"/>
      <c r="AY48" s="503"/>
      <c r="AZ48" s="504"/>
      <c r="BA48" s="504"/>
      <c r="BB48" s="504"/>
      <c r="BC48" s="510"/>
      <c r="BD48" s="507"/>
      <c r="BE48" s="508"/>
      <c r="BF48" s="508"/>
      <c r="BG48" s="508"/>
      <c r="BH48" s="487"/>
      <c r="BI48" s="568"/>
      <c r="BJ48" s="568"/>
      <c r="BK48" s="568"/>
      <c r="BL48" s="568"/>
      <c r="BM48" s="494"/>
      <c r="BN48" s="566"/>
      <c r="BO48" s="566"/>
      <c r="BP48" s="566"/>
      <c r="BQ48" s="566"/>
      <c r="BR48" s="538"/>
      <c r="BS48" s="567"/>
      <c r="BT48" s="567"/>
      <c r="BU48" s="567"/>
      <c r="BV48" s="567"/>
      <c r="BW48" s="536"/>
      <c r="BX48" s="542"/>
      <c r="BY48" s="543"/>
      <c r="BZ48" s="543"/>
      <c r="CA48" s="543"/>
      <c r="CB48" s="524"/>
      <c r="CC48" s="524"/>
      <c r="CD48" s="524"/>
      <c r="CE48" s="524"/>
      <c r="CF48" s="524"/>
      <c r="CG48" s="524"/>
      <c r="CH48" s="524"/>
    </row>
    <row r="49" spans="1:86" ht="26.1" customHeight="1" outlineLevel="1">
      <c r="A49" s="4"/>
      <c r="B49" s="445"/>
      <c r="C49" s="357" t="s">
        <v>58</v>
      </c>
      <c r="D49" s="226" t="s">
        <v>59</v>
      </c>
      <c r="E49" s="357" t="s">
        <v>60</v>
      </c>
      <c r="F49" s="357" t="s">
        <v>154</v>
      </c>
      <c r="G49" s="357" t="s">
        <v>58</v>
      </c>
      <c r="H49" s="226" t="s">
        <v>59</v>
      </c>
      <c r="I49" s="357" t="s">
        <v>60</v>
      </c>
      <c r="J49" s="357" t="s">
        <v>154</v>
      </c>
      <c r="K49" s="357" t="s">
        <v>58</v>
      </c>
      <c r="L49" s="226" t="s">
        <v>59</v>
      </c>
      <c r="M49" s="357" t="s">
        <v>60</v>
      </c>
      <c r="N49" s="357" t="s">
        <v>154</v>
      </c>
      <c r="O49" s="357" t="s">
        <v>58</v>
      </c>
      <c r="P49" s="226" t="s">
        <v>59</v>
      </c>
      <c r="Q49" s="357" t="s">
        <v>60</v>
      </c>
      <c r="R49" s="357" t="s">
        <v>154</v>
      </c>
      <c r="S49" s="450"/>
      <c r="T49" s="356" t="s">
        <v>58</v>
      </c>
      <c r="U49" s="11" t="s">
        <v>59</v>
      </c>
      <c r="V49" s="356" t="s">
        <v>60</v>
      </c>
      <c r="W49" s="356" t="s">
        <v>154</v>
      </c>
      <c r="X49" s="356" t="s">
        <v>58</v>
      </c>
      <c r="Y49" s="11" t="s">
        <v>59</v>
      </c>
      <c r="Z49" s="356" t="s">
        <v>60</v>
      </c>
      <c r="AA49" s="356" t="s">
        <v>154</v>
      </c>
      <c r="AB49" s="356" t="s">
        <v>58</v>
      </c>
      <c r="AC49" s="11" t="s">
        <v>59</v>
      </c>
      <c r="AD49" s="356" t="s">
        <v>60</v>
      </c>
      <c r="AE49" s="356" t="s">
        <v>154</v>
      </c>
      <c r="AF49" s="356" t="s">
        <v>58</v>
      </c>
      <c r="AG49" s="11" t="s">
        <v>59</v>
      </c>
      <c r="AH49" s="356" t="s">
        <v>60</v>
      </c>
      <c r="AI49" s="356" t="s">
        <v>154</v>
      </c>
      <c r="AJ49" s="176"/>
      <c r="AK49" s="614"/>
      <c r="AL49" s="475"/>
      <c r="AM49" s="352" t="s">
        <v>58</v>
      </c>
      <c r="AN49" s="14" t="s">
        <v>59</v>
      </c>
      <c r="AO49" s="352" t="s">
        <v>60</v>
      </c>
      <c r="AP49" s="352" t="s">
        <v>154</v>
      </c>
      <c r="AQ49" s="479"/>
      <c r="AR49" s="479"/>
      <c r="AS49" s="480"/>
      <c r="AT49" s="353" t="s">
        <v>58</v>
      </c>
      <c r="AU49" s="19" t="s">
        <v>59</v>
      </c>
      <c r="AV49" s="353" t="s">
        <v>60</v>
      </c>
      <c r="AW49" s="353" t="s">
        <v>154</v>
      </c>
      <c r="AX49" s="522"/>
      <c r="AY49" s="354" t="s">
        <v>58</v>
      </c>
      <c r="AZ49" s="23" t="s">
        <v>59</v>
      </c>
      <c r="BA49" s="354" t="s">
        <v>60</v>
      </c>
      <c r="BB49" s="354" t="s">
        <v>154</v>
      </c>
      <c r="BC49" s="511"/>
      <c r="BD49" s="355" t="s">
        <v>58</v>
      </c>
      <c r="BE49" s="28" t="s">
        <v>59</v>
      </c>
      <c r="BF49" s="355" t="s">
        <v>60</v>
      </c>
      <c r="BG49" s="355" t="s">
        <v>154</v>
      </c>
      <c r="BH49" s="487"/>
      <c r="BI49" s="425" t="s">
        <v>58</v>
      </c>
      <c r="BJ49" s="32" t="s">
        <v>59</v>
      </c>
      <c r="BK49" s="425" t="s">
        <v>60</v>
      </c>
      <c r="BL49" s="425" t="s">
        <v>154</v>
      </c>
      <c r="BM49" s="494"/>
      <c r="BN49" s="426" t="s">
        <v>58</v>
      </c>
      <c r="BO49" s="36" t="s">
        <v>59</v>
      </c>
      <c r="BP49" s="426" t="s">
        <v>60</v>
      </c>
      <c r="BQ49" s="426" t="s">
        <v>154</v>
      </c>
      <c r="BR49" s="538"/>
      <c r="BS49" s="427" t="s">
        <v>58</v>
      </c>
      <c r="BT49" s="40" t="s">
        <v>59</v>
      </c>
      <c r="BU49" s="427" t="s">
        <v>60</v>
      </c>
      <c r="BV49" s="427" t="s">
        <v>154</v>
      </c>
      <c r="BW49" s="537"/>
      <c r="BX49" s="351" t="s">
        <v>58</v>
      </c>
      <c r="BY49" s="44" t="s">
        <v>59</v>
      </c>
      <c r="BZ49" s="351" t="s">
        <v>60</v>
      </c>
      <c r="CA49" s="351" t="s">
        <v>154</v>
      </c>
      <c r="CB49" s="525"/>
      <c r="CC49" s="525"/>
      <c r="CD49" s="525"/>
      <c r="CE49" s="525"/>
      <c r="CF49" s="525"/>
      <c r="CG49" s="525"/>
      <c r="CH49" s="525"/>
    </row>
    <row r="50" spans="1:86" ht="29.1" customHeight="1" outlineLevel="1">
      <c r="A50" s="342" t="s">
        <v>6</v>
      </c>
      <c r="B50" s="96" t="s">
        <v>332</v>
      </c>
      <c r="C50" s="128"/>
      <c r="D50" s="128"/>
      <c r="E50" s="128"/>
      <c r="F50" s="128"/>
      <c r="G50" s="109"/>
      <c r="H50" s="109"/>
      <c r="I50" s="109"/>
      <c r="J50" s="123"/>
      <c r="K50" s="123"/>
      <c r="L50" s="123"/>
      <c r="M50" s="123"/>
      <c r="N50" s="123"/>
      <c r="O50" s="123"/>
      <c r="P50" s="123"/>
      <c r="Q50" s="123"/>
      <c r="R50" s="123"/>
      <c r="S50" s="99" t="s">
        <v>330</v>
      </c>
      <c r="T50" s="12"/>
      <c r="U50" s="12"/>
      <c r="V50" s="12"/>
      <c r="W50" s="12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216" t="s">
        <v>331</v>
      </c>
      <c r="AL50" s="216" t="s">
        <v>331</v>
      </c>
      <c r="AM50" s="217"/>
      <c r="AN50" s="217"/>
      <c r="AO50" s="217"/>
      <c r="AP50" s="217"/>
      <c r="AQ50" s="218"/>
      <c r="AR50" s="218"/>
      <c r="AS50" s="219" t="s">
        <v>331</v>
      </c>
      <c r="AT50" s="220"/>
      <c r="AU50" s="220"/>
      <c r="AV50" s="220"/>
      <c r="AW50" s="220"/>
      <c r="AX50" s="279" t="s">
        <v>331</v>
      </c>
      <c r="AY50" s="26"/>
      <c r="AZ50" s="26"/>
      <c r="BA50" s="26"/>
      <c r="BB50" s="26"/>
      <c r="BC50" s="29"/>
      <c r="BD50" s="30"/>
      <c r="BE50" s="30"/>
      <c r="BF50" s="30"/>
      <c r="BG50" s="30"/>
      <c r="BH50" s="238" t="s">
        <v>331</v>
      </c>
      <c r="BI50" s="34"/>
      <c r="BJ50" s="34"/>
      <c r="BK50" s="34"/>
      <c r="BL50" s="34"/>
      <c r="BM50" s="37"/>
      <c r="BN50" s="38"/>
      <c r="BO50" s="38"/>
      <c r="BP50" s="38"/>
      <c r="BQ50" s="38"/>
      <c r="BR50" s="41"/>
      <c r="BS50" s="42"/>
      <c r="BT50" s="42"/>
      <c r="BU50" s="42"/>
      <c r="BV50" s="42"/>
      <c r="BW50" s="45"/>
      <c r="BX50" s="46"/>
      <c r="BY50" s="46"/>
      <c r="BZ50" s="46"/>
      <c r="CA50" s="46"/>
      <c r="CB50" s="66"/>
      <c r="CC50" s="66"/>
      <c r="CD50" s="66"/>
      <c r="CE50" s="66"/>
      <c r="CF50" s="66"/>
      <c r="CG50" s="66"/>
      <c r="CH50" s="66"/>
    </row>
    <row r="51" spans="1:86" ht="29.1" customHeight="1" outlineLevel="1">
      <c r="A51" s="6" t="s">
        <v>9</v>
      </c>
      <c r="B51" s="96" t="s">
        <v>332</v>
      </c>
      <c r="C51" s="128"/>
      <c r="D51" s="128"/>
      <c r="E51" s="128"/>
      <c r="F51" s="128"/>
      <c r="G51" s="109"/>
      <c r="H51" s="109"/>
      <c r="I51" s="109"/>
      <c r="J51" s="123"/>
      <c r="K51" s="123"/>
      <c r="L51" s="123"/>
      <c r="M51" s="123"/>
      <c r="N51" s="123"/>
      <c r="O51" s="123"/>
      <c r="P51" s="123"/>
      <c r="Q51" s="123"/>
      <c r="R51" s="123"/>
      <c r="S51" s="99" t="s">
        <v>330</v>
      </c>
      <c r="T51" s="12"/>
      <c r="U51" s="12"/>
      <c r="V51" s="12"/>
      <c r="W51" s="12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16" t="s">
        <v>331</v>
      </c>
      <c r="AL51" s="216" t="s">
        <v>331</v>
      </c>
      <c r="AM51" s="217"/>
      <c r="AN51" s="217"/>
      <c r="AO51" s="217"/>
      <c r="AP51" s="217"/>
      <c r="AQ51" s="218"/>
      <c r="AR51" s="218"/>
      <c r="AS51" s="219" t="s">
        <v>331</v>
      </c>
      <c r="AT51" s="220"/>
      <c r="AU51" s="220"/>
      <c r="AV51" s="220"/>
      <c r="AW51" s="220"/>
      <c r="AX51" s="279" t="s">
        <v>331</v>
      </c>
      <c r="AY51" s="26"/>
      <c r="AZ51" s="26"/>
      <c r="BA51" s="26"/>
      <c r="BB51" s="26"/>
      <c r="BC51" s="29"/>
      <c r="BD51" s="30"/>
      <c r="BE51" s="30"/>
      <c r="BF51" s="30"/>
      <c r="BG51" s="30"/>
      <c r="BH51" s="238" t="s">
        <v>331</v>
      </c>
      <c r="BI51" s="34"/>
      <c r="BJ51" s="34"/>
      <c r="BK51" s="34"/>
      <c r="BL51" s="34"/>
      <c r="BM51" s="37"/>
      <c r="BN51" s="38"/>
      <c r="BO51" s="38"/>
      <c r="BP51" s="38"/>
      <c r="BQ51" s="38"/>
      <c r="BR51" s="41"/>
      <c r="BS51" s="42"/>
      <c r="BT51" s="42"/>
      <c r="BU51" s="42"/>
      <c r="BV51" s="42"/>
      <c r="BW51" s="45"/>
      <c r="BX51" s="46"/>
      <c r="BY51" s="46"/>
      <c r="BZ51" s="46"/>
      <c r="CA51" s="46"/>
      <c r="CB51" s="66"/>
      <c r="CC51" s="66"/>
      <c r="CD51" s="66"/>
      <c r="CE51" s="66"/>
      <c r="CF51" s="66"/>
      <c r="CG51" s="66"/>
      <c r="CH51" s="66"/>
    </row>
    <row r="52" spans="1:86" ht="29.1" customHeight="1" outlineLevel="1">
      <c r="A52" s="6" t="s">
        <v>18</v>
      </c>
      <c r="B52" s="96" t="s">
        <v>332</v>
      </c>
      <c r="C52" s="128"/>
      <c r="D52" s="128"/>
      <c r="E52" s="128"/>
      <c r="F52" s="128"/>
      <c r="G52" s="109"/>
      <c r="H52" s="109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99" t="s">
        <v>330</v>
      </c>
      <c r="T52" s="12"/>
      <c r="U52" s="12"/>
      <c r="V52" s="12"/>
      <c r="W52" s="12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16" t="s">
        <v>331</v>
      </c>
      <c r="AL52" s="216" t="s">
        <v>331</v>
      </c>
      <c r="AM52" s="217"/>
      <c r="AN52" s="217"/>
      <c r="AO52" s="217"/>
      <c r="AP52" s="217"/>
      <c r="AQ52" s="218"/>
      <c r="AR52" s="218"/>
      <c r="AS52" s="219" t="s">
        <v>331</v>
      </c>
      <c r="AT52" s="220"/>
      <c r="AU52" s="220"/>
      <c r="AV52" s="220"/>
      <c r="AW52" s="220"/>
      <c r="AX52" s="279" t="s">
        <v>331</v>
      </c>
      <c r="AY52" s="26"/>
      <c r="AZ52" s="26"/>
      <c r="BA52" s="26"/>
      <c r="BB52" s="26"/>
      <c r="BC52" s="29"/>
      <c r="BD52" s="30"/>
      <c r="BE52" s="30"/>
      <c r="BF52" s="30"/>
      <c r="BG52" s="30"/>
      <c r="BH52" s="238" t="s">
        <v>331</v>
      </c>
      <c r="BI52" s="34"/>
      <c r="BJ52" s="34"/>
      <c r="BK52" s="34"/>
      <c r="BL52" s="34"/>
      <c r="BM52" s="37"/>
      <c r="BN52" s="38"/>
      <c r="BO52" s="38"/>
      <c r="BP52" s="38"/>
      <c r="BQ52" s="38"/>
      <c r="BR52" s="41"/>
      <c r="BS52" s="42"/>
      <c r="BT52" s="42"/>
      <c r="BU52" s="42"/>
      <c r="BV52" s="42"/>
      <c r="BW52" s="45"/>
      <c r="BX52" s="46"/>
      <c r="BY52" s="46"/>
      <c r="BZ52" s="46"/>
      <c r="CA52" s="46"/>
      <c r="CB52" s="66"/>
      <c r="CC52" s="66"/>
      <c r="CD52" s="66"/>
      <c r="CE52" s="66"/>
      <c r="CF52" s="66"/>
      <c r="CG52" s="66"/>
      <c r="CH52" s="66"/>
    </row>
    <row r="53" spans="1:86" ht="29.1" customHeight="1" outlineLevel="1">
      <c r="A53" s="6" t="s">
        <v>16</v>
      </c>
      <c r="B53" s="96" t="s">
        <v>332</v>
      </c>
      <c r="C53" s="128"/>
      <c r="D53" s="128"/>
      <c r="E53" s="128"/>
      <c r="F53" s="128"/>
      <c r="G53" s="109"/>
      <c r="H53" s="109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99" t="s">
        <v>330</v>
      </c>
      <c r="T53" s="12"/>
      <c r="U53" s="12"/>
      <c r="V53" s="12"/>
      <c r="W53" s="12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16" t="s">
        <v>331</v>
      </c>
      <c r="AL53" s="216" t="s">
        <v>331</v>
      </c>
      <c r="AM53" s="217"/>
      <c r="AN53" s="217"/>
      <c r="AO53" s="217"/>
      <c r="AP53" s="217"/>
      <c r="AQ53" s="218"/>
      <c r="AR53" s="218"/>
      <c r="AS53" s="219" t="s">
        <v>331</v>
      </c>
      <c r="AT53" s="220"/>
      <c r="AU53" s="220"/>
      <c r="AV53" s="220"/>
      <c r="AW53" s="220"/>
      <c r="AX53" s="279" t="s">
        <v>331</v>
      </c>
      <c r="AY53" s="26"/>
      <c r="AZ53" s="26"/>
      <c r="BA53" s="26"/>
      <c r="BB53" s="26"/>
      <c r="BC53" s="29"/>
      <c r="BD53" s="30"/>
      <c r="BE53" s="30"/>
      <c r="BF53" s="30"/>
      <c r="BG53" s="30"/>
      <c r="BH53" s="238" t="s">
        <v>331</v>
      </c>
      <c r="BI53" s="34"/>
      <c r="BJ53" s="34"/>
      <c r="BK53" s="34"/>
      <c r="BL53" s="34"/>
      <c r="BM53" s="37"/>
      <c r="BN53" s="38"/>
      <c r="BO53" s="38"/>
      <c r="BP53" s="38"/>
      <c r="BQ53" s="38"/>
      <c r="BR53" s="41"/>
      <c r="BS53" s="42"/>
      <c r="BT53" s="42"/>
      <c r="BU53" s="42"/>
      <c r="BV53" s="42"/>
      <c r="BW53" s="45"/>
      <c r="BX53" s="46"/>
      <c r="BY53" s="46"/>
      <c r="BZ53" s="46"/>
      <c r="CA53" s="46"/>
      <c r="CB53" s="66"/>
      <c r="CC53" s="66"/>
      <c r="CD53" s="66"/>
      <c r="CE53" s="66"/>
      <c r="CF53" s="66"/>
      <c r="CG53" s="66"/>
      <c r="CH53" s="66"/>
    </row>
    <row r="54" spans="1:86" ht="29.1" customHeight="1" outlineLevel="1">
      <c r="A54" s="6" t="s">
        <v>22</v>
      </c>
      <c r="B54" s="96" t="s">
        <v>332</v>
      </c>
      <c r="C54" s="128"/>
      <c r="D54" s="128"/>
      <c r="E54" s="128"/>
      <c r="F54" s="128"/>
      <c r="G54" s="109"/>
      <c r="H54" s="109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99" t="s">
        <v>330</v>
      </c>
      <c r="T54" s="12"/>
      <c r="U54" s="12"/>
      <c r="V54" s="12"/>
      <c r="W54" s="12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216" t="s">
        <v>331</v>
      </c>
      <c r="AL54" s="216" t="s">
        <v>331</v>
      </c>
      <c r="AM54" s="217"/>
      <c r="AN54" s="217"/>
      <c r="AO54" s="217"/>
      <c r="AP54" s="217"/>
      <c r="AQ54" s="218"/>
      <c r="AR54" s="218"/>
      <c r="AS54" s="219" t="s">
        <v>331</v>
      </c>
      <c r="AT54" s="220"/>
      <c r="AU54" s="220"/>
      <c r="AV54" s="220"/>
      <c r="AW54" s="220"/>
      <c r="AX54" s="279" t="s">
        <v>331</v>
      </c>
      <c r="AY54" s="26"/>
      <c r="AZ54" s="26"/>
      <c r="BA54" s="26"/>
      <c r="BB54" s="26"/>
      <c r="BC54" s="29"/>
      <c r="BD54" s="30"/>
      <c r="BE54" s="30"/>
      <c r="BF54" s="30"/>
      <c r="BG54" s="30"/>
      <c r="BH54" s="238" t="s">
        <v>331</v>
      </c>
      <c r="BI54" s="34"/>
      <c r="BJ54" s="34"/>
      <c r="BK54" s="34"/>
      <c r="BL54" s="34"/>
      <c r="BM54" s="37"/>
      <c r="BN54" s="38"/>
      <c r="BO54" s="38"/>
      <c r="BP54" s="38"/>
      <c r="BQ54" s="38"/>
      <c r="BR54" s="41"/>
      <c r="BS54" s="42"/>
      <c r="BT54" s="42"/>
      <c r="BU54" s="42"/>
      <c r="BV54" s="42"/>
      <c r="BW54" s="45"/>
      <c r="BX54" s="46"/>
      <c r="BY54" s="46"/>
      <c r="BZ54" s="46"/>
      <c r="CA54" s="46"/>
      <c r="CB54" s="66"/>
      <c r="CC54" s="66"/>
      <c r="CD54" s="66"/>
      <c r="CE54" s="66"/>
      <c r="CF54" s="66"/>
      <c r="CG54" s="66"/>
      <c r="CH54" s="66"/>
    </row>
    <row r="55" spans="1:86" ht="29.1" customHeight="1" outlineLevel="1">
      <c r="A55" s="6" t="s">
        <v>19</v>
      </c>
      <c r="B55" s="96" t="s">
        <v>332</v>
      </c>
      <c r="C55" s="128"/>
      <c r="D55" s="128"/>
      <c r="E55" s="128"/>
      <c r="F55" s="128"/>
      <c r="G55" s="109"/>
      <c r="H55" s="109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99" t="s">
        <v>330</v>
      </c>
      <c r="T55" s="12"/>
      <c r="U55" s="12"/>
      <c r="V55" s="12"/>
      <c r="W55" s="12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216" t="s">
        <v>331</v>
      </c>
      <c r="AL55" s="216" t="s">
        <v>331</v>
      </c>
      <c r="AM55" s="217"/>
      <c r="AN55" s="217"/>
      <c r="AO55" s="217"/>
      <c r="AP55" s="217"/>
      <c r="AQ55" s="218"/>
      <c r="AR55" s="218"/>
      <c r="AS55" s="219" t="s">
        <v>331</v>
      </c>
      <c r="AT55" s="220"/>
      <c r="AU55" s="220"/>
      <c r="AV55" s="220"/>
      <c r="AW55" s="220"/>
      <c r="AX55" s="279" t="s">
        <v>331</v>
      </c>
      <c r="AY55" s="26"/>
      <c r="AZ55" s="26"/>
      <c r="BA55" s="26"/>
      <c r="BB55" s="26"/>
      <c r="BC55" s="29"/>
      <c r="BD55" s="30"/>
      <c r="BE55" s="30"/>
      <c r="BF55" s="30"/>
      <c r="BG55" s="30"/>
      <c r="BH55" s="238" t="s">
        <v>331</v>
      </c>
      <c r="BI55" s="34"/>
      <c r="BJ55" s="34"/>
      <c r="BK55" s="34"/>
      <c r="BL55" s="34"/>
      <c r="BM55" s="37"/>
      <c r="BN55" s="38"/>
      <c r="BO55" s="38"/>
      <c r="BP55" s="38"/>
      <c r="BQ55" s="38"/>
      <c r="BR55" s="41"/>
      <c r="BS55" s="42"/>
      <c r="BT55" s="42"/>
      <c r="BU55" s="42"/>
      <c r="BV55" s="42"/>
      <c r="BW55" s="45"/>
      <c r="BX55" s="46"/>
      <c r="BY55" s="46"/>
      <c r="BZ55" s="46"/>
      <c r="CA55" s="46"/>
      <c r="CB55" s="66"/>
      <c r="CC55" s="66"/>
      <c r="CD55" s="66"/>
      <c r="CE55" s="66"/>
      <c r="CF55" s="66"/>
      <c r="CG55" s="66"/>
      <c r="CH55" s="66"/>
    </row>
    <row r="56" spans="1:86" ht="29.1" customHeight="1" outlineLevel="1">
      <c r="A56" s="6" t="s">
        <v>3</v>
      </c>
      <c r="B56" s="96" t="s">
        <v>332</v>
      </c>
      <c r="C56" s="128"/>
      <c r="D56" s="128"/>
      <c r="E56" s="128"/>
      <c r="F56" s="128"/>
      <c r="G56" s="109"/>
      <c r="H56" s="109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99" t="s">
        <v>330</v>
      </c>
      <c r="T56" s="12"/>
      <c r="U56" s="12"/>
      <c r="V56" s="12"/>
      <c r="W56" s="12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216" t="s">
        <v>331</v>
      </c>
      <c r="AL56" s="216" t="s">
        <v>331</v>
      </c>
      <c r="AM56" s="217"/>
      <c r="AN56" s="217"/>
      <c r="AO56" s="217"/>
      <c r="AP56" s="217"/>
      <c r="AQ56" s="218"/>
      <c r="AR56" s="218"/>
      <c r="AS56" s="219" t="s">
        <v>331</v>
      </c>
      <c r="AT56" s="220"/>
      <c r="AU56" s="220"/>
      <c r="AV56" s="220"/>
      <c r="AW56" s="220"/>
      <c r="AX56" s="279" t="s">
        <v>331</v>
      </c>
      <c r="AY56" s="26"/>
      <c r="AZ56" s="26"/>
      <c r="BA56" s="26"/>
      <c r="BB56" s="26"/>
      <c r="BC56" s="29"/>
      <c r="BD56" s="30"/>
      <c r="BE56" s="30"/>
      <c r="BF56" s="30"/>
      <c r="BG56" s="30"/>
      <c r="BH56" s="238" t="s">
        <v>331</v>
      </c>
      <c r="BI56" s="34"/>
      <c r="BJ56" s="34"/>
      <c r="BK56" s="34"/>
      <c r="BL56" s="34"/>
      <c r="BM56" s="37"/>
      <c r="BN56" s="38"/>
      <c r="BO56" s="38"/>
      <c r="BP56" s="38"/>
      <c r="BQ56" s="38"/>
      <c r="BR56" s="41"/>
      <c r="BS56" s="42"/>
      <c r="BT56" s="42"/>
      <c r="BU56" s="42"/>
      <c r="BV56" s="42"/>
      <c r="BW56" s="45"/>
      <c r="BX56" s="46"/>
      <c r="BY56" s="46"/>
      <c r="BZ56" s="46"/>
      <c r="CA56" s="46"/>
      <c r="CB56" s="66"/>
      <c r="CC56" s="66"/>
      <c r="CD56" s="66"/>
      <c r="CE56" s="66"/>
      <c r="CF56" s="66"/>
      <c r="CG56" s="66"/>
      <c r="CH56" s="66"/>
    </row>
    <row r="57" spans="1:86" ht="29.1" customHeight="1" outlineLevel="1">
      <c r="A57" s="6" t="s">
        <v>20</v>
      </c>
      <c r="B57" s="96" t="s">
        <v>332</v>
      </c>
      <c r="C57" s="128"/>
      <c r="D57" s="128"/>
      <c r="E57" s="128"/>
      <c r="F57" s="128"/>
      <c r="G57" s="109"/>
      <c r="H57" s="109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99" t="s">
        <v>330</v>
      </c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216" t="s">
        <v>331</v>
      </c>
      <c r="AL57" s="216" t="s">
        <v>331</v>
      </c>
      <c r="AM57" s="217"/>
      <c r="AN57" s="217"/>
      <c r="AO57" s="217"/>
      <c r="AP57" s="217"/>
      <c r="AQ57" s="218"/>
      <c r="AR57" s="218"/>
      <c r="AS57" s="219" t="s">
        <v>331</v>
      </c>
      <c r="AT57" s="220"/>
      <c r="AU57" s="220"/>
      <c r="AV57" s="220"/>
      <c r="AW57" s="220"/>
      <c r="AX57" s="279" t="s">
        <v>331</v>
      </c>
      <c r="AY57" s="26"/>
      <c r="AZ57" s="26"/>
      <c r="BA57" s="26"/>
      <c r="BB57" s="26"/>
      <c r="BC57" s="29"/>
      <c r="BD57" s="30"/>
      <c r="BE57" s="30"/>
      <c r="BF57" s="30"/>
      <c r="BG57" s="30"/>
      <c r="BH57" s="238" t="s">
        <v>331</v>
      </c>
      <c r="BI57" s="34"/>
      <c r="BJ57" s="34"/>
      <c r="BK57" s="34"/>
      <c r="BL57" s="34"/>
      <c r="BM57" s="37"/>
      <c r="BN57" s="38"/>
      <c r="BO57" s="38"/>
      <c r="BP57" s="38"/>
      <c r="BQ57" s="38"/>
      <c r="BR57" s="41"/>
      <c r="BS57" s="42"/>
      <c r="BT57" s="42"/>
      <c r="BU57" s="42"/>
      <c r="BV57" s="42"/>
      <c r="BW57" s="45"/>
      <c r="BX57" s="46"/>
      <c r="BY57" s="46"/>
      <c r="BZ57" s="46"/>
      <c r="CA57" s="46"/>
      <c r="CB57" s="66"/>
      <c r="CC57" s="66"/>
      <c r="CD57" s="66"/>
      <c r="CE57" s="66"/>
      <c r="CF57" s="66"/>
      <c r="CG57" s="66"/>
      <c r="CH57" s="66"/>
    </row>
    <row r="58" spans="1:86" ht="29.1" customHeight="1" outlineLevel="1">
      <c r="A58" s="6" t="s">
        <v>13</v>
      </c>
      <c r="B58" s="96" t="s">
        <v>332</v>
      </c>
      <c r="C58" s="128"/>
      <c r="D58" s="128"/>
      <c r="E58" s="128"/>
      <c r="F58" s="128"/>
      <c r="G58" s="109"/>
      <c r="H58" s="109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99" t="s">
        <v>330</v>
      </c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16" t="s">
        <v>331</v>
      </c>
      <c r="AL58" s="216" t="s">
        <v>331</v>
      </c>
      <c r="AM58" s="217"/>
      <c r="AN58" s="217"/>
      <c r="AO58" s="217"/>
      <c r="AP58" s="217"/>
      <c r="AQ58" s="218"/>
      <c r="AR58" s="218"/>
      <c r="AS58" s="219" t="s">
        <v>331</v>
      </c>
      <c r="AT58" s="220"/>
      <c r="AU58" s="220"/>
      <c r="AV58" s="220"/>
      <c r="AW58" s="220"/>
      <c r="AX58" s="279" t="s">
        <v>331</v>
      </c>
      <c r="AY58" s="26"/>
      <c r="AZ58" s="26"/>
      <c r="BA58" s="26"/>
      <c r="BB58" s="26"/>
      <c r="BC58" s="29"/>
      <c r="BD58" s="30"/>
      <c r="BE58" s="30"/>
      <c r="BF58" s="30"/>
      <c r="BG58" s="30"/>
      <c r="BH58" s="238" t="s">
        <v>331</v>
      </c>
      <c r="BI58" s="34"/>
      <c r="BJ58" s="34"/>
      <c r="BK58" s="34"/>
      <c r="BL58" s="34"/>
      <c r="BM58" s="37"/>
      <c r="BN58" s="38"/>
      <c r="BO58" s="38"/>
      <c r="BP58" s="38"/>
      <c r="BQ58" s="38"/>
      <c r="BR58" s="41"/>
      <c r="BS58" s="42"/>
      <c r="BT58" s="42"/>
      <c r="BU58" s="42"/>
      <c r="BV58" s="42"/>
      <c r="BW58" s="45"/>
      <c r="BX58" s="46"/>
      <c r="BY58" s="46"/>
      <c r="BZ58" s="46"/>
      <c r="CA58" s="46"/>
      <c r="CB58" s="66"/>
      <c r="CC58" s="66"/>
      <c r="CD58" s="66"/>
      <c r="CE58" s="66"/>
      <c r="CF58" s="66"/>
      <c r="CG58" s="66"/>
      <c r="CH58" s="66"/>
    </row>
    <row r="59" spans="1:86" ht="29.1" customHeight="1" outlineLevel="1">
      <c r="A59" s="6" t="s">
        <v>4</v>
      </c>
      <c r="B59" s="96" t="s">
        <v>332</v>
      </c>
      <c r="C59" s="128"/>
      <c r="D59" s="128"/>
      <c r="E59" s="128"/>
      <c r="F59" s="128"/>
      <c r="G59" s="109"/>
      <c r="H59" s="109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99" t="s">
        <v>330</v>
      </c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16" t="s">
        <v>331</v>
      </c>
      <c r="AL59" s="216" t="s">
        <v>331</v>
      </c>
      <c r="AM59" s="217"/>
      <c r="AN59" s="217"/>
      <c r="AO59" s="217"/>
      <c r="AP59" s="217"/>
      <c r="AQ59" s="218"/>
      <c r="AR59" s="218"/>
      <c r="AS59" s="219" t="s">
        <v>331</v>
      </c>
      <c r="AT59" s="220"/>
      <c r="AU59" s="220"/>
      <c r="AV59" s="220"/>
      <c r="AW59" s="220"/>
      <c r="AX59" s="279" t="s">
        <v>331</v>
      </c>
      <c r="AY59" s="26"/>
      <c r="AZ59" s="26"/>
      <c r="BA59" s="26"/>
      <c r="BB59" s="26"/>
      <c r="BC59" s="29"/>
      <c r="BD59" s="30"/>
      <c r="BE59" s="30"/>
      <c r="BF59" s="30"/>
      <c r="BG59" s="30"/>
      <c r="BH59" s="238" t="s">
        <v>331</v>
      </c>
      <c r="BI59" s="34"/>
      <c r="BJ59" s="34"/>
      <c r="BK59" s="34"/>
      <c r="BL59" s="34"/>
      <c r="BM59" s="37"/>
      <c r="BN59" s="38"/>
      <c r="BO59" s="38"/>
      <c r="BP59" s="38"/>
      <c r="BQ59" s="38"/>
      <c r="BR59" s="41"/>
      <c r="BS59" s="42"/>
      <c r="BT59" s="42"/>
      <c r="BU59" s="42"/>
      <c r="BV59" s="42"/>
      <c r="BW59" s="45"/>
      <c r="BX59" s="46"/>
      <c r="BY59" s="46"/>
      <c r="BZ59" s="46"/>
      <c r="CA59" s="46"/>
      <c r="CB59" s="66"/>
      <c r="CC59" s="66"/>
      <c r="CD59" s="66"/>
      <c r="CE59" s="66"/>
      <c r="CF59" s="66"/>
      <c r="CG59" s="66"/>
      <c r="CH59" s="66"/>
    </row>
    <row r="60" spans="1:86" ht="29.1" customHeight="1" outlineLevel="1">
      <c r="A60" s="7" t="s">
        <v>0</v>
      </c>
      <c r="B60" s="96" t="s">
        <v>332</v>
      </c>
      <c r="C60" s="128"/>
      <c r="D60" s="128"/>
      <c r="E60" s="128"/>
      <c r="F60" s="128"/>
      <c r="G60" s="109"/>
      <c r="H60" s="109"/>
      <c r="I60" s="109"/>
      <c r="J60" s="123"/>
      <c r="K60" s="123"/>
      <c r="L60" s="123"/>
      <c r="M60" s="123"/>
      <c r="N60" s="123"/>
      <c r="O60" s="123"/>
      <c r="P60" s="123"/>
      <c r="Q60" s="123"/>
      <c r="R60" s="123"/>
      <c r="S60" s="99" t="s">
        <v>330</v>
      </c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16" t="s">
        <v>331</v>
      </c>
      <c r="AL60" s="216" t="s">
        <v>331</v>
      </c>
      <c r="AM60" s="217"/>
      <c r="AN60" s="217"/>
      <c r="AO60" s="217"/>
      <c r="AP60" s="217"/>
      <c r="AQ60" s="218"/>
      <c r="AR60" s="218"/>
      <c r="AS60" s="219" t="s">
        <v>331</v>
      </c>
      <c r="AT60" s="220"/>
      <c r="AU60" s="220"/>
      <c r="AV60" s="220"/>
      <c r="AW60" s="220"/>
      <c r="AX60" s="279" t="s">
        <v>331</v>
      </c>
      <c r="AY60" s="26"/>
      <c r="AZ60" s="26"/>
      <c r="BA60" s="26"/>
      <c r="BB60" s="26"/>
      <c r="BC60" s="29"/>
      <c r="BD60" s="30"/>
      <c r="BE60" s="30"/>
      <c r="BF60" s="30"/>
      <c r="BG60" s="30"/>
      <c r="BH60" s="238" t="s">
        <v>331</v>
      </c>
      <c r="BI60" s="34"/>
      <c r="BJ60" s="34"/>
      <c r="BK60" s="34"/>
      <c r="BL60" s="34"/>
      <c r="BM60" s="37"/>
      <c r="BN60" s="38"/>
      <c r="BO60" s="38"/>
      <c r="BP60" s="38"/>
      <c r="BQ60" s="38"/>
      <c r="BR60" s="41"/>
      <c r="BS60" s="42"/>
      <c r="BT60" s="42"/>
      <c r="BU60" s="42"/>
      <c r="BV60" s="42"/>
      <c r="BW60" s="45"/>
      <c r="BX60" s="46"/>
      <c r="BY60" s="46"/>
      <c r="BZ60" s="46"/>
      <c r="CA60" s="46"/>
      <c r="CB60" s="66"/>
      <c r="CC60" s="66"/>
      <c r="CD60" s="66"/>
      <c r="CE60" s="66"/>
      <c r="CF60" s="66"/>
      <c r="CG60" s="66"/>
      <c r="CH60" s="66"/>
    </row>
    <row r="61" spans="1:86" ht="29.1" customHeight="1" outlineLevel="1">
      <c r="A61" s="6" t="s">
        <v>15</v>
      </c>
      <c r="B61" s="96" t="s">
        <v>332</v>
      </c>
      <c r="C61" s="128"/>
      <c r="D61" s="128"/>
      <c r="E61" s="128"/>
      <c r="F61" s="128"/>
      <c r="G61" s="109"/>
      <c r="H61" s="109"/>
      <c r="I61" s="109"/>
      <c r="J61" s="123"/>
      <c r="K61" s="123"/>
      <c r="L61" s="123"/>
      <c r="M61" s="123"/>
      <c r="N61" s="123"/>
      <c r="O61" s="123"/>
      <c r="P61" s="123"/>
      <c r="Q61" s="123"/>
      <c r="R61" s="123"/>
      <c r="S61" s="99" t="s">
        <v>330</v>
      </c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16" t="s">
        <v>331</v>
      </c>
      <c r="AL61" s="216" t="s">
        <v>331</v>
      </c>
      <c r="AM61" s="217"/>
      <c r="AN61" s="217"/>
      <c r="AO61" s="217"/>
      <c r="AP61" s="217"/>
      <c r="AQ61" s="218"/>
      <c r="AR61" s="218"/>
      <c r="AS61" s="219" t="s">
        <v>331</v>
      </c>
      <c r="AT61" s="220"/>
      <c r="AU61" s="220"/>
      <c r="AV61" s="220"/>
      <c r="AW61" s="220"/>
      <c r="AX61" s="279" t="s">
        <v>331</v>
      </c>
      <c r="AY61" s="26"/>
      <c r="AZ61" s="26"/>
      <c r="BA61" s="26"/>
      <c r="BB61" s="26"/>
      <c r="BC61" s="29"/>
      <c r="BD61" s="30"/>
      <c r="BE61" s="30"/>
      <c r="BF61" s="30"/>
      <c r="BG61" s="30"/>
      <c r="BH61" s="238" t="s">
        <v>331</v>
      </c>
      <c r="BI61" s="34"/>
      <c r="BJ61" s="34"/>
      <c r="BK61" s="34"/>
      <c r="BL61" s="34"/>
      <c r="BM61" s="37"/>
      <c r="BN61" s="38"/>
      <c r="BO61" s="38"/>
      <c r="BP61" s="38"/>
      <c r="BQ61" s="38"/>
      <c r="BR61" s="41"/>
      <c r="BS61" s="42"/>
      <c r="BT61" s="42"/>
      <c r="BU61" s="42"/>
      <c r="BV61" s="42"/>
      <c r="BW61" s="45"/>
      <c r="BX61" s="46"/>
      <c r="BY61" s="46"/>
      <c r="BZ61" s="46"/>
      <c r="CA61" s="46"/>
      <c r="CB61" s="66"/>
      <c r="CC61" s="66"/>
      <c r="CD61" s="66"/>
      <c r="CE61" s="66"/>
      <c r="CF61" s="66"/>
      <c r="CG61" s="66"/>
      <c r="CH61" s="66"/>
    </row>
    <row r="62" spans="1:86" ht="29.1" customHeight="1" outlineLevel="1">
      <c r="A62" s="6" t="s">
        <v>21</v>
      </c>
      <c r="B62" s="96" t="s">
        <v>332</v>
      </c>
      <c r="C62" s="128"/>
      <c r="D62" s="128"/>
      <c r="E62" s="128"/>
      <c r="F62" s="128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99" t="s">
        <v>330</v>
      </c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16" t="s">
        <v>331</v>
      </c>
      <c r="AL62" s="216" t="s">
        <v>331</v>
      </c>
      <c r="AM62" s="217"/>
      <c r="AN62" s="217"/>
      <c r="AO62" s="217"/>
      <c r="AP62" s="217"/>
      <c r="AQ62" s="218"/>
      <c r="AR62" s="218"/>
      <c r="AS62" s="219" t="s">
        <v>331</v>
      </c>
      <c r="AT62" s="220"/>
      <c r="AU62" s="220"/>
      <c r="AV62" s="220"/>
      <c r="AW62" s="220"/>
      <c r="AX62" s="279" t="s">
        <v>331</v>
      </c>
      <c r="AY62" s="26"/>
      <c r="AZ62" s="26"/>
      <c r="BA62" s="26"/>
      <c r="BB62" s="26"/>
      <c r="BC62" s="29"/>
      <c r="BD62" s="30"/>
      <c r="BE62" s="30"/>
      <c r="BF62" s="30"/>
      <c r="BG62" s="30"/>
      <c r="BH62" s="238" t="s">
        <v>331</v>
      </c>
      <c r="BI62" s="34"/>
      <c r="BJ62" s="34"/>
      <c r="BK62" s="34"/>
      <c r="BL62" s="34"/>
      <c r="BM62" s="37"/>
      <c r="BN62" s="38"/>
      <c r="BO62" s="38"/>
      <c r="BP62" s="38"/>
      <c r="BQ62" s="38"/>
      <c r="BR62" s="41"/>
      <c r="BS62" s="42"/>
      <c r="BT62" s="42"/>
      <c r="BU62" s="42"/>
      <c r="BV62" s="42"/>
      <c r="BW62" s="45"/>
      <c r="BX62" s="46"/>
      <c r="BY62" s="46"/>
      <c r="BZ62" s="46"/>
      <c r="CA62" s="46"/>
      <c r="CB62" s="66"/>
      <c r="CC62" s="66"/>
      <c r="CD62" s="66"/>
      <c r="CE62" s="66"/>
      <c r="CF62" s="66"/>
      <c r="CG62" s="66"/>
      <c r="CH62" s="66"/>
    </row>
    <row r="63" spans="1:86" ht="29.1" customHeight="1" outlineLevel="1">
      <c r="A63" s="6" t="s">
        <v>10</v>
      </c>
      <c r="B63" s="96" t="s">
        <v>332</v>
      </c>
      <c r="C63" s="128"/>
      <c r="D63" s="128"/>
      <c r="E63" s="128"/>
      <c r="F63" s="128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99" t="s">
        <v>330</v>
      </c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216" t="s">
        <v>331</v>
      </c>
      <c r="AL63" s="216" t="s">
        <v>331</v>
      </c>
      <c r="AM63" s="217"/>
      <c r="AN63" s="217"/>
      <c r="AO63" s="217"/>
      <c r="AP63" s="217"/>
      <c r="AQ63" s="218"/>
      <c r="AR63" s="218"/>
      <c r="AS63" s="219" t="s">
        <v>331</v>
      </c>
      <c r="AT63" s="220"/>
      <c r="AU63" s="220"/>
      <c r="AV63" s="220"/>
      <c r="AW63" s="220"/>
      <c r="AX63" s="279" t="s">
        <v>331</v>
      </c>
      <c r="AY63" s="26"/>
      <c r="AZ63" s="26"/>
      <c r="BA63" s="26"/>
      <c r="BB63" s="26"/>
      <c r="BC63" s="29"/>
      <c r="BD63" s="30"/>
      <c r="BE63" s="30"/>
      <c r="BF63" s="30"/>
      <c r="BG63" s="30"/>
      <c r="BH63" s="238" t="s">
        <v>331</v>
      </c>
      <c r="BI63" s="34"/>
      <c r="BJ63" s="34"/>
      <c r="BK63" s="34"/>
      <c r="BL63" s="34"/>
      <c r="BM63" s="37"/>
      <c r="BN63" s="38"/>
      <c r="BO63" s="38"/>
      <c r="BP63" s="38"/>
      <c r="BQ63" s="38"/>
      <c r="BR63" s="41"/>
      <c r="BS63" s="42"/>
      <c r="BT63" s="42"/>
      <c r="BU63" s="42"/>
      <c r="BV63" s="42"/>
      <c r="BW63" s="45"/>
      <c r="BX63" s="46"/>
      <c r="BY63" s="46"/>
      <c r="BZ63" s="46"/>
      <c r="CA63" s="46"/>
      <c r="CB63" s="66"/>
      <c r="CC63" s="66"/>
      <c r="CD63" s="66"/>
      <c r="CE63" s="66"/>
      <c r="CF63" s="66"/>
      <c r="CG63" s="66"/>
      <c r="CH63" s="66"/>
    </row>
    <row r="64" spans="1:86" ht="29.1" customHeight="1" outlineLevel="1">
      <c r="A64" s="6" t="s">
        <v>2</v>
      </c>
      <c r="B64" s="96" t="s">
        <v>332</v>
      </c>
      <c r="C64" s="128"/>
      <c r="D64" s="128"/>
      <c r="E64" s="128"/>
      <c r="F64" s="128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99" t="s">
        <v>330</v>
      </c>
      <c r="T64" s="12"/>
      <c r="U64" s="12"/>
      <c r="V64" s="12"/>
      <c r="W64" s="12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16" t="s">
        <v>331</v>
      </c>
      <c r="AL64" s="216" t="s">
        <v>331</v>
      </c>
      <c r="AM64" s="217"/>
      <c r="AN64" s="217"/>
      <c r="AO64" s="217"/>
      <c r="AP64" s="217"/>
      <c r="AQ64" s="218"/>
      <c r="AR64" s="218"/>
      <c r="AS64" s="219" t="s">
        <v>331</v>
      </c>
      <c r="AT64" s="220"/>
      <c r="AU64" s="220"/>
      <c r="AV64" s="220"/>
      <c r="AW64" s="220"/>
      <c r="AX64" s="279" t="s">
        <v>331</v>
      </c>
      <c r="AY64" s="26"/>
      <c r="AZ64" s="26"/>
      <c r="BA64" s="26"/>
      <c r="BB64" s="26"/>
      <c r="BC64" s="29"/>
      <c r="BD64" s="30"/>
      <c r="BE64" s="30"/>
      <c r="BF64" s="30"/>
      <c r="BG64" s="30"/>
      <c r="BH64" s="238" t="s">
        <v>331</v>
      </c>
      <c r="BI64" s="34"/>
      <c r="BJ64" s="34"/>
      <c r="BK64" s="34"/>
      <c r="BL64" s="34"/>
      <c r="BM64" s="37"/>
      <c r="BN64" s="38"/>
      <c r="BO64" s="38"/>
      <c r="BP64" s="38"/>
      <c r="BQ64" s="38"/>
      <c r="BR64" s="41"/>
      <c r="BS64" s="42"/>
      <c r="BT64" s="42"/>
      <c r="BU64" s="42"/>
      <c r="BV64" s="42"/>
      <c r="BW64" s="45"/>
      <c r="BX64" s="46"/>
      <c r="BY64" s="46"/>
      <c r="BZ64" s="46"/>
      <c r="CA64" s="46"/>
      <c r="CB64" s="66"/>
      <c r="CC64" s="66"/>
      <c r="CD64" s="66"/>
      <c r="CE64" s="66"/>
      <c r="CF64" s="66"/>
      <c r="CG64" s="66"/>
      <c r="CH64" s="66"/>
    </row>
    <row r="65" spans="1:86" ht="29.1" customHeight="1" outlineLevel="1">
      <c r="A65" s="6" t="s">
        <v>23</v>
      </c>
      <c r="B65" s="96" t="s">
        <v>332</v>
      </c>
      <c r="C65" s="128"/>
      <c r="D65" s="128"/>
      <c r="E65" s="128"/>
      <c r="F65" s="128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99" t="s">
        <v>330</v>
      </c>
      <c r="T65" s="12"/>
      <c r="U65" s="12"/>
      <c r="V65" s="12"/>
      <c r="W65" s="12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16" t="s">
        <v>331</v>
      </c>
      <c r="AL65" s="216" t="s">
        <v>331</v>
      </c>
      <c r="AM65" s="217"/>
      <c r="AN65" s="217"/>
      <c r="AO65" s="217"/>
      <c r="AP65" s="217"/>
      <c r="AQ65" s="218"/>
      <c r="AR65" s="218"/>
      <c r="AS65" s="219" t="s">
        <v>331</v>
      </c>
      <c r="AT65" s="220"/>
      <c r="AU65" s="220"/>
      <c r="AV65" s="220"/>
      <c r="AW65" s="220"/>
      <c r="AX65" s="279" t="s">
        <v>331</v>
      </c>
      <c r="AY65" s="26"/>
      <c r="AZ65" s="26"/>
      <c r="BA65" s="26"/>
      <c r="BB65" s="26"/>
      <c r="BC65" s="29"/>
      <c r="BD65" s="30"/>
      <c r="BE65" s="30"/>
      <c r="BF65" s="30"/>
      <c r="BG65" s="30"/>
      <c r="BH65" s="238" t="s">
        <v>331</v>
      </c>
      <c r="BI65" s="34"/>
      <c r="BJ65" s="34"/>
      <c r="BK65" s="34"/>
      <c r="BL65" s="34"/>
      <c r="BM65" s="37"/>
      <c r="BN65" s="38"/>
      <c r="BO65" s="38"/>
      <c r="BP65" s="38"/>
      <c r="BQ65" s="38"/>
      <c r="BR65" s="41"/>
      <c r="BS65" s="42"/>
      <c r="BT65" s="42"/>
      <c r="BU65" s="42"/>
      <c r="BV65" s="42"/>
      <c r="BW65" s="45"/>
      <c r="BX65" s="46"/>
      <c r="BY65" s="46"/>
      <c r="BZ65" s="46"/>
      <c r="CA65" s="46"/>
      <c r="CB65" s="66"/>
      <c r="CC65" s="66"/>
      <c r="CD65" s="66"/>
      <c r="CE65" s="66"/>
      <c r="CF65" s="66"/>
      <c r="CG65" s="66"/>
      <c r="CH65" s="66"/>
    </row>
    <row r="66" spans="1:86" ht="29.1" customHeight="1" outlineLevel="1">
      <c r="A66" s="6" t="s">
        <v>17</v>
      </c>
      <c r="B66" s="96" t="s">
        <v>332</v>
      </c>
      <c r="C66" s="128"/>
      <c r="D66" s="128"/>
      <c r="E66" s="128"/>
      <c r="F66" s="128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99" t="s">
        <v>330</v>
      </c>
      <c r="T66" s="12"/>
      <c r="U66" s="12"/>
      <c r="V66" s="12"/>
      <c r="W66" s="12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216" t="s">
        <v>331</v>
      </c>
      <c r="AL66" s="216" t="s">
        <v>331</v>
      </c>
      <c r="AM66" s="217"/>
      <c r="AN66" s="217"/>
      <c r="AO66" s="217"/>
      <c r="AP66" s="217"/>
      <c r="AQ66" s="218"/>
      <c r="AR66" s="218"/>
      <c r="AS66" s="219" t="s">
        <v>331</v>
      </c>
      <c r="AT66" s="220"/>
      <c r="AU66" s="220"/>
      <c r="AV66" s="220"/>
      <c r="AW66" s="220"/>
      <c r="AX66" s="279" t="s">
        <v>331</v>
      </c>
      <c r="AY66" s="26"/>
      <c r="AZ66" s="26"/>
      <c r="BA66" s="26"/>
      <c r="BB66" s="26"/>
      <c r="BC66" s="29"/>
      <c r="BD66" s="30"/>
      <c r="BE66" s="30"/>
      <c r="BF66" s="30"/>
      <c r="BG66" s="30"/>
      <c r="BH66" s="238" t="s">
        <v>331</v>
      </c>
      <c r="BI66" s="34"/>
      <c r="BJ66" s="34"/>
      <c r="BK66" s="34"/>
      <c r="BL66" s="34"/>
      <c r="BM66" s="37"/>
      <c r="BN66" s="38"/>
      <c r="BO66" s="38"/>
      <c r="BP66" s="38"/>
      <c r="BQ66" s="38"/>
      <c r="BR66" s="41"/>
      <c r="BS66" s="42"/>
      <c r="BT66" s="42"/>
      <c r="BU66" s="42"/>
      <c r="BV66" s="42"/>
      <c r="BW66" s="45"/>
      <c r="BX66" s="46"/>
      <c r="BY66" s="46"/>
      <c r="BZ66" s="46"/>
      <c r="CA66" s="46"/>
      <c r="CB66" s="66"/>
      <c r="CC66" s="66"/>
      <c r="CD66" s="66"/>
      <c r="CE66" s="66"/>
      <c r="CF66" s="66"/>
      <c r="CG66" s="66"/>
      <c r="CH66" s="66"/>
    </row>
    <row r="67" spans="1:86" ht="29.1" customHeight="1" outlineLevel="1">
      <c r="A67" s="6" t="s">
        <v>24</v>
      </c>
      <c r="B67" s="96" t="s">
        <v>332</v>
      </c>
      <c r="C67" s="128"/>
      <c r="D67" s="128"/>
      <c r="E67" s="128"/>
      <c r="F67" s="128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99" t="s">
        <v>330</v>
      </c>
      <c r="T67" s="12"/>
      <c r="U67" s="12"/>
      <c r="V67" s="12"/>
      <c r="W67" s="12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216" t="s">
        <v>331</v>
      </c>
      <c r="AL67" s="216" t="s">
        <v>331</v>
      </c>
      <c r="AM67" s="217"/>
      <c r="AN67" s="217"/>
      <c r="AO67" s="217"/>
      <c r="AP67" s="217"/>
      <c r="AQ67" s="218"/>
      <c r="AR67" s="218"/>
      <c r="AS67" s="219" t="s">
        <v>331</v>
      </c>
      <c r="AT67" s="220"/>
      <c r="AU67" s="220"/>
      <c r="AV67" s="220"/>
      <c r="AW67" s="220"/>
      <c r="AX67" s="279" t="s">
        <v>331</v>
      </c>
      <c r="AY67" s="26"/>
      <c r="AZ67" s="26"/>
      <c r="BA67" s="26"/>
      <c r="BB67" s="26"/>
      <c r="BC67" s="29"/>
      <c r="BD67" s="30"/>
      <c r="BE67" s="30"/>
      <c r="BF67" s="30"/>
      <c r="BG67" s="30"/>
      <c r="BH67" s="238" t="s">
        <v>331</v>
      </c>
      <c r="BI67" s="34"/>
      <c r="BJ67" s="34"/>
      <c r="BK67" s="34"/>
      <c r="BL67" s="34"/>
      <c r="BM67" s="37"/>
      <c r="BN67" s="38"/>
      <c r="BO67" s="38"/>
      <c r="BP67" s="38"/>
      <c r="BQ67" s="38"/>
      <c r="BR67" s="41"/>
      <c r="BS67" s="42"/>
      <c r="BT67" s="42"/>
      <c r="BU67" s="42"/>
      <c r="BV67" s="42"/>
      <c r="BW67" s="45"/>
      <c r="BX67" s="46"/>
      <c r="BY67" s="46"/>
      <c r="BZ67" s="46"/>
      <c r="CA67" s="46"/>
      <c r="CB67" s="66"/>
      <c r="CC67" s="66"/>
      <c r="CD67" s="66"/>
      <c r="CE67" s="66"/>
      <c r="CF67" s="66"/>
      <c r="CG67" s="66"/>
      <c r="CH67" s="66"/>
    </row>
    <row r="68" spans="1:86" ht="29.1" customHeight="1" outlineLevel="1">
      <c r="A68" s="6" t="s">
        <v>27</v>
      </c>
      <c r="B68" s="96" t="s">
        <v>332</v>
      </c>
      <c r="C68" s="128"/>
      <c r="D68" s="128"/>
      <c r="E68" s="128"/>
      <c r="F68" s="128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99" t="s">
        <v>330</v>
      </c>
      <c r="T68" s="12"/>
      <c r="U68" s="12"/>
      <c r="V68" s="12"/>
      <c r="W68" s="12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16" t="s">
        <v>331</v>
      </c>
      <c r="AL68" s="216" t="s">
        <v>331</v>
      </c>
      <c r="AM68" s="217"/>
      <c r="AN68" s="217"/>
      <c r="AO68" s="217"/>
      <c r="AP68" s="217"/>
      <c r="AQ68" s="218"/>
      <c r="AR68" s="218"/>
      <c r="AS68" s="219" t="s">
        <v>331</v>
      </c>
      <c r="AT68" s="220"/>
      <c r="AU68" s="220"/>
      <c r="AV68" s="220"/>
      <c r="AW68" s="220"/>
      <c r="AX68" s="279" t="s">
        <v>331</v>
      </c>
      <c r="AY68" s="26"/>
      <c r="AZ68" s="26"/>
      <c r="BA68" s="26"/>
      <c r="BB68" s="26"/>
      <c r="BC68" s="29"/>
      <c r="BD68" s="30"/>
      <c r="BE68" s="30"/>
      <c r="BF68" s="30"/>
      <c r="BG68" s="30"/>
      <c r="BH68" s="238" t="s">
        <v>331</v>
      </c>
      <c r="BI68" s="34"/>
      <c r="BJ68" s="34"/>
      <c r="BK68" s="34"/>
      <c r="BL68" s="34"/>
      <c r="BM68" s="37"/>
      <c r="BN68" s="38"/>
      <c r="BO68" s="38"/>
      <c r="BP68" s="38"/>
      <c r="BQ68" s="38"/>
      <c r="BR68" s="41"/>
      <c r="BS68" s="42"/>
      <c r="BT68" s="42"/>
      <c r="BU68" s="42"/>
      <c r="BV68" s="42"/>
      <c r="BW68" s="45"/>
      <c r="BX68" s="46"/>
      <c r="BY68" s="46"/>
      <c r="BZ68" s="46"/>
      <c r="CA68" s="46"/>
      <c r="CB68" s="66"/>
      <c r="CC68" s="66"/>
      <c r="CD68" s="66"/>
      <c r="CE68" s="66"/>
      <c r="CF68" s="66"/>
      <c r="CG68" s="66"/>
      <c r="CH68" s="66"/>
    </row>
    <row r="69" spans="1:86" ht="29.1" customHeight="1" outlineLevel="1">
      <c r="A69" s="6" t="s">
        <v>8</v>
      </c>
      <c r="B69" s="96" t="s">
        <v>332</v>
      </c>
      <c r="C69" s="128"/>
      <c r="D69" s="128"/>
      <c r="E69" s="128"/>
      <c r="F69" s="128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99" t="s">
        <v>330</v>
      </c>
      <c r="T69" s="12"/>
      <c r="U69" s="12"/>
      <c r="V69" s="12"/>
      <c r="W69" s="12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16" t="s">
        <v>331</v>
      </c>
      <c r="AL69" s="216" t="s">
        <v>331</v>
      </c>
      <c r="AM69" s="217"/>
      <c r="AN69" s="217"/>
      <c r="AO69" s="217"/>
      <c r="AP69" s="217"/>
      <c r="AQ69" s="218"/>
      <c r="AR69" s="218"/>
      <c r="AS69" s="219" t="s">
        <v>331</v>
      </c>
      <c r="AT69" s="220"/>
      <c r="AU69" s="220"/>
      <c r="AV69" s="220"/>
      <c r="AW69" s="220"/>
      <c r="AX69" s="279" t="s">
        <v>331</v>
      </c>
      <c r="AY69" s="26"/>
      <c r="AZ69" s="26"/>
      <c r="BA69" s="26"/>
      <c r="BB69" s="26"/>
      <c r="BC69" s="29"/>
      <c r="BD69" s="30"/>
      <c r="BE69" s="30"/>
      <c r="BF69" s="30"/>
      <c r="BG69" s="30"/>
      <c r="BH69" s="238" t="s">
        <v>331</v>
      </c>
      <c r="BI69" s="34"/>
      <c r="BJ69" s="34"/>
      <c r="BK69" s="34"/>
      <c r="BL69" s="34"/>
      <c r="BM69" s="37"/>
      <c r="BN69" s="38"/>
      <c r="BO69" s="38"/>
      <c r="BP69" s="38"/>
      <c r="BQ69" s="38"/>
      <c r="BR69" s="41"/>
      <c r="BS69" s="42"/>
      <c r="BT69" s="42"/>
      <c r="BU69" s="42"/>
      <c r="BV69" s="42"/>
      <c r="BW69" s="45"/>
      <c r="BX69" s="46"/>
      <c r="BY69" s="46"/>
      <c r="BZ69" s="46"/>
      <c r="CA69" s="46"/>
      <c r="CB69" s="66"/>
      <c r="CC69" s="66"/>
      <c r="CD69" s="66"/>
      <c r="CE69" s="66"/>
      <c r="CF69" s="66"/>
      <c r="CG69" s="66"/>
      <c r="CH69" s="66"/>
    </row>
    <row r="70" spans="1:86" ht="29.1" customHeight="1" outlineLevel="1">
      <c r="A70" s="6" t="s">
        <v>11</v>
      </c>
      <c r="B70" s="96" t="s">
        <v>332</v>
      </c>
      <c r="C70" s="128"/>
      <c r="D70" s="128"/>
      <c r="E70" s="128"/>
      <c r="F70" s="128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99" t="s">
        <v>330</v>
      </c>
      <c r="T70" s="12"/>
      <c r="U70" s="12"/>
      <c r="V70" s="12"/>
      <c r="W70" s="12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216" t="s">
        <v>331</v>
      </c>
      <c r="AL70" s="216" t="s">
        <v>331</v>
      </c>
      <c r="AM70" s="217"/>
      <c r="AN70" s="217"/>
      <c r="AO70" s="217"/>
      <c r="AP70" s="217"/>
      <c r="AQ70" s="218"/>
      <c r="AR70" s="218"/>
      <c r="AS70" s="219" t="s">
        <v>331</v>
      </c>
      <c r="AT70" s="220"/>
      <c r="AU70" s="220"/>
      <c r="AV70" s="220"/>
      <c r="AW70" s="220"/>
      <c r="AX70" s="279" t="s">
        <v>331</v>
      </c>
      <c r="AY70" s="26"/>
      <c r="AZ70" s="26"/>
      <c r="BA70" s="26"/>
      <c r="BB70" s="26"/>
      <c r="BC70" s="29"/>
      <c r="BD70" s="30"/>
      <c r="BE70" s="30"/>
      <c r="BF70" s="30"/>
      <c r="BG70" s="30"/>
      <c r="BH70" s="238" t="s">
        <v>331</v>
      </c>
      <c r="BI70" s="34"/>
      <c r="BJ70" s="34"/>
      <c r="BK70" s="34"/>
      <c r="BL70" s="34"/>
      <c r="BM70" s="37"/>
      <c r="BN70" s="38"/>
      <c r="BO70" s="38"/>
      <c r="BP70" s="38"/>
      <c r="BQ70" s="38"/>
      <c r="BR70" s="41"/>
      <c r="BS70" s="42"/>
      <c r="BT70" s="42"/>
      <c r="BU70" s="42"/>
      <c r="BV70" s="42"/>
      <c r="BW70" s="45"/>
      <c r="BX70" s="46"/>
      <c r="BY70" s="46"/>
      <c r="BZ70" s="46"/>
      <c r="CA70" s="46"/>
      <c r="CB70" s="66"/>
      <c r="CC70" s="66"/>
      <c r="CD70" s="66"/>
      <c r="CE70" s="66"/>
      <c r="CF70" s="66"/>
      <c r="CG70" s="66"/>
      <c r="CH70" s="66"/>
    </row>
    <row r="71" spans="1:86" ht="29.1" customHeight="1" outlineLevel="1">
      <c r="A71" s="6" t="s">
        <v>14</v>
      </c>
      <c r="B71" s="96" t="s">
        <v>332</v>
      </c>
      <c r="C71" s="128"/>
      <c r="D71" s="128"/>
      <c r="E71" s="128"/>
      <c r="F71" s="128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99" t="s">
        <v>330</v>
      </c>
      <c r="T71" s="12"/>
      <c r="U71" s="12"/>
      <c r="V71" s="12"/>
      <c r="W71" s="12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16" t="s">
        <v>331</v>
      </c>
      <c r="AL71" s="216" t="s">
        <v>331</v>
      </c>
      <c r="AM71" s="217"/>
      <c r="AN71" s="217"/>
      <c r="AO71" s="217"/>
      <c r="AP71" s="217"/>
      <c r="AQ71" s="218"/>
      <c r="AR71" s="218"/>
      <c r="AS71" s="219" t="s">
        <v>331</v>
      </c>
      <c r="AT71" s="220"/>
      <c r="AU71" s="220"/>
      <c r="AV71" s="220"/>
      <c r="AW71" s="220"/>
      <c r="AX71" s="279" t="s">
        <v>331</v>
      </c>
      <c r="AY71" s="26"/>
      <c r="AZ71" s="26"/>
      <c r="BA71" s="26"/>
      <c r="BB71" s="26"/>
      <c r="BC71" s="29"/>
      <c r="BD71" s="30"/>
      <c r="BE71" s="30"/>
      <c r="BF71" s="30"/>
      <c r="BG71" s="30"/>
      <c r="BH71" s="238" t="s">
        <v>331</v>
      </c>
      <c r="BI71" s="34"/>
      <c r="BJ71" s="34"/>
      <c r="BK71" s="34"/>
      <c r="BL71" s="34"/>
      <c r="BM71" s="37"/>
      <c r="BN71" s="38"/>
      <c r="BO71" s="38"/>
      <c r="BP71" s="38"/>
      <c r="BQ71" s="38"/>
      <c r="BR71" s="41"/>
      <c r="BS71" s="42"/>
      <c r="BT71" s="42"/>
      <c r="BU71" s="42"/>
      <c r="BV71" s="42"/>
      <c r="BW71" s="45"/>
      <c r="BX71" s="46"/>
      <c r="BY71" s="46"/>
      <c r="BZ71" s="46"/>
      <c r="CA71" s="46"/>
      <c r="CB71" s="66"/>
      <c r="CC71" s="66"/>
      <c r="CD71" s="66"/>
      <c r="CE71" s="66"/>
      <c r="CF71" s="66"/>
      <c r="CG71" s="66"/>
      <c r="CH71" s="66"/>
    </row>
    <row r="72" spans="1:86" ht="29.1" customHeight="1" outlineLevel="1">
      <c r="A72" s="6" t="s">
        <v>12</v>
      </c>
      <c r="B72" s="96" t="s">
        <v>332</v>
      </c>
      <c r="C72" s="128"/>
      <c r="D72" s="128"/>
      <c r="E72" s="128"/>
      <c r="F72" s="128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99" t="s">
        <v>330</v>
      </c>
      <c r="T72" s="12"/>
      <c r="U72" s="12"/>
      <c r="V72" s="12"/>
      <c r="W72" s="12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216" t="s">
        <v>331</v>
      </c>
      <c r="AL72" s="216" t="s">
        <v>331</v>
      </c>
      <c r="AM72" s="217"/>
      <c r="AN72" s="217"/>
      <c r="AO72" s="217"/>
      <c r="AP72" s="217"/>
      <c r="AQ72" s="218"/>
      <c r="AR72" s="218"/>
      <c r="AS72" s="219" t="s">
        <v>331</v>
      </c>
      <c r="AT72" s="220"/>
      <c r="AU72" s="220"/>
      <c r="AV72" s="220"/>
      <c r="AW72" s="220"/>
      <c r="AX72" s="279" t="s">
        <v>331</v>
      </c>
      <c r="AY72" s="26"/>
      <c r="AZ72" s="26"/>
      <c r="BA72" s="26"/>
      <c r="BB72" s="26"/>
      <c r="BC72" s="29"/>
      <c r="BD72" s="30"/>
      <c r="BE72" s="30"/>
      <c r="BF72" s="30"/>
      <c r="BG72" s="30"/>
      <c r="BH72" s="238" t="s">
        <v>331</v>
      </c>
      <c r="BI72" s="34"/>
      <c r="BJ72" s="34"/>
      <c r="BK72" s="34"/>
      <c r="BL72" s="34"/>
      <c r="BM72" s="37"/>
      <c r="BN72" s="38"/>
      <c r="BO72" s="38"/>
      <c r="BP72" s="38"/>
      <c r="BQ72" s="38"/>
      <c r="BR72" s="41"/>
      <c r="BS72" s="42"/>
      <c r="BT72" s="42"/>
      <c r="BU72" s="42"/>
      <c r="BV72" s="42"/>
      <c r="BW72" s="45"/>
      <c r="BX72" s="46"/>
      <c r="BY72" s="46"/>
      <c r="BZ72" s="46"/>
      <c r="CA72" s="46"/>
      <c r="CB72" s="66"/>
      <c r="CC72" s="66"/>
      <c r="CD72" s="66"/>
      <c r="CE72" s="66"/>
      <c r="CF72" s="66"/>
      <c r="CG72" s="66"/>
      <c r="CH72" s="66"/>
    </row>
    <row r="73" spans="1:86" ht="29.1" customHeight="1" outlineLevel="1">
      <c r="A73" s="6" t="s">
        <v>25</v>
      </c>
      <c r="B73" s="96" t="s">
        <v>332</v>
      </c>
      <c r="C73" s="128"/>
      <c r="D73" s="128"/>
      <c r="E73" s="128"/>
      <c r="F73" s="128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99" t="s">
        <v>330</v>
      </c>
      <c r="T73" s="12"/>
      <c r="U73" s="12"/>
      <c r="V73" s="12"/>
      <c r="W73" s="12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16" t="s">
        <v>331</v>
      </c>
      <c r="AL73" s="216" t="s">
        <v>331</v>
      </c>
      <c r="AM73" s="217"/>
      <c r="AN73" s="217"/>
      <c r="AO73" s="217"/>
      <c r="AP73" s="217"/>
      <c r="AQ73" s="218"/>
      <c r="AR73" s="218"/>
      <c r="AS73" s="219" t="s">
        <v>331</v>
      </c>
      <c r="AT73" s="220"/>
      <c r="AU73" s="220"/>
      <c r="AV73" s="220"/>
      <c r="AW73" s="220"/>
      <c r="AX73" s="279" t="s">
        <v>331</v>
      </c>
      <c r="AY73" s="26"/>
      <c r="AZ73" s="26"/>
      <c r="BA73" s="26"/>
      <c r="BB73" s="26"/>
      <c r="BC73" s="29"/>
      <c r="BD73" s="30"/>
      <c r="BE73" s="30"/>
      <c r="BF73" s="30"/>
      <c r="BG73" s="30"/>
      <c r="BH73" s="238" t="s">
        <v>331</v>
      </c>
      <c r="BI73" s="34"/>
      <c r="BJ73" s="34"/>
      <c r="BK73" s="34"/>
      <c r="BL73" s="34"/>
      <c r="BM73" s="37"/>
      <c r="BN73" s="38"/>
      <c r="BO73" s="38"/>
      <c r="BP73" s="38"/>
      <c r="BQ73" s="38"/>
      <c r="BR73" s="41"/>
      <c r="BS73" s="42"/>
      <c r="BT73" s="42"/>
      <c r="BU73" s="42"/>
      <c r="BV73" s="42"/>
      <c r="BW73" s="45"/>
      <c r="BX73" s="46"/>
      <c r="BY73" s="46"/>
      <c r="BZ73" s="46"/>
      <c r="CA73" s="46"/>
      <c r="CB73" s="66"/>
      <c r="CC73" s="66"/>
      <c r="CD73" s="66"/>
      <c r="CE73" s="66"/>
      <c r="CF73" s="66"/>
      <c r="CG73" s="66"/>
      <c r="CH73" s="66"/>
    </row>
    <row r="74" spans="1:86" ht="29.1" customHeight="1" outlineLevel="1">
      <c r="A74" s="6" t="s">
        <v>26</v>
      </c>
      <c r="B74" s="96" t="s">
        <v>332</v>
      </c>
      <c r="C74" s="128"/>
      <c r="D74" s="128"/>
      <c r="E74" s="128"/>
      <c r="F74" s="128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99" t="s">
        <v>330</v>
      </c>
      <c r="T74" s="12"/>
      <c r="U74" s="12"/>
      <c r="V74" s="12"/>
      <c r="W74" s="12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16" t="s">
        <v>331</v>
      </c>
      <c r="AL74" s="216" t="s">
        <v>331</v>
      </c>
      <c r="AM74" s="217"/>
      <c r="AN74" s="217"/>
      <c r="AO74" s="217"/>
      <c r="AP74" s="217"/>
      <c r="AQ74" s="218"/>
      <c r="AR74" s="218"/>
      <c r="AS74" s="219" t="s">
        <v>331</v>
      </c>
      <c r="AT74" s="220"/>
      <c r="AU74" s="220"/>
      <c r="AV74" s="220"/>
      <c r="AW74" s="220"/>
      <c r="AX74" s="279" t="s">
        <v>331</v>
      </c>
      <c r="AY74" s="26"/>
      <c r="AZ74" s="26"/>
      <c r="BA74" s="26"/>
      <c r="BB74" s="26"/>
      <c r="BC74" s="29"/>
      <c r="BD74" s="30"/>
      <c r="BE74" s="30"/>
      <c r="BF74" s="30"/>
      <c r="BG74" s="30"/>
      <c r="BH74" s="238" t="s">
        <v>331</v>
      </c>
      <c r="BI74" s="34"/>
      <c r="BJ74" s="34"/>
      <c r="BK74" s="34"/>
      <c r="BL74" s="34"/>
      <c r="BM74" s="37"/>
      <c r="BN74" s="38"/>
      <c r="BO74" s="38"/>
      <c r="BP74" s="38"/>
      <c r="BQ74" s="38"/>
      <c r="BR74" s="41"/>
      <c r="BS74" s="42"/>
      <c r="BT74" s="42"/>
      <c r="BU74" s="42"/>
      <c r="BV74" s="42"/>
      <c r="BW74" s="45"/>
      <c r="BX74" s="46"/>
      <c r="BY74" s="46"/>
      <c r="BZ74" s="46"/>
      <c r="CA74" s="46"/>
      <c r="CB74" s="66"/>
      <c r="CC74" s="66"/>
      <c r="CD74" s="66"/>
      <c r="CE74" s="66"/>
      <c r="CF74" s="66"/>
      <c r="CG74" s="66"/>
      <c r="CH74" s="66"/>
    </row>
    <row r="75" spans="1:86" ht="29.1" customHeight="1" outlineLevel="1">
      <c r="A75" s="6" t="s">
        <v>5</v>
      </c>
      <c r="B75" s="96" t="s">
        <v>332</v>
      </c>
      <c r="C75" s="128"/>
      <c r="D75" s="128"/>
      <c r="E75" s="128"/>
      <c r="F75" s="128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99" t="s">
        <v>330</v>
      </c>
      <c r="T75" s="12"/>
      <c r="U75" s="12"/>
      <c r="V75" s="12"/>
      <c r="W75" s="12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216" t="s">
        <v>331</v>
      </c>
      <c r="AL75" s="216" t="s">
        <v>331</v>
      </c>
      <c r="AM75" s="217"/>
      <c r="AN75" s="217"/>
      <c r="AO75" s="217"/>
      <c r="AP75" s="217"/>
      <c r="AQ75" s="218"/>
      <c r="AR75" s="218"/>
      <c r="AS75" s="219" t="s">
        <v>331</v>
      </c>
      <c r="AT75" s="220"/>
      <c r="AU75" s="220"/>
      <c r="AV75" s="220"/>
      <c r="AW75" s="220"/>
      <c r="AX75" s="279" t="s">
        <v>331</v>
      </c>
      <c r="AY75" s="26"/>
      <c r="AZ75" s="26"/>
      <c r="BA75" s="26"/>
      <c r="BB75" s="26"/>
      <c r="BC75" s="29"/>
      <c r="BD75" s="30"/>
      <c r="BE75" s="30"/>
      <c r="BF75" s="30"/>
      <c r="BG75" s="30"/>
      <c r="BH75" s="238" t="s">
        <v>331</v>
      </c>
      <c r="BI75" s="34"/>
      <c r="BJ75" s="34"/>
      <c r="BK75" s="34"/>
      <c r="BL75" s="34"/>
      <c r="BM75" s="37"/>
      <c r="BN75" s="38"/>
      <c r="BO75" s="38"/>
      <c r="BP75" s="38"/>
      <c r="BQ75" s="38"/>
      <c r="BR75" s="41"/>
      <c r="BS75" s="42"/>
      <c r="BT75" s="42"/>
      <c r="BU75" s="42"/>
      <c r="BV75" s="42"/>
      <c r="BW75" s="45"/>
      <c r="BX75" s="46"/>
      <c r="BY75" s="46"/>
      <c r="BZ75" s="46"/>
      <c r="CA75" s="46"/>
      <c r="CB75" s="66"/>
      <c r="CC75" s="66"/>
      <c r="CD75" s="66"/>
      <c r="CE75" s="66"/>
      <c r="CF75" s="66"/>
      <c r="CG75" s="66"/>
      <c r="CH75" s="66"/>
    </row>
    <row r="76" spans="1:86" ht="29.1" customHeight="1" outlineLevel="1">
      <c r="A76" s="6" t="s">
        <v>7</v>
      </c>
      <c r="B76" s="96" t="s">
        <v>332</v>
      </c>
      <c r="C76" s="128"/>
      <c r="D76" s="128"/>
      <c r="E76" s="128"/>
      <c r="F76" s="128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99" t="s">
        <v>330</v>
      </c>
      <c r="T76" s="12"/>
      <c r="U76" s="12"/>
      <c r="V76" s="12"/>
      <c r="W76" s="12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16" t="s">
        <v>331</v>
      </c>
      <c r="AL76" s="216" t="s">
        <v>331</v>
      </c>
      <c r="AM76" s="217"/>
      <c r="AN76" s="217"/>
      <c r="AO76" s="217"/>
      <c r="AP76" s="217"/>
      <c r="AQ76" s="218"/>
      <c r="AR76" s="218"/>
      <c r="AS76" s="219" t="s">
        <v>331</v>
      </c>
      <c r="AT76" s="220"/>
      <c r="AU76" s="220"/>
      <c r="AV76" s="220"/>
      <c r="AW76" s="220"/>
      <c r="AX76" s="279" t="s">
        <v>331</v>
      </c>
      <c r="AY76" s="26"/>
      <c r="AZ76" s="26"/>
      <c r="BA76" s="26"/>
      <c r="BB76" s="26"/>
      <c r="BC76" s="29"/>
      <c r="BD76" s="30"/>
      <c r="BE76" s="30"/>
      <c r="BF76" s="30"/>
      <c r="BG76" s="30"/>
      <c r="BH76" s="238" t="s">
        <v>331</v>
      </c>
      <c r="BI76" s="34"/>
      <c r="BJ76" s="34"/>
      <c r="BK76" s="34"/>
      <c r="BL76" s="34"/>
      <c r="BM76" s="37"/>
      <c r="BN76" s="38"/>
      <c r="BO76" s="38"/>
      <c r="BP76" s="38"/>
      <c r="BQ76" s="38"/>
      <c r="BR76" s="41"/>
      <c r="BS76" s="42"/>
      <c r="BT76" s="42"/>
      <c r="BU76" s="42"/>
      <c r="BV76" s="42"/>
      <c r="BW76" s="45"/>
      <c r="BX76" s="46"/>
      <c r="BY76" s="46"/>
      <c r="BZ76" s="46"/>
      <c r="CA76" s="46"/>
      <c r="CB76" s="66"/>
      <c r="CC76" s="66"/>
      <c r="CD76" s="66"/>
      <c r="CE76" s="66"/>
      <c r="CF76" s="66"/>
      <c r="CG76" s="66"/>
      <c r="CH76" s="66"/>
    </row>
    <row r="77" spans="1:86" ht="29.1" customHeight="1" outlineLevel="1">
      <c r="A77" s="6" t="s">
        <v>1</v>
      </c>
      <c r="B77" s="96" t="s">
        <v>332</v>
      </c>
      <c r="C77" s="128"/>
      <c r="D77" s="128"/>
      <c r="E77" s="128"/>
      <c r="F77" s="128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99" t="s">
        <v>330</v>
      </c>
      <c r="T77" s="12"/>
      <c r="U77" s="12"/>
      <c r="V77" s="12"/>
      <c r="W77" s="12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216" t="s">
        <v>331</v>
      </c>
      <c r="AL77" s="216" t="s">
        <v>331</v>
      </c>
      <c r="AM77" s="217"/>
      <c r="AN77" s="217"/>
      <c r="AO77" s="217"/>
      <c r="AP77" s="217"/>
      <c r="AQ77" s="218"/>
      <c r="AR77" s="218"/>
      <c r="AS77" s="219" t="s">
        <v>331</v>
      </c>
      <c r="AT77" s="220"/>
      <c r="AU77" s="220"/>
      <c r="AV77" s="220"/>
      <c r="AW77" s="220"/>
      <c r="AX77" s="279" t="s">
        <v>331</v>
      </c>
      <c r="AY77" s="26"/>
      <c r="AZ77" s="26"/>
      <c r="BA77" s="26"/>
      <c r="BB77" s="26"/>
      <c r="BC77" s="29"/>
      <c r="BD77" s="30"/>
      <c r="BE77" s="30"/>
      <c r="BF77" s="30"/>
      <c r="BG77" s="30"/>
      <c r="BH77" s="238" t="s">
        <v>331</v>
      </c>
      <c r="BI77" s="34"/>
      <c r="BJ77" s="34"/>
      <c r="BK77" s="34"/>
      <c r="BL77" s="34"/>
      <c r="BM77" s="37"/>
      <c r="BN77" s="38"/>
      <c r="BO77" s="38"/>
      <c r="BP77" s="38"/>
      <c r="BQ77" s="38"/>
      <c r="BR77" s="41"/>
      <c r="BS77" s="42"/>
      <c r="BT77" s="42"/>
      <c r="BU77" s="42"/>
      <c r="BV77" s="42"/>
      <c r="BW77" s="45"/>
      <c r="BX77" s="46"/>
      <c r="BY77" s="46"/>
      <c r="BZ77" s="46"/>
      <c r="CA77" s="46"/>
      <c r="CB77" s="66"/>
      <c r="CC77" s="66"/>
      <c r="CD77" s="66"/>
      <c r="CE77" s="66"/>
      <c r="CF77" s="66"/>
      <c r="CG77" s="66"/>
      <c r="CH77" s="66"/>
    </row>
    <row r="78" spans="1:86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22"/>
      <c r="BY78" s="22"/>
      <c r="BZ78" s="22"/>
      <c r="CA78" s="22"/>
      <c r="CB78" s="1"/>
      <c r="CC78" s="1"/>
      <c r="CD78" s="1"/>
      <c r="CE78" s="1"/>
      <c r="CF78" s="1"/>
      <c r="CG78" s="1"/>
      <c r="CH78" s="1"/>
    </row>
    <row r="79" spans="1:86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2"/>
      <c r="U79" s="12"/>
      <c r="V79" s="12"/>
      <c r="W79" s="12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216" t="s">
        <v>331</v>
      </c>
      <c r="AL79" s="216" t="s">
        <v>331</v>
      </c>
      <c r="AM79" s="16"/>
      <c r="AN79" s="16"/>
      <c r="AO79" s="16"/>
      <c r="AP79" s="16"/>
      <c r="AQ79" s="17"/>
      <c r="AR79" s="17"/>
      <c r="AS79" s="20"/>
      <c r="AT79" s="21"/>
      <c r="AU79" s="21"/>
      <c r="AV79" s="21"/>
      <c r="AW79" s="21"/>
      <c r="AX79" s="279" t="s">
        <v>331</v>
      </c>
      <c r="AY79" s="26"/>
      <c r="AZ79" s="26"/>
      <c r="BA79" s="26"/>
      <c r="BB79" s="26"/>
      <c r="BC79" s="29"/>
      <c r="BD79" s="30"/>
      <c r="BE79" s="30"/>
      <c r="BF79" s="30"/>
      <c r="BG79" s="30"/>
      <c r="BH79" s="33"/>
      <c r="BI79" s="34"/>
      <c r="BJ79" s="34"/>
      <c r="BK79" s="34"/>
      <c r="BL79" s="34"/>
      <c r="BM79" s="37"/>
      <c r="BN79" s="38"/>
      <c r="BO79" s="38"/>
      <c r="BP79" s="38"/>
      <c r="BQ79" s="38"/>
      <c r="BR79" s="41"/>
      <c r="BS79" s="42"/>
      <c r="BT79" s="42"/>
      <c r="BU79" s="42"/>
      <c r="BV79" s="42"/>
      <c r="BW79" s="45"/>
      <c r="BX79" s="46"/>
      <c r="BY79" s="46"/>
      <c r="BZ79" s="46"/>
      <c r="CA79" s="46"/>
      <c r="CB79" s="66"/>
      <c r="CC79" s="66"/>
      <c r="CD79" s="66"/>
      <c r="CE79" s="66"/>
      <c r="CF79" s="66"/>
      <c r="CG79" s="66"/>
      <c r="CH79" s="66"/>
    </row>
    <row r="80" spans="1:86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2"/>
      <c r="U80" s="12"/>
      <c r="V80" s="12"/>
      <c r="W80" s="12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216" t="s">
        <v>331</v>
      </c>
      <c r="AL80" s="216" t="s">
        <v>331</v>
      </c>
      <c r="AM80" s="16"/>
      <c r="AN80" s="16"/>
      <c r="AO80" s="16"/>
      <c r="AP80" s="16"/>
      <c r="AQ80" s="17"/>
      <c r="AR80" s="17"/>
      <c r="AS80" s="20"/>
      <c r="AT80" s="21"/>
      <c r="AU80" s="21"/>
      <c r="AV80" s="21"/>
      <c r="AW80" s="21"/>
      <c r="AX80" s="279" t="s">
        <v>331</v>
      </c>
      <c r="AY80" s="26"/>
      <c r="AZ80" s="26"/>
      <c r="BA80" s="26"/>
      <c r="BB80" s="26"/>
      <c r="BC80" s="29"/>
      <c r="BD80" s="30"/>
      <c r="BE80" s="30"/>
      <c r="BF80" s="30"/>
      <c r="BG80" s="30"/>
      <c r="BH80" s="33"/>
      <c r="BI80" s="33"/>
      <c r="BJ80" s="33"/>
      <c r="BK80" s="33"/>
      <c r="BL80" s="33"/>
      <c r="BM80" s="37"/>
      <c r="BN80" s="38"/>
      <c r="BO80" s="38"/>
      <c r="BP80" s="38"/>
      <c r="BQ80" s="38"/>
      <c r="BR80" s="41"/>
      <c r="BS80" s="42"/>
      <c r="BT80" s="42"/>
      <c r="BU80" s="42"/>
      <c r="BV80" s="42"/>
      <c r="BW80" s="45"/>
      <c r="BX80" s="46"/>
      <c r="BY80" s="46"/>
      <c r="BZ80" s="46"/>
      <c r="CA80" s="46"/>
      <c r="CB80" s="66"/>
      <c r="CC80" s="66"/>
      <c r="CD80" s="66"/>
      <c r="CE80" s="66"/>
      <c r="CF80" s="66"/>
      <c r="CG80" s="66"/>
      <c r="CH80" s="66"/>
    </row>
    <row r="81" spans="1:86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2"/>
      <c r="U81" s="12"/>
      <c r="V81" s="12"/>
      <c r="W81" s="12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216" t="s">
        <v>331</v>
      </c>
      <c r="AL81" s="216" t="s">
        <v>331</v>
      </c>
      <c r="AM81" s="16"/>
      <c r="AN81" s="16"/>
      <c r="AO81" s="16"/>
      <c r="AP81" s="16"/>
      <c r="AQ81" s="17"/>
      <c r="AR81" s="17"/>
      <c r="AS81" s="20"/>
      <c r="AT81" s="21"/>
      <c r="AU81" s="21"/>
      <c r="AV81" s="21"/>
      <c r="AW81" s="21"/>
      <c r="AX81" s="279" t="s">
        <v>331</v>
      </c>
      <c r="AY81" s="26"/>
      <c r="AZ81" s="26"/>
      <c r="BA81" s="26"/>
      <c r="BB81" s="26"/>
      <c r="BC81" s="29"/>
      <c r="BD81" s="30"/>
      <c r="BE81" s="30"/>
      <c r="BF81" s="30"/>
      <c r="BG81" s="30"/>
      <c r="BH81" s="33"/>
      <c r="BI81" s="34"/>
      <c r="BJ81" s="34"/>
      <c r="BK81" s="34"/>
      <c r="BL81" s="34"/>
      <c r="BM81" s="37"/>
      <c r="BN81" s="38"/>
      <c r="BO81" s="38"/>
      <c r="BP81" s="38"/>
      <c r="BQ81" s="38"/>
      <c r="BR81" s="41"/>
      <c r="BS81" s="42"/>
      <c r="BT81" s="42"/>
      <c r="BU81" s="42"/>
      <c r="BV81" s="42"/>
      <c r="BW81" s="45"/>
      <c r="BX81" s="46"/>
      <c r="BY81" s="46"/>
      <c r="BZ81" s="46"/>
      <c r="CA81" s="46"/>
      <c r="CB81" s="66"/>
      <c r="CC81" s="66"/>
      <c r="CD81" s="66"/>
      <c r="CE81" s="66"/>
      <c r="CF81" s="66"/>
      <c r="CG81" s="66"/>
      <c r="CH81" s="66"/>
    </row>
  </sheetData>
  <mergeCells count="80">
    <mergeCell ref="C48:F48"/>
    <mergeCell ref="G48:J48"/>
    <mergeCell ref="K48:N48"/>
    <mergeCell ref="O48:R48"/>
    <mergeCell ref="T48:W48"/>
    <mergeCell ref="X48:AA48"/>
    <mergeCell ref="AB48:AE48"/>
    <mergeCell ref="AF48:AI48"/>
    <mergeCell ref="CF47:CF49"/>
    <mergeCell ref="CG47:CG49"/>
    <mergeCell ref="BH47:BH49"/>
    <mergeCell ref="BI47:BL48"/>
    <mergeCell ref="BM47:BM49"/>
    <mergeCell ref="BN47:BQ48"/>
    <mergeCell ref="BR47:BR49"/>
    <mergeCell ref="BS47:BV48"/>
    <mergeCell ref="AS47:AS49"/>
    <mergeCell ref="AT47:AW48"/>
    <mergeCell ref="AX47:AX49"/>
    <mergeCell ref="AY47:BB48"/>
    <mergeCell ref="BC47:BC49"/>
    <mergeCell ref="CH47:CH49"/>
    <mergeCell ref="BW47:BW49"/>
    <mergeCell ref="BX47:CA48"/>
    <mergeCell ref="CB47:CB49"/>
    <mergeCell ref="CC47:CC49"/>
    <mergeCell ref="CD47:CD49"/>
    <mergeCell ref="CE47:CE49"/>
    <mergeCell ref="BD47:BG48"/>
    <mergeCell ref="AF4:AI4"/>
    <mergeCell ref="A45:CH45"/>
    <mergeCell ref="B47:B49"/>
    <mergeCell ref="C47:R47"/>
    <mergeCell ref="S47:S49"/>
    <mergeCell ref="T47:AI47"/>
    <mergeCell ref="AK47:AK49"/>
    <mergeCell ref="AL47:AL49"/>
    <mergeCell ref="AM47:AP48"/>
    <mergeCell ref="AQ47:AQ49"/>
    <mergeCell ref="C4:F4"/>
    <mergeCell ref="G4:J4"/>
    <mergeCell ref="K4:N4"/>
    <mergeCell ref="O4:R4"/>
    <mergeCell ref="T4:W4"/>
    <mergeCell ref="CD3:CD5"/>
    <mergeCell ref="CE3:CE5"/>
    <mergeCell ref="CF3:CF5"/>
    <mergeCell ref="BC3:BC5"/>
    <mergeCell ref="BD3:BG4"/>
    <mergeCell ref="BH3:BH5"/>
    <mergeCell ref="BI3:BL4"/>
    <mergeCell ref="BM3:BM5"/>
    <mergeCell ref="BN3:BQ4"/>
    <mergeCell ref="BX3:CA4"/>
    <mergeCell ref="CB3:CB5"/>
    <mergeCell ref="CC3:CC5"/>
    <mergeCell ref="BS3:BV4"/>
    <mergeCell ref="BW3:BW5"/>
    <mergeCell ref="X4:AA4"/>
    <mergeCell ref="AB4:AE4"/>
    <mergeCell ref="AQ3:AQ5"/>
    <mergeCell ref="AR3:AR5"/>
    <mergeCell ref="AS3:AS5"/>
    <mergeCell ref="AJ3:AJ5"/>
    <mergeCell ref="AT3:AW4"/>
    <mergeCell ref="AX3:AX5"/>
    <mergeCell ref="AR47:AR49"/>
    <mergeCell ref="AY3:BB4"/>
    <mergeCell ref="B2:S2"/>
    <mergeCell ref="AK2:CH2"/>
    <mergeCell ref="B3:B5"/>
    <mergeCell ref="C3:R3"/>
    <mergeCell ref="S3:S5"/>
    <mergeCell ref="T3:AI3"/>
    <mergeCell ref="AK3:AK5"/>
    <mergeCell ref="AL3:AL5"/>
    <mergeCell ref="AM3:AP4"/>
    <mergeCell ref="CG3:CG5"/>
    <mergeCell ref="CH3:CH5"/>
    <mergeCell ref="BR3:BR5"/>
  </mergeCells>
  <conditionalFormatting sqref="CJ5:CK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{360D5188-F01D-43D2-AD43-458D99B58CA8}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D5188-F01D-43D2-AD43-458D99B58C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CJ5:CK6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sheetPr codeName="Tabelle8">
    <tabColor theme="3" tint="0.59999389629810485"/>
  </sheetPr>
  <dimension ref="A1:CK81"/>
  <sheetViews>
    <sheetView zoomScale="55" zoomScaleNormal="55" zoomScalePageLayoutView="85" workbookViewId="0">
      <selection activeCell="A2" sqref="A2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27.375" style="1" customWidth="1"/>
    <col min="3" max="6" width="17.375" style="1" hidden="1" customWidth="1" outlineLevel="1"/>
    <col min="7" max="9" width="14.875" style="3" hidden="1" customWidth="1" outlineLevel="3"/>
    <col min="10" max="18" width="14.875" style="1" hidden="1" customWidth="1" outlineLevel="3"/>
    <col min="19" max="19" width="23" style="1" customWidth="1" collapsed="1"/>
    <col min="20" max="23" width="14.875" style="1" hidden="1" customWidth="1" outlineLevel="1"/>
    <col min="24" max="35" width="12.875" style="1" hidden="1" customWidth="1" outlineLevel="1"/>
    <col min="36" max="36" width="12.875" style="1" customWidth="1" collapsed="1"/>
    <col min="37" max="38" width="12.875" style="1" customWidth="1"/>
    <col min="39" max="42" width="12.375" style="1" hidden="1" customWidth="1" outlineLevel="1"/>
    <col min="43" max="43" width="13.25" style="1" customWidth="1" collapsed="1"/>
    <col min="44" max="44" width="13.25" style="1" customWidth="1"/>
    <col min="45" max="45" width="13.875" style="1" customWidth="1"/>
    <col min="46" max="49" width="12.625" style="1" hidden="1" customWidth="1" outlineLevel="1"/>
    <col min="50" max="50" width="14" style="1" customWidth="1" collapsed="1"/>
    <col min="51" max="54" width="12.375" style="1" hidden="1" customWidth="1" outlineLevel="1"/>
    <col min="55" max="55" width="16.625" style="1" customWidth="1" collapsed="1"/>
    <col min="56" max="59" width="12.875" style="1" hidden="1" customWidth="1" outlineLevel="1"/>
    <col min="60" max="60" width="16" style="1" customWidth="1" collapsed="1"/>
    <col min="61" max="64" width="12.125" style="1" hidden="1" customWidth="1" outlineLevel="1"/>
    <col min="65" max="65" width="15.875" style="1" customWidth="1" collapsed="1"/>
    <col min="66" max="69" width="14.875" style="1" hidden="1" customWidth="1" outlineLevel="1"/>
    <col min="70" max="70" width="16.5" style="1" customWidth="1" collapsed="1"/>
    <col min="71" max="74" width="12.875" style="1" hidden="1" customWidth="1" outlineLevel="1"/>
    <col min="75" max="75" width="18" style="1" customWidth="1" collapsed="1"/>
    <col min="76" max="79" width="14.5" style="1" hidden="1" customWidth="1" outlineLevel="1"/>
    <col min="80" max="80" width="10.875" style="1" collapsed="1"/>
    <col min="81" max="81" width="10.875" style="1"/>
    <col min="82" max="82" width="13.375" style="1" customWidth="1"/>
    <col min="83" max="84" width="10.875" style="1"/>
    <col min="85" max="85" width="13.125" style="1" customWidth="1"/>
    <col min="86" max="86" width="12.75" style="1" customWidth="1"/>
    <col min="87" max="88" width="10.875" style="1"/>
    <col min="89" max="89" width="29.625" style="1" bestFit="1" customWidth="1"/>
    <col min="90" max="16384" width="10.875" style="1"/>
  </cols>
  <sheetData>
    <row r="1" spans="1:89" ht="24.95" customHeight="1">
      <c r="A1" s="155" t="s">
        <v>348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9" ht="45" customHeight="1">
      <c r="B2" s="472" t="s">
        <v>49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363"/>
      <c r="U2" s="363"/>
      <c r="V2" s="363"/>
      <c r="W2" s="363"/>
      <c r="AK2" s="472" t="s">
        <v>50</v>
      </c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</row>
    <row r="3" spans="1:89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8" t="s">
        <v>30</v>
      </c>
      <c r="T3" s="451" t="s">
        <v>30</v>
      </c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60" t="s">
        <v>435</v>
      </c>
      <c r="AK3" s="612" t="s">
        <v>301</v>
      </c>
      <c r="AL3" s="473" t="s">
        <v>65</v>
      </c>
      <c r="AM3" s="476" t="s">
        <v>31</v>
      </c>
      <c r="AN3" s="476"/>
      <c r="AO3" s="476"/>
      <c r="AP3" s="476"/>
      <c r="AQ3" s="477" t="s">
        <v>66</v>
      </c>
      <c r="AR3" s="477" t="s">
        <v>302</v>
      </c>
      <c r="AS3" s="480" t="s">
        <v>308</v>
      </c>
      <c r="AT3" s="482" t="s">
        <v>64</v>
      </c>
      <c r="AU3" s="482"/>
      <c r="AV3" s="482"/>
      <c r="AW3" s="482"/>
      <c r="AX3" s="483" t="s">
        <v>309</v>
      </c>
      <c r="AY3" s="484" t="s">
        <v>32</v>
      </c>
      <c r="AZ3" s="484"/>
      <c r="BA3" s="484"/>
      <c r="BB3" s="484"/>
      <c r="BC3" s="485" t="s">
        <v>68</v>
      </c>
      <c r="BD3" s="486" t="s">
        <v>57</v>
      </c>
      <c r="BE3" s="486"/>
      <c r="BF3" s="486"/>
      <c r="BG3" s="486"/>
      <c r="BH3" s="487" t="s">
        <v>446</v>
      </c>
      <c r="BI3" s="488" t="s">
        <v>447</v>
      </c>
      <c r="BJ3" s="489"/>
      <c r="BK3" s="489"/>
      <c r="BL3" s="490"/>
      <c r="BM3" s="494" t="s">
        <v>448</v>
      </c>
      <c r="BN3" s="495" t="s">
        <v>449</v>
      </c>
      <c r="BO3" s="496"/>
      <c r="BP3" s="496"/>
      <c r="BQ3" s="497"/>
      <c r="BR3" s="538" t="s">
        <v>450</v>
      </c>
      <c r="BS3" s="529" t="s">
        <v>451</v>
      </c>
      <c r="BT3" s="530"/>
      <c r="BU3" s="530"/>
      <c r="BV3" s="531"/>
      <c r="BW3" s="481" t="s">
        <v>36</v>
      </c>
      <c r="BX3" s="544" t="s">
        <v>36</v>
      </c>
      <c r="BY3" s="544"/>
      <c r="BZ3" s="544"/>
      <c r="CA3" s="544"/>
      <c r="CB3" s="523" t="s">
        <v>72</v>
      </c>
      <c r="CC3" s="523" t="s">
        <v>73</v>
      </c>
      <c r="CD3" s="523" t="s">
        <v>62</v>
      </c>
      <c r="CE3" s="523" t="s">
        <v>305</v>
      </c>
      <c r="CF3" s="523" t="s">
        <v>306</v>
      </c>
      <c r="CG3" s="523" t="s">
        <v>307</v>
      </c>
      <c r="CH3" s="523" t="s">
        <v>63</v>
      </c>
      <c r="CJ3" s="375" t="s">
        <v>159</v>
      </c>
      <c r="CK3" s="376" t="s">
        <v>351</v>
      </c>
    </row>
    <row r="4" spans="1:89" ht="26.1" customHeight="1">
      <c r="A4" s="4"/>
      <c r="B4" s="444"/>
      <c r="C4" s="463" t="s">
        <v>43</v>
      </c>
      <c r="D4" s="464"/>
      <c r="E4" s="464"/>
      <c r="F4" s="464"/>
      <c r="G4" s="463" t="s">
        <v>39</v>
      </c>
      <c r="H4" s="464"/>
      <c r="I4" s="464"/>
      <c r="J4" s="464"/>
      <c r="K4" s="446" t="s">
        <v>38</v>
      </c>
      <c r="L4" s="447"/>
      <c r="M4" s="447"/>
      <c r="N4" s="447"/>
      <c r="O4" s="446" t="s">
        <v>40</v>
      </c>
      <c r="P4" s="447"/>
      <c r="Q4" s="447"/>
      <c r="R4" s="447"/>
      <c r="S4" s="449"/>
      <c r="T4" s="442" t="s">
        <v>43</v>
      </c>
      <c r="U4" s="442"/>
      <c r="V4" s="442"/>
      <c r="W4" s="442"/>
      <c r="X4" s="442" t="s">
        <v>39</v>
      </c>
      <c r="Y4" s="442"/>
      <c r="Z4" s="442"/>
      <c r="AA4" s="442"/>
      <c r="AB4" s="442" t="s">
        <v>38</v>
      </c>
      <c r="AC4" s="442"/>
      <c r="AD4" s="442"/>
      <c r="AE4" s="442"/>
      <c r="AF4" s="442" t="s">
        <v>40</v>
      </c>
      <c r="AG4" s="442"/>
      <c r="AH4" s="442"/>
      <c r="AI4" s="442"/>
      <c r="AJ4" s="461"/>
      <c r="AK4" s="613"/>
      <c r="AL4" s="474"/>
      <c r="AM4" s="476"/>
      <c r="AN4" s="476"/>
      <c r="AO4" s="476"/>
      <c r="AP4" s="476"/>
      <c r="AQ4" s="478"/>
      <c r="AR4" s="478"/>
      <c r="AS4" s="480"/>
      <c r="AT4" s="482"/>
      <c r="AU4" s="482"/>
      <c r="AV4" s="482"/>
      <c r="AW4" s="482"/>
      <c r="AX4" s="483"/>
      <c r="AY4" s="484"/>
      <c r="AZ4" s="484"/>
      <c r="BA4" s="484"/>
      <c r="BB4" s="484"/>
      <c r="BC4" s="485"/>
      <c r="BD4" s="486"/>
      <c r="BE4" s="486"/>
      <c r="BF4" s="486"/>
      <c r="BG4" s="486"/>
      <c r="BH4" s="487"/>
      <c r="BI4" s="491"/>
      <c r="BJ4" s="492"/>
      <c r="BK4" s="492"/>
      <c r="BL4" s="493"/>
      <c r="BM4" s="494"/>
      <c r="BN4" s="498"/>
      <c r="BO4" s="499"/>
      <c r="BP4" s="499"/>
      <c r="BQ4" s="500"/>
      <c r="BR4" s="538"/>
      <c r="BS4" s="532"/>
      <c r="BT4" s="533"/>
      <c r="BU4" s="533"/>
      <c r="BV4" s="534"/>
      <c r="BW4" s="481"/>
      <c r="BX4" s="544"/>
      <c r="BY4" s="544"/>
      <c r="BZ4" s="544"/>
      <c r="CA4" s="544"/>
      <c r="CB4" s="524"/>
      <c r="CC4" s="524"/>
      <c r="CD4" s="524"/>
      <c r="CE4" s="524"/>
      <c r="CF4" s="524"/>
      <c r="CG4" s="524"/>
      <c r="CH4" s="524"/>
      <c r="CJ4" s="377" t="s">
        <v>46</v>
      </c>
      <c r="CK4" s="378" t="s">
        <v>158</v>
      </c>
    </row>
    <row r="5" spans="1:89" ht="26.1" customHeight="1">
      <c r="A5" s="4"/>
      <c r="B5" s="445"/>
      <c r="C5" s="357" t="s">
        <v>58</v>
      </c>
      <c r="D5" s="226" t="s">
        <v>59</v>
      </c>
      <c r="E5" s="357" t="s">
        <v>60</v>
      </c>
      <c r="F5" s="357" t="s">
        <v>154</v>
      </c>
      <c r="G5" s="357" t="s">
        <v>58</v>
      </c>
      <c r="H5" s="226" t="s">
        <v>59</v>
      </c>
      <c r="I5" s="357" t="s">
        <v>60</v>
      </c>
      <c r="J5" s="357" t="s">
        <v>154</v>
      </c>
      <c r="K5" s="357" t="s">
        <v>58</v>
      </c>
      <c r="L5" s="226" t="s">
        <v>59</v>
      </c>
      <c r="M5" s="357" t="s">
        <v>60</v>
      </c>
      <c r="N5" s="357" t="s">
        <v>154</v>
      </c>
      <c r="O5" s="357" t="s">
        <v>58</v>
      </c>
      <c r="P5" s="226" t="s">
        <v>59</v>
      </c>
      <c r="Q5" s="357" t="s">
        <v>60</v>
      </c>
      <c r="R5" s="357" t="s">
        <v>154</v>
      </c>
      <c r="S5" s="450"/>
      <c r="T5" s="356" t="s">
        <v>58</v>
      </c>
      <c r="U5" s="11" t="s">
        <v>59</v>
      </c>
      <c r="V5" s="356" t="s">
        <v>60</v>
      </c>
      <c r="W5" s="356" t="s">
        <v>154</v>
      </c>
      <c r="X5" s="356" t="s">
        <v>58</v>
      </c>
      <c r="Y5" s="11" t="s">
        <v>59</v>
      </c>
      <c r="Z5" s="356" t="s">
        <v>60</v>
      </c>
      <c r="AA5" s="356" t="s">
        <v>154</v>
      </c>
      <c r="AB5" s="356" t="s">
        <v>58</v>
      </c>
      <c r="AC5" s="11" t="s">
        <v>59</v>
      </c>
      <c r="AD5" s="356" t="s">
        <v>60</v>
      </c>
      <c r="AE5" s="356" t="s">
        <v>154</v>
      </c>
      <c r="AF5" s="356" t="s">
        <v>58</v>
      </c>
      <c r="AG5" s="11" t="s">
        <v>59</v>
      </c>
      <c r="AH5" s="356" t="s">
        <v>60</v>
      </c>
      <c r="AI5" s="356" t="s">
        <v>154</v>
      </c>
      <c r="AJ5" s="462"/>
      <c r="AK5" s="614"/>
      <c r="AL5" s="475"/>
      <c r="AM5" s="352" t="s">
        <v>58</v>
      </c>
      <c r="AN5" s="14" t="s">
        <v>59</v>
      </c>
      <c r="AO5" s="352" t="s">
        <v>60</v>
      </c>
      <c r="AP5" s="352" t="s">
        <v>154</v>
      </c>
      <c r="AQ5" s="479"/>
      <c r="AR5" s="479"/>
      <c r="AS5" s="480"/>
      <c r="AT5" s="353" t="s">
        <v>58</v>
      </c>
      <c r="AU5" s="19" t="s">
        <v>59</v>
      </c>
      <c r="AV5" s="353" t="s">
        <v>60</v>
      </c>
      <c r="AW5" s="353" t="s">
        <v>154</v>
      </c>
      <c r="AX5" s="483"/>
      <c r="AY5" s="354" t="s">
        <v>58</v>
      </c>
      <c r="AZ5" s="23" t="s">
        <v>59</v>
      </c>
      <c r="BA5" s="354" t="s">
        <v>60</v>
      </c>
      <c r="BB5" s="354" t="s">
        <v>154</v>
      </c>
      <c r="BC5" s="485"/>
      <c r="BD5" s="355" t="s">
        <v>58</v>
      </c>
      <c r="BE5" s="28" t="s">
        <v>59</v>
      </c>
      <c r="BF5" s="355" t="s">
        <v>60</v>
      </c>
      <c r="BG5" s="355" t="s">
        <v>154</v>
      </c>
      <c r="BH5" s="487"/>
      <c r="BI5" s="425" t="s">
        <v>58</v>
      </c>
      <c r="BJ5" s="32" t="s">
        <v>59</v>
      </c>
      <c r="BK5" s="425" t="s">
        <v>60</v>
      </c>
      <c r="BL5" s="425" t="s">
        <v>154</v>
      </c>
      <c r="BM5" s="494"/>
      <c r="BN5" s="426" t="s">
        <v>58</v>
      </c>
      <c r="BO5" s="36" t="s">
        <v>59</v>
      </c>
      <c r="BP5" s="426" t="s">
        <v>60</v>
      </c>
      <c r="BQ5" s="426" t="s">
        <v>154</v>
      </c>
      <c r="BR5" s="538"/>
      <c r="BS5" s="427" t="s">
        <v>58</v>
      </c>
      <c r="BT5" s="40" t="s">
        <v>59</v>
      </c>
      <c r="BU5" s="427" t="s">
        <v>60</v>
      </c>
      <c r="BV5" s="427" t="s">
        <v>154</v>
      </c>
      <c r="BW5" s="481"/>
      <c r="BX5" s="351" t="s">
        <v>58</v>
      </c>
      <c r="BY5" s="44" t="s">
        <v>59</v>
      </c>
      <c r="BZ5" s="351" t="s">
        <v>60</v>
      </c>
      <c r="CA5" s="351" t="s">
        <v>154</v>
      </c>
      <c r="CB5" s="525"/>
      <c r="CC5" s="525"/>
      <c r="CD5" s="525"/>
      <c r="CE5" s="525"/>
      <c r="CF5" s="525"/>
      <c r="CG5" s="525"/>
      <c r="CH5" s="525"/>
      <c r="CJ5" s="377" t="s">
        <v>160</v>
      </c>
      <c r="CK5" s="378" t="s">
        <v>352</v>
      </c>
    </row>
    <row r="6" spans="1:89" ht="29.1" customHeight="1">
      <c r="A6" s="342" t="s">
        <v>6</v>
      </c>
      <c r="B6" s="116">
        <v>6.5467838445088744E-2</v>
      </c>
      <c r="C6" s="8"/>
      <c r="D6" s="8"/>
      <c r="E6" s="8"/>
      <c r="F6" s="8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364">
        <v>12352.422348129952</v>
      </c>
      <c r="T6" s="12"/>
      <c r="U6" s="12"/>
      <c r="V6" s="12"/>
      <c r="W6" s="12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23">
        <v>2012</v>
      </c>
      <c r="AK6" s="16">
        <v>10</v>
      </c>
      <c r="AL6" s="15">
        <v>20</v>
      </c>
      <c r="AM6" s="16"/>
      <c r="AN6" s="16"/>
      <c r="AO6" s="16"/>
      <c r="AP6" s="16"/>
      <c r="AQ6" s="17" t="s">
        <v>53</v>
      </c>
      <c r="AR6" s="17"/>
      <c r="AS6" s="20">
        <v>10.1</v>
      </c>
      <c r="AT6" s="21"/>
      <c r="AU6" s="21"/>
      <c r="AV6" s="21"/>
      <c r="AW6" s="21"/>
      <c r="AX6" s="25">
        <v>8.5</v>
      </c>
      <c r="AY6" s="26"/>
      <c r="AZ6" s="26"/>
      <c r="BA6" s="26"/>
      <c r="BB6" s="26"/>
      <c r="BC6" s="29"/>
      <c r="BD6" s="30"/>
      <c r="BE6" s="30"/>
      <c r="BF6" s="30"/>
      <c r="BG6" s="30"/>
      <c r="BH6" s="365">
        <v>358.00841721838009</v>
      </c>
      <c r="BI6" s="34"/>
      <c r="BJ6" s="34"/>
      <c r="BK6" s="34"/>
      <c r="BL6" s="34"/>
      <c r="BM6" s="37"/>
      <c r="BN6" s="38"/>
      <c r="BO6" s="38"/>
      <c r="BP6" s="38"/>
      <c r="BQ6" s="38"/>
      <c r="BR6" s="41"/>
      <c r="BS6" s="42"/>
      <c r="BT6" s="42"/>
      <c r="BU6" s="42"/>
      <c r="BV6" s="42"/>
      <c r="BW6" s="45"/>
      <c r="BX6" s="46"/>
      <c r="BY6" s="46"/>
      <c r="BZ6" s="46"/>
      <c r="CA6" s="46"/>
      <c r="CB6" s="66"/>
      <c r="CC6" s="66"/>
      <c r="CD6" s="66"/>
      <c r="CE6" s="66"/>
      <c r="CF6" s="66"/>
      <c r="CG6" s="66"/>
      <c r="CH6" s="66"/>
      <c r="CJ6" s="379" t="s">
        <v>161</v>
      </c>
      <c r="CK6" s="380" t="s">
        <v>353</v>
      </c>
    </row>
    <row r="7" spans="1:89" ht="29.1" customHeight="1">
      <c r="A7" s="6" t="s">
        <v>9</v>
      </c>
      <c r="B7" s="116">
        <v>0.33024423264936553</v>
      </c>
      <c r="C7" s="8"/>
      <c r="D7" s="8"/>
      <c r="E7" s="8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364">
        <v>62310.232575351991</v>
      </c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423">
        <v>2012</v>
      </c>
      <c r="AK7" s="16">
        <v>10</v>
      </c>
      <c r="AL7" s="15">
        <v>20</v>
      </c>
      <c r="AM7" s="16"/>
      <c r="AN7" s="16"/>
      <c r="AO7" s="16"/>
      <c r="AP7" s="16"/>
      <c r="AQ7" s="17" t="s">
        <v>53</v>
      </c>
      <c r="AR7" s="17"/>
      <c r="AS7" s="20">
        <v>10.1</v>
      </c>
      <c r="AT7" s="21"/>
      <c r="AU7" s="21"/>
      <c r="AV7" s="21"/>
      <c r="AW7" s="21"/>
      <c r="AX7" s="25">
        <v>8.5</v>
      </c>
      <c r="AY7" s="26"/>
      <c r="AZ7" s="26"/>
      <c r="BA7" s="26"/>
      <c r="BB7" s="26"/>
      <c r="BC7" s="29"/>
      <c r="BD7" s="30"/>
      <c r="BE7" s="30"/>
      <c r="BF7" s="30"/>
      <c r="BG7" s="30"/>
      <c r="BH7" s="365">
        <v>365.30386894277291</v>
      </c>
      <c r="BI7" s="34"/>
      <c r="BJ7" s="34"/>
      <c r="BK7" s="34"/>
      <c r="BL7" s="34"/>
      <c r="BM7" s="37"/>
      <c r="BN7" s="38"/>
      <c r="BO7" s="38"/>
      <c r="BP7" s="38"/>
      <c r="BQ7" s="38"/>
      <c r="BR7" s="41"/>
      <c r="BS7" s="42"/>
      <c r="BT7" s="42"/>
      <c r="BU7" s="42"/>
      <c r="BV7" s="42"/>
      <c r="BW7" s="45"/>
      <c r="BX7" s="46"/>
      <c r="BY7" s="46"/>
      <c r="BZ7" s="46"/>
      <c r="CA7" s="46"/>
      <c r="CB7" s="66"/>
      <c r="CC7" s="66"/>
      <c r="CD7" s="66"/>
      <c r="CE7" s="66"/>
      <c r="CF7" s="66"/>
      <c r="CG7" s="66"/>
      <c r="CH7" s="66"/>
    </row>
    <row r="8" spans="1:89" ht="29.1" customHeight="1">
      <c r="A8" s="6" t="s">
        <v>18</v>
      </c>
      <c r="B8" s="116">
        <v>1.427705001104677</v>
      </c>
      <c r="C8" s="8"/>
      <c r="D8" s="8"/>
      <c r="E8" s="8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364">
        <v>269378.30209522205</v>
      </c>
      <c r="T8" s="12"/>
      <c r="U8" s="12"/>
      <c r="V8" s="12"/>
      <c r="W8" s="12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423">
        <v>2012</v>
      </c>
      <c r="AK8" s="16">
        <v>10</v>
      </c>
      <c r="AL8" s="15">
        <v>20</v>
      </c>
      <c r="AM8" s="16"/>
      <c r="AN8" s="16"/>
      <c r="AO8" s="16"/>
      <c r="AP8" s="16"/>
      <c r="AQ8" s="17" t="s">
        <v>53</v>
      </c>
      <c r="AR8" s="17"/>
      <c r="AS8" s="20">
        <v>10.1</v>
      </c>
      <c r="AT8" s="21"/>
      <c r="AU8" s="21"/>
      <c r="AV8" s="21"/>
      <c r="AW8" s="21"/>
      <c r="AX8" s="25">
        <v>8.5</v>
      </c>
      <c r="AY8" s="26"/>
      <c r="AZ8" s="26"/>
      <c r="BA8" s="26"/>
      <c r="BB8" s="26"/>
      <c r="BC8" s="29"/>
      <c r="BD8" s="30"/>
      <c r="BE8" s="30"/>
      <c r="BF8" s="30"/>
      <c r="BG8" s="30"/>
      <c r="BH8" s="365">
        <v>117.67676639621367</v>
      </c>
      <c r="BI8" s="34"/>
      <c r="BJ8" s="34"/>
      <c r="BK8" s="34"/>
      <c r="BL8" s="34"/>
      <c r="BM8" s="37"/>
      <c r="BN8" s="38"/>
      <c r="BO8" s="38"/>
      <c r="BP8" s="38"/>
      <c r="BQ8" s="38"/>
      <c r="BR8" s="41"/>
      <c r="BS8" s="42"/>
      <c r="BT8" s="42"/>
      <c r="BU8" s="42"/>
      <c r="BV8" s="42"/>
      <c r="BW8" s="45"/>
      <c r="BX8" s="46"/>
      <c r="BY8" s="46"/>
      <c r="BZ8" s="46"/>
      <c r="CA8" s="46"/>
      <c r="CB8" s="66"/>
      <c r="CC8" s="66"/>
      <c r="CD8" s="66"/>
      <c r="CE8" s="66"/>
      <c r="CF8" s="66"/>
      <c r="CG8" s="66"/>
      <c r="CH8" s="66"/>
    </row>
    <row r="9" spans="1:89" ht="29.1" customHeight="1">
      <c r="A9" s="6" t="s">
        <v>16</v>
      </c>
      <c r="B9" s="116">
        <v>0.55263306443056426</v>
      </c>
      <c r="C9" s="8"/>
      <c r="D9" s="8"/>
      <c r="E9" s="8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364">
        <v>184211.02147685477</v>
      </c>
      <c r="T9" s="12"/>
      <c r="U9" s="12"/>
      <c r="V9" s="12"/>
      <c r="W9" s="12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423">
        <v>2012</v>
      </c>
      <c r="AK9" s="16">
        <v>10</v>
      </c>
      <c r="AL9" s="15">
        <v>20</v>
      </c>
      <c r="AM9" s="16"/>
      <c r="AN9" s="16"/>
      <c r="AO9" s="16"/>
      <c r="AP9" s="16"/>
      <c r="AQ9" s="17" t="s">
        <v>53</v>
      </c>
      <c r="AR9" s="17"/>
      <c r="AS9" s="20">
        <v>10.1</v>
      </c>
      <c r="AT9" s="21"/>
      <c r="AU9" s="21"/>
      <c r="AV9" s="21"/>
      <c r="AW9" s="21"/>
      <c r="AX9" s="25">
        <v>8.5</v>
      </c>
      <c r="AY9" s="26"/>
      <c r="AZ9" s="26"/>
      <c r="BA9" s="26"/>
      <c r="BB9" s="26"/>
      <c r="BC9" s="29"/>
      <c r="BD9" s="30"/>
      <c r="BE9" s="30"/>
      <c r="BF9" s="30"/>
      <c r="BG9" s="30"/>
      <c r="BH9" s="365">
        <v>126.57058242843038</v>
      </c>
      <c r="BI9" s="34"/>
      <c r="BJ9" s="34"/>
      <c r="BK9" s="34"/>
      <c r="BL9" s="34"/>
      <c r="BM9" s="37"/>
      <c r="BN9" s="38"/>
      <c r="BO9" s="38"/>
      <c r="BP9" s="38"/>
      <c r="BQ9" s="38"/>
      <c r="BR9" s="41"/>
      <c r="BS9" s="42"/>
      <c r="BT9" s="42"/>
      <c r="BU9" s="42"/>
      <c r="BV9" s="42"/>
      <c r="BW9" s="45"/>
      <c r="BX9" s="46"/>
      <c r="BY9" s="46"/>
      <c r="BZ9" s="46"/>
      <c r="CA9" s="46"/>
      <c r="CB9" s="66"/>
      <c r="CC9" s="66"/>
      <c r="CD9" s="66"/>
      <c r="CE9" s="66"/>
      <c r="CF9" s="66"/>
      <c r="CG9" s="66"/>
      <c r="CH9" s="66"/>
    </row>
    <row r="10" spans="1:89" ht="29.1" customHeight="1">
      <c r="A10" s="6" t="s">
        <v>22</v>
      </c>
      <c r="B10" s="116">
        <v>0.57686406983378125</v>
      </c>
      <c r="C10" s="8"/>
      <c r="D10" s="8"/>
      <c r="E10" s="8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64">
        <v>108842.27732712856</v>
      </c>
      <c r="T10" s="12"/>
      <c r="U10" s="12"/>
      <c r="V10" s="12"/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423">
        <v>2012</v>
      </c>
      <c r="AK10" s="16">
        <v>10</v>
      </c>
      <c r="AL10" s="15">
        <v>20</v>
      </c>
      <c r="AM10" s="16"/>
      <c r="AN10" s="16"/>
      <c r="AO10" s="16"/>
      <c r="AP10" s="16"/>
      <c r="AQ10" s="17" t="s">
        <v>53</v>
      </c>
      <c r="AR10" s="17"/>
      <c r="AS10" s="20">
        <v>10.1</v>
      </c>
      <c r="AT10" s="21"/>
      <c r="AU10" s="21"/>
      <c r="AV10" s="21"/>
      <c r="AW10" s="21"/>
      <c r="AX10" s="25">
        <v>8.5</v>
      </c>
      <c r="AY10" s="26"/>
      <c r="AZ10" s="26"/>
      <c r="BA10" s="26"/>
      <c r="BB10" s="26"/>
      <c r="BC10" s="29"/>
      <c r="BD10" s="30"/>
      <c r="BE10" s="30"/>
      <c r="BF10" s="30"/>
      <c r="BG10" s="30"/>
      <c r="BH10" s="365">
        <v>122.16387540453077</v>
      </c>
      <c r="BI10" s="34"/>
      <c r="BJ10" s="34"/>
      <c r="BK10" s="34"/>
      <c r="BL10" s="34"/>
      <c r="BM10" s="37"/>
      <c r="BN10" s="38"/>
      <c r="BO10" s="38"/>
      <c r="BP10" s="38"/>
      <c r="BQ10" s="38"/>
      <c r="BR10" s="41"/>
      <c r="BS10" s="42"/>
      <c r="BT10" s="42"/>
      <c r="BU10" s="42"/>
      <c r="BV10" s="42"/>
      <c r="BW10" s="45"/>
      <c r="BX10" s="46"/>
      <c r="BY10" s="46"/>
      <c r="BZ10" s="46"/>
      <c r="CA10" s="46"/>
      <c r="CB10" s="66"/>
      <c r="CC10" s="66"/>
      <c r="CD10" s="66"/>
      <c r="CE10" s="66"/>
      <c r="CF10" s="66"/>
      <c r="CG10" s="66"/>
      <c r="CH10" s="66"/>
    </row>
    <row r="11" spans="1:89" ht="29.1" customHeight="1">
      <c r="A11" s="6" t="s">
        <v>19</v>
      </c>
      <c r="B11" s="116">
        <v>8.7682049022358682E-2</v>
      </c>
      <c r="C11" s="8"/>
      <c r="D11" s="8"/>
      <c r="E11" s="8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64">
        <v>16543.782834407299</v>
      </c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423">
        <v>2012</v>
      </c>
      <c r="AK11" s="16">
        <v>10</v>
      </c>
      <c r="AL11" s="15">
        <v>20</v>
      </c>
      <c r="AM11" s="16"/>
      <c r="AN11" s="16"/>
      <c r="AO11" s="16"/>
      <c r="AP11" s="16"/>
      <c r="AQ11" s="17" t="s">
        <v>53</v>
      </c>
      <c r="AR11" s="17"/>
      <c r="AS11" s="20">
        <v>10.1</v>
      </c>
      <c r="AT11" s="21"/>
      <c r="AU11" s="21"/>
      <c r="AV11" s="21"/>
      <c r="AW11" s="21"/>
      <c r="AX11" s="25">
        <v>8.5</v>
      </c>
      <c r="AY11" s="26"/>
      <c r="AZ11" s="26"/>
      <c r="BA11" s="26"/>
      <c r="BB11" s="26"/>
      <c r="BC11" s="29"/>
      <c r="BD11" s="30"/>
      <c r="BE11" s="30"/>
      <c r="BF11" s="30"/>
      <c r="BG11" s="30"/>
      <c r="BH11" s="365">
        <v>154.7305524239008</v>
      </c>
      <c r="BI11" s="34"/>
      <c r="BJ11" s="34"/>
      <c r="BK11" s="34"/>
      <c r="BL11" s="34"/>
      <c r="BM11" s="37"/>
      <c r="BN11" s="38"/>
      <c r="BO11" s="38"/>
      <c r="BP11" s="38"/>
      <c r="BQ11" s="38"/>
      <c r="BR11" s="41"/>
      <c r="BS11" s="42"/>
      <c r="BT11" s="42"/>
      <c r="BU11" s="42"/>
      <c r="BV11" s="42"/>
      <c r="BW11" s="45"/>
      <c r="BX11" s="46"/>
      <c r="BY11" s="46"/>
      <c r="BZ11" s="46"/>
      <c r="CA11" s="46"/>
      <c r="CB11" s="66"/>
      <c r="CC11" s="66"/>
      <c r="CD11" s="66"/>
      <c r="CE11" s="66"/>
      <c r="CF11" s="66"/>
      <c r="CG11" s="66"/>
      <c r="CH11" s="66"/>
    </row>
    <row r="12" spans="1:89" ht="29.1" customHeight="1">
      <c r="A12" s="6" t="s">
        <v>3</v>
      </c>
      <c r="B12" s="116">
        <v>0.19701777433699716</v>
      </c>
      <c r="C12" s="8"/>
      <c r="D12" s="8"/>
      <c r="E12" s="8"/>
      <c r="F12" s="8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64">
        <v>37173.164969244746</v>
      </c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423">
        <v>2012</v>
      </c>
      <c r="AK12" s="16">
        <v>10</v>
      </c>
      <c r="AL12" s="15">
        <v>20</v>
      </c>
      <c r="AM12" s="16"/>
      <c r="AN12" s="16"/>
      <c r="AO12" s="16"/>
      <c r="AP12" s="16"/>
      <c r="AQ12" s="17" t="s">
        <v>53</v>
      </c>
      <c r="AR12" s="17"/>
      <c r="AS12" s="20">
        <v>10.1</v>
      </c>
      <c r="AT12" s="21"/>
      <c r="AU12" s="21"/>
      <c r="AV12" s="21"/>
      <c r="AW12" s="21"/>
      <c r="AX12" s="25">
        <v>8.5</v>
      </c>
      <c r="AY12" s="26"/>
      <c r="AZ12" s="26"/>
      <c r="BA12" s="26"/>
      <c r="BB12" s="26"/>
      <c r="BC12" s="29"/>
      <c r="BD12" s="30"/>
      <c r="BE12" s="30"/>
      <c r="BF12" s="30"/>
      <c r="BG12" s="30"/>
      <c r="BH12" s="365">
        <v>429.9858728557013</v>
      </c>
      <c r="BI12" s="34"/>
      <c r="BJ12" s="34"/>
      <c r="BK12" s="34"/>
      <c r="BL12" s="34"/>
      <c r="BM12" s="37"/>
      <c r="BN12" s="38"/>
      <c r="BO12" s="38"/>
      <c r="BP12" s="38"/>
      <c r="BQ12" s="38"/>
      <c r="BR12" s="41"/>
      <c r="BS12" s="42"/>
      <c r="BT12" s="42"/>
      <c r="BU12" s="42"/>
      <c r="BV12" s="42"/>
      <c r="BW12" s="45"/>
      <c r="BX12" s="46"/>
      <c r="BY12" s="46"/>
      <c r="BZ12" s="46"/>
      <c r="CA12" s="46"/>
      <c r="CB12" s="66"/>
      <c r="CC12" s="66"/>
      <c r="CD12" s="66"/>
      <c r="CE12" s="66"/>
      <c r="CF12" s="66"/>
      <c r="CG12" s="66"/>
      <c r="CH12" s="66"/>
    </row>
    <row r="13" spans="1:89" ht="29.1" customHeight="1">
      <c r="A13" s="6" t="s">
        <v>20</v>
      </c>
      <c r="B13" s="116">
        <v>5.5978545972863357E-2</v>
      </c>
      <c r="C13" s="8"/>
      <c r="D13" s="8"/>
      <c r="E13" s="8"/>
      <c r="F13" s="8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64">
        <v>10561.989806200634</v>
      </c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423">
        <v>2012</v>
      </c>
      <c r="AK13" s="16">
        <v>10</v>
      </c>
      <c r="AL13" s="15">
        <v>20</v>
      </c>
      <c r="AM13" s="16"/>
      <c r="AN13" s="16"/>
      <c r="AO13" s="16"/>
      <c r="AP13" s="16"/>
      <c r="AQ13" s="17" t="s">
        <v>53</v>
      </c>
      <c r="AR13" s="17"/>
      <c r="AS13" s="20">
        <v>10.1</v>
      </c>
      <c r="AT13" s="21"/>
      <c r="AU13" s="21"/>
      <c r="AV13" s="21"/>
      <c r="AW13" s="21"/>
      <c r="AX13" s="25">
        <v>8.5</v>
      </c>
      <c r="AY13" s="26"/>
      <c r="AZ13" s="26"/>
      <c r="BA13" s="26"/>
      <c r="BB13" s="26"/>
      <c r="BC13" s="29"/>
      <c r="BD13" s="30"/>
      <c r="BE13" s="30"/>
      <c r="BF13" s="30"/>
      <c r="BG13" s="30"/>
      <c r="BH13" s="365">
        <v>161.93536412307648</v>
      </c>
      <c r="BI13" s="34"/>
      <c r="BJ13" s="34"/>
      <c r="BK13" s="34"/>
      <c r="BL13" s="34"/>
      <c r="BM13" s="37"/>
      <c r="BN13" s="38"/>
      <c r="BO13" s="38"/>
      <c r="BP13" s="38"/>
      <c r="BQ13" s="38"/>
      <c r="BR13" s="41"/>
      <c r="BS13" s="42"/>
      <c r="BT13" s="42"/>
      <c r="BU13" s="42"/>
      <c r="BV13" s="42"/>
      <c r="BW13" s="45"/>
      <c r="BX13" s="46"/>
      <c r="BY13" s="46"/>
      <c r="BZ13" s="46"/>
      <c r="CA13" s="46"/>
      <c r="CB13" s="66"/>
      <c r="CC13" s="66"/>
      <c r="CD13" s="66"/>
      <c r="CE13" s="66"/>
      <c r="CF13" s="66"/>
      <c r="CG13" s="66"/>
      <c r="CH13" s="66"/>
    </row>
    <row r="14" spans="1:89" ht="29.1" customHeight="1">
      <c r="A14" s="6" t="s">
        <v>13</v>
      </c>
      <c r="B14" s="116">
        <v>7.9006236408042288E-2</v>
      </c>
      <c r="C14" s="8"/>
      <c r="D14" s="8"/>
      <c r="E14" s="8"/>
      <c r="F14" s="8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64">
        <v>14906.837058121186</v>
      </c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423">
        <v>2012</v>
      </c>
      <c r="AK14" s="16">
        <v>10</v>
      </c>
      <c r="AL14" s="15">
        <v>20</v>
      </c>
      <c r="AM14" s="16"/>
      <c r="AN14" s="16"/>
      <c r="AO14" s="16"/>
      <c r="AP14" s="16"/>
      <c r="AQ14" s="17" t="s">
        <v>53</v>
      </c>
      <c r="AR14" s="17"/>
      <c r="AS14" s="20">
        <v>10.1</v>
      </c>
      <c r="AT14" s="21"/>
      <c r="AU14" s="21"/>
      <c r="AV14" s="21"/>
      <c r="AW14" s="21"/>
      <c r="AX14" s="25">
        <v>8.5</v>
      </c>
      <c r="AY14" s="26"/>
      <c r="AZ14" s="26"/>
      <c r="BA14" s="26"/>
      <c r="BB14" s="26"/>
      <c r="BC14" s="29"/>
      <c r="BD14" s="30"/>
      <c r="BE14" s="30"/>
      <c r="BF14" s="30"/>
      <c r="BG14" s="30"/>
      <c r="BH14" s="365">
        <v>160.68154840440997</v>
      </c>
      <c r="BI14" s="34"/>
      <c r="BJ14" s="34"/>
      <c r="BK14" s="34"/>
      <c r="BL14" s="34"/>
      <c r="BM14" s="37"/>
      <c r="BN14" s="38"/>
      <c r="BO14" s="38"/>
      <c r="BP14" s="38"/>
      <c r="BQ14" s="38"/>
      <c r="BR14" s="41"/>
      <c r="BS14" s="42"/>
      <c r="BT14" s="42"/>
      <c r="BU14" s="42"/>
      <c r="BV14" s="42"/>
      <c r="BW14" s="45"/>
      <c r="BX14" s="46"/>
      <c r="BY14" s="46"/>
      <c r="BZ14" s="46"/>
      <c r="CA14" s="46"/>
      <c r="CB14" s="66"/>
      <c r="CC14" s="66"/>
      <c r="CD14" s="66"/>
      <c r="CE14" s="66"/>
      <c r="CF14" s="66"/>
      <c r="CG14" s="66"/>
      <c r="CH14" s="66"/>
    </row>
    <row r="15" spans="1:89" ht="29.1" customHeight="1">
      <c r="A15" s="6" t="s">
        <v>4</v>
      </c>
      <c r="B15" s="116">
        <v>2.2401179895480445</v>
      </c>
      <c r="C15" s="8"/>
      <c r="D15" s="8"/>
      <c r="E15" s="8"/>
      <c r="F15" s="8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64">
        <v>422663.77161283867</v>
      </c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423">
        <v>2012</v>
      </c>
      <c r="AK15" s="16">
        <v>10</v>
      </c>
      <c r="AL15" s="15">
        <v>20</v>
      </c>
      <c r="AM15" s="16"/>
      <c r="AN15" s="16"/>
      <c r="AO15" s="16"/>
      <c r="AP15" s="16"/>
      <c r="AQ15" s="17" t="s">
        <v>53</v>
      </c>
      <c r="AR15" s="17"/>
      <c r="AS15" s="20">
        <v>10.1</v>
      </c>
      <c r="AT15" s="21"/>
      <c r="AU15" s="21"/>
      <c r="AV15" s="21"/>
      <c r="AW15" s="21"/>
      <c r="AX15" s="25">
        <v>8.5</v>
      </c>
      <c r="AY15" s="26"/>
      <c r="AZ15" s="26"/>
      <c r="BA15" s="26"/>
      <c r="BB15" s="26"/>
      <c r="BC15" s="29"/>
      <c r="BD15" s="30"/>
      <c r="BE15" s="30"/>
      <c r="BF15" s="30"/>
      <c r="BG15" s="30"/>
      <c r="BH15" s="365">
        <v>276.02366863905326</v>
      </c>
      <c r="BI15" s="34"/>
      <c r="BJ15" s="34"/>
      <c r="BK15" s="34"/>
      <c r="BL15" s="34"/>
      <c r="BM15" s="37"/>
      <c r="BN15" s="38"/>
      <c r="BO15" s="38"/>
      <c r="BP15" s="38"/>
      <c r="BQ15" s="38"/>
      <c r="BR15" s="41"/>
      <c r="BS15" s="42"/>
      <c r="BT15" s="42"/>
      <c r="BU15" s="42"/>
      <c r="BV15" s="42"/>
      <c r="BW15" s="45"/>
      <c r="BX15" s="46"/>
      <c r="BY15" s="46"/>
      <c r="BZ15" s="46"/>
      <c r="CA15" s="46"/>
      <c r="CB15" s="66"/>
      <c r="CC15" s="66"/>
      <c r="CD15" s="66"/>
      <c r="CE15" s="66"/>
      <c r="CF15" s="66"/>
      <c r="CG15" s="66"/>
      <c r="CH15" s="66"/>
    </row>
    <row r="16" spans="1:89" ht="29.1" customHeight="1">
      <c r="A16" s="7" t="s">
        <v>0</v>
      </c>
      <c r="B16" s="116">
        <v>0.15315472452188866</v>
      </c>
      <c r="C16" s="8"/>
      <c r="D16" s="8"/>
      <c r="E16" s="8"/>
      <c r="F16" s="8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364">
        <v>28897.117834318615</v>
      </c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423">
        <v>2012</v>
      </c>
      <c r="AK16" s="16">
        <v>10</v>
      </c>
      <c r="AL16" s="15">
        <v>20</v>
      </c>
      <c r="AM16" s="16"/>
      <c r="AN16" s="16"/>
      <c r="AO16" s="16"/>
      <c r="AP16" s="16"/>
      <c r="AQ16" s="17" t="s">
        <v>53</v>
      </c>
      <c r="AR16" s="17"/>
      <c r="AS16" s="20">
        <v>10.1</v>
      </c>
      <c r="AT16" s="21"/>
      <c r="AU16" s="21"/>
      <c r="AV16" s="21"/>
      <c r="AW16" s="21"/>
      <c r="AX16" s="25">
        <v>8.5</v>
      </c>
      <c r="AY16" s="26"/>
      <c r="AZ16" s="26"/>
      <c r="BA16" s="26"/>
      <c r="BB16" s="26"/>
      <c r="BC16" s="29"/>
      <c r="BD16" s="30"/>
      <c r="BE16" s="30"/>
      <c r="BF16" s="30"/>
      <c r="BG16" s="30"/>
      <c r="BH16" s="365">
        <v>336.11372549019609</v>
      </c>
      <c r="BI16" s="34"/>
      <c r="BJ16" s="34"/>
      <c r="BK16" s="34"/>
      <c r="BL16" s="34"/>
      <c r="BM16" s="37"/>
      <c r="BN16" s="38"/>
      <c r="BO16" s="38"/>
      <c r="BP16" s="38"/>
      <c r="BQ16" s="38"/>
      <c r="BR16" s="41"/>
      <c r="BS16" s="42"/>
      <c r="BT16" s="42"/>
      <c r="BU16" s="42"/>
      <c r="BV16" s="42"/>
      <c r="BW16" s="45"/>
      <c r="BX16" s="46"/>
      <c r="BY16" s="46"/>
      <c r="BZ16" s="46"/>
      <c r="CA16" s="46"/>
      <c r="CB16" s="66"/>
      <c r="CC16" s="66"/>
      <c r="CD16" s="66"/>
      <c r="CE16" s="66"/>
      <c r="CF16" s="66"/>
      <c r="CG16" s="66"/>
      <c r="CH16" s="66"/>
    </row>
    <row r="17" spans="1:86" ht="29.1" customHeight="1">
      <c r="A17" s="6" t="s">
        <v>15</v>
      </c>
      <c r="B17" s="116">
        <v>8.0986675905352712</v>
      </c>
      <c r="C17" s="8"/>
      <c r="D17" s="8"/>
      <c r="E17" s="8"/>
      <c r="F17" s="8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364">
        <v>1528050.4887802396</v>
      </c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423">
        <v>2012</v>
      </c>
      <c r="AK17" s="16">
        <v>10</v>
      </c>
      <c r="AL17" s="15">
        <v>20</v>
      </c>
      <c r="AM17" s="16"/>
      <c r="AN17" s="16"/>
      <c r="AO17" s="16"/>
      <c r="AP17" s="16"/>
      <c r="AQ17" s="17" t="s">
        <v>53</v>
      </c>
      <c r="AR17" s="17"/>
      <c r="AS17" s="20">
        <v>10.1</v>
      </c>
      <c r="AT17" s="21"/>
      <c r="AU17" s="21"/>
      <c r="AV17" s="21"/>
      <c r="AW17" s="21"/>
      <c r="AX17" s="25">
        <v>8.5</v>
      </c>
      <c r="AY17" s="26"/>
      <c r="AZ17" s="26"/>
      <c r="BA17" s="26"/>
      <c r="BB17" s="26"/>
      <c r="BC17" s="29"/>
      <c r="BD17" s="30"/>
      <c r="BE17" s="30"/>
      <c r="BF17" s="30"/>
      <c r="BG17" s="30"/>
      <c r="BH17" s="365">
        <v>132.15498154981549</v>
      </c>
      <c r="BI17" s="34"/>
      <c r="BJ17" s="34"/>
      <c r="BK17" s="34"/>
      <c r="BL17" s="34"/>
      <c r="BM17" s="37"/>
      <c r="BN17" s="38"/>
      <c r="BO17" s="38"/>
      <c r="BP17" s="38"/>
      <c r="BQ17" s="38"/>
      <c r="BR17" s="41"/>
      <c r="BS17" s="42"/>
      <c r="BT17" s="42"/>
      <c r="BU17" s="42"/>
      <c r="BV17" s="42"/>
      <c r="BW17" s="45"/>
      <c r="BX17" s="46"/>
      <c r="BY17" s="46"/>
      <c r="BZ17" s="46"/>
      <c r="CA17" s="46"/>
      <c r="CB17" s="66"/>
      <c r="CC17" s="66"/>
      <c r="CD17" s="66"/>
      <c r="CE17" s="66"/>
      <c r="CF17" s="66"/>
      <c r="CG17" s="66"/>
      <c r="CH17" s="66"/>
    </row>
    <row r="18" spans="1:86" ht="29.1" customHeight="1">
      <c r="A18" s="6" t="s">
        <v>21</v>
      </c>
      <c r="B18" s="116">
        <v>0.2839003943112991</v>
      </c>
      <c r="C18" s="8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64">
        <v>53566.112134207389</v>
      </c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423">
        <v>2012</v>
      </c>
      <c r="AK18" s="16">
        <v>10</v>
      </c>
      <c r="AL18" s="15">
        <v>20</v>
      </c>
      <c r="AM18" s="16"/>
      <c r="AN18" s="16"/>
      <c r="AO18" s="16"/>
      <c r="AP18" s="16"/>
      <c r="AQ18" s="17" t="s">
        <v>53</v>
      </c>
      <c r="AR18" s="17"/>
      <c r="AS18" s="20">
        <v>10.1</v>
      </c>
      <c r="AT18" s="21"/>
      <c r="AU18" s="21"/>
      <c r="AV18" s="21"/>
      <c r="AW18" s="21"/>
      <c r="AX18" s="25">
        <v>8.5</v>
      </c>
      <c r="AY18" s="26"/>
      <c r="AZ18" s="26"/>
      <c r="BA18" s="26"/>
      <c r="BB18" s="26"/>
      <c r="BC18" s="29"/>
      <c r="BD18" s="30"/>
      <c r="BE18" s="30"/>
      <c r="BF18" s="30"/>
      <c r="BG18" s="30"/>
      <c r="BH18" s="365">
        <v>165.34435797665373</v>
      </c>
      <c r="BI18" s="34"/>
      <c r="BJ18" s="34"/>
      <c r="BK18" s="34"/>
      <c r="BL18" s="34"/>
      <c r="BM18" s="37"/>
      <c r="BN18" s="38"/>
      <c r="BO18" s="38"/>
      <c r="BP18" s="38"/>
      <c r="BQ18" s="38"/>
      <c r="BR18" s="41"/>
      <c r="BS18" s="42"/>
      <c r="BT18" s="42"/>
      <c r="BU18" s="42"/>
      <c r="BV18" s="42"/>
      <c r="BW18" s="45"/>
      <c r="BX18" s="46"/>
      <c r="BY18" s="46"/>
      <c r="BZ18" s="46"/>
      <c r="CA18" s="46"/>
      <c r="CB18" s="66"/>
      <c r="CC18" s="66"/>
      <c r="CD18" s="66"/>
      <c r="CE18" s="66"/>
      <c r="CF18" s="66"/>
      <c r="CG18" s="66"/>
      <c r="CH18" s="66"/>
    </row>
    <row r="19" spans="1:86" ht="29.1" customHeight="1">
      <c r="A19" s="6" t="s">
        <v>10</v>
      </c>
      <c r="B19" s="116">
        <v>2.1619626183440023E-2</v>
      </c>
      <c r="C19" s="8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64">
        <v>4079.1747515924567</v>
      </c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23">
        <v>2012</v>
      </c>
      <c r="AK19" s="16">
        <v>10</v>
      </c>
      <c r="AL19" s="15">
        <v>20</v>
      </c>
      <c r="AM19" s="16"/>
      <c r="AN19" s="16"/>
      <c r="AO19" s="16"/>
      <c r="AP19" s="16"/>
      <c r="AQ19" s="17" t="s">
        <v>53</v>
      </c>
      <c r="AR19" s="17"/>
      <c r="AS19" s="20">
        <v>10.1</v>
      </c>
      <c r="AT19" s="21"/>
      <c r="AU19" s="21"/>
      <c r="AV19" s="21"/>
      <c r="AW19" s="21"/>
      <c r="AX19" s="25">
        <v>8.5</v>
      </c>
      <c r="AY19" s="26"/>
      <c r="AZ19" s="26"/>
      <c r="BA19" s="26"/>
      <c r="BB19" s="26"/>
      <c r="BC19" s="29"/>
      <c r="BD19" s="30"/>
      <c r="BE19" s="30"/>
      <c r="BF19" s="30"/>
      <c r="BG19" s="30"/>
      <c r="BH19" s="365">
        <v>136.3808476517755</v>
      </c>
      <c r="BI19" s="34"/>
      <c r="BJ19" s="34"/>
      <c r="BK19" s="34"/>
      <c r="BL19" s="34"/>
      <c r="BM19" s="37"/>
      <c r="BN19" s="38"/>
      <c r="BO19" s="38"/>
      <c r="BP19" s="38"/>
      <c r="BQ19" s="38"/>
      <c r="BR19" s="41"/>
      <c r="BS19" s="42"/>
      <c r="BT19" s="42"/>
      <c r="BU19" s="42"/>
      <c r="BV19" s="42"/>
      <c r="BW19" s="45"/>
      <c r="BX19" s="46"/>
      <c r="BY19" s="46"/>
      <c r="BZ19" s="46"/>
      <c r="CA19" s="46"/>
      <c r="CB19" s="66"/>
      <c r="CC19" s="66"/>
      <c r="CD19" s="66"/>
      <c r="CE19" s="66"/>
      <c r="CF19" s="66"/>
      <c r="CG19" s="66"/>
      <c r="CH19" s="66"/>
    </row>
    <row r="20" spans="1:86" ht="29.1" customHeight="1">
      <c r="A20" s="6" t="s">
        <v>2</v>
      </c>
      <c r="B20" s="116">
        <v>31.531439461690518</v>
      </c>
      <c r="C20" s="8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64">
        <v>5949328.2003189661</v>
      </c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23">
        <v>2012</v>
      </c>
      <c r="AK20" s="16">
        <v>10</v>
      </c>
      <c r="AL20" s="15">
        <v>20</v>
      </c>
      <c r="AM20" s="16"/>
      <c r="AN20" s="16"/>
      <c r="AO20" s="16"/>
      <c r="AP20" s="16"/>
      <c r="AQ20" s="17" t="s">
        <v>53</v>
      </c>
      <c r="AR20" s="17"/>
      <c r="AS20" s="20">
        <v>10.1</v>
      </c>
      <c r="AT20" s="21"/>
      <c r="AU20" s="21"/>
      <c r="AV20" s="21"/>
      <c r="AW20" s="21"/>
      <c r="AX20" s="25">
        <v>8.5</v>
      </c>
      <c r="AY20" s="26"/>
      <c r="AZ20" s="26"/>
      <c r="BA20" s="26"/>
      <c r="BB20" s="26"/>
      <c r="BC20" s="29"/>
      <c r="BD20" s="30"/>
      <c r="BE20" s="30"/>
      <c r="BF20" s="30"/>
      <c r="BG20" s="30"/>
      <c r="BH20" s="365">
        <v>176.89101338432124</v>
      </c>
      <c r="BI20" s="34"/>
      <c r="BJ20" s="34"/>
      <c r="BK20" s="34"/>
      <c r="BL20" s="34"/>
      <c r="BM20" s="37"/>
      <c r="BN20" s="38"/>
      <c r="BO20" s="38"/>
      <c r="BP20" s="38"/>
      <c r="BQ20" s="38"/>
      <c r="BR20" s="41"/>
      <c r="BS20" s="42"/>
      <c r="BT20" s="42"/>
      <c r="BU20" s="42"/>
      <c r="BV20" s="42"/>
      <c r="BW20" s="45"/>
      <c r="BX20" s="46"/>
      <c r="BY20" s="46"/>
      <c r="BZ20" s="46"/>
      <c r="CA20" s="46"/>
      <c r="CB20" s="66"/>
      <c r="CC20" s="66"/>
      <c r="CD20" s="66"/>
      <c r="CE20" s="66"/>
      <c r="CF20" s="66"/>
      <c r="CG20" s="66"/>
      <c r="CH20" s="66"/>
    </row>
    <row r="21" spans="1:86" ht="29.1" customHeight="1">
      <c r="A21" s="6" t="s">
        <v>23</v>
      </c>
      <c r="B21" s="116">
        <v>0.15799553050376081</v>
      </c>
      <c r="C21" s="8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64">
        <v>29810.477453539777</v>
      </c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423">
        <v>2012</v>
      </c>
      <c r="AK21" s="16">
        <v>10</v>
      </c>
      <c r="AL21" s="15">
        <v>20</v>
      </c>
      <c r="AM21" s="16"/>
      <c r="AN21" s="16"/>
      <c r="AO21" s="16"/>
      <c r="AP21" s="16"/>
      <c r="AQ21" s="17" t="s">
        <v>53</v>
      </c>
      <c r="AR21" s="17"/>
      <c r="AS21" s="20">
        <v>10.1</v>
      </c>
      <c r="AT21" s="21"/>
      <c r="AU21" s="21"/>
      <c r="AV21" s="21"/>
      <c r="AW21" s="21"/>
      <c r="AX21" s="25">
        <v>8.5</v>
      </c>
      <c r="AY21" s="26"/>
      <c r="AZ21" s="26"/>
      <c r="BA21" s="26"/>
      <c r="BB21" s="26"/>
      <c r="BC21" s="29"/>
      <c r="BD21" s="30"/>
      <c r="BE21" s="30"/>
      <c r="BF21" s="30"/>
      <c r="BG21" s="30"/>
      <c r="BH21" s="365">
        <v>166.09032395133593</v>
      </c>
      <c r="BI21" s="34"/>
      <c r="BJ21" s="34"/>
      <c r="BK21" s="34"/>
      <c r="BL21" s="34"/>
      <c r="BM21" s="37"/>
      <c r="BN21" s="38"/>
      <c r="BO21" s="38"/>
      <c r="BP21" s="38"/>
      <c r="BQ21" s="38"/>
      <c r="BR21" s="41"/>
      <c r="BS21" s="42"/>
      <c r="BT21" s="42"/>
      <c r="BU21" s="42"/>
      <c r="BV21" s="42"/>
      <c r="BW21" s="45"/>
      <c r="BX21" s="46"/>
      <c r="BY21" s="46"/>
      <c r="BZ21" s="46"/>
      <c r="CA21" s="46"/>
      <c r="CB21" s="66"/>
      <c r="CC21" s="66"/>
      <c r="CD21" s="66"/>
      <c r="CE21" s="66"/>
      <c r="CF21" s="66"/>
      <c r="CG21" s="66"/>
      <c r="CH21" s="66"/>
    </row>
    <row r="22" spans="1:86" ht="29.1" customHeight="1">
      <c r="A22" s="6" t="s">
        <v>17</v>
      </c>
      <c r="B22" s="116">
        <v>0.23428316490109086</v>
      </c>
      <c r="C22" s="8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64">
        <v>44204.37073605488</v>
      </c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423">
        <v>2012</v>
      </c>
      <c r="AK22" s="16">
        <v>10</v>
      </c>
      <c r="AL22" s="15">
        <v>20</v>
      </c>
      <c r="AM22" s="16"/>
      <c r="AN22" s="16"/>
      <c r="AO22" s="16"/>
      <c r="AP22" s="16"/>
      <c r="AQ22" s="17" t="s">
        <v>53</v>
      </c>
      <c r="AR22" s="17"/>
      <c r="AS22" s="20">
        <v>10.1</v>
      </c>
      <c r="AT22" s="21"/>
      <c r="AU22" s="21"/>
      <c r="AV22" s="21"/>
      <c r="AW22" s="21"/>
      <c r="AX22" s="25">
        <v>8.5</v>
      </c>
      <c r="AY22" s="26"/>
      <c r="AZ22" s="26"/>
      <c r="BA22" s="26"/>
      <c r="BB22" s="26"/>
      <c r="BC22" s="29"/>
      <c r="BD22" s="30"/>
      <c r="BE22" s="30"/>
      <c r="BF22" s="30"/>
      <c r="BG22" s="30"/>
      <c r="BH22" s="365">
        <v>136.16431984838943</v>
      </c>
      <c r="BI22" s="34"/>
      <c r="BJ22" s="34"/>
      <c r="BK22" s="34"/>
      <c r="BL22" s="34"/>
      <c r="BM22" s="37"/>
      <c r="BN22" s="38"/>
      <c r="BO22" s="38"/>
      <c r="BP22" s="38"/>
      <c r="BQ22" s="38"/>
      <c r="BR22" s="41"/>
      <c r="BS22" s="42"/>
      <c r="BT22" s="42"/>
      <c r="BU22" s="42"/>
      <c r="BV22" s="42"/>
      <c r="BW22" s="45"/>
      <c r="BX22" s="46"/>
      <c r="BY22" s="46"/>
      <c r="BZ22" s="46"/>
      <c r="CA22" s="46"/>
      <c r="CB22" s="66"/>
      <c r="CC22" s="66"/>
      <c r="CD22" s="66"/>
      <c r="CE22" s="66"/>
      <c r="CF22" s="66"/>
      <c r="CG22" s="66"/>
      <c r="CH22" s="66"/>
    </row>
    <row r="23" spans="1:86" ht="29.1" customHeight="1">
      <c r="A23" s="6" t="s">
        <v>24</v>
      </c>
      <c r="B23" s="116">
        <v>8.9692581467587951E-3</v>
      </c>
      <c r="C23" s="8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64">
        <v>1692.3128578790181</v>
      </c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423">
        <v>2012</v>
      </c>
      <c r="AK23" s="16">
        <v>10</v>
      </c>
      <c r="AL23" s="15">
        <v>20</v>
      </c>
      <c r="AM23" s="16"/>
      <c r="AN23" s="16"/>
      <c r="AO23" s="16"/>
      <c r="AP23" s="16"/>
      <c r="AQ23" s="17" t="s">
        <v>53</v>
      </c>
      <c r="AR23" s="17"/>
      <c r="AS23" s="20">
        <v>10.1</v>
      </c>
      <c r="AT23" s="21"/>
      <c r="AU23" s="21"/>
      <c r="AV23" s="21"/>
      <c r="AW23" s="21"/>
      <c r="AX23" s="25">
        <v>8.5</v>
      </c>
      <c r="AY23" s="26"/>
      <c r="AZ23" s="26"/>
      <c r="BA23" s="26"/>
      <c r="BB23" s="26"/>
      <c r="BC23" s="29"/>
      <c r="BD23" s="30"/>
      <c r="BE23" s="30"/>
      <c r="BF23" s="30"/>
      <c r="BG23" s="30"/>
      <c r="BH23" s="365">
        <v>336.88594898944132</v>
      </c>
      <c r="BI23" s="34"/>
      <c r="BJ23" s="34"/>
      <c r="BK23" s="34"/>
      <c r="BL23" s="34"/>
      <c r="BM23" s="37"/>
      <c r="BN23" s="38"/>
      <c r="BO23" s="38"/>
      <c r="BP23" s="38"/>
      <c r="BQ23" s="38"/>
      <c r="BR23" s="41"/>
      <c r="BS23" s="42"/>
      <c r="BT23" s="42"/>
      <c r="BU23" s="42"/>
      <c r="BV23" s="42"/>
      <c r="BW23" s="45"/>
      <c r="BX23" s="46"/>
      <c r="BY23" s="46"/>
      <c r="BZ23" s="46"/>
      <c r="CA23" s="46"/>
      <c r="CB23" s="66"/>
      <c r="CC23" s="66"/>
      <c r="CD23" s="66"/>
      <c r="CE23" s="66"/>
      <c r="CF23" s="66"/>
      <c r="CG23" s="66"/>
      <c r="CH23" s="66"/>
    </row>
    <row r="24" spans="1:86" ht="29.1" customHeight="1">
      <c r="A24" s="6" t="s">
        <v>27</v>
      </c>
      <c r="B24" s="116">
        <v>0.28681821878732527</v>
      </c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64">
        <v>54116.64505421232</v>
      </c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423">
        <v>2012</v>
      </c>
      <c r="AK24" s="16">
        <v>10</v>
      </c>
      <c r="AL24" s="15">
        <v>20</v>
      </c>
      <c r="AM24" s="16"/>
      <c r="AN24" s="16"/>
      <c r="AO24" s="16"/>
      <c r="AP24" s="16"/>
      <c r="AQ24" s="17" t="s">
        <v>53</v>
      </c>
      <c r="AR24" s="17"/>
      <c r="AS24" s="20">
        <v>10.1</v>
      </c>
      <c r="AT24" s="21"/>
      <c r="AU24" s="21"/>
      <c r="AV24" s="21"/>
      <c r="AW24" s="21"/>
      <c r="AX24" s="25">
        <v>8.5</v>
      </c>
      <c r="AY24" s="26"/>
      <c r="AZ24" s="26"/>
      <c r="BA24" s="26"/>
      <c r="BB24" s="26"/>
      <c r="BC24" s="29"/>
      <c r="BD24" s="30"/>
      <c r="BE24" s="30"/>
      <c r="BF24" s="30"/>
      <c r="BG24" s="30"/>
      <c r="BH24" s="365">
        <v>128.47894796637129</v>
      </c>
      <c r="BI24" s="34"/>
      <c r="BJ24" s="34"/>
      <c r="BK24" s="34"/>
      <c r="BL24" s="34"/>
      <c r="BM24" s="37"/>
      <c r="BN24" s="38"/>
      <c r="BO24" s="38"/>
      <c r="BP24" s="38"/>
      <c r="BQ24" s="38"/>
      <c r="BR24" s="41"/>
      <c r="BS24" s="42"/>
      <c r="BT24" s="42"/>
      <c r="BU24" s="42"/>
      <c r="BV24" s="42"/>
      <c r="BW24" s="45"/>
      <c r="BX24" s="46"/>
      <c r="BY24" s="46"/>
      <c r="BZ24" s="46"/>
      <c r="CA24" s="46"/>
      <c r="CB24" s="66"/>
      <c r="CC24" s="66"/>
      <c r="CD24" s="66"/>
      <c r="CE24" s="66"/>
      <c r="CF24" s="66"/>
      <c r="CG24" s="66"/>
      <c r="CH24" s="66"/>
    </row>
    <row r="25" spans="1:86" ht="29.1" customHeight="1">
      <c r="A25" s="6" t="s">
        <v>8</v>
      </c>
      <c r="B25" s="116">
        <v>0.34662374257566358</v>
      </c>
      <c r="C25" s="8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64">
        <v>65400.706146351622</v>
      </c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423">
        <v>2012</v>
      </c>
      <c r="AK25" s="16">
        <v>10</v>
      </c>
      <c r="AL25" s="15">
        <v>20</v>
      </c>
      <c r="AM25" s="16"/>
      <c r="AN25" s="16"/>
      <c r="AO25" s="16"/>
      <c r="AP25" s="16"/>
      <c r="AQ25" s="17" t="s">
        <v>53</v>
      </c>
      <c r="AR25" s="17"/>
      <c r="AS25" s="20">
        <v>10.1</v>
      </c>
      <c r="AT25" s="21"/>
      <c r="AU25" s="21"/>
      <c r="AV25" s="21"/>
      <c r="AW25" s="21"/>
      <c r="AX25" s="25">
        <v>8.5</v>
      </c>
      <c r="AY25" s="26"/>
      <c r="AZ25" s="26"/>
      <c r="BA25" s="26"/>
      <c r="BB25" s="26"/>
      <c r="BC25" s="29"/>
      <c r="BD25" s="30"/>
      <c r="BE25" s="30"/>
      <c r="BF25" s="30"/>
      <c r="BG25" s="30"/>
      <c r="BH25" s="365">
        <v>371.12292777857863</v>
      </c>
      <c r="BI25" s="34"/>
      <c r="BJ25" s="34"/>
      <c r="BK25" s="34"/>
      <c r="BL25" s="34"/>
      <c r="BM25" s="37"/>
      <c r="BN25" s="38"/>
      <c r="BO25" s="38"/>
      <c r="BP25" s="38"/>
      <c r="BQ25" s="38"/>
      <c r="BR25" s="41"/>
      <c r="BS25" s="42"/>
      <c r="BT25" s="42"/>
      <c r="BU25" s="42"/>
      <c r="BV25" s="42"/>
      <c r="BW25" s="45"/>
      <c r="BX25" s="46"/>
      <c r="BY25" s="46"/>
      <c r="BZ25" s="46"/>
      <c r="CA25" s="46"/>
      <c r="CB25" s="66"/>
      <c r="CC25" s="66"/>
      <c r="CD25" s="66"/>
      <c r="CE25" s="66"/>
      <c r="CF25" s="66"/>
      <c r="CG25" s="66"/>
      <c r="CH25" s="66"/>
    </row>
    <row r="26" spans="1:86" ht="29.1" customHeight="1">
      <c r="A26" s="6" t="s">
        <v>11</v>
      </c>
      <c r="B26" s="116">
        <v>0.65139525205372517</v>
      </c>
      <c r="C26" s="8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364">
        <v>122904.76453843873</v>
      </c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423">
        <v>2012</v>
      </c>
      <c r="AK26" s="16">
        <v>10</v>
      </c>
      <c r="AL26" s="15">
        <v>20</v>
      </c>
      <c r="AM26" s="16"/>
      <c r="AN26" s="16"/>
      <c r="AO26" s="16"/>
      <c r="AP26" s="16"/>
      <c r="AQ26" s="17" t="s">
        <v>53</v>
      </c>
      <c r="AR26" s="17"/>
      <c r="AS26" s="20">
        <v>10.1</v>
      </c>
      <c r="AT26" s="21"/>
      <c r="AU26" s="21"/>
      <c r="AV26" s="21"/>
      <c r="AW26" s="21"/>
      <c r="AX26" s="25">
        <v>8.5</v>
      </c>
      <c r="AY26" s="26"/>
      <c r="AZ26" s="26"/>
      <c r="BA26" s="26"/>
      <c r="BB26" s="26"/>
      <c r="BC26" s="29"/>
      <c r="BD26" s="30"/>
      <c r="BE26" s="30"/>
      <c r="BF26" s="30"/>
      <c r="BG26" s="30"/>
      <c r="BH26" s="365">
        <v>152.83215369059653</v>
      </c>
      <c r="BI26" s="34"/>
      <c r="BJ26" s="34"/>
      <c r="BK26" s="34"/>
      <c r="BL26" s="34"/>
      <c r="BM26" s="37"/>
      <c r="BN26" s="38"/>
      <c r="BO26" s="38"/>
      <c r="BP26" s="38"/>
      <c r="BQ26" s="38"/>
      <c r="BR26" s="41"/>
      <c r="BS26" s="42"/>
      <c r="BT26" s="42"/>
      <c r="BU26" s="42"/>
      <c r="BV26" s="42"/>
      <c r="BW26" s="45"/>
      <c r="BX26" s="46"/>
      <c r="BY26" s="46"/>
      <c r="BZ26" s="46"/>
      <c r="CA26" s="46"/>
      <c r="CB26" s="66"/>
      <c r="CC26" s="66"/>
      <c r="CD26" s="66"/>
      <c r="CE26" s="66"/>
      <c r="CF26" s="66"/>
      <c r="CG26" s="66"/>
      <c r="CH26" s="66"/>
    </row>
    <row r="27" spans="1:86" ht="29.1" customHeight="1">
      <c r="A27" s="6" t="s">
        <v>14</v>
      </c>
      <c r="B27" s="116">
        <v>10.285531529090262</v>
      </c>
      <c r="C27" s="8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64">
        <v>1940666.3262434455</v>
      </c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423">
        <v>2012</v>
      </c>
      <c r="AK27" s="16">
        <v>10</v>
      </c>
      <c r="AL27" s="15">
        <v>20</v>
      </c>
      <c r="AM27" s="16"/>
      <c r="AN27" s="16"/>
      <c r="AO27" s="16"/>
      <c r="AP27" s="16"/>
      <c r="AQ27" s="17" t="s">
        <v>53</v>
      </c>
      <c r="AR27" s="17"/>
      <c r="AS27" s="20">
        <v>10.1</v>
      </c>
      <c r="AT27" s="21"/>
      <c r="AU27" s="21"/>
      <c r="AV27" s="21"/>
      <c r="AW27" s="21"/>
      <c r="AX27" s="25">
        <v>8.5</v>
      </c>
      <c r="AY27" s="26"/>
      <c r="AZ27" s="26"/>
      <c r="BA27" s="26"/>
      <c r="BB27" s="26"/>
      <c r="BC27" s="29"/>
      <c r="BD27" s="30"/>
      <c r="BE27" s="30"/>
      <c r="BF27" s="30"/>
      <c r="BG27" s="30"/>
      <c r="BH27" s="365">
        <v>271.84304932735427</v>
      </c>
      <c r="BI27" s="34"/>
      <c r="BJ27" s="34"/>
      <c r="BK27" s="34"/>
      <c r="BL27" s="34"/>
      <c r="BM27" s="37"/>
      <c r="BN27" s="38"/>
      <c r="BO27" s="38"/>
      <c r="BP27" s="38"/>
      <c r="BQ27" s="38"/>
      <c r="BR27" s="41"/>
      <c r="BS27" s="42"/>
      <c r="BT27" s="42"/>
      <c r="BU27" s="42"/>
      <c r="BV27" s="42"/>
      <c r="BW27" s="45"/>
      <c r="BX27" s="46"/>
      <c r="BY27" s="46"/>
      <c r="BZ27" s="46"/>
      <c r="CA27" s="46"/>
      <c r="CB27" s="66"/>
      <c r="CC27" s="66"/>
      <c r="CD27" s="66"/>
      <c r="CE27" s="66"/>
      <c r="CF27" s="66"/>
      <c r="CG27" s="66"/>
      <c r="CH27" s="66"/>
    </row>
    <row r="28" spans="1:86" ht="29.1" customHeight="1">
      <c r="A28" s="6" t="s">
        <v>12</v>
      </c>
      <c r="B28" s="116">
        <v>2.3287768093386392</v>
      </c>
      <c r="C28" s="8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64">
        <v>439391.85081861127</v>
      </c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423">
        <v>2012</v>
      </c>
      <c r="AK28" s="16">
        <v>10</v>
      </c>
      <c r="AL28" s="15">
        <v>20</v>
      </c>
      <c r="AM28" s="16"/>
      <c r="AN28" s="16"/>
      <c r="AO28" s="16"/>
      <c r="AP28" s="16"/>
      <c r="AQ28" s="17" t="s">
        <v>53</v>
      </c>
      <c r="AR28" s="17"/>
      <c r="AS28" s="20">
        <v>10.1</v>
      </c>
      <c r="AT28" s="21"/>
      <c r="AU28" s="21"/>
      <c r="AV28" s="21"/>
      <c r="AW28" s="21"/>
      <c r="AX28" s="25">
        <v>8.5</v>
      </c>
      <c r="AY28" s="26"/>
      <c r="AZ28" s="26"/>
      <c r="BA28" s="26"/>
      <c r="BB28" s="26"/>
      <c r="BC28" s="29"/>
      <c r="BD28" s="30"/>
      <c r="BE28" s="30"/>
      <c r="BF28" s="30"/>
      <c r="BG28" s="30"/>
      <c r="BH28" s="365">
        <v>203.70156372934696</v>
      </c>
      <c r="BI28" s="34"/>
      <c r="BJ28" s="34"/>
      <c r="BK28" s="34"/>
      <c r="BL28" s="34"/>
      <c r="BM28" s="37"/>
      <c r="BN28" s="38"/>
      <c r="BO28" s="38"/>
      <c r="BP28" s="38"/>
      <c r="BQ28" s="38"/>
      <c r="BR28" s="41"/>
      <c r="BS28" s="42"/>
      <c r="BT28" s="42"/>
      <c r="BU28" s="42"/>
      <c r="BV28" s="42"/>
      <c r="BW28" s="45"/>
      <c r="BX28" s="46"/>
      <c r="BY28" s="46"/>
      <c r="BZ28" s="46"/>
      <c r="CA28" s="46"/>
      <c r="CB28" s="66"/>
      <c r="CC28" s="66"/>
      <c r="CD28" s="66"/>
      <c r="CE28" s="66"/>
      <c r="CF28" s="66"/>
      <c r="CG28" s="66"/>
      <c r="CH28" s="66"/>
    </row>
    <row r="29" spans="1:86" ht="29.1" customHeight="1">
      <c r="A29" s="6" t="s">
        <v>25</v>
      </c>
      <c r="B29" s="116">
        <v>0.18944905027624059</v>
      </c>
      <c r="C29" s="8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64">
        <v>35745.103825705773</v>
      </c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423">
        <v>2012</v>
      </c>
      <c r="AK29" s="16">
        <v>10</v>
      </c>
      <c r="AL29" s="15">
        <v>20</v>
      </c>
      <c r="AM29" s="16"/>
      <c r="AN29" s="16"/>
      <c r="AO29" s="16"/>
      <c r="AP29" s="16"/>
      <c r="AQ29" s="17" t="s">
        <v>53</v>
      </c>
      <c r="AR29" s="17"/>
      <c r="AS29" s="20">
        <v>10.1</v>
      </c>
      <c r="AT29" s="21"/>
      <c r="AU29" s="21"/>
      <c r="AV29" s="21"/>
      <c r="AW29" s="21"/>
      <c r="AX29" s="25">
        <v>8.5</v>
      </c>
      <c r="AY29" s="26"/>
      <c r="AZ29" s="26"/>
      <c r="BA29" s="26"/>
      <c r="BB29" s="26"/>
      <c r="BC29" s="29"/>
      <c r="BD29" s="30"/>
      <c r="BE29" s="30"/>
      <c r="BF29" s="30"/>
      <c r="BG29" s="30"/>
      <c r="BH29" s="365">
        <v>165.28099248852052</v>
      </c>
      <c r="BI29" s="34"/>
      <c r="BJ29" s="34"/>
      <c r="BK29" s="34"/>
      <c r="BL29" s="34"/>
      <c r="BM29" s="37"/>
      <c r="BN29" s="38"/>
      <c r="BO29" s="38"/>
      <c r="BP29" s="38"/>
      <c r="BQ29" s="38"/>
      <c r="BR29" s="41"/>
      <c r="BS29" s="42"/>
      <c r="BT29" s="42"/>
      <c r="BU29" s="42"/>
      <c r="BV29" s="42"/>
      <c r="BW29" s="45"/>
      <c r="BX29" s="46"/>
      <c r="BY29" s="46"/>
      <c r="BZ29" s="46"/>
      <c r="CA29" s="46"/>
      <c r="CB29" s="66"/>
      <c r="CC29" s="66"/>
      <c r="CD29" s="66"/>
      <c r="CE29" s="66"/>
      <c r="CF29" s="66"/>
      <c r="CG29" s="66"/>
      <c r="CH29" s="66"/>
    </row>
    <row r="30" spans="1:86" ht="29.1" customHeight="1">
      <c r="A30" s="6" t="s">
        <v>26</v>
      </c>
      <c r="B30" s="116">
        <v>6.6438906066719372E-2</v>
      </c>
      <c r="C30" s="8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64">
        <v>12535.642654097994</v>
      </c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423">
        <v>2012</v>
      </c>
      <c r="AK30" s="16">
        <v>10</v>
      </c>
      <c r="AL30" s="15">
        <v>20</v>
      </c>
      <c r="AM30" s="16"/>
      <c r="AN30" s="16"/>
      <c r="AO30" s="16"/>
      <c r="AP30" s="16"/>
      <c r="AQ30" s="17" t="s">
        <v>53</v>
      </c>
      <c r="AR30" s="17"/>
      <c r="AS30" s="20">
        <v>10.1</v>
      </c>
      <c r="AT30" s="21"/>
      <c r="AU30" s="21"/>
      <c r="AV30" s="21"/>
      <c r="AW30" s="21"/>
      <c r="AX30" s="25">
        <v>8.5</v>
      </c>
      <c r="AY30" s="26"/>
      <c r="AZ30" s="26"/>
      <c r="BA30" s="26"/>
      <c r="BB30" s="26"/>
      <c r="BC30" s="29"/>
      <c r="BD30" s="30"/>
      <c r="BE30" s="30"/>
      <c r="BF30" s="30"/>
      <c r="BG30" s="30"/>
      <c r="BH30" s="365">
        <v>175.73408109721393</v>
      </c>
      <c r="BI30" s="34"/>
      <c r="BJ30" s="34"/>
      <c r="BK30" s="34"/>
      <c r="BL30" s="34"/>
      <c r="BM30" s="37"/>
      <c r="BN30" s="38"/>
      <c r="BO30" s="38"/>
      <c r="BP30" s="38"/>
      <c r="BQ30" s="38"/>
      <c r="BR30" s="41"/>
      <c r="BS30" s="42"/>
      <c r="BT30" s="42"/>
      <c r="BU30" s="42"/>
      <c r="BV30" s="42"/>
      <c r="BW30" s="45"/>
      <c r="BX30" s="46"/>
      <c r="BY30" s="46"/>
      <c r="BZ30" s="46"/>
      <c r="CA30" s="46"/>
      <c r="CB30" s="66"/>
      <c r="CC30" s="66"/>
      <c r="CD30" s="66"/>
      <c r="CE30" s="66"/>
      <c r="CF30" s="66"/>
      <c r="CG30" s="66"/>
      <c r="CH30" s="66"/>
    </row>
    <row r="31" spans="1:86" ht="29.1" customHeight="1">
      <c r="A31" s="6" t="s">
        <v>5</v>
      </c>
      <c r="B31" s="116">
        <v>39.915821817554509</v>
      </c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64">
        <v>7531287.1353876432</v>
      </c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423">
        <v>2012</v>
      </c>
      <c r="AK31" s="16">
        <v>10</v>
      </c>
      <c r="AL31" s="15">
        <v>20</v>
      </c>
      <c r="AM31" s="16"/>
      <c r="AN31" s="16"/>
      <c r="AO31" s="16"/>
      <c r="AP31" s="16"/>
      <c r="AQ31" s="17" t="s">
        <v>53</v>
      </c>
      <c r="AR31" s="17"/>
      <c r="AS31" s="20">
        <v>10.1</v>
      </c>
      <c r="AT31" s="21"/>
      <c r="AU31" s="21"/>
      <c r="AV31" s="21"/>
      <c r="AW31" s="21"/>
      <c r="AX31" s="25">
        <v>8.5</v>
      </c>
      <c r="AY31" s="26"/>
      <c r="AZ31" s="26"/>
      <c r="BA31" s="26"/>
      <c r="BB31" s="26"/>
      <c r="BC31" s="29"/>
      <c r="BD31" s="30"/>
      <c r="BE31" s="30"/>
      <c r="BF31" s="30"/>
      <c r="BG31" s="30"/>
      <c r="BH31" s="365">
        <v>143.4555765595463</v>
      </c>
      <c r="BI31" s="34"/>
      <c r="BJ31" s="34"/>
      <c r="BK31" s="34"/>
      <c r="BL31" s="34"/>
      <c r="BM31" s="37"/>
      <c r="BN31" s="38"/>
      <c r="BO31" s="38"/>
      <c r="BP31" s="38"/>
      <c r="BQ31" s="38"/>
      <c r="BR31" s="41"/>
      <c r="BS31" s="42"/>
      <c r="BT31" s="42"/>
      <c r="BU31" s="42"/>
      <c r="BV31" s="42"/>
      <c r="BW31" s="45"/>
      <c r="BX31" s="46"/>
      <c r="BY31" s="46"/>
      <c r="BZ31" s="46"/>
      <c r="CA31" s="46"/>
      <c r="CB31" s="66"/>
      <c r="CC31" s="66"/>
      <c r="CD31" s="66"/>
      <c r="CE31" s="66"/>
      <c r="CF31" s="66"/>
      <c r="CG31" s="66"/>
      <c r="CH31" s="66"/>
    </row>
    <row r="32" spans="1:86" ht="29.1" customHeight="1">
      <c r="A32" s="6" t="s">
        <v>7</v>
      </c>
      <c r="B32" s="116">
        <v>0.14183990770001961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64">
        <v>26762.246735852754</v>
      </c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423">
        <v>2012</v>
      </c>
      <c r="AK32" s="16">
        <v>10</v>
      </c>
      <c r="AL32" s="15">
        <v>20</v>
      </c>
      <c r="AM32" s="16"/>
      <c r="AN32" s="16"/>
      <c r="AO32" s="16"/>
      <c r="AP32" s="16"/>
      <c r="AQ32" s="17" t="s">
        <v>53</v>
      </c>
      <c r="AR32" s="17"/>
      <c r="AS32" s="20">
        <v>10.1</v>
      </c>
      <c r="AT32" s="21"/>
      <c r="AU32" s="21"/>
      <c r="AV32" s="21"/>
      <c r="AW32" s="21"/>
      <c r="AX32" s="25">
        <v>8.5</v>
      </c>
      <c r="AY32" s="26"/>
      <c r="AZ32" s="26"/>
      <c r="BA32" s="26"/>
      <c r="BB32" s="26"/>
      <c r="BC32" s="29"/>
      <c r="BD32" s="30"/>
      <c r="BE32" s="30"/>
      <c r="BF32" s="30"/>
      <c r="BG32" s="30"/>
      <c r="BH32" s="365">
        <v>140.96820550029727</v>
      </c>
      <c r="BI32" s="34"/>
      <c r="BJ32" s="34"/>
      <c r="BK32" s="34"/>
      <c r="BL32" s="34"/>
      <c r="BM32" s="37"/>
      <c r="BN32" s="38"/>
      <c r="BO32" s="38"/>
      <c r="BP32" s="38"/>
      <c r="BQ32" s="38"/>
      <c r="BR32" s="41"/>
      <c r="BS32" s="42"/>
      <c r="BT32" s="42"/>
      <c r="BU32" s="42"/>
      <c r="BV32" s="42"/>
      <c r="BW32" s="45"/>
      <c r="BX32" s="46"/>
      <c r="BY32" s="46"/>
      <c r="BZ32" s="46"/>
      <c r="CA32" s="46"/>
      <c r="CB32" s="66"/>
      <c r="CC32" s="66"/>
      <c r="CD32" s="66"/>
      <c r="CE32" s="66"/>
      <c r="CF32" s="66"/>
      <c r="CG32" s="66"/>
      <c r="CH32" s="66"/>
    </row>
    <row r="33" spans="1:86" ht="29.1" customHeight="1">
      <c r="A33" s="345" t="s">
        <v>1</v>
      </c>
      <c r="B33" s="116">
        <v>0.27111490169870639</v>
      </c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64">
        <v>51153.75503749177</v>
      </c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423">
        <v>2012</v>
      </c>
      <c r="AK33" s="16">
        <v>10</v>
      </c>
      <c r="AL33" s="15">
        <v>20</v>
      </c>
      <c r="AM33" s="16"/>
      <c r="AN33" s="16"/>
      <c r="AO33" s="16"/>
      <c r="AP33" s="16"/>
      <c r="AQ33" s="17" t="s">
        <v>53</v>
      </c>
      <c r="AR33" s="17"/>
      <c r="AS33" s="20">
        <v>10.1</v>
      </c>
      <c r="AT33" s="21"/>
      <c r="AU33" s="21"/>
      <c r="AV33" s="21"/>
      <c r="AW33" s="21"/>
      <c r="AX33" s="25">
        <v>8.5</v>
      </c>
      <c r="AY33" s="26"/>
      <c r="AZ33" s="26"/>
      <c r="BA33" s="26"/>
      <c r="BB33" s="26"/>
      <c r="BC33" s="29"/>
      <c r="BD33" s="30"/>
      <c r="BE33" s="30"/>
      <c r="BF33" s="30"/>
      <c r="BG33" s="30"/>
      <c r="BH33" s="365">
        <v>131.35483870967741</v>
      </c>
      <c r="BI33" s="34"/>
      <c r="BJ33" s="34"/>
      <c r="BK33" s="34"/>
      <c r="BL33" s="34"/>
      <c r="BM33" s="37"/>
      <c r="BN33" s="38"/>
      <c r="BO33" s="38"/>
      <c r="BP33" s="38"/>
      <c r="BQ33" s="38"/>
      <c r="BR33" s="41"/>
      <c r="BS33" s="42"/>
      <c r="BT33" s="42"/>
      <c r="BU33" s="42"/>
      <c r="BV33" s="42"/>
      <c r="BW33" s="45"/>
      <c r="BX33" s="46"/>
      <c r="BY33" s="46"/>
      <c r="BZ33" s="46"/>
      <c r="CA33" s="46"/>
      <c r="CB33" s="66"/>
      <c r="CC33" s="66"/>
      <c r="CD33" s="66"/>
      <c r="CE33" s="66"/>
      <c r="CF33" s="66"/>
      <c r="CG33" s="66"/>
      <c r="CH33" s="66"/>
    </row>
    <row r="34" spans="1:86" ht="29.1" customHeight="1">
      <c r="A34" s="343" t="s">
        <v>44</v>
      </c>
      <c r="B34" s="116">
        <v>100.58655668768763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64">
        <v>19058536.233412147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5">
        <v>10.000000000000004</v>
      </c>
      <c r="AL34" s="15">
        <v>20.000000000000007</v>
      </c>
      <c r="AM34" s="16"/>
      <c r="AN34" s="16"/>
      <c r="AO34" s="16"/>
      <c r="AP34" s="16"/>
      <c r="AQ34" s="17" t="s">
        <v>53</v>
      </c>
      <c r="AR34" s="17"/>
      <c r="AS34" s="20">
        <v>10.1</v>
      </c>
      <c r="AT34" s="21"/>
      <c r="AU34" s="21"/>
      <c r="AV34" s="21"/>
      <c r="AW34" s="21"/>
      <c r="AX34" s="25">
        <v>8.5000000000000018</v>
      </c>
      <c r="AY34" s="26"/>
      <c r="AZ34" s="26"/>
      <c r="BA34" s="26"/>
      <c r="BB34" s="26"/>
      <c r="BC34" s="29"/>
      <c r="BD34" s="30"/>
      <c r="BE34" s="30"/>
      <c r="BF34" s="30"/>
      <c r="BG34" s="30"/>
      <c r="BH34" s="365">
        <v>172.40973349242029</v>
      </c>
      <c r="BI34" s="34"/>
      <c r="BJ34" s="34"/>
      <c r="BK34" s="34"/>
      <c r="BL34" s="34"/>
      <c r="BM34" s="37"/>
      <c r="BN34" s="38"/>
      <c r="BO34" s="38"/>
      <c r="BP34" s="38"/>
      <c r="BQ34" s="38"/>
      <c r="BR34" s="41"/>
      <c r="BS34" s="42"/>
      <c r="BT34" s="42"/>
      <c r="BU34" s="42"/>
      <c r="BV34" s="42"/>
      <c r="BW34" s="45"/>
      <c r="BX34" s="46"/>
      <c r="BY34" s="46"/>
      <c r="BZ34" s="46"/>
      <c r="CA34" s="46"/>
      <c r="CB34" s="66"/>
      <c r="CC34" s="66"/>
      <c r="CD34" s="66"/>
      <c r="CE34" s="66"/>
      <c r="CF34" s="66"/>
      <c r="CG34" s="66"/>
      <c r="CH34" s="66"/>
    </row>
    <row r="35" spans="1:8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22"/>
      <c r="BY35" s="22"/>
      <c r="BZ35" s="22"/>
      <c r="CA35" s="22"/>
      <c r="CB35" s="1"/>
      <c r="CC35" s="1"/>
      <c r="CD35" s="1"/>
      <c r="CE35" s="1"/>
      <c r="CF35" s="1"/>
      <c r="CG35" s="1"/>
      <c r="CH35" s="1"/>
    </row>
    <row r="36" spans="1:86" ht="30" customHeight="1">
      <c r="A36" s="47" t="s">
        <v>29</v>
      </c>
      <c r="B36" s="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6">
        <v>10</v>
      </c>
      <c r="AL36" s="15">
        <v>20</v>
      </c>
      <c r="AM36" s="16"/>
      <c r="AN36" s="16"/>
      <c r="AO36" s="16"/>
      <c r="AP36" s="16"/>
      <c r="AQ36" s="17" t="s">
        <v>53</v>
      </c>
      <c r="AR36" s="17"/>
      <c r="AS36" s="20">
        <v>10.1</v>
      </c>
      <c r="AT36" s="21"/>
      <c r="AU36" s="21"/>
      <c r="AV36" s="21"/>
      <c r="AW36" s="21"/>
      <c r="AX36" s="25">
        <v>8.5000000000000018</v>
      </c>
      <c r="AY36" s="26"/>
      <c r="AZ36" s="26"/>
      <c r="BA36" s="26"/>
      <c r="BB36" s="26"/>
      <c r="BC36" s="29"/>
      <c r="BD36" s="30"/>
      <c r="BE36" s="30"/>
      <c r="BF36" s="30"/>
      <c r="BG36" s="30"/>
      <c r="BH36" s="33"/>
      <c r="BI36" s="34"/>
      <c r="BJ36" s="34"/>
      <c r="BK36" s="34"/>
      <c r="BL36" s="34"/>
      <c r="BM36" s="37"/>
      <c r="BN36" s="38"/>
      <c r="BO36" s="38"/>
      <c r="BP36" s="38"/>
      <c r="BQ36" s="38"/>
      <c r="BR36" s="41"/>
      <c r="BS36" s="42"/>
      <c r="BT36" s="42"/>
      <c r="BU36" s="42"/>
      <c r="BV36" s="42"/>
      <c r="BW36" s="45"/>
      <c r="BX36" s="46"/>
      <c r="BY36" s="46"/>
      <c r="BZ36" s="46"/>
      <c r="CA36" s="46"/>
      <c r="CB36" s="66"/>
      <c r="CC36" s="66"/>
      <c r="CD36" s="66"/>
      <c r="CE36" s="66"/>
      <c r="CF36" s="66"/>
      <c r="CG36" s="66"/>
      <c r="CH36" s="66"/>
    </row>
    <row r="37" spans="1:86" ht="30" customHeight="1">
      <c r="A37" s="47" t="s">
        <v>28</v>
      </c>
      <c r="B37" s="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6">
        <v>10</v>
      </c>
      <c r="AL37" s="15">
        <v>20</v>
      </c>
      <c r="AM37" s="16"/>
      <c r="AN37" s="16"/>
      <c r="AO37" s="16"/>
      <c r="AP37" s="16"/>
      <c r="AQ37" s="17" t="s">
        <v>53</v>
      </c>
      <c r="AR37" s="17"/>
      <c r="AS37" s="20">
        <v>10.1</v>
      </c>
      <c r="AT37" s="21"/>
      <c r="AU37" s="21"/>
      <c r="AV37" s="21"/>
      <c r="AW37" s="21"/>
      <c r="AX37" s="25">
        <v>8.5000000000000018</v>
      </c>
      <c r="AY37" s="26"/>
      <c r="AZ37" s="26"/>
      <c r="BA37" s="26"/>
      <c r="BB37" s="26"/>
      <c r="BC37" s="29"/>
      <c r="BD37" s="30"/>
      <c r="BE37" s="30"/>
      <c r="BF37" s="30"/>
      <c r="BG37" s="30"/>
      <c r="BH37" s="33"/>
      <c r="BI37" s="33"/>
      <c r="BJ37" s="33"/>
      <c r="BK37" s="33"/>
      <c r="BL37" s="33"/>
      <c r="BM37" s="37"/>
      <c r="BN37" s="38"/>
      <c r="BO37" s="38"/>
      <c r="BP37" s="38"/>
      <c r="BQ37" s="38"/>
      <c r="BR37" s="41"/>
      <c r="BS37" s="42"/>
      <c r="BT37" s="42"/>
      <c r="BU37" s="42"/>
      <c r="BV37" s="42"/>
      <c r="BW37" s="45"/>
      <c r="BX37" s="46"/>
      <c r="BY37" s="46"/>
      <c r="BZ37" s="46"/>
      <c r="CA37" s="46"/>
      <c r="CB37" s="66"/>
      <c r="CC37" s="66"/>
      <c r="CD37" s="66"/>
      <c r="CE37" s="66"/>
      <c r="CF37" s="66"/>
      <c r="CG37" s="66"/>
      <c r="CH37" s="66"/>
    </row>
    <row r="38" spans="1:86" ht="30" customHeight="1">
      <c r="A38" s="47" t="s">
        <v>42</v>
      </c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6">
        <v>10</v>
      </c>
      <c r="AL38" s="15">
        <v>20</v>
      </c>
      <c r="AM38" s="16"/>
      <c r="AN38" s="16"/>
      <c r="AO38" s="16"/>
      <c r="AP38" s="16"/>
      <c r="AQ38" s="17" t="s">
        <v>53</v>
      </c>
      <c r="AR38" s="17"/>
      <c r="AS38" s="20">
        <v>10.1</v>
      </c>
      <c r="AT38" s="21"/>
      <c r="AU38" s="21"/>
      <c r="AV38" s="21"/>
      <c r="AW38" s="21"/>
      <c r="AX38" s="25">
        <v>8.5000000000000018</v>
      </c>
      <c r="AY38" s="26"/>
      <c r="AZ38" s="26"/>
      <c r="BA38" s="26"/>
      <c r="BB38" s="26"/>
      <c r="BC38" s="29"/>
      <c r="BD38" s="30"/>
      <c r="BE38" s="30"/>
      <c r="BF38" s="30"/>
      <c r="BG38" s="30"/>
      <c r="BH38" s="33"/>
      <c r="BI38" s="34"/>
      <c r="BJ38" s="34"/>
      <c r="BK38" s="34"/>
      <c r="BL38" s="34"/>
      <c r="BM38" s="37"/>
      <c r="BN38" s="38"/>
      <c r="BO38" s="38"/>
      <c r="BP38" s="38"/>
      <c r="BQ38" s="38"/>
      <c r="BR38" s="41"/>
      <c r="BS38" s="42"/>
      <c r="BT38" s="42"/>
      <c r="BU38" s="42"/>
      <c r="BV38" s="42"/>
      <c r="BW38" s="45"/>
      <c r="BX38" s="46"/>
      <c r="BY38" s="46"/>
      <c r="BZ38" s="46"/>
      <c r="CA38" s="46"/>
      <c r="CB38" s="66"/>
      <c r="CC38" s="66"/>
      <c r="CD38" s="66"/>
      <c r="CE38" s="66"/>
      <c r="CF38" s="66"/>
      <c r="CG38" s="66"/>
      <c r="CH38" s="66"/>
    </row>
    <row r="39" spans="1:8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0"/>
      <c r="AL40" s="59"/>
      <c r="AM40" s="50"/>
      <c r="AN40" s="50"/>
      <c r="AO40" s="50"/>
      <c r="AP40" s="50"/>
      <c r="AQ40" s="60"/>
      <c r="AR40" s="60"/>
      <c r="AS40" s="20"/>
      <c r="AT40" s="51"/>
      <c r="AU40" s="51"/>
      <c r="AV40" s="51"/>
      <c r="AW40" s="51"/>
      <c r="AX40" s="25"/>
      <c r="AY40" s="52"/>
      <c r="AZ40" s="52"/>
      <c r="BA40" s="52"/>
      <c r="BB40" s="52"/>
      <c r="BC40" s="53"/>
      <c r="BD40" s="53"/>
      <c r="BE40" s="53"/>
      <c r="BF40" s="53"/>
      <c r="BG40" s="53"/>
      <c r="BH40" s="54"/>
      <c r="BI40" s="54"/>
      <c r="BJ40" s="54"/>
      <c r="BK40" s="54"/>
      <c r="BL40" s="54"/>
      <c r="BM40" s="55"/>
      <c r="BN40" s="55"/>
      <c r="BO40" s="55"/>
      <c r="BP40" s="55"/>
      <c r="BQ40" s="55"/>
      <c r="BR40" s="56"/>
      <c r="BS40" s="56"/>
      <c r="BT40" s="56"/>
      <c r="BU40" s="56"/>
      <c r="BV40" s="56"/>
      <c r="BW40" s="57"/>
      <c r="BX40" s="46"/>
      <c r="BY40" s="46"/>
      <c r="BZ40" s="46"/>
      <c r="CA40" s="46"/>
      <c r="CB40" s="67"/>
      <c r="CC40" s="67"/>
      <c r="CD40" s="67"/>
      <c r="CE40" s="67"/>
      <c r="CF40" s="67"/>
      <c r="CG40" s="67"/>
      <c r="CH40" s="67"/>
    </row>
    <row r="44" spans="1:86" ht="18" thickBot="1"/>
    <row r="45" spans="1:8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7"/>
      <c r="CF45" s="457"/>
      <c r="CG45" s="457"/>
      <c r="CH45" s="458"/>
    </row>
    <row r="46" spans="1:86" outlineLevel="1"/>
    <row r="47" spans="1:86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8" t="s">
        <v>30</v>
      </c>
      <c r="T47" s="451" t="s">
        <v>30</v>
      </c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175"/>
      <c r="AK47" s="612" t="s">
        <v>301</v>
      </c>
      <c r="AL47" s="473" t="s">
        <v>65</v>
      </c>
      <c r="AM47" s="512" t="s">
        <v>45</v>
      </c>
      <c r="AN47" s="513"/>
      <c r="AO47" s="513"/>
      <c r="AP47" s="513"/>
      <c r="AQ47" s="477" t="s">
        <v>66</v>
      </c>
      <c r="AR47" s="477" t="s">
        <v>302</v>
      </c>
      <c r="AS47" s="480" t="s">
        <v>308</v>
      </c>
      <c r="AT47" s="516" t="s">
        <v>64</v>
      </c>
      <c r="AU47" s="517"/>
      <c r="AV47" s="517"/>
      <c r="AW47" s="517"/>
      <c r="AX47" s="483" t="s">
        <v>309</v>
      </c>
      <c r="AY47" s="501" t="s">
        <v>32</v>
      </c>
      <c r="AZ47" s="502"/>
      <c r="BA47" s="502"/>
      <c r="BB47" s="502"/>
      <c r="BC47" s="509" t="s">
        <v>68</v>
      </c>
      <c r="BD47" s="505" t="s">
        <v>57</v>
      </c>
      <c r="BE47" s="506"/>
      <c r="BF47" s="506"/>
      <c r="BG47" s="506"/>
      <c r="BH47" s="487" t="s">
        <v>446</v>
      </c>
      <c r="BI47" s="488" t="s">
        <v>447</v>
      </c>
      <c r="BJ47" s="489"/>
      <c r="BK47" s="489"/>
      <c r="BL47" s="490"/>
      <c r="BM47" s="494" t="s">
        <v>448</v>
      </c>
      <c r="BN47" s="495" t="s">
        <v>449</v>
      </c>
      <c r="BO47" s="496"/>
      <c r="BP47" s="496"/>
      <c r="BQ47" s="497"/>
      <c r="BR47" s="538" t="s">
        <v>450</v>
      </c>
      <c r="BS47" s="529" t="s">
        <v>451</v>
      </c>
      <c r="BT47" s="530"/>
      <c r="BU47" s="530"/>
      <c r="BV47" s="531"/>
      <c r="BW47" s="535" t="s">
        <v>36</v>
      </c>
      <c r="BX47" s="540" t="s">
        <v>36</v>
      </c>
      <c r="BY47" s="541"/>
      <c r="BZ47" s="541"/>
      <c r="CA47" s="541"/>
      <c r="CB47" s="523" t="s">
        <v>72</v>
      </c>
      <c r="CC47" s="523" t="s">
        <v>73</v>
      </c>
      <c r="CD47" s="523" t="s">
        <v>62</v>
      </c>
      <c r="CE47" s="523" t="s">
        <v>305</v>
      </c>
      <c r="CF47" s="523" t="s">
        <v>306</v>
      </c>
      <c r="CG47" s="523" t="s">
        <v>307</v>
      </c>
      <c r="CH47" s="523" t="s">
        <v>63</v>
      </c>
    </row>
    <row r="48" spans="1:86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449"/>
      <c r="T48" s="442" t="s">
        <v>43</v>
      </c>
      <c r="U48" s="442"/>
      <c r="V48" s="442"/>
      <c r="W48" s="442"/>
      <c r="X48" s="442" t="s">
        <v>39</v>
      </c>
      <c r="Y48" s="442"/>
      <c r="Z48" s="442"/>
      <c r="AA48" s="442"/>
      <c r="AB48" s="442" t="s">
        <v>38</v>
      </c>
      <c r="AC48" s="442"/>
      <c r="AD48" s="442"/>
      <c r="AE48" s="442"/>
      <c r="AF48" s="442" t="s">
        <v>40</v>
      </c>
      <c r="AG48" s="442"/>
      <c r="AH48" s="442"/>
      <c r="AI48" s="442"/>
      <c r="AJ48" s="209"/>
      <c r="AK48" s="613"/>
      <c r="AL48" s="474"/>
      <c r="AM48" s="514"/>
      <c r="AN48" s="515"/>
      <c r="AO48" s="515"/>
      <c r="AP48" s="515"/>
      <c r="AQ48" s="478"/>
      <c r="AR48" s="478"/>
      <c r="AS48" s="480"/>
      <c r="AT48" s="518"/>
      <c r="AU48" s="519"/>
      <c r="AV48" s="519"/>
      <c r="AW48" s="519"/>
      <c r="AX48" s="483"/>
      <c r="AY48" s="503"/>
      <c r="AZ48" s="504"/>
      <c r="BA48" s="504"/>
      <c r="BB48" s="504"/>
      <c r="BC48" s="510"/>
      <c r="BD48" s="507"/>
      <c r="BE48" s="508"/>
      <c r="BF48" s="508"/>
      <c r="BG48" s="508"/>
      <c r="BH48" s="487"/>
      <c r="BI48" s="491"/>
      <c r="BJ48" s="492"/>
      <c r="BK48" s="492"/>
      <c r="BL48" s="493"/>
      <c r="BM48" s="494"/>
      <c r="BN48" s="498"/>
      <c r="BO48" s="499"/>
      <c r="BP48" s="499"/>
      <c r="BQ48" s="500"/>
      <c r="BR48" s="538"/>
      <c r="BS48" s="532"/>
      <c r="BT48" s="533"/>
      <c r="BU48" s="533"/>
      <c r="BV48" s="534"/>
      <c r="BW48" s="536"/>
      <c r="BX48" s="542"/>
      <c r="BY48" s="543"/>
      <c r="BZ48" s="543"/>
      <c r="CA48" s="543"/>
      <c r="CB48" s="524"/>
      <c r="CC48" s="524"/>
      <c r="CD48" s="524"/>
      <c r="CE48" s="524"/>
      <c r="CF48" s="524"/>
      <c r="CG48" s="524"/>
      <c r="CH48" s="524"/>
    </row>
    <row r="49" spans="1:86" ht="26.1" customHeight="1" outlineLevel="1">
      <c r="A49" s="4"/>
      <c r="B49" s="445"/>
      <c r="C49" s="357" t="s">
        <v>58</v>
      </c>
      <c r="D49" s="226" t="s">
        <v>59</v>
      </c>
      <c r="E49" s="357" t="s">
        <v>60</v>
      </c>
      <c r="F49" s="357" t="s">
        <v>154</v>
      </c>
      <c r="G49" s="357" t="s">
        <v>58</v>
      </c>
      <c r="H49" s="226" t="s">
        <v>59</v>
      </c>
      <c r="I49" s="357" t="s">
        <v>60</v>
      </c>
      <c r="J49" s="357" t="s">
        <v>154</v>
      </c>
      <c r="K49" s="357" t="s">
        <v>58</v>
      </c>
      <c r="L49" s="226" t="s">
        <v>59</v>
      </c>
      <c r="M49" s="357" t="s">
        <v>60</v>
      </c>
      <c r="N49" s="357" t="s">
        <v>154</v>
      </c>
      <c r="O49" s="357" t="s">
        <v>58</v>
      </c>
      <c r="P49" s="226" t="s">
        <v>59</v>
      </c>
      <c r="Q49" s="357" t="s">
        <v>60</v>
      </c>
      <c r="R49" s="357" t="s">
        <v>154</v>
      </c>
      <c r="S49" s="450"/>
      <c r="T49" s="356" t="s">
        <v>58</v>
      </c>
      <c r="U49" s="11" t="s">
        <v>59</v>
      </c>
      <c r="V49" s="356" t="s">
        <v>60</v>
      </c>
      <c r="W49" s="356" t="s">
        <v>154</v>
      </c>
      <c r="X49" s="356" t="s">
        <v>58</v>
      </c>
      <c r="Y49" s="11" t="s">
        <v>59</v>
      </c>
      <c r="Z49" s="356" t="s">
        <v>60</v>
      </c>
      <c r="AA49" s="356" t="s">
        <v>154</v>
      </c>
      <c r="AB49" s="356" t="s">
        <v>58</v>
      </c>
      <c r="AC49" s="11" t="s">
        <v>59</v>
      </c>
      <c r="AD49" s="356" t="s">
        <v>60</v>
      </c>
      <c r="AE49" s="356" t="s">
        <v>154</v>
      </c>
      <c r="AF49" s="356" t="s">
        <v>58</v>
      </c>
      <c r="AG49" s="11" t="s">
        <v>59</v>
      </c>
      <c r="AH49" s="356" t="s">
        <v>60</v>
      </c>
      <c r="AI49" s="356" t="s">
        <v>154</v>
      </c>
      <c r="AJ49" s="176"/>
      <c r="AK49" s="614"/>
      <c r="AL49" s="475"/>
      <c r="AM49" s="352" t="s">
        <v>58</v>
      </c>
      <c r="AN49" s="14" t="s">
        <v>59</v>
      </c>
      <c r="AO49" s="352" t="s">
        <v>60</v>
      </c>
      <c r="AP49" s="352" t="s">
        <v>154</v>
      </c>
      <c r="AQ49" s="479"/>
      <c r="AR49" s="479"/>
      <c r="AS49" s="480"/>
      <c r="AT49" s="353" t="s">
        <v>58</v>
      </c>
      <c r="AU49" s="19" t="s">
        <v>59</v>
      </c>
      <c r="AV49" s="353" t="s">
        <v>60</v>
      </c>
      <c r="AW49" s="353" t="s">
        <v>154</v>
      </c>
      <c r="AX49" s="483"/>
      <c r="AY49" s="354" t="s">
        <v>58</v>
      </c>
      <c r="AZ49" s="23" t="s">
        <v>59</v>
      </c>
      <c r="BA49" s="354" t="s">
        <v>60</v>
      </c>
      <c r="BB49" s="354" t="s">
        <v>154</v>
      </c>
      <c r="BC49" s="511"/>
      <c r="BD49" s="355" t="s">
        <v>58</v>
      </c>
      <c r="BE49" s="28" t="s">
        <v>59</v>
      </c>
      <c r="BF49" s="355" t="s">
        <v>60</v>
      </c>
      <c r="BG49" s="355" t="s">
        <v>154</v>
      </c>
      <c r="BH49" s="487"/>
      <c r="BI49" s="425" t="s">
        <v>58</v>
      </c>
      <c r="BJ49" s="32" t="s">
        <v>59</v>
      </c>
      <c r="BK49" s="425" t="s">
        <v>60</v>
      </c>
      <c r="BL49" s="425" t="s">
        <v>154</v>
      </c>
      <c r="BM49" s="494"/>
      <c r="BN49" s="426" t="s">
        <v>58</v>
      </c>
      <c r="BO49" s="36" t="s">
        <v>59</v>
      </c>
      <c r="BP49" s="426" t="s">
        <v>60</v>
      </c>
      <c r="BQ49" s="426" t="s">
        <v>154</v>
      </c>
      <c r="BR49" s="538"/>
      <c r="BS49" s="427" t="s">
        <v>58</v>
      </c>
      <c r="BT49" s="40" t="s">
        <v>59</v>
      </c>
      <c r="BU49" s="427" t="s">
        <v>60</v>
      </c>
      <c r="BV49" s="427" t="s">
        <v>154</v>
      </c>
      <c r="BW49" s="537"/>
      <c r="BX49" s="351" t="s">
        <v>58</v>
      </c>
      <c r="BY49" s="44" t="s">
        <v>59</v>
      </c>
      <c r="BZ49" s="351" t="s">
        <v>60</v>
      </c>
      <c r="CA49" s="351" t="s">
        <v>154</v>
      </c>
      <c r="CB49" s="525"/>
      <c r="CC49" s="525"/>
      <c r="CD49" s="525"/>
      <c r="CE49" s="525"/>
      <c r="CF49" s="525"/>
      <c r="CG49" s="525"/>
      <c r="CH49" s="525"/>
    </row>
    <row r="50" spans="1:86" ht="29.1" customHeight="1" outlineLevel="1">
      <c r="A50" s="342" t="s">
        <v>6</v>
      </c>
      <c r="B50" s="96" t="s">
        <v>332</v>
      </c>
      <c r="C50" s="128"/>
      <c r="D50" s="128"/>
      <c r="E50" s="128"/>
      <c r="F50" s="128"/>
      <c r="G50" s="109"/>
      <c r="H50" s="109"/>
      <c r="I50" s="109"/>
      <c r="J50" s="123"/>
      <c r="K50" s="123"/>
      <c r="L50" s="123"/>
      <c r="M50" s="123"/>
      <c r="N50" s="123"/>
      <c r="O50" s="123"/>
      <c r="P50" s="123"/>
      <c r="Q50" s="123"/>
      <c r="R50" s="123"/>
      <c r="S50" s="99" t="s">
        <v>330</v>
      </c>
      <c r="T50" s="12"/>
      <c r="U50" s="12"/>
      <c r="V50" s="12"/>
      <c r="W50" s="12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216" t="s">
        <v>331</v>
      </c>
      <c r="AL50" s="216" t="s">
        <v>331</v>
      </c>
      <c r="AM50" s="217"/>
      <c r="AN50" s="217"/>
      <c r="AO50" s="217"/>
      <c r="AP50" s="217"/>
      <c r="AQ50" s="218"/>
      <c r="AR50" s="218"/>
      <c r="AS50" s="219" t="s">
        <v>331</v>
      </c>
      <c r="AT50" s="220"/>
      <c r="AU50" s="220"/>
      <c r="AV50" s="220"/>
      <c r="AW50" s="220"/>
      <c r="AX50" s="279" t="s">
        <v>331</v>
      </c>
      <c r="AY50" s="373"/>
      <c r="AZ50" s="373"/>
      <c r="BA50" s="373"/>
      <c r="BB50" s="373"/>
      <c r="BC50" s="248"/>
      <c r="BD50" s="374"/>
      <c r="BE50" s="374"/>
      <c r="BF50" s="374"/>
      <c r="BG50" s="374"/>
      <c r="BH50" s="238" t="s">
        <v>331</v>
      </c>
      <c r="BI50" s="34"/>
      <c r="BJ50" s="34"/>
      <c r="BK50" s="34"/>
      <c r="BL50" s="34"/>
      <c r="BM50" s="37"/>
      <c r="BN50" s="38"/>
      <c r="BO50" s="38"/>
      <c r="BP50" s="38"/>
      <c r="BQ50" s="38"/>
      <c r="BR50" s="41"/>
      <c r="BS50" s="42"/>
      <c r="BT50" s="42"/>
      <c r="BU50" s="42"/>
      <c r="BV50" s="42"/>
      <c r="BW50" s="45"/>
      <c r="BX50" s="46"/>
      <c r="BY50" s="46"/>
      <c r="BZ50" s="46"/>
      <c r="CA50" s="46"/>
      <c r="CB50" s="66"/>
      <c r="CC50" s="66"/>
      <c r="CD50" s="66"/>
      <c r="CE50" s="66"/>
      <c r="CF50" s="66"/>
      <c r="CG50" s="66"/>
      <c r="CH50" s="66"/>
    </row>
    <row r="51" spans="1:86" ht="29.1" customHeight="1" outlineLevel="1">
      <c r="A51" s="6" t="s">
        <v>9</v>
      </c>
      <c r="B51" s="96" t="s">
        <v>332</v>
      </c>
      <c r="C51" s="128"/>
      <c r="D51" s="128"/>
      <c r="E51" s="128"/>
      <c r="F51" s="128"/>
      <c r="G51" s="109"/>
      <c r="H51" s="109"/>
      <c r="I51" s="109"/>
      <c r="J51" s="123"/>
      <c r="K51" s="123"/>
      <c r="L51" s="123"/>
      <c r="M51" s="123"/>
      <c r="N51" s="123"/>
      <c r="O51" s="123"/>
      <c r="P51" s="123"/>
      <c r="Q51" s="123"/>
      <c r="R51" s="123"/>
      <c r="S51" s="99" t="s">
        <v>330</v>
      </c>
      <c r="T51" s="12"/>
      <c r="U51" s="12"/>
      <c r="V51" s="12"/>
      <c r="W51" s="12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16" t="s">
        <v>331</v>
      </c>
      <c r="AL51" s="216" t="s">
        <v>331</v>
      </c>
      <c r="AM51" s="217"/>
      <c r="AN51" s="217"/>
      <c r="AO51" s="217"/>
      <c r="AP51" s="217"/>
      <c r="AQ51" s="218"/>
      <c r="AR51" s="218"/>
      <c r="AS51" s="219" t="s">
        <v>331</v>
      </c>
      <c r="AT51" s="220"/>
      <c r="AU51" s="220"/>
      <c r="AV51" s="220"/>
      <c r="AW51" s="220"/>
      <c r="AX51" s="279" t="s">
        <v>331</v>
      </c>
      <c r="AY51" s="373"/>
      <c r="AZ51" s="373"/>
      <c r="BA51" s="373"/>
      <c r="BB51" s="373"/>
      <c r="BC51" s="248"/>
      <c r="BD51" s="374"/>
      <c r="BE51" s="374"/>
      <c r="BF51" s="374"/>
      <c r="BG51" s="374"/>
      <c r="BH51" s="238" t="s">
        <v>331</v>
      </c>
      <c r="BI51" s="34"/>
      <c r="BJ51" s="34"/>
      <c r="BK51" s="34"/>
      <c r="BL51" s="34"/>
      <c r="BM51" s="37"/>
      <c r="BN51" s="38"/>
      <c r="BO51" s="38"/>
      <c r="BP51" s="38"/>
      <c r="BQ51" s="38"/>
      <c r="BR51" s="41"/>
      <c r="BS51" s="42"/>
      <c r="BT51" s="42"/>
      <c r="BU51" s="42"/>
      <c r="BV51" s="42"/>
      <c r="BW51" s="45"/>
      <c r="BX51" s="46"/>
      <c r="BY51" s="46"/>
      <c r="BZ51" s="46"/>
      <c r="CA51" s="46"/>
      <c r="CB51" s="66"/>
      <c r="CC51" s="66"/>
      <c r="CD51" s="66"/>
      <c r="CE51" s="66"/>
      <c r="CF51" s="66"/>
      <c r="CG51" s="66"/>
      <c r="CH51" s="66"/>
    </row>
    <row r="52" spans="1:86" ht="29.1" customHeight="1" outlineLevel="1">
      <c r="A52" s="6" t="s">
        <v>18</v>
      </c>
      <c r="B52" s="96" t="s">
        <v>332</v>
      </c>
      <c r="C52" s="128"/>
      <c r="D52" s="128"/>
      <c r="E52" s="128"/>
      <c r="F52" s="128"/>
      <c r="G52" s="109"/>
      <c r="H52" s="109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99" t="s">
        <v>330</v>
      </c>
      <c r="T52" s="12"/>
      <c r="U52" s="12"/>
      <c r="V52" s="12"/>
      <c r="W52" s="12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16" t="s">
        <v>331</v>
      </c>
      <c r="AL52" s="216" t="s">
        <v>331</v>
      </c>
      <c r="AM52" s="217"/>
      <c r="AN52" s="217"/>
      <c r="AO52" s="217"/>
      <c r="AP52" s="217"/>
      <c r="AQ52" s="218"/>
      <c r="AR52" s="218"/>
      <c r="AS52" s="219" t="s">
        <v>331</v>
      </c>
      <c r="AT52" s="220"/>
      <c r="AU52" s="220"/>
      <c r="AV52" s="220"/>
      <c r="AW52" s="220"/>
      <c r="AX52" s="279" t="s">
        <v>331</v>
      </c>
      <c r="AY52" s="373"/>
      <c r="AZ52" s="373"/>
      <c r="BA52" s="373"/>
      <c r="BB52" s="373"/>
      <c r="BC52" s="248"/>
      <c r="BD52" s="374"/>
      <c r="BE52" s="374"/>
      <c r="BF52" s="374"/>
      <c r="BG52" s="374"/>
      <c r="BH52" s="238" t="s">
        <v>331</v>
      </c>
      <c r="BI52" s="34"/>
      <c r="BJ52" s="34"/>
      <c r="BK52" s="34"/>
      <c r="BL52" s="34"/>
      <c r="BM52" s="37"/>
      <c r="BN52" s="38"/>
      <c r="BO52" s="38"/>
      <c r="BP52" s="38"/>
      <c r="BQ52" s="38"/>
      <c r="BR52" s="41"/>
      <c r="BS52" s="42"/>
      <c r="BT52" s="42"/>
      <c r="BU52" s="42"/>
      <c r="BV52" s="42"/>
      <c r="BW52" s="45"/>
      <c r="BX52" s="46"/>
      <c r="BY52" s="46"/>
      <c r="BZ52" s="46"/>
      <c r="CA52" s="46"/>
      <c r="CB52" s="66"/>
      <c r="CC52" s="66"/>
      <c r="CD52" s="66"/>
      <c r="CE52" s="66"/>
      <c r="CF52" s="66"/>
      <c r="CG52" s="66"/>
      <c r="CH52" s="66"/>
    </row>
    <row r="53" spans="1:86" ht="29.1" customHeight="1" outlineLevel="1">
      <c r="A53" s="6" t="s">
        <v>16</v>
      </c>
      <c r="B53" s="96" t="s">
        <v>332</v>
      </c>
      <c r="C53" s="128"/>
      <c r="D53" s="128"/>
      <c r="E53" s="128"/>
      <c r="F53" s="128"/>
      <c r="G53" s="109"/>
      <c r="H53" s="109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99" t="s">
        <v>330</v>
      </c>
      <c r="T53" s="12"/>
      <c r="U53" s="12"/>
      <c r="V53" s="12"/>
      <c r="W53" s="12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16" t="s">
        <v>331</v>
      </c>
      <c r="AL53" s="216" t="s">
        <v>331</v>
      </c>
      <c r="AM53" s="217"/>
      <c r="AN53" s="217"/>
      <c r="AO53" s="217"/>
      <c r="AP53" s="217"/>
      <c r="AQ53" s="218"/>
      <c r="AR53" s="218"/>
      <c r="AS53" s="219" t="s">
        <v>331</v>
      </c>
      <c r="AT53" s="220"/>
      <c r="AU53" s="220"/>
      <c r="AV53" s="220"/>
      <c r="AW53" s="220"/>
      <c r="AX53" s="279" t="s">
        <v>331</v>
      </c>
      <c r="AY53" s="373"/>
      <c r="AZ53" s="373"/>
      <c r="BA53" s="373"/>
      <c r="BB53" s="373"/>
      <c r="BC53" s="248"/>
      <c r="BD53" s="374"/>
      <c r="BE53" s="374"/>
      <c r="BF53" s="374"/>
      <c r="BG53" s="374"/>
      <c r="BH53" s="238" t="s">
        <v>331</v>
      </c>
      <c r="BI53" s="34"/>
      <c r="BJ53" s="34"/>
      <c r="BK53" s="34"/>
      <c r="BL53" s="34"/>
      <c r="BM53" s="37"/>
      <c r="BN53" s="38"/>
      <c r="BO53" s="38"/>
      <c r="BP53" s="38"/>
      <c r="BQ53" s="38"/>
      <c r="BR53" s="41"/>
      <c r="BS53" s="42"/>
      <c r="BT53" s="42"/>
      <c r="BU53" s="42"/>
      <c r="BV53" s="42"/>
      <c r="BW53" s="45"/>
      <c r="BX53" s="46"/>
      <c r="BY53" s="46"/>
      <c r="BZ53" s="46"/>
      <c r="CA53" s="46"/>
      <c r="CB53" s="66"/>
      <c r="CC53" s="66"/>
      <c r="CD53" s="66"/>
      <c r="CE53" s="66"/>
      <c r="CF53" s="66"/>
      <c r="CG53" s="66"/>
      <c r="CH53" s="66"/>
    </row>
    <row r="54" spans="1:86" ht="29.1" customHeight="1" outlineLevel="1">
      <c r="A54" s="6" t="s">
        <v>22</v>
      </c>
      <c r="B54" s="96" t="s">
        <v>332</v>
      </c>
      <c r="C54" s="128"/>
      <c r="D54" s="128"/>
      <c r="E54" s="128"/>
      <c r="F54" s="128"/>
      <c r="G54" s="109"/>
      <c r="H54" s="109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99" t="s">
        <v>330</v>
      </c>
      <c r="T54" s="12"/>
      <c r="U54" s="12"/>
      <c r="V54" s="12"/>
      <c r="W54" s="12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216" t="s">
        <v>331</v>
      </c>
      <c r="AL54" s="216" t="s">
        <v>331</v>
      </c>
      <c r="AM54" s="217"/>
      <c r="AN54" s="217"/>
      <c r="AO54" s="217"/>
      <c r="AP54" s="217"/>
      <c r="AQ54" s="218"/>
      <c r="AR54" s="218"/>
      <c r="AS54" s="219" t="s">
        <v>331</v>
      </c>
      <c r="AT54" s="220"/>
      <c r="AU54" s="220"/>
      <c r="AV54" s="220"/>
      <c r="AW54" s="220"/>
      <c r="AX54" s="279" t="s">
        <v>331</v>
      </c>
      <c r="AY54" s="373"/>
      <c r="AZ54" s="373"/>
      <c r="BA54" s="373"/>
      <c r="BB54" s="373"/>
      <c r="BC54" s="248"/>
      <c r="BD54" s="374"/>
      <c r="BE54" s="374"/>
      <c r="BF54" s="374"/>
      <c r="BG54" s="374"/>
      <c r="BH54" s="238" t="s">
        <v>331</v>
      </c>
      <c r="BI54" s="34"/>
      <c r="BJ54" s="34"/>
      <c r="BK54" s="34"/>
      <c r="BL54" s="34"/>
      <c r="BM54" s="37"/>
      <c r="BN54" s="38"/>
      <c r="BO54" s="38"/>
      <c r="BP54" s="38"/>
      <c r="BQ54" s="38"/>
      <c r="BR54" s="41"/>
      <c r="BS54" s="42"/>
      <c r="BT54" s="42"/>
      <c r="BU54" s="42"/>
      <c r="BV54" s="42"/>
      <c r="BW54" s="45"/>
      <c r="BX54" s="46"/>
      <c r="BY54" s="46"/>
      <c r="BZ54" s="46"/>
      <c r="CA54" s="46"/>
      <c r="CB54" s="66"/>
      <c r="CC54" s="66"/>
      <c r="CD54" s="66"/>
      <c r="CE54" s="66"/>
      <c r="CF54" s="66"/>
      <c r="CG54" s="66"/>
      <c r="CH54" s="66"/>
    </row>
    <row r="55" spans="1:86" ht="29.1" customHeight="1" outlineLevel="1">
      <c r="A55" s="6" t="s">
        <v>19</v>
      </c>
      <c r="B55" s="96" t="s">
        <v>332</v>
      </c>
      <c r="C55" s="128"/>
      <c r="D55" s="128"/>
      <c r="E55" s="128"/>
      <c r="F55" s="128"/>
      <c r="G55" s="109"/>
      <c r="H55" s="109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99" t="s">
        <v>330</v>
      </c>
      <c r="T55" s="12"/>
      <c r="U55" s="12"/>
      <c r="V55" s="12"/>
      <c r="W55" s="12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216" t="s">
        <v>331</v>
      </c>
      <c r="AL55" s="216" t="s">
        <v>331</v>
      </c>
      <c r="AM55" s="217"/>
      <c r="AN55" s="217"/>
      <c r="AO55" s="217"/>
      <c r="AP55" s="217"/>
      <c r="AQ55" s="218"/>
      <c r="AR55" s="218"/>
      <c r="AS55" s="219" t="s">
        <v>331</v>
      </c>
      <c r="AT55" s="220"/>
      <c r="AU55" s="220"/>
      <c r="AV55" s="220"/>
      <c r="AW55" s="220"/>
      <c r="AX55" s="279" t="s">
        <v>331</v>
      </c>
      <c r="AY55" s="373"/>
      <c r="AZ55" s="373"/>
      <c r="BA55" s="373"/>
      <c r="BB55" s="373"/>
      <c r="BC55" s="248"/>
      <c r="BD55" s="374"/>
      <c r="BE55" s="374"/>
      <c r="BF55" s="374"/>
      <c r="BG55" s="374"/>
      <c r="BH55" s="238" t="s">
        <v>331</v>
      </c>
      <c r="BI55" s="34"/>
      <c r="BJ55" s="34"/>
      <c r="BK55" s="34"/>
      <c r="BL55" s="34"/>
      <c r="BM55" s="37"/>
      <c r="BN55" s="38"/>
      <c r="BO55" s="38"/>
      <c r="BP55" s="38"/>
      <c r="BQ55" s="38"/>
      <c r="BR55" s="41"/>
      <c r="BS55" s="42"/>
      <c r="BT55" s="42"/>
      <c r="BU55" s="42"/>
      <c r="BV55" s="42"/>
      <c r="BW55" s="45"/>
      <c r="BX55" s="46"/>
      <c r="BY55" s="46"/>
      <c r="BZ55" s="46"/>
      <c r="CA55" s="46"/>
      <c r="CB55" s="66"/>
      <c r="CC55" s="66"/>
      <c r="CD55" s="66"/>
      <c r="CE55" s="66"/>
      <c r="CF55" s="66"/>
      <c r="CG55" s="66"/>
      <c r="CH55" s="66"/>
    </row>
    <row r="56" spans="1:86" ht="29.1" customHeight="1" outlineLevel="1">
      <c r="A56" s="6" t="s">
        <v>3</v>
      </c>
      <c r="B56" s="96" t="s">
        <v>332</v>
      </c>
      <c r="C56" s="128"/>
      <c r="D56" s="128"/>
      <c r="E56" s="128"/>
      <c r="F56" s="128"/>
      <c r="G56" s="109"/>
      <c r="H56" s="109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99" t="s">
        <v>330</v>
      </c>
      <c r="T56" s="12"/>
      <c r="U56" s="12"/>
      <c r="V56" s="12"/>
      <c r="W56" s="12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216" t="s">
        <v>331</v>
      </c>
      <c r="AL56" s="216" t="s">
        <v>331</v>
      </c>
      <c r="AM56" s="217"/>
      <c r="AN56" s="217"/>
      <c r="AO56" s="217"/>
      <c r="AP56" s="217"/>
      <c r="AQ56" s="218"/>
      <c r="AR56" s="218"/>
      <c r="AS56" s="219" t="s">
        <v>331</v>
      </c>
      <c r="AT56" s="220"/>
      <c r="AU56" s="220"/>
      <c r="AV56" s="220"/>
      <c r="AW56" s="220"/>
      <c r="AX56" s="279" t="s">
        <v>331</v>
      </c>
      <c r="AY56" s="373"/>
      <c r="AZ56" s="373"/>
      <c r="BA56" s="373"/>
      <c r="BB56" s="373"/>
      <c r="BC56" s="248"/>
      <c r="BD56" s="374"/>
      <c r="BE56" s="374"/>
      <c r="BF56" s="374"/>
      <c r="BG56" s="374"/>
      <c r="BH56" s="238" t="s">
        <v>331</v>
      </c>
      <c r="BI56" s="34"/>
      <c r="BJ56" s="34"/>
      <c r="BK56" s="34"/>
      <c r="BL56" s="34"/>
      <c r="BM56" s="37"/>
      <c r="BN56" s="38"/>
      <c r="BO56" s="38"/>
      <c r="BP56" s="38"/>
      <c r="BQ56" s="38"/>
      <c r="BR56" s="41"/>
      <c r="BS56" s="42"/>
      <c r="BT56" s="42"/>
      <c r="BU56" s="42"/>
      <c r="BV56" s="42"/>
      <c r="BW56" s="45"/>
      <c r="BX56" s="46"/>
      <c r="BY56" s="46"/>
      <c r="BZ56" s="46"/>
      <c r="CA56" s="46"/>
      <c r="CB56" s="66"/>
      <c r="CC56" s="66"/>
      <c r="CD56" s="66"/>
      <c r="CE56" s="66"/>
      <c r="CF56" s="66"/>
      <c r="CG56" s="66"/>
      <c r="CH56" s="66"/>
    </row>
    <row r="57" spans="1:86" ht="29.1" customHeight="1" outlineLevel="1">
      <c r="A57" s="6" t="s">
        <v>20</v>
      </c>
      <c r="B57" s="96" t="s">
        <v>332</v>
      </c>
      <c r="C57" s="128"/>
      <c r="D57" s="128"/>
      <c r="E57" s="128"/>
      <c r="F57" s="128"/>
      <c r="G57" s="109"/>
      <c r="H57" s="109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99" t="s">
        <v>330</v>
      </c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216" t="s">
        <v>331</v>
      </c>
      <c r="AL57" s="216" t="s">
        <v>331</v>
      </c>
      <c r="AM57" s="217"/>
      <c r="AN57" s="217"/>
      <c r="AO57" s="217"/>
      <c r="AP57" s="217"/>
      <c r="AQ57" s="218"/>
      <c r="AR57" s="218"/>
      <c r="AS57" s="219" t="s">
        <v>331</v>
      </c>
      <c r="AT57" s="220"/>
      <c r="AU57" s="220"/>
      <c r="AV57" s="220"/>
      <c r="AW57" s="220"/>
      <c r="AX57" s="279" t="s">
        <v>331</v>
      </c>
      <c r="AY57" s="373"/>
      <c r="AZ57" s="373"/>
      <c r="BA57" s="373"/>
      <c r="BB57" s="373"/>
      <c r="BC57" s="248"/>
      <c r="BD57" s="374"/>
      <c r="BE57" s="374"/>
      <c r="BF57" s="374"/>
      <c r="BG57" s="374"/>
      <c r="BH57" s="238" t="s">
        <v>331</v>
      </c>
      <c r="BI57" s="34"/>
      <c r="BJ57" s="34"/>
      <c r="BK57" s="34"/>
      <c r="BL57" s="34"/>
      <c r="BM57" s="37"/>
      <c r="BN57" s="38"/>
      <c r="BO57" s="38"/>
      <c r="BP57" s="38"/>
      <c r="BQ57" s="38"/>
      <c r="BR57" s="41"/>
      <c r="BS57" s="42"/>
      <c r="BT57" s="42"/>
      <c r="BU57" s="42"/>
      <c r="BV57" s="42"/>
      <c r="BW57" s="45"/>
      <c r="BX57" s="46"/>
      <c r="BY57" s="46"/>
      <c r="BZ57" s="46"/>
      <c r="CA57" s="46"/>
      <c r="CB57" s="66"/>
      <c r="CC57" s="66"/>
      <c r="CD57" s="66"/>
      <c r="CE57" s="66"/>
      <c r="CF57" s="66"/>
      <c r="CG57" s="66"/>
      <c r="CH57" s="66"/>
    </row>
    <row r="58" spans="1:86" ht="29.1" customHeight="1" outlineLevel="1">
      <c r="A58" s="6" t="s">
        <v>13</v>
      </c>
      <c r="B58" s="96" t="s">
        <v>332</v>
      </c>
      <c r="C58" s="128"/>
      <c r="D58" s="128"/>
      <c r="E58" s="128"/>
      <c r="F58" s="128"/>
      <c r="G58" s="109"/>
      <c r="H58" s="109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99" t="s">
        <v>330</v>
      </c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16" t="s">
        <v>331</v>
      </c>
      <c r="AL58" s="216" t="s">
        <v>331</v>
      </c>
      <c r="AM58" s="217"/>
      <c r="AN58" s="217"/>
      <c r="AO58" s="217"/>
      <c r="AP58" s="217"/>
      <c r="AQ58" s="218"/>
      <c r="AR58" s="218"/>
      <c r="AS58" s="219" t="s">
        <v>331</v>
      </c>
      <c r="AT58" s="220"/>
      <c r="AU58" s="220"/>
      <c r="AV58" s="220"/>
      <c r="AW58" s="220"/>
      <c r="AX58" s="279" t="s">
        <v>331</v>
      </c>
      <c r="AY58" s="373"/>
      <c r="AZ58" s="373"/>
      <c r="BA58" s="373"/>
      <c r="BB58" s="373"/>
      <c r="BC58" s="248"/>
      <c r="BD58" s="374"/>
      <c r="BE58" s="374"/>
      <c r="BF58" s="374"/>
      <c r="BG58" s="374"/>
      <c r="BH58" s="238" t="s">
        <v>331</v>
      </c>
      <c r="BI58" s="34"/>
      <c r="BJ58" s="34"/>
      <c r="BK58" s="34"/>
      <c r="BL58" s="34"/>
      <c r="BM58" s="37"/>
      <c r="BN58" s="38"/>
      <c r="BO58" s="38"/>
      <c r="BP58" s="38"/>
      <c r="BQ58" s="38"/>
      <c r="BR58" s="41"/>
      <c r="BS58" s="42"/>
      <c r="BT58" s="42"/>
      <c r="BU58" s="42"/>
      <c r="BV58" s="42"/>
      <c r="BW58" s="45"/>
      <c r="BX58" s="46"/>
      <c r="BY58" s="46"/>
      <c r="BZ58" s="46"/>
      <c r="CA58" s="46"/>
      <c r="CB58" s="66"/>
      <c r="CC58" s="66"/>
      <c r="CD58" s="66"/>
      <c r="CE58" s="66"/>
      <c r="CF58" s="66"/>
      <c r="CG58" s="66"/>
      <c r="CH58" s="66"/>
    </row>
    <row r="59" spans="1:86" ht="29.1" customHeight="1" outlineLevel="1">
      <c r="A59" s="6" t="s">
        <v>4</v>
      </c>
      <c r="B59" s="96" t="s">
        <v>332</v>
      </c>
      <c r="C59" s="128"/>
      <c r="D59" s="128"/>
      <c r="E59" s="128"/>
      <c r="F59" s="128"/>
      <c r="G59" s="109"/>
      <c r="H59" s="109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99" t="s">
        <v>330</v>
      </c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16" t="s">
        <v>331</v>
      </c>
      <c r="AL59" s="216" t="s">
        <v>331</v>
      </c>
      <c r="AM59" s="217"/>
      <c r="AN59" s="217"/>
      <c r="AO59" s="217"/>
      <c r="AP59" s="217"/>
      <c r="AQ59" s="218"/>
      <c r="AR59" s="218"/>
      <c r="AS59" s="219" t="s">
        <v>331</v>
      </c>
      <c r="AT59" s="220"/>
      <c r="AU59" s="220"/>
      <c r="AV59" s="220"/>
      <c r="AW59" s="220"/>
      <c r="AX59" s="279" t="s">
        <v>331</v>
      </c>
      <c r="AY59" s="373"/>
      <c r="AZ59" s="373"/>
      <c r="BA59" s="373"/>
      <c r="BB59" s="373"/>
      <c r="BC59" s="248"/>
      <c r="BD59" s="374"/>
      <c r="BE59" s="374"/>
      <c r="BF59" s="374"/>
      <c r="BG59" s="374"/>
      <c r="BH59" s="238" t="s">
        <v>331</v>
      </c>
      <c r="BI59" s="34"/>
      <c r="BJ59" s="34"/>
      <c r="BK59" s="34"/>
      <c r="BL59" s="34"/>
      <c r="BM59" s="37"/>
      <c r="BN59" s="38"/>
      <c r="BO59" s="38"/>
      <c r="BP59" s="38"/>
      <c r="BQ59" s="38"/>
      <c r="BR59" s="41"/>
      <c r="BS59" s="42"/>
      <c r="BT59" s="42"/>
      <c r="BU59" s="42"/>
      <c r="BV59" s="42"/>
      <c r="BW59" s="45"/>
      <c r="BX59" s="46"/>
      <c r="BY59" s="46"/>
      <c r="BZ59" s="46"/>
      <c r="CA59" s="46"/>
      <c r="CB59" s="66"/>
      <c r="CC59" s="66"/>
      <c r="CD59" s="66"/>
      <c r="CE59" s="66"/>
      <c r="CF59" s="66"/>
      <c r="CG59" s="66"/>
      <c r="CH59" s="66"/>
    </row>
    <row r="60" spans="1:86" ht="29.1" customHeight="1" outlineLevel="1">
      <c r="A60" s="7" t="s">
        <v>0</v>
      </c>
      <c r="B60" s="96" t="s">
        <v>332</v>
      </c>
      <c r="C60" s="128"/>
      <c r="D60" s="128"/>
      <c r="E60" s="128"/>
      <c r="F60" s="128"/>
      <c r="G60" s="109"/>
      <c r="H60" s="109"/>
      <c r="I60" s="109"/>
      <c r="J60" s="123"/>
      <c r="K60" s="123"/>
      <c r="L60" s="123"/>
      <c r="M60" s="123"/>
      <c r="N60" s="123"/>
      <c r="O60" s="123"/>
      <c r="P60" s="123"/>
      <c r="Q60" s="123"/>
      <c r="R60" s="123"/>
      <c r="S60" s="99" t="s">
        <v>330</v>
      </c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16" t="s">
        <v>331</v>
      </c>
      <c r="AL60" s="216" t="s">
        <v>331</v>
      </c>
      <c r="AM60" s="217"/>
      <c r="AN60" s="217"/>
      <c r="AO60" s="217"/>
      <c r="AP60" s="217"/>
      <c r="AQ60" s="218"/>
      <c r="AR60" s="218"/>
      <c r="AS60" s="219" t="s">
        <v>331</v>
      </c>
      <c r="AT60" s="220"/>
      <c r="AU60" s="220"/>
      <c r="AV60" s="220"/>
      <c r="AW60" s="220"/>
      <c r="AX60" s="279" t="s">
        <v>331</v>
      </c>
      <c r="AY60" s="373"/>
      <c r="AZ60" s="373"/>
      <c r="BA60" s="373"/>
      <c r="BB60" s="373"/>
      <c r="BC60" s="248"/>
      <c r="BD60" s="374"/>
      <c r="BE60" s="374"/>
      <c r="BF60" s="374"/>
      <c r="BG60" s="374"/>
      <c r="BH60" s="238" t="s">
        <v>331</v>
      </c>
      <c r="BI60" s="34"/>
      <c r="BJ60" s="34"/>
      <c r="BK60" s="34"/>
      <c r="BL60" s="34"/>
      <c r="BM60" s="37"/>
      <c r="BN60" s="38"/>
      <c r="BO60" s="38"/>
      <c r="BP60" s="38"/>
      <c r="BQ60" s="38"/>
      <c r="BR60" s="41"/>
      <c r="BS60" s="42"/>
      <c r="BT60" s="42"/>
      <c r="BU60" s="42"/>
      <c r="BV60" s="42"/>
      <c r="BW60" s="45"/>
      <c r="BX60" s="46"/>
      <c r="BY60" s="46"/>
      <c r="BZ60" s="46"/>
      <c r="CA60" s="46"/>
      <c r="CB60" s="66"/>
      <c r="CC60" s="66"/>
      <c r="CD60" s="66"/>
      <c r="CE60" s="66"/>
      <c r="CF60" s="66"/>
      <c r="CG60" s="66"/>
      <c r="CH60" s="66"/>
    </row>
    <row r="61" spans="1:86" ht="29.1" customHeight="1" outlineLevel="1">
      <c r="A61" s="6" t="s">
        <v>15</v>
      </c>
      <c r="B61" s="96" t="s">
        <v>332</v>
      </c>
      <c r="C61" s="128"/>
      <c r="D61" s="128"/>
      <c r="E61" s="128"/>
      <c r="F61" s="128"/>
      <c r="G61" s="109"/>
      <c r="H61" s="109"/>
      <c r="I61" s="109"/>
      <c r="J61" s="123"/>
      <c r="K61" s="123"/>
      <c r="L61" s="123"/>
      <c r="M61" s="123"/>
      <c r="N61" s="123"/>
      <c r="O61" s="123"/>
      <c r="P61" s="123"/>
      <c r="Q61" s="123"/>
      <c r="R61" s="123"/>
      <c r="S61" s="99" t="s">
        <v>330</v>
      </c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16" t="s">
        <v>331</v>
      </c>
      <c r="AL61" s="216" t="s">
        <v>331</v>
      </c>
      <c r="AM61" s="217"/>
      <c r="AN61" s="217"/>
      <c r="AO61" s="217"/>
      <c r="AP61" s="217"/>
      <c r="AQ61" s="218"/>
      <c r="AR61" s="218"/>
      <c r="AS61" s="219" t="s">
        <v>331</v>
      </c>
      <c r="AT61" s="220"/>
      <c r="AU61" s="220"/>
      <c r="AV61" s="220"/>
      <c r="AW61" s="220"/>
      <c r="AX61" s="279" t="s">
        <v>331</v>
      </c>
      <c r="AY61" s="373"/>
      <c r="AZ61" s="373"/>
      <c r="BA61" s="373"/>
      <c r="BB61" s="373"/>
      <c r="BC61" s="248"/>
      <c r="BD61" s="374"/>
      <c r="BE61" s="374"/>
      <c r="BF61" s="374"/>
      <c r="BG61" s="374"/>
      <c r="BH61" s="238" t="s">
        <v>331</v>
      </c>
      <c r="BI61" s="34"/>
      <c r="BJ61" s="34"/>
      <c r="BK61" s="34"/>
      <c r="BL61" s="34"/>
      <c r="BM61" s="37"/>
      <c r="BN61" s="38"/>
      <c r="BO61" s="38"/>
      <c r="BP61" s="38"/>
      <c r="BQ61" s="38"/>
      <c r="BR61" s="41"/>
      <c r="BS61" s="42"/>
      <c r="BT61" s="42"/>
      <c r="BU61" s="42"/>
      <c r="BV61" s="42"/>
      <c r="BW61" s="45"/>
      <c r="BX61" s="46"/>
      <c r="BY61" s="46"/>
      <c r="BZ61" s="46"/>
      <c r="CA61" s="46"/>
      <c r="CB61" s="66"/>
      <c r="CC61" s="66"/>
      <c r="CD61" s="66"/>
      <c r="CE61" s="66"/>
      <c r="CF61" s="66"/>
      <c r="CG61" s="66"/>
      <c r="CH61" s="66"/>
    </row>
    <row r="62" spans="1:86" ht="29.1" customHeight="1" outlineLevel="1">
      <c r="A62" s="6" t="s">
        <v>21</v>
      </c>
      <c r="B62" s="96" t="s">
        <v>332</v>
      </c>
      <c r="C62" s="128"/>
      <c r="D62" s="128"/>
      <c r="E62" s="128"/>
      <c r="F62" s="128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99" t="s">
        <v>330</v>
      </c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16" t="s">
        <v>331</v>
      </c>
      <c r="AL62" s="216" t="s">
        <v>331</v>
      </c>
      <c r="AM62" s="217"/>
      <c r="AN62" s="217"/>
      <c r="AO62" s="217"/>
      <c r="AP62" s="217"/>
      <c r="AQ62" s="218"/>
      <c r="AR62" s="218"/>
      <c r="AS62" s="219" t="s">
        <v>331</v>
      </c>
      <c r="AT62" s="220"/>
      <c r="AU62" s="220"/>
      <c r="AV62" s="220"/>
      <c r="AW62" s="220"/>
      <c r="AX62" s="279" t="s">
        <v>331</v>
      </c>
      <c r="AY62" s="373"/>
      <c r="AZ62" s="373"/>
      <c r="BA62" s="373"/>
      <c r="BB62" s="373"/>
      <c r="BC62" s="248"/>
      <c r="BD62" s="374"/>
      <c r="BE62" s="374"/>
      <c r="BF62" s="374"/>
      <c r="BG62" s="374"/>
      <c r="BH62" s="238" t="s">
        <v>331</v>
      </c>
      <c r="BI62" s="34"/>
      <c r="BJ62" s="34"/>
      <c r="BK62" s="34"/>
      <c r="BL62" s="34"/>
      <c r="BM62" s="37"/>
      <c r="BN62" s="38"/>
      <c r="BO62" s="38"/>
      <c r="BP62" s="38"/>
      <c r="BQ62" s="38"/>
      <c r="BR62" s="41"/>
      <c r="BS62" s="42"/>
      <c r="BT62" s="42"/>
      <c r="BU62" s="42"/>
      <c r="BV62" s="42"/>
      <c r="BW62" s="45"/>
      <c r="BX62" s="46"/>
      <c r="BY62" s="46"/>
      <c r="BZ62" s="46"/>
      <c r="CA62" s="46"/>
      <c r="CB62" s="66"/>
      <c r="CC62" s="66"/>
      <c r="CD62" s="66"/>
      <c r="CE62" s="66"/>
      <c r="CF62" s="66"/>
      <c r="CG62" s="66"/>
      <c r="CH62" s="66"/>
    </row>
    <row r="63" spans="1:86" ht="29.1" customHeight="1" outlineLevel="1">
      <c r="A63" s="6" t="s">
        <v>10</v>
      </c>
      <c r="B63" s="96" t="s">
        <v>332</v>
      </c>
      <c r="C63" s="128"/>
      <c r="D63" s="128"/>
      <c r="E63" s="128"/>
      <c r="F63" s="128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99" t="s">
        <v>330</v>
      </c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216" t="s">
        <v>331</v>
      </c>
      <c r="AL63" s="216" t="s">
        <v>331</v>
      </c>
      <c r="AM63" s="217"/>
      <c r="AN63" s="217"/>
      <c r="AO63" s="217"/>
      <c r="AP63" s="217"/>
      <c r="AQ63" s="218"/>
      <c r="AR63" s="218"/>
      <c r="AS63" s="219" t="s">
        <v>331</v>
      </c>
      <c r="AT63" s="220"/>
      <c r="AU63" s="220"/>
      <c r="AV63" s="220"/>
      <c r="AW63" s="220"/>
      <c r="AX63" s="279" t="s">
        <v>331</v>
      </c>
      <c r="AY63" s="373"/>
      <c r="AZ63" s="373"/>
      <c r="BA63" s="373"/>
      <c r="BB63" s="373"/>
      <c r="BC63" s="248"/>
      <c r="BD63" s="374"/>
      <c r="BE63" s="374"/>
      <c r="BF63" s="374"/>
      <c r="BG63" s="374"/>
      <c r="BH63" s="238" t="s">
        <v>331</v>
      </c>
      <c r="BI63" s="34"/>
      <c r="BJ63" s="34"/>
      <c r="BK63" s="34"/>
      <c r="BL63" s="34"/>
      <c r="BM63" s="37"/>
      <c r="BN63" s="38"/>
      <c r="BO63" s="38"/>
      <c r="BP63" s="38"/>
      <c r="BQ63" s="38"/>
      <c r="BR63" s="41"/>
      <c r="BS63" s="42"/>
      <c r="BT63" s="42"/>
      <c r="BU63" s="42"/>
      <c r="BV63" s="42"/>
      <c r="BW63" s="45"/>
      <c r="BX63" s="46"/>
      <c r="BY63" s="46"/>
      <c r="BZ63" s="46"/>
      <c r="CA63" s="46"/>
      <c r="CB63" s="66"/>
      <c r="CC63" s="66"/>
      <c r="CD63" s="66"/>
      <c r="CE63" s="66"/>
      <c r="CF63" s="66"/>
      <c r="CG63" s="66"/>
      <c r="CH63" s="66"/>
    </row>
    <row r="64" spans="1:86" ht="29.1" customHeight="1" outlineLevel="1">
      <c r="A64" s="6" t="s">
        <v>2</v>
      </c>
      <c r="B64" s="96" t="s">
        <v>332</v>
      </c>
      <c r="C64" s="128"/>
      <c r="D64" s="128"/>
      <c r="E64" s="128"/>
      <c r="F64" s="128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99" t="s">
        <v>330</v>
      </c>
      <c r="T64" s="12"/>
      <c r="U64" s="12"/>
      <c r="V64" s="12"/>
      <c r="W64" s="12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16" t="s">
        <v>331</v>
      </c>
      <c r="AL64" s="216" t="s">
        <v>331</v>
      </c>
      <c r="AM64" s="217"/>
      <c r="AN64" s="217"/>
      <c r="AO64" s="217"/>
      <c r="AP64" s="217"/>
      <c r="AQ64" s="218"/>
      <c r="AR64" s="218"/>
      <c r="AS64" s="219" t="s">
        <v>331</v>
      </c>
      <c r="AT64" s="220"/>
      <c r="AU64" s="220"/>
      <c r="AV64" s="220"/>
      <c r="AW64" s="220"/>
      <c r="AX64" s="279" t="s">
        <v>331</v>
      </c>
      <c r="AY64" s="373"/>
      <c r="AZ64" s="373"/>
      <c r="BA64" s="373"/>
      <c r="BB64" s="373"/>
      <c r="BC64" s="248"/>
      <c r="BD64" s="374"/>
      <c r="BE64" s="374"/>
      <c r="BF64" s="374"/>
      <c r="BG64" s="374"/>
      <c r="BH64" s="238" t="s">
        <v>331</v>
      </c>
      <c r="BI64" s="34"/>
      <c r="BJ64" s="34"/>
      <c r="BK64" s="34"/>
      <c r="BL64" s="34"/>
      <c r="BM64" s="37"/>
      <c r="BN64" s="38"/>
      <c r="BO64" s="38"/>
      <c r="BP64" s="38"/>
      <c r="BQ64" s="38"/>
      <c r="BR64" s="41"/>
      <c r="BS64" s="42"/>
      <c r="BT64" s="42"/>
      <c r="BU64" s="42"/>
      <c r="BV64" s="42"/>
      <c r="BW64" s="45"/>
      <c r="BX64" s="46"/>
      <c r="BY64" s="46"/>
      <c r="BZ64" s="46"/>
      <c r="CA64" s="46"/>
      <c r="CB64" s="66"/>
      <c r="CC64" s="66"/>
      <c r="CD64" s="66"/>
      <c r="CE64" s="66"/>
      <c r="CF64" s="66"/>
      <c r="CG64" s="66"/>
      <c r="CH64" s="66"/>
    </row>
    <row r="65" spans="1:86" ht="29.1" customHeight="1" outlineLevel="1">
      <c r="A65" s="6" t="s">
        <v>23</v>
      </c>
      <c r="B65" s="96" t="s">
        <v>332</v>
      </c>
      <c r="C65" s="128"/>
      <c r="D65" s="128"/>
      <c r="E65" s="128"/>
      <c r="F65" s="128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99" t="s">
        <v>330</v>
      </c>
      <c r="T65" s="12"/>
      <c r="U65" s="12"/>
      <c r="V65" s="12"/>
      <c r="W65" s="12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16" t="s">
        <v>331</v>
      </c>
      <c r="AL65" s="216" t="s">
        <v>331</v>
      </c>
      <c r="AM65" s="217"/>
      <c r="AN65" s="217"/>
      <c r="AO65" s="217"/>
      <c r="AP65" s="217"/>
      <c r="AQ65" s="218"/>
      <c r="AR65" s="218"/>
      <c r="AS65" s="219" t="s">
        <v>331</v>
      </c>
      <c r="AT65" s="220"/>
      <c r="AU65" s="220"/>
      <c r="AV65" s="220"/>
      <c r="AW65" s="220"/>
      <c r="AX65" s="279" t="s">
        <v>331</v>
      </c>
      <c r="AY65" s="373"/>
      <c r="AZ65" s="373"/>
      <c r="BA65" s="373"/>
      <c r="BB65" s="373"/>
      <c r="BC65" s="248"/>
      <c r="BD65" s="374"/>
      <c r="BE65" s="374"/>
      <c r="BF65" s="374"/>
      <c r="BG65" s="374"/>
      <c r="BH65" s="238" t="s">
        <v>331</v>
      </c>
      <c r="BI65" s="34"/>
      <c r="BJ65" s="34"/>
      <c r="BK65" s="34"/>
      <c r="BL65" s="34"/>
      <c r="BM65" s="37"/>
      <c r="BN65" s="38"/>
      <c r="BO65" s="38"/>
      <c r="BP65" s="38"/>
      <c r="BQ65" s="38"/>
      <c r="BR65" s="41"/>
      <c r="BS65" s="42"/>
      <c r="BT65" s="42"/>
      <c r="BU65" s="42"/>
      <c r="BV65" s="42"/>
      <c r="BW65" s="45"/>
      <c r="BX65" s="46"/>
      <c r="BY65" s="46"/>
      <c r="BZ65" s="46"/>
      <c r="CA65" s="46"/>
      <c r="CB65" s="66"/>
      <c r="CC65" s="66"/>
      <c r="CD65" s="66"/>
      <c r="CE65" s="66"/>
      <c r="CF65" s="66"/>
      <c r="CG65" s="66"/>
      <c r="CH65" s="66"/>
    </row>
    <row r="66" spans="1:86" ht="29.1" customHeight="1" outlineLevel="1">
      <c r="A66" s="6" t="s">
        <v>17</v>
      </c>
      <c r="B66" s="96" t="s">
        <v>332</v>
      </c>
      <c r="C66" s="128"/>
      <c r="D66" s="128"/>
      <c r="E66" s="128"/>
      <c r="F66" s="128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99" t="s">
        <v>330</v>
      </c>
      <c r="T66" s="12"/>
      <c r="U66" s="12"/>
      <c r="V66" s="12"/>
      <c r="W66" s="12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216" t="s">
        <v>331</v>
      </c>
      <c r="AL66" s="216" t="s">
        <v>331</v>
      </c>
      <c r="AM66" s="217"/>
      <c r="AN66" s="217"/>
      <c r="AO66" s="217"/>
      <c r="AP66" s="217"/>
      <c r="AQ66" s="218"/>
      <c r="AR66" s="218"/>
      <c r="AS66" s="219" t="s">
        <v>331</v>
      </c>
      <c r="AT66" s="220"/>
      <c r="AU66" s="220"/>
      <c r="AV66" s="220"/>
      <c r="AW66" s="220"/>
      <c r="AX66" s="279" t="s">
        <v>331</v>
      </c>
      <c r="AY66" s="373"/>
      <c r="AZ66" s="373"/>
      <c r="BA66" s="373"/>
      <c r="BB66" s="373"/>
      <c r="BC66" s="248"/>
      <c r="BD66" s="374"/>
      <c r="BE66" s="374"/>
      <c r="BF66" s="374"/>
      <c r="BG66" s="374"/>
      <c r="BH66" s="238" t="s">
        <v>331</v>
      </c>
      <c r="BI66" s="34"/>
      <c r="BJ66" s="34"/>
      <c r="BK66" s="34"/>
      <c r="BL66" s="34"/>
      <c r="BM66" s="37"/>
      <c r="BN66" s="38"/>
      <c r="BO66" s="38"/>
      <c r="BP66" s="38"/>
      <c r="BQ66" s="38"/>
      <c r="BR66" s="41"/>
      <c r="BS66" s="42"/>
      <c r="BT66" s="42"/>
      <c r="BU66" s="42"/>
      <c r="BV66" s="42"/>
      <c r="BW66" s="45"/>
      <c r="BX66" s="46"/>
      <c r="BY66" s="46"/>
      <c r="BZ66" s="46"/>
      <c r="CA66" s="46"/>
      <c r="CB66" s="66"/>
      <c r="CC66" s="66"/>
      <c r="CD66" s="66"/>
      <c r="CE66" s="66"/>
      <c r="CF66" s="66"/>
      <c r="CG66" s="66"/>
      <c r="CH66" s="66"/>
    </row>
    <row r="67" spans="1:86" ht="29.1" customHeight="1" outlineLevel="1">
      <c r="A67" s="6" t="s">
        <v>24</v>
      </c>
      <c r="B67" s="96" t="s">
        <v>332</v>
      </c>
      <c r="C67" s="128"/>
      <c r="D67" s="128"/>
      <c r="E67" s="128"/>
      <c r="F67" s="128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99" t="s">
        <v>330</v>
      </c>
      <c r="T67" s="12"/>
      <c r="U67" s="12"/>
      <c r="V67" s="12"/>
      <c r="W67" s="12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216" t="s">
        <v>331</v>
      </c>
      <c r="AL67" s="216" t="s">
        <v>331</v>
      </c>
      <c r="AM67" s="217"/>
      <c r="AN67" s="217"/>
      <c r="AO67" s="217"/>
      <c r="AP67" s="217"/>
      <c r="AQ67" s="218"/>
      <c r="AR67" s="218"/>
      <c r="AS67" s="219" t="s">
        <v>331</v>
      </c>
      <c r="AT67" s="220"/>
      <c r="AU67" s="220"/>
      <c r="AV67" s="220"/>
      <c r="AW67" s="220"/>
      <c r="AX67" s="279" t="s">
        <v>331</v>
      </c>
      <c r="AY67" s="373"/>
      <c r="AZ67" s="373"/>
      <c r="BA67" s="373"/>
      <c r="BB67" s="373"/>
      <c r="BC67" s="248"/>
      <c r="BD67" s="374"/>
      <c r="BE67" s="374"/>
      <c r="BF67" s="374"/>
      <c r="BG67" s="374"/>
      <c r="BH67" s="238" t="s">
        <v>331</v>
      </c>
      <c r="BI67" s="34"/>
      <c r="BJ67" s="34"/>
      <c r="BK67" s="34"/>
      <c r="BL67" s="34"/>
      <c r="BM67" s="37"/>
      <c r="BN67" s="38"/>
      <c r="BO67" s="38"/>
      <c r="BP67" s="38"/>
      <c r="BQ67" s="38"/>
      <c r="BR67" s="41"/>
      <c r="BS67" s="42"/>
      <c r="BT67" s="42"/>
      <c r="BU67" s="42"/>
      <c r="BV67" s="42"/>
      <c r="BW67" s="45"/>
      <c r="BX67" s="46"/>
      <c r="BY67" s="46"/>
      <c r="BZ67" s="46"/>
      <c r="CA67" s="46"/>
      <c r="CB67" s="66"/>
      <c r="CC67" s="66"/>
      <c r="CD67" s="66"/>
      <c r="CE67" s="66"/>
      <c r="CF67" s="66"/>
      <c r="CG67" s="66"/>
      <c r="CH67" s="66"/>
    </row>
    <row r="68" spans="1:86" ht="29.1" customHeight="1" outlineLevel="1">
      <c r="A68" s="6" t="s">
        <v>27</v>
      </c>
      <c r="B68" s="96" t="s">
        <v>332</v>
      </c>
      <c r="C68" s="128"/>
      <c r="D68" s="128"/>
      <c r="E68" s="128"/>
      <c r="F68" s="128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99" t="s">
        <v>330</v>
      </c>
      <c r="T68" s="12"/>
      <c r="U68" s="12"/>
      <c r="V68" s="12"/>
      <c r="W68" s="12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16" t="s">
        <v>331</v>
      </c>
      <c r="AL68" s="216" t="s">
        <v>331</v>
      </c>
      <c r="AM68" s="217"/>
      <c r="AN68" s="217"/>
      <c r="AO68" s="217"/>
      <c r="AP68" s="217"/>
      <c r="AQ68" s="218"/>
      <c r="AR68" s="218"/>
      <c r="AS68" s="219" t="s">
        <v>331</v>
      </c>
      <c r="AT68" s="220"/>
      <c r="AU68" s="220"/>
      <c r="AV68" s="220"/>
      <c r="AW68" s="220"/>
      <c r="AX68" s="279" t="s">
        <v>331</v>
      </c>
      <c r="AY68" s="373"/>
      <c r="AZ68" s="373"/>
      <c r="BA68" s="373"/>
      <c r="BB68" s="373"/>
      <c r="BC68" s="248"/>
      <c r="BD68" s="374"/>
      <c r="BE68" s="374"/>
      <c r="BF68" s="374"/>
      <c r="BG68" s="374"/>
      <c r="BH68" s="238" t="s">
        <v>331</v>
      </c>
      <c r="BI68" s="34"/>
      <c r="BJ68" s="34"/>
      <c r="BK68" s="34"/>
      <c r="BL68" s="34"/>
      <c r="BM68" s="37"/>
      <c r="BN68" s="38"/>
      <c r="BO68" s="38"/>
      <c r="BP68" s="38"/>
      <c r="BQ68" s="38"/>
      <c r="BR68" s="41"/>
      <c r="BS68" s="42"/>
      <c r="BT68" s="42"/>
      <c r="BU68" s="42"/>
      <c r="BV68" s="42"/>
      <c r="BW68" s="45"/>
      <c r="BX68" s="46"/>
      <c r="BY68" s="46"/>
      <c r="BZ68" s="46"/>
      <c r="CA68" s="46"/>
      <c r="CB68" s="66"/>
      <c r="CC68" s="66"/>
      <c r="CD68" s="66"/>
      <c r="CE68" s="66"/>
      <c r="CF68" s="66"/>
      <c r="CG68" s="66"/>
      <c r="CH68" s="66"/>
    </row>
    <row r="69" spans="1:86" ht="29.1" customHeight="1" outlineLevel="1">
      <c r="A69" s="6" t="s">
        <v>8</v>
      </c>
      <c r="B69" s="96" t="s">
        <v>332</v>
      </c>
      <c r="C69" s="128"/>
      <c r="D69" s="128"/>
      <c r="E69" s="128"/>
      <c r="F69" s="128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99" t="s">
        <v>330</v>
      </c>
      <c r="T69" s="12"/>
      <c r="U69" s="12"/>
      <c r="V69" s="12"/>
      <c r="W69" s="12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16" t="s">
        <v>331</v>
      </c>
      <c r="AL69" s="216" t="s">
        <v>331</v>
      </c>
      <c r="AM69" s="217"/>
      <c r="AN69" s="217"/>
      <c r="AO69" s="217"/>
      <c r="AP69" s="217"/>
      <c r="AQ69" s="218"/>
      <c r="AR69" s="218"/>
      <c r="AS69" s="219" t="s">
        <v>331</v>
      </c>
      <c r="AT69" s="220"/>
      <c r="AU69" s="220"/>
      <c r="AV69" s="220"/>
      <c r="AW69" s="220"/>
      <c r="AX69" s="279" t="s">
        <v>331</v>
      </c>
      <c r="AY69" s="373"/>
      <c r="AZ69" s="373"/>
      <c r="BA69" s="373"/>
      <c r="BB69" s="373"/>
      <c r="BC69" s="248"/>
      <c r="BD69" s="374"/>
      <c r="BE69" s="374"/>
      <c r="BF69" s="374"/>
      <c r="BG69" s="374"/>
      <c r="BH69" s="238" t="s">
        <v>331</v>
      </c>
      <c r="BI69" s="34"/>
      <c r="BJ69" s="34"/>
      <c r="BK69" s="34"/>
      <c r="BL69" s="34"/>
      <c r="BM69" s="37"/>
      <c r="BN69" s="38"/>
      <c r="BO69" s="38"/>
      <c r="BP69" s="38"/>
      <c r="BQ69" s="38"/>
      <c r="BR69" s="41"/>
      <c r="BS69" s="42"/>
      <c r="BT69" s="42"/>
      <c r="BU69" s="42"/>
      <c r="BV69" s="42"/>
      <c r="BW69" s="45"/>
      <c r="BX69" s="46"/>
      <c r="BY69" s="46"/>
      <c r="BZ69" s="46"/>
      <c r="CA69" s="46"/>
      <c r="CB69" s="66"/>
      <c r="CC69" s="66"/>
      <c r="CD69" s="66"/>
      <c r="CE69" s="66"/>
      <c r="CF69" s="66"/>
      <c r="CG69" s="66"/>
      <c r="CH69" s="66"/>
    </row>
    <row r="70" spans="1:86" ht="29.1" customHeight="1" outlineLevel="1">
      <c r="A70" s="6" t="s">
        <v>11</v>
      </c>
      <c r="B70" s="96" t="s">
        <v>332</v>
      </c>
      <c r="C70" s="128"/>
      <c r="D70" s="128"/>
      <c r="E70" s="128"/>
      <c r="F70" s="128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99" t="s">
        <v>330</v>
      </c>
      <c r="T70" s="12"/>
      <c r="U70" s="12"/>
      <c r="V70" s="12"/>
      <c r="W70" s="12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216" t="s">
        <v>331</v>
      </c>
      <c r="AL70" s="216" t="s">
        <v>331</v>
      </c>
      <c r="AM70" s="217"/>
      <c r="AN70" s="217"/>
      <c r="AO70" s="217"/>
      <c r="AP70" s="217"/>
      <c r="AQ70" s="218"/>
      <c r="AR70" s="218"/>
      <c r="AS70" s="219" t="s">
        <v>331</v>
      </c>
      <c r="AT70" s="220"/>
      <c r="AU70" s="220"/>
      <c r="AV70" s="220"/>
      <c r="AW70" s="220"/>
      <c r="AX70" s="279" t="s">
        <v>331</v>
      </c>
      <c r="AY70" s="373"/>
      <c r="AZ70" s="373"/>
      <c r="BA70" s="373"/>
      <c r="BB70" s="373"/>
      <c r="BC70" s="248"/>
      <c r="BD70" s="374"/>
      <c r="BE70" s="374"/>
      <c r="BF70" s="374"/>
      <c r="BG70" s="374"/>
      <c r="BH70" s="238" t="s">
        <v>331</v>
      </c>
      <c r="BI70" s="34"/>
      <c r="BJ70" s="34"/>
      <c r="BK70" s="34"/>
      <c r="BL70" s="34"/>
      <c r="BM70" s="37"/>
      <c r="BN70" s="38"/>
      <c r="BO70" s="38"/>
      <c r="BP70" s="38"/>
      <c r="BQ70" s="38"/>
      <c r="BR70" s="41"/>
      <c r="BS70" s="42"/>
      <c r="BT70" s="42"/>
      <c r="BU70" s="42"/>
      <c r="BV70" s="42"/>
      <c r="BW70" s="45"/>
      <c r="BX70" s="46"/>
      <c r="BY70" s="46"/>
      <c r="BZ70" s="46"/>
      <c r="CA70" s="46"/>
      <c r="CB70" s="66"/>
      <c r="CC70" s="66"/>
      <c r="CD70" s="66"/>
      <c r="CE70" s="66"/>
      <c r="CF70" s="66"/>
      <c r="CG70" s="66"/>
      <c r="CH70" s="66"/>
    </row>
    <row r="71" spans="1:86" ht="29.1" customHeight="1" outlineLevel="1">
      <c r="A71" s="6" t="s">
        <v>14</v>
      </c>
      <c r="B71" s="96" t="s">
        <v>332</v>
      </c>
      <c r="C71" s="128"/>
      <c r="D71" s="128"/>
      <c r="E71" s="128"/>
      <c r="F71" s="128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99" t="s">
        <v>330</v>
      </c>
      <c r="T71" s="12"/>
      <c r="U71" s="12"/>
      <c r="V71" s="12"/>
      <c r="W71" s="12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16" t="s">
        <v>331</v>
      </c>
      <c r="AL71" s="216" t="s">
        <v>331</v>
      </c>
      <c r="AM71" s="217"/>
      <c r="AN71" s="217"/>
      <c r="AO71" s="217"/>
      <c r="AP71" s="217"/>
      <c r="AQ71" s="218"/>
      <c r="AR71" s="218"/>
      <c r="AS71" s="219" t="s">
        <v>331</v>
      </c>
      <c r="AT71" s="220"/>
      <c r="AU71" s="220"/>
      <c r="AV71" s="220"/>
      <c r="AW71" s="220"/>
      <c r="AX71" s="279" t="s">
        <v>331</v>
      </c>
      <c r="AY71" s="373"/>
      <c r="AZ71" s="373"/>
      <c r="BA71" s="373"/>
      <c r="BB71" s="373"/>
      <c r="BC71" s="248"/>
      <c r="BD71" s="374"/>
      <c r="BE71" s="374"/>
      <c r="BF71" s="374"/>
      <c r="BG71" s="374"/>
      <c r="BH71" s="238" t="s">
        <v>331</v>
      </c>
      <c r="BI71" s="34"/>
      <c r="BJ71" s="34"/>
      <c r="BK71" s="34"/>
      <c r="BL71" s="34"/>
      <c r="BM71" s="37"/>
      <c r="BN71" s="38"/>
      <c r="BO71" s="38"/>
      <c r="BP71" s="38"/>
      <c r="BQ71" s="38"/>
      <c r="BR71" s="41"/>
      <c r="BS71" s="42"/>
      <c r="BT71" s="42"/>
      <c r="BU71" s="42"/>
      <c r="BV71" s="42"/>
      <c r="BW71" s="45"/>
      <c r="BX71" s="46"/>
      <c r="BY71" s="46"/>
      <c r="BZ71" s="46"/>
      <c r="CA71" s="46"/>
      <c r="CB71" s="66"/>
      <c r="CC71" s="66"/>
      <c r="CD71" s="66"/>
      <c r="CE71" s="66"/>
      <c r="CF71" s="66"/>
      <c r="CG71" s="66"/>
      <c r="CH71" s="66"/>
    </row>
    <row r="72" spans="1:86" ht="29.1" customHeight="1" outlineLevel="1">
      <c r="A72" s="6" t="s">
        <v>12</v>
      </c>
      <c r="B72" s="96" t="s">
        <v>332</v>
      </c>
      <c r="C72" s="128"/>
      <c r="D72" s="128"/>
      <c r="E72" s="128"/>
      <c r="F72" s="128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99" t="s">
        <v>330</v>
      </c>
      <c r="T72" s="12"/>
      <c r="U72" s="12"/>
      <c r="V72" s="12"/>
      <c r="W72" s="12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216" t="s">
        <v>331</v>
      </c>
      <c r="AL72" s="216" t="s">
        <v>331</v>
      </c>
      <c r="AM72" s="217"/>
      <c r="AN72" s="217"/>
      <c r="AO72" s="217"/>
      <c r="AP72" s="217"/>
      <c r="AQ72" s="218"/>
      <c r="AR72" s="218"/>
      <c r="AS72" s="219" t="s">
        <v>331</v>
      </c>
      <c r="AT72" s="220"/>
      <c r="AU72" s="220"/>
      <c r="AV72" s="220"/>
      <c r="AW72" s="220"/>
      <c r="AX72" s="279" t="s">
        <v>331</v>
      </c>
      <c r="AY72" s="373"/>
      <c r="AZ72" s="373"/>
      <c r="BA72" s="373"/>
      <c r="BB72" s="373"/>
      <c r="BC72" s="248"/>
      <c r="BD72" s="374"/>
      <c r="BE72" s="374"/>
      <c r="BF72" s="374"/>
      <c r="BG72" s="374"/>
      <c r="BH72" s="238" t="s">
        <v>331</v>
      </c>
      <c r="BI72" s="34"/>
      <c r="BJ72" s="34"/>
      <c r="BK72" s="34"/>
      <c r="BL72" s="34"/>
      <c r="BM72" s="37"/>
      <c r="BN72" s="38"/>
      <c r="BO72" s="38"/>
      <c r="BP72" s="38"/>
      <c r="BQ72" s="38"/>
      <c r="BR72" s="41"/>
      <c r="BS72" s="42"/>
      <c r="BT72" s="42"/>
      <c r="BU72" s="42"/>
      <c r="BV72" s="42"/>
      <c r="BW72" s="45"/>
      <c r="BX72" s="46"/>
      <c r="BY72" s="46"/>
      <c r="BZ72" s="46"/>
      <c r="CA72" s="46"/>
      <c r="CB72" s="66"/>
      <c r="CC72" s="66"/>
      <c r="CD72" s="66"/>
      <c r="CE72" s="66"/>
      <c r="CF72" s="66"/>
      <c r="CG72" s="66"/>
      <c r="CH72" s="66"/>
    </row>
    <row r="73" spans="1:86" ht="29.1" customHeight="1" outlineLevel="1">
      <c r="A73" s="6" t="s">
        <v>25</v>
      </c>
      <c r="B73" s="96" t="s">
        <v>332</v>
      </c>
      <c r="C73" s="128"/>
      <c r="D73" s="128"/>
      <c r="E73" s="128"/>
      <c r="F73" s="128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99" t="s">
        <v>330</v>
      </c>
      <c r="T73" s="12"/>
      <c r="U73" s="12"/>
      <c r="V73" s="12"/>
      <c r="W73" s="12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16" t="s">
        <v>331</v>
      </c>
      <c r="AL73" s="216" t="s">
        <v>331</v>
      </c>
      <c r="AM73" s="217"/>
      <c r="AN73" s="217"/>
      <c r="AO73" s="217"/>
      <c r="AP73" s="217"/>
      <c r="AQ73" s="218"/>
      <c r="AR73" s="218"/>
      <c r="AS73" s="219" t="s">
        <v>331</v>
      </c>
      <c r="AT73" s="220"/>
      <c r="AU73" s="220"/>
      <c r="AV73" s="220"/>
      <c r="AW73" s="220"/>
      <c r="AX73" s="279" t="s">
        <v>331</v>
      </c>
      <c r="AY73" s="373"/>
      <c r="AZ73" s="373"/>
      <c r="BA73" s="373"/>
      <c r="BB73" s="373"/>
      <c r="BC73" s="248"/>
      <c r="BD73" s="374"/>
      <c r="BE73" s="374"/>
      <c r="BF73" s="374"/>
      <c r="BG73" s="374"/>
      <c r="BH73" s="238" t="s">
        <v>331</v>
      </c>
      <c r="BI73" s="34"/>
      <c r="BJ73" s="34"/>
      <c r="BK73" s="34"/>
      <c r="BL73" s="34"/>
      <c r="BM73" s="37"/>
      <c r="BN73" s="38"/>
      <c r="BO73" s="38"/>
      <c r="BP73" s="38"/>
      <c r="BQ73" s="38"/>
      <c r="BR73" s="41"/>
      <c r="BS73" s="42"/>
      <c r="BT73" s="42"/>
      <c r="BU73" s="42"/>
      <c r="BV73" s="42"/>
      <c r="BW73" s="45"/>
      <c r="BX73" s="46"/>
      <c r="BY73" s="46"/>
      <c r="BZ73" s="46"/>
      <c r="CA73" s="46"/>
      <c r="CB73" s="66"/>
      <c r="CC73" s="66"/>
      <c r="CD73" s="66"/>
      <c r="CE73" s="66"/>
      <c r="CF73" s="66"/>
      <c r="CG73" s="66"/>
      <c r="CH73" s="66"/>
    </row>
    <row r="74" spans="1:86" ht="29.1" customHeight="1" outlineLevel="1">
      <c r="A74" s="6" t="s">
        <v>26</v>
      </c>
      <c r="B74" s="96" t="s">
        <v>332</v>
      </c>
      <c r="C74" s="128"/>
      <c r="D74" s="128"/>
      <c r="E74" s="128"/>
      <c r="F74" s="128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99" t="s">
        <v>330</v>
      </c>
      <c r="T74" s="12"/>
      <c r="U74" s="12"/>
      <c r="V74" s="12"/>
      <c r="W74" s="12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16" t="s">
        <v>331</v>
      </c>
      <c r="AL74" s="216" t="s">
        <v>331</v>
      </c>
      <c r="AM74" s="217"/>
      <c r="AN74" s="217"/>
      <c r="AO74" s="217"/>
      <c r="AP74" s="217"/>
      <c r="AQ74" s="218"/>
      <c r="AR74" s="218"/>
      <c r="AS74" s="219" t="s">
        <v>331</v>
      </c>
      <c r="AT74" s="220"/>
      <c r="AU74" s="220"/>
      <c r="AV74" s="220"/>
      <c r="AW74" s="220"/>
      <c r="AX74" s="279" t="s">
        <v>331</v>
      </c>
      <c r="AY74" s="373"/>
      <c r="AZ74" s="373"/>
      <c r="BA74" s="373"/>
      <c r="BB74" s="373"/>
      <c r="BC74" s="248"/>
      <c r="BD74" s="374"/>
      <c r="BE74" s="374"/>
      <c r="BF74" s="374"/>
      <c r="BG74" s="374"/>
      <c r="BH74" s="238" t="s">
        <v>331</v>
      </c>
      <c r="BI74" s="34"/>
      <c r="BJ74" s="34"/>
      <c r="BK74" s="34"/>
      <c r="BL74" s="34"/>
      <c r="BM74" s="37"/>
      <c r="BN74" s="38"/>
      <c r="BO74" s="38"/>
      <c r="BP74" s="38"/>
      <c r="BQ74" s="38"/>
      <c r="BR74" s="41"/>
      <c r="BS74" s="42"/>
      <c r="BT74" s="42"/>
      <c r="BU74" s="42"/>
      <c r="BV74" s="42"/>
      <c r="BW74" s="45"/>
      <c r="BX74" s="46"/>
      <c r="BY74" s="46"/>
      <c r="BZ74" s="46"/>
      <c r="CA74" s="46"/>
      <c r="CB74" s="66"/>
      <c r="CC74" s="66"/>
      <c r="CD74" s="66"/>
      <c r="CE74" s="66"/>
      <c r="CF74" s="66"/>
      <c r="CG74" s="66"/>
      <c r="CH74" s="66"/>
    </row>
    <row r="75" spans="1:86" ht="29.1" customHeight="1" outlineLevel="1">
      <c r="A75" s="6" t="s">
        <v>5</v>
      </c>
      <c r="B75" s="96" t="s">
        <v>332</v>
      </c>
      <c r="C75" s="128"/>
      <c r="D75" s="128"/>
      <c r="E75" s="128"/>
      <c r="F75" s="128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99" t="s">
        <v>330</v>
      </c>
      <c r="T75" s="12"/>
      <c r="U75" s="12"/>
      <c r="V75" s="12"/>
      <c r="W75" s="12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216" t="s">
        <v>331</v>
      </c>
      <c r="AL75" s="216" t="s">
        <v>331</v>
      </c>
      <c r="AM75" s="217"/>
      <c r="AN75" s="217"/>
      <c r="AO75" s="217"/>
      <c r="AP75" s="217"/>
      <c r="AQ75" s="218"/>
      <c r="AR75" s="218"/>
      <c r="AS75" s="219" t="s">
        <v>331</v>
      </c>
      <c r="AT75" s="220"/>
      <c r="AU75" s="220"/>
      <c r="AV75" s="220"/>
      <c r="AW75" s="220"/>
      <c r="AX75" s="279" t="s">
        <v>331</v>
      </c>
      <c r="AY75" s="373"/>
      <c r="AZ75" s="373"/>
      <c r="BA75" s="373"/>
      <c r="BB75" s="373"/>
      <c r="BC75" s="248"/>
      <c r="BD75" s="374"/>
      <c r="BE75" s="374"/>
      <c r="BF75" s="374"/>
      <c r="BG75" s="374"/>
      <c r="BH75" s="238" t="s">
        <v>331</v>
      </c>
      <c r="BI75" s="34"/>
      <c r="BJ75" s="34"/>
      <c r="BK75" s="34"/>
      <c r="BL75" s="34"/>
      <c r="BM75" s="37"/>
      <c r="BN75" s="38"/>
      <c r="BO75" s="38"/>
      <c r="BP75" s="38"/>
      <c r="BQ75" s="38"/>
      <c r="BR75" s="41"/>
      <c r="BS75" s="42"/>
      <c r="BT75" s="42"/>
      <c r="BU75" s="42"/>
      <c r="BV75" s="42"/>
      <c r="BW75" s="45"/>
      <c r="BX75" s="46"/>
      <c r="BY75" s="46"/>
      <c r="BZ75" s="46"/>
      <c r="CA75" s="46"/>
      <c r="CB75" s="66"/>
      <c r="CC75" s="66"/>
      <c r="CD75" s="66"/>
      <c r="CE75" s="66"/>
      <c r="CF75" s="66"/>
      <c r="CG75" s="66"/>
      <c r="CH75" s="66"/>
    </row>
    <row r="76" spans="1:86" ht="29.1" customHeight="1" outlineLevel="1">
      <c r="A76" s="6" t="s">
        <v>7</v>
      </c>
      <c r="B76" s="96" t="s">
        <v>332</v>
      </c>
      <c r="C76" s="128"/>
      <c r="D76" s="128"/>
      <c r="E76" s="128"/>
      <c r="F76" s="128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99" t="s">
        <v>330</v>
      </c>
      <c r="T76" s="12"/>
      <c r="U76" s="12"/>
      <c r="V76" s="12"/>
      <c r="W76" s="12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16" t="s">
        <v>331</v>
      </c>
      <c r="AL76" s="216" t="s">
        <v>331</v>
      </c>
      <c r="AM76" s="217"/>
      <c r="AN76" s="217"/>
      <c r="AO76" s="217"/>
      <c r="AP76" s="217"/>
      <c r="AQ76" s="218"/>
      <c r="AR76" s="218"/>
      <c r="AS76" s="219" t="s">
        <v>331</v>
      </c>
      <c r="AT76" s="220"/>
      <c r="AU76" s="220"/>
      <c r="AV76" s="220"/>
      <c r="AW76" s="220"/>
      <c r="AX76" s="279" t="s">
        <v>331</v>
      </c>
      <c r="AY76" s="373"/>
      <c r="AZ76" s="373"/>
      <c r="BA76" s="373"/>
      <c r="BB76" s="373"/>
      <c r="BC76" s="248"/>
      <c r="BD76" s="374"/>
      <c r="BE76" s="374"/>
      <c r="BF76" s="374"/>
      <c r="BG76" s="374"/>
      <c r="BH76" s="238" t="s">
        <v>331</v>
      </c>
      <c r="BI76" s="34"/>
      <c r="BJ76" s="34"/>
      <c r="BK76" s="34"/>
      <c r="BL76" s="34"/>
      <c r="BM76" s="37"/>
      <c r="BN76" s="38"/>
      <c r="BO76" s="38"/>
      <c r="BP76" s="38"/>
      <c r="BQ76" s="38"/>
      <c r="BR76" s="41"/>
      <c r="BS76" s="42"/>
      <c r="BT76" s="42"/>
      <c r="BU76" s="42"/>
      <c r="BV76" s="42"/>
      <c r="BW76" s="45"/>
      <c r="BX76" s="46"/>
      <c r="BY76" s="46"/>
      <c r="BZ76" s="46"/>
      <c r="CA76" s="46"/>
      <c r="CB76" s="66"/>
      <c r="CC76" s="66"/>
      <c r="CD76" s="66"/>
      <c r="CE76" s="66"/>
      <c r="CF76" s="66"/>
      <c r="CG76" s="66"/>
      <c r="CH76" s="66"/>
    </row>
    <row r="77" spans="1:86" ht="29.1" customHeight="1" outlineLevel="1">
      <c r="A77" s="6" t="s">
        <v>1</v>
      </c>
      <c r="B77" s="96" t="s">
        <v>332</v>
      </c>
      <c r="C77" s="128"/>
      <c r="D77" s="128"/>
      <c r="E77" s="128"/>
      <c r="F77" s="128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99" t="s">
        <v>330</v>
      </c>
      <c r="T77" s="12"/>
      <c r="U77" s="12"/>
      <c r="V77" s="12"/>
      <c r="W77" s="12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216" t="s">
        <v>331</v>
      </c>
      <c r="AL77" s="216" t="s">
        <v>331</v>
      </c>
      <c r="AM77" s="217"/>
      <c r="AN77" s="217"/>
      <c r="AO77" s="217"/>
      <c r="AP77" s="217"/>
      <c r="AQ77" s="218"/>
      <c r="AR77" s="218"/>
      <c r="AS77" s="219" t="s">
        <v>331</v>
      </c>
      <c r="AT77" s="220"/>
      <c r="AU77" s="220"/>
      <c r="AV77" s="220"/>
      <c r="AW77" s="220"/>
      <c r="AX77" s="279" t="s">
        <v>331</v>
      </c>
      <c r="AY77" s="373"/>
      <c r="AZ77" s="373"/>
      <c r="BA77" s="373"/>
      <c r="BB77" s="373"/>
      <c r="BC77" s="248"/>
      <c r="BD77" s="374"/>
      <c r="BE77" s="374"/>
      <c r="BF77" s="374"/>
      <c r="BG77" s="374"/>
      <c r="BH77" s="238" t="s">
        <v>331</v>
      </c>
      <c r="BI77" s="34"/>
      <c r="BJ77" s="34"/>
      <c r="BK77" s="34"/>
      <c r="BL77" s="34"/>
      <c r="BM77" s="37"/>
      <c r="BN77" s="38"/>
      <c r="BO77" s="38"/>
      <c r="BP77" s="38"/>
      <c r="BQ77" s="38"/>
      <c r="BR77" s="41"/>
      <c r="BS77" s="42"/>
      <c r="BT77" s="42"/>
      <c r="BU77" s="42"/>
      <c r="BV77" s="42"/>
      <c r="BW77" s="45"/>
      <c r="BX77" s="46"/>
      <c r="BY77" s="46"/>
      <c r="BZ77" s="46"/>
      <c r="CA77" s="46"/>
      <c r="CB77" s="66"/>
      <c r="CC77" s="66"/>
      <c r="CD77" s="66"/>
      <c r="CE77" s="66"/>
      <c r="CF77" s="66"/>
      <c r="CG77" s="66"/>
      <c r="CH77" s="66"/>
    </row>
    <row r="78" spans="1:86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22"/>
      <c r="BY78" s="22"/>
      <c r="BZ78" s="22"/>
      <c r="CA78" s="22"/>
      <c r="CB78" s="1"/>
      <c r="CC78" s="1"/>
      <c r="CD78" s="1"/>
      <c r="CE78" s="1"/>
      <c r="CF78" s="1"/>
      <c r="CG78" s="1"/>
      <c r="CH78" s="1"/>
    </row>
    <row r="79" spans="1:86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2"/>
      <c r="U79" s="12"/>
      <c r="V79" s="12"/>
      <c r="W79" s="12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216" t="s">
        <v>331</v>
      </c>
      <c r="AL79" s="216" t="s">
        <v>331</v>
      </c>
      <c r="AM79" s="16"/>
      <c r="AN79" s="16"/>
      <c r="AO79" s="16"/>
      <c r="AP79" s="16"/>
      <c r="AQ79" s="17"/>
      <c r="AR79" s="17"/>
      <c r="AS79" s="219" t="s">
        <v>331</v>
      </c>
      <c r="AT79" s="220"/>
      <c r="AU79" s="220"/>
      <c r="AV79" s="220"/>
      <c r="AW79" s="220"/>
      <c r="AX79" s="279" t="s">
        <v>331</v>
      </c>
      <c r="AY79" s="26"/>
      <c r="AZ79" s="26"/>
      <c r="BA79" s="26"/>
      <c r="BB79" s="26"/>
      <c r="BC79" s="29"/>
      <c r="BD79" s="30"/>
      <c r="BE79" s="30"/>
      <c r="BF79" s="30"/>
      <c r="BG79" s="30"/>
      <c r="BH79" s="33"/>
      <c r="BI79" s="34"/>
      <c r="BJ79" s="34"/>
      <c r="BK79" s="34"/>
      <c r="BL79" s="34"/>
      <c r="BM79" s="37"/>
      <c r="BN79" s="38"/>
      <c r="BO79" s="38"/>
      <c r="BP79" s="38"/>
      <c r="BQ79" s="38"/>
      <c r="BR79" s="41"/>
      <c r="BS79" s="42"/>
      <c r="BT79" s="42"/>
      <c r="BU79" s="42"/>
      <c r="BV79" s="42"/>
      <c r="BW79" s="45"/>
      <c r="BX79" s="46"/>
      <c r="BY79" s="46"/>
      <c r="BZ79" s="46"/>
      <c r="CA79" s="46"/>
      <c r="CB79" s="66"/>
      <c r="CC79" s="66"/>
      <c r="CD79" s="66"/>
      <c r="CE79" s="66"/>
      <c r="CF79" s="66"/>
      <c r="CG79" s="66"/>
      <c r="CH79" s="66"/>
    </row>
    <row r="80" spans="1:86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2"/>
      <c r="U80" s="12"/>
      <c r="V80" s="12"/>
      <c r="W80" s="12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216" t="s">
        <v>331</v>
      </c>
      <c r="AL80" s="216" t="s">
        <v>331</v>
      </c>
      <c r="AM80" s="16"/>
      <c r="AN80" s="16"/>
      <c r="AO80" s="16"/>
      <c r="AP80" s="16"/>
      <c r="AQ80" s="17"/>
      <c r="AR80" s="17"/>
      <c r="AS80" s="219" t="s">
        <v>331</v>
      </c>
      <c r="AT80" s="220"/>
      <c r="AU80" s="220"/>
      <c r="AV80" s="220"/>
      <c r="AW80" s="220"/>
      <c r="AX80" s="279" t="s">
        <v>331</v>
      </c>
      <c r="AY80" s="26"/>
      <c r="AZ80" s="26"/>
      <c r="BA80" s="26"/>
      <c r="BB80" s="26"/>
      <c r="BC80" s="29"/>
      <c r="BD80" s="30"/>
      <c r="BE80" s="30"/>
      <c r="BF80" s="30"/>
      <c r="BG80" s="30"/>
      <c r="BH80" s="33"/>
      <c r="BI80" s="33"/>
      <c r="BJ80" s="33"/>
      <c r="BK80" s="33"/>
      <c r="BL80" s="33"/>
      <c r="BM80" s="37"/>
      <c r="BN80" s="38"/>
      <c r="BO80" s="38"/>
      <c r="BP80" s="38"/>
      <c r="BQ80" s="38"/>
      <c r="BR80" s="41"/>
      <c r="BS80" s="42"/>
      <c r="BT80" s="42"/>
      <c r="BU80" s="42"/>
      <c r="BV80" s="42"/>
      <c r="BW80" s="45"/>
      <c r="BX80" s="46"/>
      <c r="BY80" s="46"/>
      <c r="BZ80" s="46"/>
      <c r="CA80" s="46"/>
      <c r="CB80" s="66"/>
      <c r="CC80" s="66"/>
      <c r="CD80" s="66"/>
      <c r="CE80" s="66"/>
      <c r="CF80" s="66"/>
      <c r="CG80" s="66"/>
      <c r="CH80" s="66"/>
    </row>
    <row r="81" spans="1:86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2"/>
      <c r="U81" s="12"/>
      <c r="V81" s="12"/>
      <c r="W81" s="12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216" t="s">
        <v>331</v>
      </c>
      <c r="AL81" s="216" t="s">
        <v>331</v>
      </c>
      <c r="AM81" s="16"/>
      <c r="AN81" s="16"/>
      <c r="AO81" s="16"/>
      <c r="AP81" s="16"/>
      <c r="AQ81" s="17"/>
      <c r="AR81" s="17"/>
      <c r="AS81" s="219" t="s">
        <v>331</v>
      </c>
      <c r="AT81" s="220"/>
      <c r="AU81" s="220"/>
      <c r="AV81" s="220"/>
      <c r="AW81" s="220"/>
      <c r="AX81" s="279" t="s">
        <v>331</v>
      </c>
      <c r="AY81" s="26"/>
      <c r="AZ81" s="26"/>
      <c r="BA81" s="26"/>
      <c r="BB81" s="26"/>
      <c r="BC81" s="29"/>
      <c r="BD81" s="30"/>
      <c r="BE81" s="30"/>
      <c r="BF81" s="30"/>
      <c r="BG81" s="30"/>
      <c r="BH81" s="33"/>
      <c r="BI81" s="34"/>
      <c r="BJ81" s="34"/>
      <c r="BK81" s="34"/>
      <c r="BL81" s="34"/>
      <c r="BM81" s="37"/>
      <c r="BN81" s="38"/>
      <c r="BO81" s="38"/>
      <c r="BP81" s="38"/>
      <c r="BQ81" s="38"/>
      <c r="BR81" s="41"/>
      <c r="BS81" s="42"/>
      <c r="BT81" s="42"/>
      <c r="BU81" s="42"/>
      <c r="BV81" s="42"/>
      <c r="BW81" s="45"/>
      <c r="BX81" s="46"/>
      <c r="BY81" s="46"/>
      <c r="BZ81" s="46"/>
      <c r="CA81" s="46"/>
      <c r="CB81" s="66"/>
      <c r="CC81" s="66"/>
      <c r="CD81" s="66"/>
      <c r="CE81" s="66"/>
      <c r="CF81" s="66"/>
      <c r="CG81" s="66"/>
      <c r="CH81" s="66"/>
    </row>
  </sheetData>
  <mergeCells count="80">
    <mergeCell ref="C48:F48"/>
    <mergeCell ref="G48:J48"/>
    <mergeCell ref="K48:N48"/>
    <mergeCell ref="O48:R48"/>
    <mergeCell ref="T48:W48"/>
    <mergeCell ref="X48:AA48"/>
    <mergeCell ref="AB48:AE48"/>
    <mergeCell ref="AF48:AI48"/>
    <mergeCell ref="CF47:CF49"/>
    <mergeCell ref="CG47:CG49"/>
    <mergeCell ref="BH47:BH49"/>
    <mergeCell ref="BI47:BL48"/>
    <mergeCell ref="BM47:BM49"/>
    <mergeCell ref="BN47:BQ48"/>
    <mergeCell ref="BR47:BR49"/>
    <mergeCell ref="BS47:BV48"/>
    <mergeCell ref="AS47:AS49"/>
    <mergeCell ref="AT47:AW48"/>
    <mergeCell ref="AX47:AX49"/>
    <mergeCell ref="AY47:BB48"/>
    <mergeCell ref="BC47:BC49"/>
    <mergeCell ref="CH47:CH49"/>
    <mergeCell ref="BW47:BW49"/>
    <mergeCell ref="BX47:CA48"/>
    <mergeCell ref="CB47:CB49"/>
    <mergeCell ref="CC47:CC49"/>
    <mergeCell ref="CD47:CD49"/>
    <mergeCell ref="CE47:CE49"/>
    <mergeCell ref="BD47:BG48"/>
    <mergeCell ref="AF4:AI4"/>
    <mergeCell ref="A45:CH45"/>
    <mergeCell ref="B47:B49"/>
    <mergeCell ref="C47:R47"/>
    <mergeCell ref="S47:S49"/>
    <mergeCell ref="T47:AI47"/>
    <mergeCell ref="AK47:AK49"/>
    <mergeCell ref="AL47:AL49"/>
    <mergeCell ref="AM47:AP48"/>
    <mergeCell ref="AQ47:AQ49"/>
    <mergeCell ref="C4:F4"/>
    <mergeCell ref="G4:J4"/>
    <mergeCell ref="K4:N4"/>
    <mergeCell ref="O4:R4"/>
    <mergeCell ref="T4:W4"/>
    <mergeCell ref="CD3:CD5"/>
    <mergeCell ref="CE3:CE5"/>
    <mergeCell ref="CF3:CF5"/>
    <mergeCell ref="BC3:BC5"/>
    <mergeCell ref="BD3:BG4"/>
    <mergeCell ref="BH3:BH5"/>
    <mergeCell ref="BI3:BL4"/>
    <mergeCell ref="BM3:BM5"/>
    <mergeCell ref="BN3:BQ4"/>
    <mergeCell ref="BX3:CA4"/>
    <mergeCell ref="CB3:CB5"/>
    <mergeCell ref="CC3:CC5"/>
    <mergeCell ref="BS3:BV4"/>
    <mergeCell ref="BW3:BW5"/>
    <mergeCell ref="X4:AA4"/>
    <mergeCell ref="AB4:AE4"/>
    <mergeCell ref="AQ3:AQ5"/>
    <mergeCell ref="AR3:AR5"/>
    <mergeCell ref="AS3:AS5"/>
    <mergeCell ref="AJ3:AJ5"/>
    <mergeCell ref="AT3:AW4"/>
    <mergeCell ref="AX3:AX5"/>
    <mergeCell ref="AR47:AR49"/>
    <mergeCell ref="AY3:BB4"/>
    <mergeCell ref="B2:S2"/>
    <mergeCell ref="AK2:CH2"/>
    <mergeCell ref="B3:B5"/>
    <mergeCell ref="C3:R3"/>
    <mergeCell ref="S3:S5"/>
    <mergeCell ref="T3:AI3"/>
    <mergeCell ref="AK3:AK5"/>
    <mergeCell ref="AL3:AL5"/>
    <mergeCell ref="AM3:AP4"/>
    <mergeCell ref="CG3:CG5"/>
    <mergeCell ref="CH3:CH5"/>
    <mergeCell ref="BR3:BR5"/>
  </mergeCells>
  <conditionalFormatting sqref="CJ5:CK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{1108C1DD-24F2-4BF5-9BA2-35B7E5C2796B}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08C1DD-24F2-4BF5-9BA2-35B7E5C279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CJ5:CK6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sheetPr codeName="Tabelle13">
    <tabColor theme="3" tint="0.59999389629810485"/>
  </sheetPr>
  <dimension ref="A1:CK81"/>
  <sheetViews>
    <sheetView zoomScale="55" zoomScaleNormal="55" zoomScalePageLayoutView="85" workbookViewId="0">
      <selection activeCell="A17" sqref="A17"/>
    </sheetView>
  </sheetViews>
  <sheetFormatPr baseColWidth="10" defaultColWidth="10.875" defaultRowHeight="17.25" outlineLevelRow="1" outlineLevelCol="3"/>
  <cols>
    <col min="1" max="1" width="22.125" style="1" bestFit="1" customWidth="1"/>
    <col min="2" max="2" width="27.375" style="1" customWidth="1"/>
    <col min="3" max="6" width="17.375" style="1" hidden="1" customWidth="1" outlineLevel="1"/>
    <col min="7" max="9" width="14.875" style="3" hidden="1" customWidth="1" outlineLevel="3"/>
    <col min="10" max="18" width="14.875" style="1" hidden="1" customWidth="1" outlineLevel="3"/>
    <col min="19" max="19" width="23" style="1" customWidth="1" collapsed="1"/>
    <col min="20" max="23" width="14.875" style="1" hidden="1" customWidth="1" outlineLevel="1"/>
    <col min="24" max="35" width="12.875" style="1" hidden="1" customWidth="1" outlineLevel="1"/>
    <col min="36" max="36" width="12.875" style="1" customWidth="1" collapsed="1"/>
    <col min="37" max="38" width="12.875" style="1" customWidth="1"/>
    <col min="39" max="42" width="12.375" style="1" hidden="1" customWidth="1" outlineLevel="1"/>
    <col min="43" max="43" width="13.25" style="1" customWidth="1" collapsed="1"/>
    <col min="44" max="44" width="13.25" style="1" customWidth="1"/>
    <col min="45" max="45" width="13.875" style="1" customWidth="1"/>
    <col min="46" max="49" width="12.625" style="1" hidden="1" customWidth="1" outlineLevel="1"/>
    <col min="50" max="50" width="14" style="1" customWidth="1" collapsed="1"/>
    <col min="51" max="54" width="12.375" style="1" hidden="1" customWidth="1" outlineLevel="1"/>
    <col min="55" max="55" width="16.625" style="1" customWidth="1" collapsed="1"/>
    <col min="56" max="59" width="12.875" style="1" hidden="1" customWidth="1" outlineLevel="1"/>
    <col min="60" max="60" width="16" style="1" customWidth="1" collapsed="1"/>
    <col min="61" max="64" width="12.125" style="1" hidden="1" customWidth="1" outlineLevel="1"/>
    <col min="65" max="65" width="15.875" style="1" customWidth="1" collapsed="1"/>
    <col min="66" max="69" width="14.875" style="1" hidden="1" customWidth="1" outlineLevel="1"/>
    <col min="70" max="70" width="16.5" style="1" customWidth="1" collapsed="1"/>
    <col min="71" max="74" width="12.875" style="1" hidden="1" customWidth="1" outlineLevel="1"/>
    <col min="75" max="75" width="18" style="1" customWidth="1" collapsed="1"/>
    <col min="76" max="79" width="14.5" style="1" hidden="1" customWidth="1" outlineLevel="1"/>
    <col min="80" max="80" width="10.875" style="1" collapsed="1"/>
    <col min="81" max="81" width="10.875" style="1"/>
    <col min="82" max="82" width="13.375" style="1" customWidth="1"/>
    <col min="83" max="84" width="10.875" style="1"/>
    <col min="85" max="85" width="13.125" style="1" customWidth="1"/>
    <col min="86" max="86" width="12.75" style="1" customWidth="1"/>
    <col min="87" max="88" width="10.875" style="1"/>
    <col min="89" max="89" width="29.625" style="1" bestFit="1" customWidth="1"/>
    <col min="90" max="16384" width="10.875" style="1"/>
  </cols>
  <sheetData>
    <row r="1" spans="1:89" ht="24.95" customHeight="1">
      <c r="A1" s="155" t="s">
        <v>349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</row>
    <row r="2" spans="1:89" ht="45" customHeight="1">
      <c r="B2" s="472" t="s">
        <v>49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363"/>
      <c r="U2" s="363"/>
      <c r="V2" s="363"/>
      <c r="W2" s="363"/>
      <c r="AK2" s="472" t="s">
        <v>50</v>
      </c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2"/>
      <c r="BN2" s="472"/>
      <c r="BO2" s="472"/>
      <c r="BP2" s="472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2"/>
      <c r="CD2" s="472"/>
      <c r="CE2" s="472"/>
      <c r="CF2" s="472"/>
      <c r="CG2" s="472"/>
      <c r="CH2" s="472"/>
    </row>
    <row r="3" spans="1:89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8" t="s">
        <v>30</v>
      </c>
      <c r="T3" s="451" t="s">
        <v>30</v>
      </c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60" t="s">
        <v>435</v>
      </c>
      <c r="AK3" s="612" t="s">
        <v>301</v>
      </c>
      <c r="AL3" s="473" t="s">
        <v>65</v>
      </c>
      <c r="AM3" s="476" t="s">
        <v>31</v>
      </c>
      <c r="AN3" s="476"/>
      <c r="AO3" s="476"/>
      <c r="AP3" s="476"/>
      <c r="AQ3" s="477" t="s">
        <v>66</v>
      </c>
      <c r="AR3" s="477" t="s">
        <v>302</v>
      </c>
      <c r="AS3" s="480" t="s">
        <v>308</v>
      </c>
      <c r="AT3" s="482" t="s">
        <v>64</v>
      </c>
      <c r="AU3" s="482"/>
      <c r="AV3" s="482"/>
      <c r="AW3" s="482"/>
      <c r="AX3" s="483" t="s">
        <v>309</v>
      </c>
      <c r="AY3" s="484" t="s">
        <v>32</v>
      </c>
      <c r="AZ3" s="484"/>
      <c r="BA3" s="484"/>
      <c r="BB3" s="484"/>
      <c r="BC3" s="485" t="s">
        <v>68</v>
      </c>
      <c r="BD3" s="486" t="s">
        <v>57</v>
      </c>
      <c r="BE3" s="486"/>
      <c r="BF3" s="486"/>
      <c r="BG3" s="486"/>
      <c r="BH3" s="487" t="s">
        <v>446</v>
      </c>
      <c r="BI3" s="488" t="s">
        <v>447</v>
      </c>
      <c r="BJ3" s="489"/>
      <c r="BK3" s="489"/>
      <c r="BL3" s="490"/>
      <c r="BM3" s="494" t="s">
        <v>448</v>
      </c>
      <c r="BN3" s="495" t="s">
        <v>449</v>
      </c>
      <c r="BO3" s="496"/>
      <c r="BP3" s="496"/>
      <c r="BQ3" s="497"/>
      <c r="BR3" s="538" t="s">
        <v>450</v>
      </c>
      <c r="BS3" s="529" t="s">
        <v>451</v>
      </c>
      <c r="BT3" s="530"/>
      <c r="BU3" s="530"/>
      <c r="BV3" s="531"/>
      <c r="BW3" s="481" t="s">
        <v>36</v>
      </c>
      <c r="BX3" s="544" t="s">
        <v>36</v>
      </c>
      <c r="BY3" s="544"/>
      <c r="BZ3" s="544"/>
      <c r="CA3" s="544"/>
      <c r="CB3" s="523" t="s">
        <v>72</v>
      </c>
      <c r="CC3" s="523" t="s">
        <v>73</v>
      </c>
      <c r="CD3" s="523" t="s">
        <v>62</v>
      </c>
      <c r="CE3" s="523" t="s">
        <v>305</v>
      </c>
      <c r="CF3" s="523" t="s">
        <v>306</v>
      </c>
      <c r="CG3" s="523" t="s">
        <v>307</v>
      </c>
      <c r="CH3" s="523" t="s">
        <v>63</v>
      </c>
      <c r="CJ3" s="375" t="s">
        <v>159</v>
      </c>
      <c r="CK3" s="376" t="s">
        <v>351</v>
      </c>
    </row>
    <row r="4" spans="1:89" ht="26.1" customHeight="1">
      <c r="A4" s="4"/>
      <c r="B4" s="444"/>
      <c r="C4" s="463" t="s">
        <v>43</v>
      </c>
      <c r="D4" s="464"/>
      <c r="E4" s="464"/>
      <c r="F4" s="464"/>
      <c r="G4" s="463" t="s">
        <v>39</v>
      </c>
      <c r="H4" s="464"/>
      <c r="I4" s="464"/>
      <c r="J4" s="464"/>
      <c r="K4" s="446" t="s">
        <v>38</v>
      </c>
      <c r="L4" s="447"/>
      <c r="M4" s="447"/>
      <c r="N4" s="447"/>
      <c r="O4" s="446" t="s">
        <v>40</v>
      </c>
      <c r="P4" s="447"/>
      <c r="Q4" s="447"/>
      <c r="R4" s="447"/>
      <c r="S4" s="449"/>
      <c r="T4" s="442" t="s">
        <v>43</v>
      </c>
      <c r="U4" s="442"/>
      <c r="V4" s="442"/>
      <c r="W4" s="442"/>
      <c r="X4" s="442" t="s">
        <v>39</v>
      </c>
      <c r="Y4" s="442"/>
      <c r="Z4" s="442"/>
      <c r="AA4" s="442"/>
      <c r="AB4" s="442" t="s">
        <v>38</v>
      </c>
      <c r="AC4" s="442"/>
      <c r="AD4" s="442"/>
      <c r="AE4" s="442"/>
      <c r="AF4" s="442" t="s">
        <v>40</v>
      </c>
      <c r="AG4" s="442"/>
      <c r="AH4" s="442"/>
      <c r="AI4" s="442"/>
      <c r="AJ4" s="461"/>
      <c r="AK4" s="613"/>
      <c r="AL4" s="474"/>
      <c r="AM4" s="476"/>
      <c r="AN4" s="476"/>
      <c r="AO4" s="476"/>
      <c r="AP4" s="476"/>
      <c r="AQ4" s="478"/>
      <c r="AR4" s="478"/>
      <c r="AS4" s="480"/>
      <c r="AT4" s="482"/>
      <c r="AU4" s="482"/>
      <c r="AV4" s="482"/>
      <c r="AW4" s="482"/>
      <c r="AX4" s="483"/>
      <c r="AY4" s="484"/>
      <c r="AZ4" s="484"/>
      <c r="BA4" s="484"/>
      <c r="BB4" s="484"/>
      <c r="BC4" s="485"/>
      <c r="BD4" s="486"/>
      <c r="BE4" s="486"/>
      <c r="BF4" s="486"/>
      <c r="BG4" s="486"/>
      <c r="BH4" s="487"/>
      <c r="BI4" s="491"/>
      <c r="BJ4" s="492"/>
      <c r="BK4" s="492"/>
      <c r="BL4" s="493"/>
      <c r="BM4" s="494"/>
      <c r="BN4" s="498"/>
      <c r="BO4" s="499"/>
      <c r="BP4" s="499"/>
      <c r="BQ4" s="500"/>
      <c r="BR4" s="538"/>
      <c r="BS4" s="532"/>
      <c r="BT4" s="533"/>
      <c r="BU4" s="533"/>
      <c r="BV4" s="534"/>
      <c r="BW4" s="481"/>
      <c r="BX4" s="544"/>
      <c r="BY4" s="544"/>
      <c r="BZ4" s="544"/>
      <c r="CA4" s="544"/>
      <c r="CB4" s="524"/>
      <c r="CC4" s="524"/>
      <c r="CD4" s="524"/>
      <c r="CE4" s="524"/>
      <c r="CF4" s="524"/>
      <c r="CG4" s="524"/>
      <c r="CH4" s="524"/>
      <c r="CJ4" s="377" t="s">
        <v>46</v>
      </c>
      <c r="CK4" s="378" t="s">
        <v>158</v>
      </c>
    </row>
    <row r="5" spans="1:89" ht="26.1" customHeight="1">
      <c r="A5" s="4"/>
      <c r="B5" s="445"/>
      <c r="C5" s="357" t="s">
        <v>58</v>
      </c>
      <c r="D5" s="226" t="s">
        <v>59</v>
      </c>
      <c r="E5" s="357" t="s">
        <v>60</v>
      </c>
      <c r="F5" s="357" t="s">
        <v>154</v>
      </c>
      <c r="G5" s="357" t="s">
        <v>58</v>
      </c>
      <c r="H5" s="226" t="s">
        <v>59</v>
      </c>
      <c r="I5" s="357" t="s">
        <v>60</v>
      </c>
      <c r="J5" s="357" t="s">
        <v>154</v>
      </c>
      <c r="K5" s="357" t="s">
        <v>58</v>
      </c>
      <c r="L5" s="226" t="s">
        <v>59</v>
      </c>
      <c r="M5" s="357" t="s">
        <v>60</v>
      </c>
      <c r="N5" s="357" t="s">
        <v>154</v>
      </c>
      <c r="O5" s="357" t="s">
        <v>58</v>
      </c>
      <c r="P5" s="226" t="s">
        <v>59</v>
      </c>
      <c r="Q5" s="357" t="s">
        <v>60</v>
      </c>
      <c r="R5" s="357" t="s">
        <v>154</v>
      </c>
      <c r="S5" s="450"/>
      <c r="T5" s="356" t="s">
        <v>58</v>
      </c>
      <c r="U5" s="11" t="s">
        <v>59</v>
      </c>
      <c r="V5" s="356" t="s">
        <v>60</v>
      </c>
      <c r="W5" s="356" t="s">
        <v>154</v>
      </c>
      <c r="X5" s="356" t="s">
        <v>58</v>
      </c>
      <c r="Y5" s="11" t="s">
        <v>59</v>
      </c>
      <c r="Z5" s="356" t="s">
        <v>60</v>
      </c>
      <c r="AA5" s="356" t="s">
        <v>154</v>
      </c>
      <c r="AB5" s="356" t="s">
        <v>58</v>
      </c>
      <c r="AC5" s="11" t="s">
        <v>59</v>
      </c>
      <c r="AD5" s="356" t="s">
        <v>60</v>
      </c>
      <c r="AE5" s="356" t="s">
        <v>154</v>
      </c>
      <c r="AF5" s="356" t="s">
        <v>58</v>
      </c>
      <c r="AG5" s="11" t="s">
        <v>59</v>
      </c>
      <c r="AH5" s="356" t="s">
        <v>60</v>
      </c>
      <c r="AI5" s="356" t="s">
        <v>154</v>
      </c>
      <c r="AJ5" s="462"/>
      <c r="AK5" s="614"/>
      <c r="AL5" s="475"/>
      <c r="AM5" s="352" t="s">
        <v>58</v>
      </c>
      <c r="AN5" s="14" t="s">
        <v>59</v>
      </c>
      <c r="AO5" s="352" t="s">
        <v>60</v>
      </c>
      <c r="AP5" s="352" t="s">
        <v>154</v>
      </c>
      <c r="AQ5" s="479"/>
      <c r="AR5" s="479"/>
      <c r="AS5" s="480"/>
      <c r="AT5" s="353" t="s">
        <v>58</v>
      </c>
      <c r="AU5" s="19" t="s">
        <v>59</v>
      </c>
      <c r="AV5" s="353" t="s">
        <v>60</v>
      </c>
      <c r="AW5" s="353" t="s">
        <v>154</v>
      </c>
      <c r="AX5" s="483"/>
      <c r="AY5" s="354" t="s">
        <v>58</v>
      </c>
      <c r="AZ5" s="23" t="s">
        <v>59</v>
      </c>
      <c r="BA5" s="354" t="s">
        <v>60</v>
      </c>
      <c r="BB5" s="354" t="s">
        <v>154</v>
      </c>
      <c r="BC5" s="485"/>
      <c r="BD5" s="355" t="s">
        <v>58</v>
      </c>
      <c r="BE5" s="28" t="s">
        <v>59</v>
      </c>
      <c r="BF5" s="355" t="s">
        <v>60</v>
      </c>
      <c r="BG5" s="355" t="s">
        <v>154</v>
      </c>
      <c r="BH5" s="487"/>
      <c r="BI5" s="425" t="s">
        <v>58</v>
      </c>
      <c r="BJ5" s="32" t="s">
        <v>59</v>
      </c>
      <c r="BK5" s="425" t="s">
        <v>60</v>
      </c>
      <c r="BL5" s="425" t="s">
        <v>154</v>
      </c>
      <c r="BM5" s="494"/>
      <c r="BN5" s="426" t="s">
        <v>58</v>
      </c>
      <c r="BO5" s="36" t="s">
        <v>59</v>
      </c>
      <c r="BP5" s="426" t="s">
        <v>60</v>
      </c>
      <c r="BQ5" s="426" t="s">
        <v>154</v>
      </c>
      <c r="BR5" s="538"/>
      <c r="BS5" s="427" t="s">
        <v>58</v>
      </c>
      <c r="BT5" s="40" t="s">
        <v>59</v>
      </c>
      <c r="BU5" s="427" t="s">
        <v>60</v>
      </c>
      <c r="BV5" s="427" t="s">
        <v>154</v>
      </c>
      <c r="BW5" s="481"/>
      <c r="BX5" s="351" t="s">
        <v>58</v>
      </c>
      <c r="BY5" s="44" t="s">
        <v>59</v>
      </c>
      <c r="BZ5" s="351" t="s">
        <v>60</v>
      </c>
      <c r="CA5" s="351" t="s">
        <v>154</v>
      </c>
      <c r="CB5" s="525"/>
      <c r="CC5" s="525"/>
      <c r="CD5" s="525"/>
      <c r="CE5" s="525"/>
      <c r="CF5" s="525"/>
      <c r="CG5" s="525"/>
      <c r="CH5" s="525"/>
      <c r="CJ5" s="377" t="s">
        <v>160</v>
      </c>
      <c r="CK5" s="378" t="s">
        <v>352</v>
      </c>
    </row>
    <row r="6" spans="1:89" ht="29.1" customHeight="1">
      <c r="A6" s="342" t="s">
        <v>6</v>
      </c>
      <c r="B6" s="116">
        <v>1.0728411308986148E-2</v>
      </c>
      <c r="C6" s="8"/>
      <c r="D6" s="8"/>
      <c r="E6" s="8"/>
      <c r="F6" s="8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364">
        <v>2024.2285488653108</v>
      </c>
      <c r="T6" s="12"/>
      <c r="U6" s="12"/>
      <c r="V6" s="12"/>
      <c r="W6" s="12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423">
        <v>2012</v>
      </c>
      <c r="AK6" s="16">
        <v>10</v>
      </c>
      <c r="AL6" s="15">
        <v>20</v>
      </c>
      <c r="AM6" s="16"/>
      <c r="AN6" s="16"/>
      <c r="AO6" s="16"/>
      <c r="AP6" s="16"/>
      <c r="AQ6" s="17" t="s">
        <v>53</v>
      </c>
      <c r="AR6" s="17"/>
      <c r="AS6" s="20">
        <v>10.1</v>
      </c>
      <c r="AT6" s="21"/>
      <c r="AU6" s="21"/>
      <c r="AV6" s="21"/>
      <c r="AW6" s="21"/>
      <c r="AX6" s="25">
        <v>8.5</v>
      </c>
      <c r="AY6" s="26"/>
      <c r="AZ6" s="26"/>
      <c r="BA6" s="26"/>
      <c r="BB6" s="26"/>
      <c r="BC6" s="29"/>
      <c r="BD6" s="30"/>
      <c r="BE6" s="30"/>
      <c r="BF6" s="30"/>
      <c r="BG6" s="30"/>
      <c r="BH6" s="365">
        <v>358.00841721838009</v>
      </c>
      <c r="BI6" s="34"/>
      <c r="BJ6" s="34"/>
      <c r="BK6" s="34"/>
      <c r="BL6" s="34"/>
      <c r="BM6" s="37"/>
      <c r="BN6" s="38"/>
      <c r="BO6" s="38"/>
      <c r="BP6" s="38"/>
      <c r="BQ6" s="38"/>
      <c r="BR6" s="41"/>
      <c r="BS6" s="42"/>
      <c r="BT6" s="42"/>
      <c r="BU6" s="42"/>
      <c r="BV6" s="42"/>
      <c r="BW6" s="45"/>
      <c r="BX6" s="46"/>
      <c r="BY6" s="46"/>
      <c r="BZ6" s="46"/>
      <c r="CA6" s="46"/>
      <c r="CB6" s="66"/>
      <c r="CC6" s="66"/>
      <c r="CD6" s="66"/>
      <c r="CE6" s="66"/>
      <c r="CF6" s="66"/>
      <c r="CG6" s="66"/>
      <c r="CH6" s="66"/>
      <c r="CJ6" s="379" t="s">
        <v>161</v>
      </c>
      <c r="CK6" s="380" t="s">
        <v>353</v>
      </c>
    </row>
    <row r="7" spans="1:89" ht="29.1" customHeight="1">
      <c r="A7" s="6" t="s">
        <v>9</v>
      </c>
      <c r="B7" s="116">
        <v>5.4096067069301479E-2</v>
      </c>
      <c r="C7" s="8"/>
      <c r="D7" s="8"/>
      <c r="E7" s="8"/>
      <c r="F7" s="8"/>
      <c r="G7" s="9"/>
      <c r="H7" s="9"/>
      <c r="I7" s="9"/>
      <c r="J7" s="10"/>
      <c r="K7" s="10"/>
      <c r="L7" s="10"/>
      <c r="M7" s="10"/>
      <c r="N7" s="10"/>
      <c r="O7" s="10"/>
      <c r="P7" s="10"/>
      <c r="Q7" s="10"/>
      <c r="R7" s="10"/>
      <c r="S7" s="364">
        <v>10206.805107415374</v>
      </c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423">
        <v>2012</v>
      </c>
      <c r="AK7" s="16">
        <v>10</v>
      </c>
      <c r="AL7" s="15">
        <v>20</v>
      </c>
      <c r="AM7" s="16"/>
      <c r="AN7" s="16"/>
      <c r="AO7" s="16"/>
      <c r="AP7" s="16"/>
      <c r="AQ7" s="17" t="s">
        <v>53</v>
      </c>
      <c r="AR7" s="17"/>
      <c r="AS7" s="20">
        <v>10.1</v>
      </c>
      <c r="AT7" s="21"/>
      <c r="AU7" s="21"/>
      <c r="AV7" s="21"/>
      <c r="AW7" s="21"/>
      <c r="AX7" s="25">
        <v>8.5</v>
      </c>
      <c r="AY7" s="26"/>
      <c r="AZ7" s="26"/>
      <c r="BA7" s="26"/>
      <c r="BB7" s="26"/>
      <c r="BC7" s="29"/>
      <c r="BD7" s="30"/>
      <c r="BE7" s="30"/>
      <c r="BF7" s="30"/>
      <c r="BG7" s="30"/>
      <c r="BH7" s="365">
        <v>365.30386894277291</v>
      </c>
      <c r="BI7" s="34"/>
      <c r="BJ7" s="34"/>
      <c r="BK7" s="34"/>
      <c r="BL7" s="34"/>
      <c r="BM7" s="37"/>
      <c r="BN7" s="38"/>
      <c r="BO7" s="38"/>
      <c r="BP7" s="38"/>
      <c r="BQ7" s="38"/>
      <c r="BR7" s="41"/>
      <c r="BS7" s="42"/>
      <c r="BT7" s="42"/>
      <c r="BU7" s="42"/>
      <c r="BV7" s="42"/>
      <c r="BW7" s="45"/>
      <c r="BX7" s="46"/>
      <c r="BY7" s="46"/>
      <c r="BZ7" s="46"/>
      <c r="CA7" s="46"/>
      <c r="CB7" s="66"/>
      <c r="CC7" s="66"/>
      <c r="CD7" s="66"/>
      <c r="CE7" s="66"/>
      <c r="CF7" s="66"/>
      <c r="CG7" s="66"/>
      <c r="CH7" s="66"/>
    </row>
    <row r="8" spans="1:89" ht="29.1" customHeight="1">
      <c r="A8" s="6" t="s">
        <v>18</v>
      </c>
      <c r="B8" s="116">
        <v>0.25893070067117357</v>
      </c>
      <c r="C8" s="8"/>
      <c r="D8" s="8"/>
      <c r="E8" s="8"/>
      <c r="F8" s="8"/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364">
        <v>48854.849183240294</v>
      </c>
      <c r="T8" s="12"/>
      <c r="U8" s="12"/>
      <c r="V8" s="12"/>
      <c r="W8" s="12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423">
        <v>2012</v>
      </c>
      <c r="AK8" s="16">
        <v>10</v>
      </c>
      <c r="AL8" s="15">
        <v>20</v>
      </c>
      <c r="AM8" s="16"/>
      <c r="AN8" s="16"/>
      <c r="AO8" s="16"/>
      <c r="AP8" s="16"/>
      <c r="AQ8" s="17" t="s">
        <v>53</v>
      </c>
      <c r="AR8" s="17"/>
      <c r="AS8" s="20">
        <v>10.1</v>
      </c>
      <c r="AT8" s="21"/>
      <c r="AU8" s="21"/>
      <c r="AV8" s="21"/>
      <c r="AW8" s="21"/>
      <c r="AX8" s="25">
        <v>8.5</v>
      </c>
      <c r="AY8" s="26"/>
      <c r="AZ8" s="26"/>
      <c r="BA8" s="26"/>
      <c r="BB8" s="26"/>
      <c r="BC8" s="29"/>
      <c r="BD8" s="30"/>
      <c r="BE8" s="30"/>
      <c r="BF8" s="30"/>
      <c r="BG8" s="30"/>
      <c r="BH8" s="365">
        <v>117.67676639621367</v>
      </c>
      <c r="BI8" s="34"/>
      <c r="BJ8" s="34"/>
      <c r="BK8" s="34"/>
      <c r="BL8" s="34"/>
      <c r="BM8" s="37"/>
      <c r="BN8" s="38"/>
      <c r="BO8" s="38"/>
      <c r="BP8" s="38"/>
      <c r="BQ8" s="38"/>
      <c r="BR8" s="41"/>
      <c r="BS8" s="42"/>
      <c r="BT8" s="42"/>
      <c r="BU8" s="42"/>
      <c r="BV8" s="42"/>
      <c r="BW8" s="45"/>
      <c r="BX8" s="46"/>
      <c r="BY8" s="46"/>
      <c r="BZ8" s="46"/>
      <c r="CA8" s="46"/>
      <c r="CB8" s="66"/>
      <c r="CC8" s="66"/>
      <c r="CD8" s="66"/>
      <c r="CE8" s="66"/>
      <c r="CF8" s="66"/>
      <c r="CG8" s="66"/>
      <c r="CH8" s="66"/>
    </row>
    <row r="9" spans="1:89" ht="29.1" customHeight="1">
      <c r="A9" s="6" t="s">
        <v>16</v>
      </c>
      <c r="B9" s="116">
        <v>9.0525984426030146E-2</v>
      </c>
      <c r="C9" s="8"/>
      <c r="D9" s="8"/>
      <c r="E9" s="8"/>
      <c r="F9" s="8"/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364">
        <v>30175.32814201005</v>
      </c>
      <c r="T9" s="12"/>
      <c r="U9" s="12"/>
      <c r="V9" s="12"/>
      <c r="W9" s="12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423">
        <v>2012</v>
      </c>
      <c r="AK9" s="16">
        <v>10</v>
      </c>
      <c r="AL9" s="15">
        <v>20</v>
      </c>
      <c r="AM9" s="16"/>
      <c r="AN9" s="16"/>
      <c r="AO9" s="16"/>
      <c r="AP9" s="16"/>
      <c r="AQ9" s="17" t="s">
        <v>53</v>
      </c>
      <c r="AR9" s="17"/>
      <c r="AS9" s="20">
        <v>10.1</v>
      </c>
      <c r="AT9" s="21"/>
      <c r="AU9" s="21"/>
      <c r="AV9" s="21"/>
      <c r="AW9" s="21"/>
      <c r="AX9" s="25">
        <v>8.5</v>
      </c>
      <c r="AY9" s="26"/>
      <c r="AZ9" s="26"/>
      <c r="BA9" s="26"/>
      <c r="BB9" s="26"/>
      <c r="BC9" s="29"/>
      <c r="BD9" s="30"/>
      <c r="BE9" s="30"/>
      <c r="BF9" s="30"/>
      <c r="BG9" s="30"/>
      <c r="BH9" s="365">
        <v>126.57058242843038</v>
      </c>
      <c r="BI9" s="34"/>
      <c r="BJ9" s="34"/>
      <c r="BK9" s="34"/>
      <c r="BL9" s="34"/>
      <c r="BM9" s="37"/>
      <c r="BN9" s="38"/>
      <c r="BO9" s="38"/>
      <c r="BP9" s="38"/>
      <c r="BQ9" s="38"/>
      <c r="BR9" s="41"/>
      <c r="BS9" s="42"/>
      <c r="BT9" s="42"/>
      <c r="BU9" s="42"/>
      <c r="BV9" s="42"/>
      <c r="BW9" s="45"/>
      <c r="BX9" s="46"/>
      <c r="BY9" s="46"/>
      <c r="BZ9" s="46"/>
      <c r="CA9" s="46"/>
      <c r="CB9" s="66"/>
      <c r="CC9" s="66"/>
      <c r="CD9" s="66"/>
      <c r="CE9" s="66"/>
      <c r="CF9" s="66"/>
      <c r="CG9" s="66"/>
      <c r="CH9" s="66"/>
    </row>
    <row r="10" spans="1:89" ht="29.1" customHeight="1">
      <c r="A10" s="6" t="s">
        <v>22</v>
      </c>
      <c r="B10" s="116">
        <v>0.11455506731407707</v>
      </c>
      <c r="C10" s="8"/>
      <c r="D10" s="8"/>
      <c r="E10" s="8"/>
      <c r="F10" s="8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64">
        <v>21614.163644165485</v>
      </c>
      <c r="T10" s="12"/>
      <c r="U10" s="12"/>
      <c r="V10" s="12"/>
      <c r="W10" s="1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423">
        <v>2012</v>
      </c>
      <c r="AK10" s="16">
        <v>10</v>
      </c>
      <c r="AL10" s="15">
        <v>20</v>
      </c>
      <c r="AM10" s="16"/>
      <c r="AN10" s="16"/>
      <c r="AO10" s="16"/>
      <c r="AP10" s="16"/>
      <c r="AQ10" s="17" t="s">
        <v>53</v>
      </c>
      <c r="AR10" s="17"/>
      <c r="AS10" s="20">
        <v>10.1</v>
      </c>
      <c r="AT10" s="21"/>
      <c r="AU10" s="21"/>
      <c r="AV10" s="21"/>
      <c r="AW10" s="21"/>
      <c r="AX10" s="25">
        <v>8.5</v>
      </c>
      <c r="AY10" s="26"/>
      <c r="AZ10" s="26"/>
      <c r="BA10" s="26"/>
      <c r="BB10" s="26"/>
      <c r="BC10" s="29"/>
      <c r="BD10" s="30"/>
      <c r="BE10" s="30"/>
      <c r="BF10" s="30"/>
      <c r="BG10" s="30"/>
      <c r="BH10" s="365">
        <v>122.16387540453077</v>
      </c>
      <c r="BI10" s="34"/>
      <c r="BJ10" s="34"/>
      <c r="BK10" s="34"/>
      <c r="BL10" s="34"/>
      <c r="BM10" s="37"/>
      <c r="BN10" s="38"/>
      <c r="BO10" s="38"/>
      <c r="BP10" s="38"/>
      <c r="BQ10" s="38"/>
      <c r="BR10" s="41"/>
      <c r="BS10" s="42"/>
      <c r="BT10" s="42"/>
      <c r="BU10" s="42"/>
      <c r="BV10" s="42"/>
      <c r="BW10" s="45"/>
      <c r="BX10" s="46"/>
      <c r="BY10" s="46"/>
      <c r="BZ10" s="46"/>
      <c r="CA10" s="46"/>
      <c r="CB10" s="66"/>
      <c r="CC10" s="66"/>
      <c r="CD10" s="66"/>
      <c r="CE10" s="66"/>
      <c r="CF10" s="66"/>
      <c r="CG10" s="66"/>
      <c r="CH10" s="66"/>
    </row>
    <row r="11" spans="1:89" ht="29.1" customHeight="1">
      <c r="A11" s="6" t="s">
        <v>19</v>
      </c>
      <c r="B11" s="116">
        <v>1.7673980245300019E-2</v>
      </c>
      <c r="C11" s="8"/>
      <c r="D11" s="8"/>
      <c r="E11" s="8"/>
      <c r="F11" s="8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64">
        <v>3334.7132538301926</v>
      </c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423">
        <v>2012</v>
      </c>
      <c r="AK11" s="16">
        <v>10</v>
      </c>
      <c r="AL11" s="15">
        <v>20</v>
      </c>
      <c r="AM11" s="16"/>
      <c r="AN11" s="16"/>
      <c r="AO11" s="16"/>
      <c r="AP11" s="16"/>
      <c r="AQ11" s="17" t="s">
        <v>53</v>
      </c>
      <c r="AR11" s="17"/>
      <c r="AS11" s="20">
        <v>10.1</v>
      </c>
      <c r="AT11" s="21"/>
      <c r="AU11" s="21"/>
      <c r="AV11" s="21"/>
      <c r="AW11" s="21"/>
      <c r="AX11" s="25">
        <v>8.5</v>
      </c>
      <c r="AY11" s="26"/>
      <c r="AZ11" s="26"/>
      <c r="BA11" s="26"/>
      <c r="BB11" s="26"/>
      <c r="BC11" s="29"/>
      <c r="BD11" s="30"/>
      <c r="BE11" s="30"/>
      <c r="BF11" s="30"/>
      <c r="BG11" s="30"/>
      <c r="BH11" s="365">
        <v>154.7305524239008</v>
      </c>
      <c r="BI11" s="34"/>
      <c r="BJ11" s="34"/>
      <c r="BK11" s="34"/>
      <c r="BL11" s="34"/>
      <c r="BM11" s="37"/>
      <c r="BN11" s="38"/>
      <c r="BO11" s="38"/>
      <c r="BP11" s="38"/>
      <c r="BQ11" s="38"/>
      <c r="BR11" s="41"/>
      <c r="BS11" s="42"/>
      <c r="BT11" s="42"/>
      <c r="BU11" s="42"/>
      <c r="BV11" s="42"/>
      <c r="BW11" s="45"/>
      <c r="BX11" s="46"/>
      <c r="BY11" s="46"/>
      <c r="BZ11" s="46"/>
      <c r="CA11" s="46"/>
      <c r="CB11" s="66"/>
      <c r="CC11" s="66"/>
      <c r="CD11" s="66"/>
      <c r="CE11" s="66"/>
      <c r="CF11" s="66"/>
      <c r="CG11" s="66"/>
      <c r="CH11" s="66"/>
    </row>
    <row r="12" spans="1:89" ht="29.1" customHeight="1">
      <c r="A12" s="6" t="s">
        <v>3</v>
      </c>
      <c r="B12" s="116">
        <v>3.2272820567279661E-2</v>
      </c>
      <c r="C12" s="8"/>
      <c r="D12" s="8"/>
      <c r="E12" s="8"/>
      <c r="F12" s="8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64">
        <v>6089.2114277886158</v>
      </c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423">
        <v>2012</v>
      </c>
      <c r="AK12" s="16">
        <v>10</v>
      </c>
      <c r="AL12" s="15">
        <v>20</v>
      </c>
      <c r="AM12" s="16"/>
      <c r="AN12" s="16"/>
      <c r="AO12" s="16"/>
      <c r="AP12" s="16"/>
      <c r="AQ12" s="17" t="s">
        <v>53</v>
      </c>
      <c r="AR12" s="17"/>
      <c r="AS12" s="20">
        <v>10.1</v>
      </c>
      <c r="AT12" s="21"/>
      <c r="AU12" s="21"/>
      <c r="AV12" s="21"/>
      <c r="AW12" s="21"/>
      <c r="AX12" s="25">
        <v>8.5</v>
      </c>
      <c r="AY12" s="26"/>
      <c r="AZ12" s="26"/>
      <c r="BA12" s="26"/>
      <c r="BB12" s="26"/>
      <c r="BC12" s="29"/>
      <c r="BD12" s="30"/>
      <c r="BE12" s="30"/>
      <c r="BF12" s="30"/>
      <c r="BG12" s="30"/>
      <c r="BH12" s="365">
        <v>429.9858728557013</v>
      </c>
      <c r="BI12" s="34"/>
      <c r="BJ12" s="34"/>
      <c r="BK12" s="34"/>
      <c r="BL12" s="34"/>
      <c r="BM12" s="37"/>
      <c r="BN12" s="38"/>
      <c r="BO12" s="38"/>
      <c r="BP12" s="38"/>
      <c r="BQ12" s="38"/>
      <c r="BR12" s="41"/>
      <c r="BS12" s="42"/>
      <c r="BT12" s="42"/>
      <c r="BU12" s="42"/>
      <c r="BV12" s="42"/>
      <c r="BW12" s="45"/>
      <c r="BX12" s="46"/>
      <c r="BY12" s="46"/>
      <c r="BZ12" s="46"/>
      <c r="CA12" s="46"/>
      <c r="CB12" s="66"/>
      <c r="CC12" s="66"/>
      <c r="CD12" s="66"/>
      <c r="CE12" s="66"/>
      <c r="CF12" s="66"/>
      <c r="CG12" s="66"/>
      <c r="CH12" s="66"/>
    </row>
    <row r="13" spans="1:89" ht="29.1" customHeight="1">
      <c r="A13" s="6" t="s">
        <v>20</v>
      </c>
      <c r="B13" s="116">
        <v>9.1697823935886144E-3</v>
      </c>
      <c r="C13" s="8"/>
      <c r="D13" s="8"/>
      <c r="E13" s="8"/>
      <c r="F13" s="8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64">
        <v>1730.1476214318141</v>
      </c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423">
        <v>2012</v>
      </c>
      <c r="AK13" s="16">
        <v>10</v>
      </c>
      <c r="AL13" s="15">
        <v>20</v>
      </c>
      <c r="AM13" s="16"/>
      <c r="AN13" s="16"/>
      <c r="AO13" s="16"/>
      <c r="AP13" s="16"/>
      <c r="AQ13" s="17" t="s">
        <v>53</v>
      </c>
      <c r="AR13" s="17"/>
      <c r="AS13" s="20">
        <v>10.1</v>
      </c>
      <c r="AT13" s="21"/>
      <c r="AU13" s="21"/>
      <c r="AV13" s="21"/>
      <c r="AW13" s="21"/>
      <c r="AX13" s="25">
        <v>8.5</v>
      </c>
      <c r="AY13" s="26"/>
      <c r="AZ13" s="26"/>
      <c r="BA13" s="26"/>
      <c r="BB13" s="26"/>
      <c r="BC13" s="29"/>
      <c r="BD13" s="30"/>
      <c r="BE13" s="30"/>
      <c r="BF13" s="30"/>
      <c r="BG13" s="30"/>
      <c r="BH13" s="365">
        <v>161.93536412307648</v>
      </c>
      <c r="BI13" s="34"/>
      <c r="BJ13" s="34"/>
      <c r="BK13" s="34"/>
      <c r="BL13" s="34"/>
      <c r="BM13" s="37"/>
      <c r="BN13" s="38"/>
      <c r="BO13" s="38"/>
      <c r="BP13" s="38"/>
      <c r="BQ13" s="38"/>
      <c r="BR13" s="41"/>
      <c r="BS13" s="42"/>
      <c r="BT13" s="42"/>
      <c r="BU13" s="42"/>
      <c r="BV13" s="42"/>
      <c r="BW13" s="45"/>
      <c r="BX13" s="46"/>
      <c r="BY13" s="46"/>
      <c r="BZ13" s="46"/>
      <c r="CA13" s="46"/>
      <c r="CB13" s="66"/>
      <c r="CC13" s="66"/>
      <c r="CD13" s="66"/>
      <c r="CE13" s="66"/>
      <c r="CF13" s="66"/>
      <c r="CG13" s="66"/>
      <c r="CH13" s="66"/>
    </row>
    <row r="14" spans="1:89" ht="29.1" customHeight="1">
      <c r="A14" s="6" t="s">
        <v>13</v>
      </c>
      <c r="B14" s="116">
        <v>2.0755454238115909E-2</v>
      </c>
      <c r="C14" s="8"/>
      <c r="D14" s="8"/>
      <c r="E14" s="8"/>
      <c r="F14" s="8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64">
        <v>3916.1234411539449</v>
      </c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423">
        <v>2012</v>
      </c>
      <c r="AK14" s="16">
        <v>10</v>
      </c>
      <c r="AL14" s="15">
        <v>20</v>
      </c>
      <c r="AM14" s="16"/>
      <c r="AN14" s="16"/>
      <c r="AO14" s="16"/>
      <c r="AP14" s="16"/>
      <c r="AQ14" s="17" t="s">
        <v>53</v>
      </c>
      <c r="AR14" s="17"/>
      <c r="AS14" s="20">
        <v>10.1</v>
      </c>
      <c r="AT14" s="21"/>
      <c r="AU14" s="21"/>
      <c r="AV14" s="21"/>
      <c r="AW14" s="21"/>
      <c r="AX14" s="25">
        <v>8.5</v>
      </c>
      <c r="AY14" s="26"/>
      <c r="AZ14" s="26"/>
      <c r="BA14" s="26"/>
      <c r="BB14" s="26"/>
      <c r="BC14" s="29"/>
      <c r="BD14" s="30"/>
      <c r="BE14" s="30"/>
      <c r="BF14" s="30"/>
      <c r="BG14" s="30"/>
      <c r="BH14" s="365">
        <v>160.68154840440997</v>
      </c>
      <c r="BI14" s="34"/>
      <c r="BJ14" s="34"/>
      <c r="BK14" s="34"/>
      <c r="BL14" s="34"/>
      <c r="BM14" s="37"/>
      <c r="BN14" s="38"/>
      <c r="BO14" s="38"/>
      <c r="BP14" s="38"/>
      <c r="BQ14" s="38"/>
      <c r="BR14" s="41"/>
      <c r="BS14" s="42"/>
      <c r="BT14" s="42"/>
      <c r="BU14" s="42"/>
      <c r="BV14" s="42"/>
      <c r="BW14" s="45"/>
      <c r="BX14" s="46"/>
      <c r="BY14" s="46"/>
      <c r="BZ14" s="46"/>
      <c r="CA14" s="46"/>
      <c r="CB14" s="66"/>
      <c r="CC14" s="66"/>
      <c r="CD14" s="66"/>
      <c r="CE14" s="66"/>
      <c r="CF14" s="66"/>
      <c r="CG14" s="66"/>
      <c r="CH14" s="66"/>
    </row>
    <row r="15" spans="1:89" ht="29.1" customHeight="1">
      <c r="A15" s="6" t="s">
        <v>4</v>
      </c>
      <c r="B15" s="116">
        <v>0.36695033157896723</v>
      </c>
      <c r="C15" s="8"/>
      <c r="D15" s="8"/>
      <c r="E15" s="8"/>
      <c r="F15" s="8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364">
        <v>69235.911618673068</v>
      </c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423">
        <v>2012</v>
      </c>
      <c r="AK15" s="16">
        <v>10</v>
      </c>
      <c r="AL15" s="15">
        <v>20</v>
      </c>
      <c r="AM15" s="16"/>
      <c r="AN15" s="16"/>
      <c r="AO15" s="16"/>
      <c r="AP15" s="16"/>
      <c r="AQ15" s="17" t="s">
        <v>53</v>
      </c>
      <c r="AR15" s="17"/>
      <c r="AS15" s="20">
        <v>10.1</v>
      </c>
      <c r="AT15" s="21"/>
      <c r="AU15" s="21"/>
      <c r="AV15" s="21"/>
      <c r="AW15" s="21"/>
      <c r="AX15" s="25">
        <v>8.5</v>
      </c>
      <c r="AY15" s="26"/>
      <c r="AZ15" s="26"/>
      <c r="BA15" s="26"/>
      <c r="BB15" s="26"/>
      <c r="BC15" s="29"/>
      <c r="BD15" s="30"/>
      <c r="BE15" s="30"/>
      <c r="BF15" s="30"/>
      <c r="BG15" s="30"/>
      <c r="BH15" s="365">
        <v>276.02366863905326</v>
      </c>
      <c r="BI15" s="34"/>
      <c r="BJ15" s="34"/>
      <c r="BK15" s="34"/>
      <c r="BL15" s="34"/>
      <c r="BM15" s="37"/>
      <c r="BN15" s="38"/>
      <c r="BO15" s="38"/>
      <c r="BP15" s="38"/>
      <c r="BQ15" s="38"/>
      <c r="BR15" s="41"/>
      <c r="BS15" s="42"/>
      <c r="BT15" s="42"/>
      <c r="BU15" s="42"/>
      <c r="BV15" s="42"/>
      <c r="BW15" s="45"/>
      <c r="BX15" s="46"/>
      <c r="BY15" s="46"/>
      <c r="BZ15" s="46"/>
      <c r="CA15" s="46"/>
      <c r="CB15" s="66"/>
      <c r="CC15" s="66"/>
      <c r="CD15" s="66"/>
      <c r="CE15" s="66"/>
      <c r="CF15" s="66"/>
      <c r="CG15" s="66"/>
      <c r="CH15" s="66"/>
    </row>
    <row r="16" spans="1:89" ht="29.1" customHeight="1">
      <c r="A16" s="7" t="s">
        <v>0</v>
      </c>
      <c r="B16" s="116">
        <v>0.16069245999918452</v>
      </c>
      <c r="C16" s="8"/>
      <c r="D16" s="8"/>
      <c r="E16" s="8"/>
      <c r="F16" s="8"/>
      <c r="G16" s="9"/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364">
        <v>30319.332075317838</v>
      </c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423">
        <v>2012</v>
      </c>
      <c r="AK16" s="16">
        <v>10</v>
      </c>
      <c r="AL16" s="15">
        <v>20</v>
      </c>
      <c r="AM16" s="16"/>
      <c r="AN16" s="16"/>
      <c r="AO16" s="16"/>
      <c r="AP16" s="16"/>
      <c r="AQ16" s="17" t="s">
        <v>53</v>
      </c>
      <c r="AR16" s="17"/>
      <c r="AS16" s="20">
        <v>10.1</v>
      </c>
      <c r="AT16" s="21"/>
      <c r="AU16" s="21"/>
      <c r="AV16" s="21"/>
      <c r="AW16" s="21"/>
      <c r="AX16" s="25">
        <v>8.5</v>
      </c>
      <c r="AY16" s="26"/>
      <c r="AZ16" s="26"/>
      <c r="BA16" s="26"/>
      <c r="BB16" s="26"/>
      <c r="BC16" s="29"/>
      <c r="BD16" s="30"/>
      <c r="BE16" s="30"/>
      <c r="BF16" s="30"/>
      <c r="BG16" s="30"/>
      <c r="BH16" s="365">
        <v>336.11372549019609</v>
      </c>
      <c r="BI16" s="34"/>
      <c r="BJ16" s="34"/>
      <c r="BK16" s="34"/>
      <c r="BL16" s="34"/>
      <c r="BM16" s="37"/>
      <c r="BN16" s="38"/>
      <c r="BO16" s="38"/>
      <c r="BP16" s="38"/>
      <c r="BQ16" s="38"/>
      <c r="BR16" s="41"/>
      <c r="BS16" s="42"/>
      <c r="BT16" s="42"/>
      <c r="BU16" s="42"/>
      <c r="BV16" s="42"/>
      <c r="BW16" s="45"/>
      <c r="BX16" s="46"/>
      <c r="BY16" s="46"/>
      <c r="BZ16" s="46"/>
      <c r="CA16" s="46"/>
      <c r="CB16" s="66"/>
      <c r="CC16" s="66"/>
      <c r="CD16" s="66"/>
      <c r="CE16" s="66"/>
      <c r="CF16" s="66"/>
      <c r="CG16" s="66"/>
      <c r="CH16" s="66"/>
    </row>
    <row r="17" spans="1:86" ht="29.1" customHeight="1">
      <c r="A17" s="6" t="s">
        <v>15</v>
      </c>
      <c r="B17" s="116">
        <v>1.6082504951698524</v>
      </c>
      <c r="C17" s="8"/>
      <c r="D17" s="8"/>
      <c r="E17" s="8"/>
      <c r="F17" s="8"/>
      <c r="G17" s="9"/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364">
        <v>303443.48965468915</v>
      </c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423">
        <v>2012</v>
      </c>
      <c r="AK17" s="16">
        <v>10</v>
      </c>
      <c r="AL17" s="15">
        <v>20</v>
      </c>
      <c r="AM17" s="16"/>
      <c r="AN17" s="16"/>
      <c r="AO17" s="16"/>
      <c r="AP17" s="16"/>
      <c r="AQ17" s="17" t="s">
        <v>53</v>
      </c>
      <c r="AR17" s="17"/>
      <c r="AS17" s="20">
        <v>10.1</v>
      </c>
      <c r="AT17" s="21"/>
      <c r="AU17" s="21"/>
      <c r="AV17" s="21"/>
      <c r="AW17" s="21"/>
      <c r="AX17" s="25">
        <v>8.5</v>
      </c>
      <c r="AY17" s="26"/>
      <c r="AZ17" s="26"/>
      <c r="BA17" s="26"/>
      <c r="BB17" s="26"/>
      <c r="BC17" s="29"/>
      <c r="BD17" s="30"/>
      <c r="BE17" s="30"/>
      <c r="BF17" s="30"/>
      <c r="BG17" s="30"/>
      <c r="BH17" s="365">
        <v>132.15498154981549</v>
      </c>
      <c r="BI17" s="34"/>
      <c r="BJ17" s="34"/>
      <c r="BK17" s="34"/>
      <c r="BL17" s="34"/>
      <c r="BM17" s="37"/>
      <c r="BN17" s="38"/>
      <c r="BO17" s="38"/>
      <c r="BP17" s="38"/>
      <c r="BQ17" s="38"/>
      <c r="BR17" s="41"/>
      <c r="BS17" s="42"/>
      <c r="BT17" s="42"/>
      <c r="BU17" s="42"/>
      <c r="BV17" s="42"/>
      <c r="BW17" s="45"/>
      <c r="BX17" s="46"/>
      <c r="BY17" s="46"/>
      <c r="BZ17" s="46"/>
      <c r="CA17" s="46"/>
      <c r="CB17" s="66"/>
      <c r="CC17" s="66"/>
      <c r="CD17" s="66"/>
      <c r="CE17" s="66"/>
      <c r="CF17" s="66"/>
      <c r="CG17" s="66"/>
      <c r="CH17" s="66"/>
    </row>
    <row r="18" spans="1:86" ht="29.1" customHeight="1">
      <c r="A18" s="6" t="s">
        <v>21</v>
      </c>
      <c r="B18" s="116">
        <v>0.12772393111933303</v>
      </c>
      <c r="C18" s="8"/>
      <c r="D18" s="8"/>
      <c r="E18" s="8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364">
        <v>24098.854928176042</v>
      </c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423">
        <v>2012</v>
      </c>
      <c r="AK18" s="16">
        <v>10</v>
      </c>
      <c r="AL18" s="15">
        <v>20</v>
      </c>
      <c r="AM18" s="16"/>
      <c r="AN18" s="16"/>
      <c r="AO18" s="16"/>
      <c r="AP18" s="16"/>
      <c r="AQ18" s="17" t="s">
        <v>53</v>
      </c>
      <c r="AR18" s="17"/>
      <c r="AS18" s="20">
        <v>10.1</v>
      </c>
      <c r="AT18" s="21"/>
      <c r="AU18" s="21"/>
      <c r="AV18" s="21"/>
      <c r="AW18" s="21"/>
      <c r="AX18" s="25">
        <v>8.5</v>
      </c>
      <c r="AY18" s="26"/>
      <c r="AZ18" s="26"/>
      <c r="BA18" s="26"/>
      <c r="BB18" s="26"/>
      <c r="BC18" s="29"/>
      <c r="BD18" s="30"/>
      <c r="BE18" s="30"/>
      <c r="BF18" s="30"/>
      <c r="BG18" s="30"/>
      <c r="BH18" s="365">
        <v>165.34435797665373</v>
      </c>
      <c r="BI18" s="34"/>
      <c r="BJ18" s="34"/>
      <c r="BK18" s="34"/>
      <c r="BL18" s="34"/>
      <c r="BM18" s="37"/>
      <c r="BN18" s="38"/>
      <c r="BO18" s="38"/>
      <c r="BP18" s="38"/>
      <c r="BQ18" s="38"/>
      <c r="BR18" s="41"/>
      <c r="BS18" s="42"/>
      <c r="BT18" s="42"/>
      <c r="BU18" s="42"/>
      <c r="BV18" s="42"/>
      <c r="BW18" s="45"/>
      <c r="BX18" s="46"/>
      <c r="BY18" s="46"/>
      <c r="BZ18" s="46"/>
      <c r="CA18" s="46"/>
      <c r="CB18" s="66"/>
      <c r="CC18" s="66"/>
      <c r="CD18" s="66"/>
      <c r="CE18" s="66"/>
      <c r="CF18" s="66"/>
      <c r="CG18" s="66"/>
      <c r="CH18" s="66"/>
    </row>
    <row r="19" spans="1:86" ht="29.1" customHeight="1">
      <c r="A19" s="6" t="s">
        <v>10</v>
      </c>
      <c r="B19" s="116">
        <v>5.6796595394541585E-3</v>
      </c>
      <c r="C19" s="8"/>
      <c r="D19" s="8"/>
      <c r="E19" s="8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64">
        <v>1071.6338753687094</v>
      </c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423">
        <v>2012</v>
      </c>
      <c r="AK19" s="16">
        <v>10</v>
      </c>
      <c r="AL19" s="15">
        <v>20</v>
      </c>
      <c r="AM19" s="16"/>
      <c r="AN19" s="16"/>
      <c r="AO19" s="16"/>
      <c r="AP19" s="16"/>
      <c r="AQ19" s="17" t="s">
        <v>53</v>
      </c>
      <c r="AR19" s="17"/>
      <c r="AS19" s="20">
        <v>10.1</v>
      </c>
      <c r="AT19" s="21"/>
      <c r="AU19" s="21"/>
      <c r="AV19" s="21"/>
      <c r="AW19" s="21"/>
      <c r="AX19" s="25">
        <v>8.5</v>
      </c>
      <c r="AY19" s="26"/>
      <c r="AZ19" s="26"/>
      <c r="BA19" s="26"/>
      <c r="BB19" s="26"/>
      <c r="BC19" s="29"/>
      <c r="BD19" s="30"/>
      <c r="BE19" s="30"/>
      <c r="BF19" s="30"/>
      <c r="BG19" s="30"/>
      <c r="BH19" s="365">
        <v>136.3808476517755</v>
      </c>
      <c r="BI19" s="34"/>
      <c r="BJ19" s="34"/>
      <c r="BK19" s="34"/>
      <c r="BL19" s="34"/>
      <c r="BM19" s="37"/>
      <c r="BN19" s="38"/>
      <c r="BO19" s="38"/>
      <c r="BP19" s="38"/>
      <c r="BQ19" s="38"/>
      <c r="BR19" s="41"/>
      <c r="BS19" s="42"/>
      <c r="BT19" s="42"/>
      <c r="BU19" s="42"/>
      <c r="BV19" s="42"/>
      <c r="BW19" s="45"/>
      <c r="BX19" s="46"/>
      <c r="BY19" s="46"/>
      <c r="BZ19" s="46"/>
      <c r="CA19" s="46"/>
      <c r="CB19" s="66"/>
      <c r="CC19" s="66"/>
      <c r="CD19" s="66"/>
      <c r="CE19" s="66"/>
      <c r="CF19" s="66"/>
      <c r="CG19" s="66"/>
      <c r="CH19" s="66"/>
    </row>
    <row r="20" spans="1:86" ht="29.1" customHeight="1">
      <c r="A20" s="6" t="s">
        <v>2</v>
      </c>
      <c r="B20" s="116">
        <v>4.9397231384644353</v>
      </c>
      <c r="C20" s="8"/>
      <c r="D20" s="8"/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364">
        <v>932023.23367253505</v>
      </c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423">
        <v>2012</v>
      </c>
      <c r="AK20" s="16">
        <v>10</v>
      </c>
      <c r="AL20" s="15">
        <v>20</v>
      </c>
      <c r="AM20" s="16"/>
      <c r="AN20" s="16"/>
      <c r="AO20" s="16"/>
      <c r="AP20" s="16"/>
      <c r="AQ20" s="17" t="s">
        <v>53</v>
      </c>
      <c r="AR20" s="17"/>
      <c r="AS20" s="20">
        <v>10.1</v>
      </c>
      <c r="AT20" s="21"/>
      <c r="AU20" s="21"/>
      <c r="AV20" s="21"/>
      <c r="AW20" s="21"/>
      <c r="AX20" s="25">
        <v>8.5</v>
      </c>
      <c r="AY20" s="26"/>
      <c r="AZ20" s="26"/>
      <c r="BA20" s="26"/>
      <c r="BB20" s="26"/>
      <c r="BC20" s="29"/>
      <c r="BD20" s="30"/>
      <c r="BE20" s="30"/>
      <c r="BF20" s="30"/>
      <c r="BG20" s="30"/>
      <c r="BH20" s="365">
        <v>176.89101338432124</v>
      </c>
      <c r="BI20" s="34"/>
      <c r="BJ20" s="34"/>
      <c r="BK20" s="34"/>
      <c r="BL20" s="34"/>
      <c r="BM20" s="37"/>
      <c r="BN20" s="38"/>
      <c r="BO20" s="38"/>
      <c r="BP20" s="38"/>
      <c r="BQ20" s="38"/>
      <c r="BR20" s="41"/>
      <c r="BS20" s="42"/>
      <c r="BT20" s="42"/>
      <c r="BU20" s="42"/>
      <c r="BV20" s="42"/>
      <c r="BW20" s="45"/>
      <c r="BX20" s="46"/>
      <c r="BY20" s="46"/>
      <c r="BZ20" s="46"/>
      <c r="CA20" s="46"/>
      <c r="CB20" s="66"/>
      <c r="CC20" s="66"/>
      <c r="CD20" s="66"/>
      <c r="CE20" s="66"/>
      <c r="CF20" s="66"/>
      <c r="CG20" s="66"/>
      <c r="CH20" s="66"/>
    </row>
    <row r="21" spans="1:86" ht="29.1" customHeight="1">
      <c r="A21" s="6" t="s">
        <v>23</v>
      </c>
      <c r="B21" s="116">
        <v>2.5883995025249587E-2</v>
      </c>
      <c r="C21" s="8"/>
      <c r="D21" s="8"/>
      <c r="E21" s="8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364">
        <v>4883.7726462735072</v>
      </c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423">
        <v>2012</v>
      </c>
      <c r="AK21" s="16">
        <v>10</v>
      </c>
      <c r="AL21" s="15">
        <v>20</v>
      </c>
      <c r="AM21" s="16"/>
      <c r="AN21" s="16"/>
      <c r="AO21" s="16"/>
      <c r="AP21" s="16"/>
      <c r="AQ21" s="17" t="s">
        <v>53</v>
      </c>
      <c r="AR21" s="17"/>
      <c r="AS21" s="20">
        <v>10.1</v>
      </c>
      <c r="AT21" s="21"/>
      <c r="AU21" s="21"/>
      <c r="AV21" s="21"/>
      <c r="AW21" s="21"/>
      <c r="AX21" s="25">
        <v>8.5</v>
      </c>
      <c r="AY21" s="26"/>
      <c r="AZ21" s="26"/>
      <c r="BA21" s="26"/>
      <c r="BB21" s="26"/>
      <c r="BC21" s="29"/>
      <c r="BD21" s="30"/>
      <c r="BE21" s="30"/>
      <c r="BF21" s="30"/>
      <c r="BG21" s="30"/>
      <c r="BH21" s="365">
        <v>166.09032395133593</v>
      </c>
      <c r="BI21" s="34"/>
      <c r="BJ21" s="34"/>
      <c r="BK21" s="34"/>
      <c r="BL21" s="34"/>
      <c r="BM21" s="37"/>
      <c r="BN21" s="38"/>
      <c r="BO21" s="38"/>
      <c r="BP21" s="38"/>
      <c r="BQ21" s="38"/>
      <c r="BR21" s="41"/>
      <c r="BS21" s="42"/>
      <c r="BT21" s="42"/>
      <c r="BU21" s="42"/>
      <c r="BV21" s="42"/>
      <c r="BW21" s="45"/>
      <c r="BX21" s="46"/>
      <c r="BY21" s="46"/>
      <c r="BZ21" s="46"/>
      <c r="CA21" s="46"/>
      <c r="CB21" s="66"/>
      <c r="CC21" s="66"/>
      <c r="CD21" s="66"/>
      <c r="CE21" s="66"/>
      <c r="CF21" s="66"/>
      <c r="CG21" s="66"/>
      <c r="CH21" s="66"/>
    </row>
    <row r="22" spans="1:86" ht="29.1" customHeight="1">
      <c r="A22" s="6" t="s">
        <v>17</v>
      </c>
      <c r="B22" s="116">
        <v>3.8376343321054183E-2</v>
      </c>
      <c r="C22" s="8"/>
      <c r="D22" s="8"/>
      <c r="E22" s="8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64">
        <v>7240.8194945385258</v>
      </c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423">
        <v>2012</v>
      </c>
      <c r="AK22" s="16">
        <v>10</v>
      </c>
      <c r="AL22" s="15">
        <v>20</v>
      </c>
      <c r="AM22" s="16"/>
      <c r="AN22" s="16"/>
      <c r="AO22" s="16"/>
      <c r="AP22" s="16"/>
      <c r="AQ22" s="17" t="s">
        <v>53</v>
      </c>
      <c r="AR22" s="17"/>
      <c r="AS22" s="20">
        <v>10.1</v>
      </c>
      <c r="AT22" s="21"/>
      <c r="AU22" s="21"/>
      <c r="AV22" s="21"/>
      <c r="AW22" s="21"/>
      <c r="AX22" s="25">
        <v>8.5</v>
      </c>
      <c r="AY22" s="26"/>
      <c r="AZ22" s="26"/>
      <c r="BA22" s="26"/>
      <c r="BB22" s="26"/>
      <c r="BC22" s="29"/>
      <c r="BD22" s="30"/>
      <c r="BE22" s="30"/>
      <c r="BF22" s="30"/>
      <c r="BG22" s="30"/>
      <c r="BH22" s="365">
        <v>136.16431984838943</v>
      </c>
      <c r="BI22" s="34"/>
      <c r="BJ22" s="34"/>
      <c r="BK22" s="34"/>
      <c r="BL22" s="34"/>
      <c r="BM22" s="37"/>
      <c r="BN22" s="38"/>
      <c r="BO22" s="38"/>
      <c r="BP22" s="38"/>
      <c r="BQ22" s="38"/>
      <c r="BR22" s="41"/>
      <c r="BS22" s="42"/>
      <c r="BT22" s="42"/>
      <c r="BU22" s="42"/>
      <c r="BV22" s="42"/>
      <c r="BW22" s="45"/>
      <c r="BX22" s="46"/>
      <c r="BY22" s="46"/>
      <c r="BZ22" s="46"/>
      <c r="CA22" s="46"/>
      <c r="CB22" s="66"/>
      <c r="CC22" s="66"/>
      <c r="CD22" s="66"/>
      <c r="CE22" s="66"/>
      <c r="CF22" s="66"/>
      <c r="CG22" s="66"/>
      <c r="CH22" s="66"/>
    </row>
    <row r="23" spans="1:86" ht="29.1" customHeight="1">
      <c r="A23" s="6" t="s">
        <v>24</v>
      </c>
      <c r="B23" s="116">
        <v>1.4699936527338361E-3</v>
      </c>
      <c r="C23" s="8"/>
      <c r="D23" s="8"/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64">
        <v>277.35729296864832</v>
      </c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423">
        <v>2012</v>
      </c>
      <c r="AK23" s="16">
        <v>10</v>
      </c>
      <c r="AL23" s="15">
        <v>20</v>
      </c>
      <c r="AM23" s="16"/>
      <c r="AN23" s="16"/>
      <c r="AO23" s="16"/>
      <c r="AP23" s="16"/>
      <c r="AQ23" s="17" t="s">
        <v>53</v>
      </c>
      <c r="AR23" s="17"/>
      <c r="AS23" s="20">
        <v>10.1</v>
      </c>
      <c r="AT23" s="21"/>
      <c r="AU23" s="21"/>
      <c r="AV23" s="21"/>
      <c r="AW23" s="21"/>
      <c r="AX23" s="25">
        <v>8.5</v>
      </c>
      <c r="AY23" s="26"/>
      <c r="AZ23" s="26"/>
      <c r="BA23" s="26"/>
      <c r="BB23" s="26"/>
      <c r="BC23" s="29"/>
      <c r="BD23" s="30"/>
      <c r="BE23" s="30"/>
      <c r="BF23" s="30"/>
      <c r="BG23" s="30"/>
      <c r="BH23" s="365">
        <v>336.88594898944132</v>
      </c>
      <c r="BI23" s="34"/>
      <c r="BJ23" s="34"/>
      <c r="BK23" s="34"/>
      <c r="BL23" s="34"/>
      <c r="BM23" s="37"/>
      <c r="BN23" s="38"/>
      <c r="BO23" s="38"/>
      <c r="BP23" s="38"/>
      <c r="BQ23" s="38"/>
      <c r="BR23" s="41"/>
      <c r="BS23" s="42"/>
      <c r="BT23" s="42"/>
      <c r="BU23" s="42"/>
      <c r="BV23" s="42"/>
      <c r="BW23" s="45"/>
      <c r="BX23" s="46"/>
      <c r="BY23" s="46"/>
      <c r="BZ23" s="46"/>
      <c r="CA23" s="46"/>
      <c r="CB23" s="66"/>
      <c r="CC23" s="66"/>
      <c r="CD23" s="66"/>
      <c r="CE23" s="66"/>
      <c r="CF23" s="66"/>
      <c r="CG23" s="66"/>
      <c r="CH23" s="66"/>
    </row>
    <row r="24" spans="1:86" ht="29.1" customHeight="1">
      <c r="A24" s="6" t="s">
        <v>27</v>
      </c>
      <c r="B24" s="116">
        <v>5.2016290098265409E-2</v>
      </c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364">
        <v>9814.3943581632848</v>
      </c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423">
        <v>2012</v>
      </c>
      <c r="AK24" s="16">
        <v>10</v>
      </c>
      <c r="AL24" s="15">
        <v>20</v>
      </c>
      <c r="AM24" s="16"/>
      <c r="AN24" s="16"/>
      <c r="AO24" s="16"/>
      <c r="AP24" s="16"/>
      <c r="AQ24" s="17" t="s">
        <v>53</v>
      </c>
      <c r="AR24" s="17"/>
      <c r="AS24" s="20">
        <v>10.1</v>
      </c>
      <c r="AT24" s="21"/>
      <c r="AU24" s="21"/>
      <c r="AV24" s="21"/>
      <c r="AW24" s="21"/>
      <c r="AX24" s="25">
        <v>8.5</v>
      </c>
      <c r="AY24" s="26"/>
      <c r="AZ24" s="26"/>
      <c r="BA24" s="26"/>
      <c r="BB24" s="26"/>
      <c r="BC24" s="29"/>
      <c r="BD24" s="30"/>
      <c r="BE24" s="30"/>
      <c r="BF24" s="30"/>
      <c r="BG24" s="30"/>
      <c r="BH24" s="365">
        <v>128.47894796637129</v>
      </c>
      <c r="BI24" s="34"/>
      <c r="BJ24" s="34"/>
      <c r="BK24" s="34"/>
      <c r="BL24" s="34"/>
      <c r="BM24" s="37"/>
      <c r="BN24" s="38"/>
      <c r="BO24" s="38"/>
      <c r="BP24" s="38"/>
      <c r="BQ24" s="38"/>
      <c r="BR24" s="41"/>
      <c r="BS24" s="42"/>
      <c r="BT24" s="42"/>
      <c r="BU24" s="42"/>
      <c r="BV24" s="42"/>
      <c r="BW24" s="45"/>
      <c r="BX24" s="46"/>
      <c r="BY24" s="46"/>
      <c r="BZ24" s="46"/>
      <c r="CA24" s="46"/>
      <c r="CB24" s="66"/>
      <c r="CC24" s="66"/>
      <c r="CD24" s="66"/>
      <c r="CE24" s="66"/>
      <c r="CF24" s="66"/>
      <c r="CG24" s="66"/>
      <c r="CH24" s="66"/>
    </row>
    <row r="25" spans="1:86" ht="29.1" customHeight="1">
      <c r="A25" s="6" t="s">
        <v>8</v>
      </c>
      <c r="B25" s="116">
        <v>5.6779535715157876E-2</v>
      </c>
      <c r="C25" s="8"/>
      <c r="D25" s="8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64">
        <v>10713.119946256204</v>
      </c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423">
        <v>2012</v>
      </c>
      <c r="AK25" s="16">
        <v>10</v>
      </c>
      <c r="AL25" s="15">
        <v>20</v>
      </c>
      <c r="AM25" s="16"/>
      <c r="AN25" s="16"/>
      <c r="AO25" s="16"/>
      <c r="AP25" s="16"/>
      <c r="AQ25" s="17" t="s">
        <v>53</v>
      </c>
      <c r="AR25" s="17"/>
      <c r="AS25" s="20">
        <v>10.1</v>
      </c>
      <c r="AT25" s="21"/>
      <c r="AU25" s="21"/>
      <c r="AV25" s="21"/>
      <c r="AW25" s="21"/>
      <c r="AX25" s="25">
        <v>8.5</v>
      </c>
      <c r="AY25" s="26"/>
      <c r="AZ25" s="26"/>
      <c r="BA25" s="26"/>
      <c r="BB25" s="26"/>
      <c r="BC25" s="29"/>
      <c r="BD25" s="30"/>
      <c r="BE25" s="30"/>
      <c r="BF25" s="30"/>
      <c r="BG25" s="30"/>
      <c r="BH25" s="365">
        <v>371.12292777857863</v>
      </c>
      <c r="BI25" s="34"/>
      <c r="BJ25" s="34"/>
      <c r="BK25" s="34"/>
      <c r="BL25" s="34"/>
      <c r="BM25" s="37"/>
      <c r="BN25" s="38"/>
      <c r="BO25" s="38"/>
      <c r="BP25" s="38"/>
      <c r="BQ25" s="38"/>
      <c r="BR25" s="41"/>
      <c r="BS25" s="42"/>
      <c r="BT25" s="42"/>
      <c r="BU25" s="42"/>
      <c r="BV25" s="42"/>
      <c r="BW25" s="45"/>
      <c r="BX25" s="46"/>
      <c r="BY25" s="46"/>
      <c r="BZ25" s="46"/>
      <c r="CA25" s="46"/>
      <c r="CB25" s="66"/>
      <c r="CC25" s="66"/>
      <c r="CD25" s="66"/>
      <c r="CE25" s="66"/>
      <c r="CF25" s="66"/>
      <c r="CG25" s="66"/>
      <c r="CH25" s="66"/>
    </row>
    <row r="26" spans="1:86" ht="29.1" customHeight="1">
      <c r="A26" s="6" t="s">
        <v>11</v>
      </c>
      <c r="B26" s="116">
        <v>0.27519432049599929</v>
      </c>
      <c r="C26" s="8"/>
      <c r="D26" s="8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364">
        <v>51923.456697358357</v>
      </c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423">
        <v>2012</v>
      </c>
      <c r="AK26" s="16">
        <v>10</v>
      </c>
      <c r="AL26" s="15">
        <v>20</v>
      </c>
      <c r="AM26" s="16"/>
      <c r="AN26" s="16"/>
      <c r="AO26" s="16"/>
      <c r="AP26" s="16"/>
      <c r="AQ26" s="17" t="s">
        <v>53</v>
      </c>
      <c r="AR26" s="17"/>
      <c r="AS26" s="20">
        <v>10.1</v>
      </c>
      <c r="AT26" s="21"/>
      <c r="AU26" s="21"/>
      <c r="AV26" s="21"/>
      <c r="AW26" s="21"/>
      <c r="AX26" s="25">
        <v>8.5</v>
      </c>
      <c r="AY26" s="26"/>
      <c r="AZ26" s="26"/>
      <c r="BA26" s="26"/>
      <c r="BB26" s="26"/>
      <c r="BC26" s="29"/>
      <c r="BD26" s="30"/>
      <c r="BE26" s="30"/>
      <c r="BF26" s="30"/>
      <c r="BG26" s="30"/>
      <c r="BH26" s="365">
        <v>152.83215369059653</v>
      </c>
      <c r="BI26" s="34"/>
      <c r="BJ26" s="34"/>
      <c r="BK26" s="34"/>
      <c r="BL26" s="34"/>
      <c r="BM26" s="37"/>
      <c r="BN26" s="38"/>
      <c r="BO26" s="38"/>
      <c r="BP26" s="38"/>
      <c r="BQ26" s="38"/>
      <c r="BR26" s="41"/>
      <c r="BS26" s="42"/>
      <c r="BT26" s="42"/>
      <c r="BU26" s="42"/>
      <c r="BV26" s="42"/>
      <c r="BW26" s="45"/>
      <c r="BX26" s="46"/>
      <c r="BY26" s="46"/>
      <c r="BZ26" s="46"/>
      <c r="CA26" s="46"/>
      <c r="CB26" s="66"/>
      <c r="CC26" s="66"/>
      <c r="CD26" s="66"/>
      <c r="CE26" s="66"/>
      <c r="CF26" s="66"/>
      <c r="CG26" s="66"/>
      <c r="CH26" s="66"/>
    </row>
    <row r="27" spans="1:86" ht="29.1" customHeight="1">
      <c r="A27" s="6" t="s">
        <v>14</v>
      </c>
      <c r="B27" s="116">
        <v>1.995047038185668</v>
      </c>
      <c r="C27" s="8"/>
      <c r="D27" s="8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64">
        <v>376423.96946899395</v>
      </c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423">
        <v>2012</v>
      </c>
      <c r="AK27" s="16">
        <v>10</v>
      </c>
      <c r="AL27" s="15">
        <v>20</v>
      </c>
      <c r="AM27" s="16"/>
      <c r="AN27" s="16"/>
      <c r="AO27" s="16"/>
      <c r="AP27" s="16"/>
      <c r="AQ27" s="17" t="s">
        <v>53</v>
      </c>
      <c r="AR27" s="17"/>
      <c r="AS27" s="20">
        <v>10.1</v>
      </c>
      <c r="AT27" s="21"/>
      <c r="AU27" s="21"/>
      <c r="AV27" s="21"/>
      <c r="AW27" s="21"/>
      <c r="AX27" s="25">
        <v>8.5</v>
      </c>
      <c r="AY27" s="26"/>
      <c r="AZ27" s="26"/>
      <c r="BA27" s="26"/>
      <c r="BB27" s="26"/>
      <c r="BC27" s="29"/>
      <c r="BD27" s="30"/>
      <c r="BE27" s="30"/>
      <c r="BF27" s="30"/>
      <c r="BG27" s="30"/>
      <c r="BH27" s="365">
        <v>271.84304932735427</v>
      </c>
      <c r="BI27" s="34"/>
      <c r="BJ27" s="34"/>
      <c r="BK27" s="34"/>
      <c r="BL27" s="34"/>
      <c r="BM27" s="37"/>
      <c r="BN27" s="38"/>
      <c r="BO27" s="38"/>
      <c r="BP27" s="38"/>
      <c r="BQ27" s="38"/>
      <c r="BR27" s="41"/>
      <c r="BS27" s="42"/>
      <c r="BT27" s="42"/>
      <c r="BU27" s="42"/>
      <c r="BV27" s="42"/>
      <c r="BW27" s="45"/>
      <c r="BX27" s="46"/>
      <c r="BY27" s="46"/>
      <c r="BZ27" s="46"/>
      <c r="CA27" s="46"/>
      <c r="CB27" s="66"/>
      <c r="CC27" s="66"/>
      <c r="CD27" s="66"/>
      <c r="CE27" s="66"/>
      <c r="CF27" s="66"/>
      <c r="CG27" s="66"/>
      <c r="CH27" s="66"/>
    </row>
    <row r="28" spans="1:86" ht="29.1" customHeight="1">
      <c r="A28" s="6" t="s">
        <v>12</v>
      </c>
      <c r="B28" s="116">
        <v>0.42235100945630538</v>
      </c>
      <c r="C28" s="8"/>
      <c r="D28" s="8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64">
        <v>79688.869708736878</v>
      </c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423">
        <v>2012</v>
      </c>
      <c r="AK28" s="16">
        <v>10</v>
      </c>
      <c r="AL28" s="15">
        <v>20</v>
      </c>
      <c r="AM28" s="16"/>
      <c r="AN28" s="16"/>
      <c r="AO28" s="16"/>
      <c r="AP28" s="16"/>
      <c r="AQ28" s="17" t="s">
        <v>53</v>
      </c>
      <c r="AR28" s="17"/>
      <c r="AS28" s="20">
        <v>10.1</v>
      </c>
      <c r="AT28" s="21"/>
      <c r="AU28" s="21"/>
      <c r="AV28" s="21"/>
      <c r="AW28" s="21"/>
      <c r="AX28" s="25">
        <v>8.5</v>
      </c>
      <c r="AY28" s="26"/>
      <c r="AZ28" s="26"/>
      <c r="BA28" s="26"/>
      <c r="BB28" s="26"/>
      <c r="BC28" s="29"/>
      <c r="BD28" s="30"/>
      <c r="BE28" s="30"/>
      <c r="BF28" s="30"/>
      <c r="BG28" s="30"/>
      <c r="BH28" s="365">
        <v>203.70156372934696</v>
      </c>
      <c r="BI28" s="34"/>
      <c r="BJ28" s="34"/>
      <c r="BK28" s="34"/>
      <c r="BL28" s="34"/>
      <c r="BM28" s="37"/>
      <c r="BN28" s="38"/>
      <c r="BO28" s="38"/>
      <c r="BP28" s="38"/>
      <c r="BQ28" s="38"/>
      <c r="BR28" s="41"/>
      <c r="BS28" s="42"/>
      <c r="BT28" s="42"/>
      <c r="BU28" s="42"/>
      <c r="BV28" s="42"/>
      <c r="BW28" s="45"/>
      <c r="BX28" s="46"/>
      <c r="BY28" s="46"/>
      <c r="BZ28" s="46"/>
      <c r="CA28" s="46"/>
      <c r="CB28" s="66"/>
      <c r="CC28" s="66"/>
      <c r="CD28" s="66"/>
      <c r="CE28" s="66"/>
      <c r="CF28" s="66"/>
      <c r="CG28" s="66"/>
      <c r="CH28" s="66"/>
    </row>
    <row r="29" spans="1:86" ht="29.1" customHeight="1">
      <c r="A29" s="6" t="s">
        <v>25</v>
      </c>
      <c r="B29" s="116">
        <v>3.4358712747681784E-2</v>
      </c>
      <c r="C29" s="8"/>
      <c r="D29" s="8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64">
        <v>6482.7759901286381</v>
      </c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423">
        <v>2012</v>
      </c>
      <c r="AK29" s="16">
        <v>10</v>
      </c>
      <c r="AL29" s="15">
        <v>20</v>
      </c>
      <c r="AM29" s="16"/>
      <c r="AN29" s="16"/>
      <c r="AO29" s="16"/>
      <c r="AP29" s="16"/>
      <c r="AQ29" s="17" t="s">
        <v>53</v>
      </c>
      <c r="AR29" s="17"/>
      <c r="AS29" s="20">
        <v>10.1</v>
      </c>
      <c r="AT29" s="21"/>
      <c r="AU29" s="21"/>
      <c r="AV29" s="21"/>
      <c r="AW29" s="21"/>
      <c r="AX29" s="25">
        <v>8.5</v>
      </c>
      <c r="AY29" s="26"/>
      <c r="AZ29" s="26"/>
      <c r="BA29" s="26"/>
      <c r="BB29" s="26"/>
      <c r="BC29" s="29"/>
      <c r="BD29" s="30"/>
      <c r="BE29" s="30"/>
      <c r="BF29" s="30"/>
      <c r="BG29" s="30"/>
      <c r="BH29" s="365">
        <v>165.28099248852052</v>
      </c>
      <c r="BI29" s="34"/>
      <c r="BJ29" s="34"/>
      <c r="BK29" s="34"/>
      <c r="BL29" s="34"/>
      <c r="BM29" s="37"/>
      <c r="BN29" s="38"/>
      <c r="BO29" s="38"/>
      <c r="BP29" s="38"/>
      <c r="BQ29" s="38"/>
      <c r="BR29" s="41"/>
      <c r="BS29" s="42"/>
      <c r="BT29" s="42"/>
      <c r="BU29" s="42"/>
      <c r="BV29" s="42"/>
      <c r="BW29" s="45"/>
      <c r="BX29" s="46"/>
      <c r="BY29" s="46"/>
      <c r="BZ29" s="46"/>
      <c r="CA29" s="46"/>
      <c r="CB29" s="66"/>
      <c r="CC29" s="66"/>
      <c r="CD29" s="66"/>
      <c r="CE29" s="66"/>
      <c r="CF29" s="66"/>
      <c r="CG29" s="66"/>
      <c r="CH29" s="66"/>
    </row>
    <row r="30" spans="1:86" ht="29.1" customHeight="1">
      <c r="A30" s="6" t="s">
        <v>26</v>
      </c>
      <c r="B30" s="116">
        <v>1.2049582355985538E-2</v>
      </c>
      <c r="C30" s="8"/>
      <c r="D30" s="8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64">
        <v>2273.5061049029314</v>
      </c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423">
        <v>2012</v>
      </c>
      <c r="AK30" s="16">
        <v>10</v>
      </c>
      <c r="AL30" s="15">
        <v>20</v>
      </c>
      <c r="AM30" s="16"/>
      <c r="AN30" s="16"/>
      <c r="AO30" s="16"/>
      <c r="AP30" s="16"/>
      <c r="AQ30" s="17" t="s">
        <v>53</v>
      </c>
      <c r="AR30" s="17"/>
      <c r="AS30" s="20">
        <v>10.1</v>
      </c>
      <c r="AT30" s="21"/>
      <c r="AU30" s="21"/>
      <c r="AV30" s="21"/>
      <c r="AW30" s="21"/>
      <c r="AX30" s="25">
        <v>8.5</v>
      </c>
      <c r="AY30" s="26"/>
      <c r="AZ30" s="26"/>
      <c r="BA30" s="26"/>
      <c r="BB30" s="26"/>
      <c r="BC30" s="29"/>
      <c r="BD30" s="30"/>
      <c r="BE30" s="30"/>
      <c r="BF30" s="30"/>
      <c r="BG30" s="30"/>
      <c r="BH30" s="365">
        <v>175.73408109721393</v>
      </c>
      <c r="BI30" s="34"/>
      <c r="BJ30" s="34"/>
      <c r="BK30" s="34"/>
      <c r="BL30" s="34"/>
      <c r="BM30" s="37"/>
      <c r="BN30" s="38"/>
      <c r="BO30" s="38"/>
      <c r="BP30" s="38"/>
      <c r="BQ30" s="38"/>
      <c r="BR30" s="41"/>
      <c r="BS30" s="42"/>
      <c r="BT30" s="42"/>
      <c r="BU30" s="42"/>
      <c r="BV30" s="42"/>
      <c r="BW30" s="45"/>
      <c r="BX30" s="46"/>
      <c r="BY30" s="46"/>
      <c r="BZ30" s="46"/>
      <c r="CA30" s="46"/>
      <c r="CB30" s="66"/>
      <c r="CC30" s="66"/>
      <c r="CD30" s="66"/>
      <c r="CE30" s="66"/>
      <c r="CF30" s="66"/>
      <c r="CG30" s="66"/>
      <c r="CH30" s="66"/>
    </row>
    <row r="31" spans="1:86" ht="29.1" customHeight="1">
      <c r="A31" s="6" t="s">
        <v>5</v>
      </c>
      <c r="B31" s="116">
        <v>7.4659029606491929</v>
      </c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64">
        <v>1408660.935971546</v>
      </c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423">
        <v>2012</v>
      </c>
      <c r="AK31" s="16">
        <v>10</v>
      </c>
      <c r="AL31" s="15">
        <v>20</v>
      </c>
      <c r="AM31" s="16"/>
      <c r="AN31" s="16"/>
      <c r="AO31" s="16"/>
      <c r="AP31" s="16"/>
      <c r="AQ31" s="17" t="s">
        <v>53</v>
      </c>
      <c r="AR31" s="17"/>
      <c r="AS31" s="20">
        <v>10.1</v>
      </c>
      <c r="AT31" s="21"/>
      <c r="AU31" s="21"/>
      <c r="AV31" s="21"/>
      <c r="AW31" s="21"/>
      <c r="AX31" s="25">
        <v>8.5</v>
      </c>
      <c r="AY31" s="26"/>
      <c r="AZ31" s="26"/>
      <c r="BA31" s="26"/>
      <c r="BB31" s="26"/>
      <c r="BC31" s="29"/>
      <c r="BD31" s="30"/>
      <c r="BE31" s="30"/>
      <c r="BF31" s="30"/>
      <c r="BG31" s="30"/>
      <c r="BH31" s="365">
        <v>143.4555765595463</v>
      </c>
      <c r="BI31" s="34"/>
      <c r="BJ31" s="34"/>
      <c r="BK31" s="34"/>
      <c r="BL31" s="34"/>
      <c r="BM31" s="37"/>
      <c r="BN31" s="38"/>
      <c r="BO31" s="38"/>
      <c r="BP31" s="38"/>
      <c r="BQ31" s="38"/>
      <c r="BR31" s="41"/>
      <c r="BS31" s="42"/>
      <c r="BT31" s="42"/>
      <c r="BU31" s="42"/>
      <c r="BV31" s="42"/>
      <c r="BW31" s="45"/>
      <c r="BX31" s="46"/>
      <c r="BY31" s="46"/>
      <c r="BZ31" s="46"/>
      <c r="CA31" s="46"/>
      <c r="CB31" s="66"/>
      <c r="CC31" s="66"/>
      <c r="CD31" s="66"/>
      <c r="CE31" s="66"/>
      <c r="CF31" s="66"/>
      <c r="CG31" s="66"/>
      <c r="CH31" s="66"/>
    </row>
    <row r="32" spans="1:86" ht="29.1" customHeight="1">
      <c r="A32" s="6" t="s">
        <v>7</v>
      </c>
      <c r="B32" s="116">
        <v>3.7255480499313216E-2</v>
      </c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64">
        <v>7029.3359432666448</v>
      </c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423">
        <v>2012</v>
      </c>
      <c r="AK32" s="16">
        <v>10</v>
      </c>
      <c r="AL32" s="15">
        <v>20</v>
      </c>
      <c r="AM32" s="16"/>
      <c r="AN32" s="16"/>
      <c r="AO32" s="16"/>
      <c r="AP32" s="16"/>
      <c r="AQ32" s="17" t="s">
        <v>53</v>
      </c>
      <c r="AR32" s="17"/>
      <c r="AS32" s="20">
        <v>10.1</v>
      </c>
      <c r="AT32" s="21"/>
      <c r="AU32" s="21"/>
      <c r="AV32" s="21"/>
      <c r="AW32" s="21"/>
      <c r="AX32" s="25">
        <v>8.5</v>
      </c>
      <c r="AY32" s="26"/>
      <c r="AZ32" s="26"/>
      <c r="BA32" s="26"/>
      <c r="BB32" s="26"/>
      <c r="BC32" s="29"/>
      <c r="BD32" s="30"/>
      <c r="BE32" s="30"/>
      <c r="BF32" s="30"/>
      <c r="BG32" s="30"/>
      <c r="BH32" s="365">
        <v>140.96820550029727</v>
      </c>
      <c r="BI32" s="34"/>
      <c r="BJ32" s="34"/>
      <c r="BK32" s="34"/>
      <c r="BL32" s="34"/>
      <c r="BM32" s="37"/>
      <c r="BN32" s="38"/>
      <c r="BO32" s="38"/>
      <c r="BP32" s="38"/>
      <c r="BQ32" s="38"/>
      <c r="BR32" s="41"/>
      <c r="BS32" s="42"/>
      <c r="BT32" s="42"/>
      <c r="BU32" s="42"/>
      <c r="BV32" s="42"/>
      <c r="BW32" s="45"/>
      <c r="BX32" s="46"/>
      <c r="BY32" s="46"/>
      <c r="BZ32" s="46"/>
      <c r="CA32" s="46"/>
      <c r="CB32" s="66"/>
      <c r="CC32" s="66"/>
      <c r="CD32" s="66"/>
      <c r="CE32" s="66"/>
      <c r="CF32" s="66"/>
      <c r="CG32" s="66"/>
      <c r="CH32" s="66"/>
    </row>
    <row r="33" spans="1:86" ht="29.1" customHeight="1">
      <c r="A33" s="345" t="s">
        <v>1</v>
      </c>
      <c r="B33" s="116">
        <v>7.1215194100327214E-2</v>
      </c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64">
        <v>13436.829075533435</v>
      </c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423">
        <v>2012</v>
      </c>
      <c r="AK33" s="16">
        <v>10</v>
      </c>
      <c r="AL33" s="15">
        <v>20</v>
      </c>
      <c r="AM33" s="16"/>
      <c r="AN33" s="16"/>
      <c r="AO33" s="16"/>
      <c r="AP33" s="16"/>
      <c r="AQ33" s="17" t="s">
        <v>53</v>
      </c>
      <c r="AR33" s="17"/>
      <c r="AS33" s="20">
        <v>10.1</v>
      </c>
      <c r="AT33" s="21"/>
      <c r="AU33" s="21"/>
      <c r="AV33" s="21"/>
      <c r="AW33" s="21"/>
      <c r="AX33" s="25">
        <v>8.5</v>
      </c>
      <c r="AY33" s="26"/>
      <c r="AZ33" s="26"/>
      <c r="BA33" s="26"/>
      <c r="BB33" s="26"/>
      <c r="BC33" s="29"/>
      <c r="BD33" s="30"/>
      <c r="BE33" s="30"/>
      <c r="BF33" s="30"/>
      <c r="BG33" s="30"/>
      <c r="BH33" s="365">
        <v>131.35483870967741</v>
      </c>
      <c r="BI33" s="34"/>
      <c r="BJ33" s="34"/>
      <c r="BK33" s="34"/>
      <c r="BL33" s="34"/>
      <c r="BM33" s="37"/>
      <c r="BN33" s="38"/>
      <c r="BO33" s="38"/>
      <c r="BP33" s="38"/>
      <c r="BQ33" s="38"/>
      <c r="BR33" s="41"/>
      <c r="BS33" s="42"/>
      <c r="BT33" s="42"/>
      <c r="BU33" s="42"/>
      <c r="BV33" s="42"/>
      <c r="BW33" s="45"/>
      <c r="BX33" s="46"/>
      <c r="BY33" s="46"/>
      <c r="BZ33" s="46"/>
      <c r="CA33" s="46"/>
      <c r="CB33" s="66"/>
      <c r="CC33" s="66"/>
      <c r="CD33" s="66"/>
      <c r="CE33" s="66"/>
      <c r="CF33" s="66"/>
      <c r="CG33" s="66"/>
      <c r="CH33" s="66"/>
    </row>
    <row r="34" spans="1:86" ht="29.1" customHeight="1">
      <c r="A34" s="343" t="s">
        <v>44</v>
      </c>
      <c r="B34" s="116">
        <v>18.305628740408007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64">
        <v>3466987.1688933275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5">
        <v>10</v>
      </c>
      <c r="AL34" s="15">
        <v>20</v>
      </c>
      <c r="AM34" s="16"/>
      <c r="AN34" s="16"/>
      <c r="AO34" s="16"/>
      <c r="AP34" s="16"/>
      <c r="AQ34" s="17" t="s">
        <v>53</v>
      </c>
      <c r="AR34" s="17"/>
      <c r="AS34" s="20">
        <v>10.100000000000001</v>
      </c>
      <c r="AT34" s="21"/>
      <c r="AU34" s="21"/>
      <c r="AV34" s="21"/>
      <c r="AW34" s="21"/>
      <c r="AX34" s="25">
        <v>8.5000000000000018</v>
      </c>
      <c r="AY34" s="26"/>
      <c r="AZ34" s="26"/>
      <c r="BA34" s="26"/>
      <c r="BB34" s="26"/>
      <c r="BC34" s="29"/>
      <c r="BD34" s="30"/>
      <c r="BE34" s="30"/>
      <c r="BF34" s="30"/>
      <c r="BG34" s="30"/>
      <c r="BH34" s="365">
        <v>172.78323814629164</v>
      </c>
      <c r="BI34" s="34"/>
      <c r="BJ34" s="34"/>
      <c r="BK34" s="34"/>
      <c r="BL34" s="34"/>
      <c r="BM34" s="37"/>
      <c r="BN34" s="38"/>
      <c r="BO34" s="38"/>
      <c r="BP34" s="38"/>
      <c r="BQ34" s="38"/>
      <c r="BR34" s="41"/>
      <c r="BS34" s="42"/>
      <c r="BT34" s="42"/>
      <c r="BU34" s="42"/>
      <c r="BV34" s="42"/>
      <c r="BW34" s="45"/>
      <c r="BX34" s="46"/>
      <c r="BY34" s="46"/>
      <c r="BZ34" s="46"/>
      <c r="CA34" s="46"/>
      <c r="CB34" s="66"/>
      <c r="CC34" s="66"/>
      <c r="CD34" s="66"/>
      <c r="CE34" s="66"/>
      <c r="CF34" s="66"/>
      <c r="CG34" s="66"/>
      <c r="CH34" s="66"/>
    </row>
    <row r="35" spans="1:8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22"/>
      <c r="BY35" s="22"/>
      <c r="BZ35" s="22"/>
      <c r="CA35" s="22"/>
      <c r="CB35" s="1"/>
      <c r="CC35" s="1"/>
      <c r="CD35" s="1"/>
      <c r="CE35" s="1"/>
      <c r="CF35" s="1"/>
      <c r="CG35" s="1"/>
      <c r="CH35" s="1"/>
    </row>
    <row r="36" spans="1:86" ht="30" customHeight="1">
      <c r="A36" s="47" t="s">
        <v>29</v>
      </c>
      <c r="B36" s="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6">
        <v>10</v>
      </c>
      <c r="AL36" s="15">
        <v>20</v>
      </c>
      <c r="AM36" s="16"/>
      <c r="AN36" s="16"/>
      <c r="AO36" s="16"/>
      <c r="AP36" s="16"/>
      <c r="AQ36" s="17" t="s">
        <v>53</v>
      </c>
      <c r="AR36" s="17"/>
      <c r="AS36" s="20">
        <v>10.1</v>
      </c>
      <c r="AT36" s="21"/>
      <c r="AU36" s="21"/>
      <c r="AV36" s="21"/>
      <c r="AW36" s="21"/>
      <c r="AX36" s="25">
        <v>8.5</v>
      </c>
      <c r="AY36" s="26"/>
      <c r="AZ36" s="26"/>
      <c r="BA36" s="26"/>
      <c r="BB36" s="26"/>
      <c r="BC36" s="29"/>
      <c r="BD36" s="30"/>
      <c r="BE36" s="30"/>
      <c r="BF36" s="30"/>
      <c r="BG36" s="30"/>
      <c r="BH36" s="33"/>
      <c r="BI36" s="34"/>
      <c r="BJ36" s="34"/>
      <c r="BK36" s="34"/>
      <c r="BL36" s="34"/>
      <c r="BM36" s="37"/>
      <c r="BN36" s="38"/>
      <c r="BO36" s="38"/>
      <c r="BP36" s="38"/>
      <c r="BQ36" s="38"/>
      <c r="BR36" s="41"/>
      <c r="BS36" s="42"/>
      <c r="BT36" s="42"/>
      <c r="BU36" s="42"/>
      <c r="BV36" s="42"/>
      <c r="BW36" s="45"/>
      <c r="BX36" s="46"/>
      <c r="BY36" s="46"/>
      <c r="BZ36" s="46"/>
      <c r="CA36" s="46"/>
      <c r="CB36" s="66"/>
      <c r="CC36" s="66"/>
      <c r="CD36" s="66"/>
      <c r="CE36" s="66"/>
      <c r="CF36" s="66"/>
      <c r="CG36" s="66"/>
      <c r="CH36" s="66"/>
    </row>
    <row r="37" spans="1:86" ht="30" customHeight="1">
      <c r="A37" s="47" t="s">
        <v>28</v>
      </c>
      <c r="B37" s="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6">
        <v>10</v>
      </c>
      <c r="AL37" s="15">
        <v>20</v>
      </c>
      <c r="AM37" s="16"/>
      <c r="AN37" s="16"/>
      <c r="AO37" s="16"/>
      <c r="AP37" s="16"/>
      <c r="AQ37" s="17" t="s">
        <v>53</v>
      </c>
      <c r="AR37" s="17"/>
      <c r="AS37" s="20">
        <v>10.1</v>
      </c>
      <c r="AT37" s="21"/>
      <c r="AU37" s="21"/>
      <c r="AV37" s="21"/>
      <c r="AW37" s="21"/>
      <c r="AX37" s="25">
        <v>8.5</v>
      </c>
      <c r="AY37" s="26"/>
      <c r="AZ37" s="26"/>
      <c r="BA37" s="26"/>
      <c r="BB37" s="26"/>
      <c r="BC37" s="29"/>
      <c r="BD37" s="30"/>
      <c r="BE37" s="30"/>
      <c r="BF37" s="30"/>
      <c r="BG37" s="30"/>
      <c r="BH37" s="33"/>
      <c r="BI37" s="33"/>
      <c r="BJ37" s="33"/>
      <c r="BK37" s="33"/>
      <c r="BL37" s="33"/>
      <c r="BM37" s="37"/>
      <c r="BN37" s="38"/>
      <c r="BO37" s="38"/>
      <c r="BP37" s="38"/>
      <c r="BQ37" s="38"/>
      <c r="BR37" s="41"/>
      <c r="BS37" s="42"/>
      <c r="BT37" s="42"/>
      <c r="BU37" s="42"/>
      <c r="BV37" s="42"/>
      <c r="BW37" s="45"/>
      <c r="BX37" s="46"/>
      <c r="BY37" s="46"/>
      <c r="BZ37" s="46"/>
      <c r="CA37" s="46"/>
      <c r="CB37" s="66"/>
      <c r="CC37" s="66"/>
      <c r="CD37" s="66"/>
      <c r="CE37" s="66"/>
      <c r="CF37" s="66"/>
      <c r="CG37" s="66"/>
      <c r="CH37" s="66"/>
    </row>
    <row r="38" spans="1:86" ht="30" customHeight="1">
      <c r="A38" s="47" t="s">
        <v>42</v>
      </c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6">
        <v>10</v>
      </c>
      <c r="AL38" s="15">
        <v>20</v>
      </c>
      <c r="AM38" s="16"/>
      <c r="AN38" s="16"/>
      <c r="AO38" s="16"/>
      <c r="AP38" s="16"/>
      <c r="AQ38" s="17" t="s">
        <v>53</v>
      </c>
      <c r="AR38" s="17"/>
      <c r="AS38" s="20">
        <v>10.1</v>
      </c>
      <c r="AT38" s="21"/>
      <c r="AU38" s="21"/>
      <c r="AV38" s="21"/>
      <c r="AW38" s="21"/>
      <c r="AX38" s="25">
        <v>8.5</v>
      </c>
      <c r="AY38" s="26"/>
      <c r="AZ38" s="26"/>
      <c r="BA38" s="26"/>
      <c r="BB38" s="26"/>
      <c r="BC38" s="29"/>
      <c r="BD38" s="30"/>
      <c r="BE38" s="30"/>
      <c r="BF38" s="30"/>
      <c r="BG38" s="30"/>
      <c r="BH38" s="33"/>
      <c r="BI38" s="34"/>
      <c r="BJ38" s="34"/>
      <c r="BK38" s="34"/>
      <c r="BL38" s="34"/>
      <c r="BM38" s="37"/>
      <c r="BN38" s="38"/>
      <c r="BO38" s="38"/>
      <c r="BP38" s="38"/>
      <c r="BQ38" s="38"/>
      <c r="BR38" s="41"/>
      <c r="BS38" s="42"/>
      <c r="BT38" s="42"/>
      <c r="BU38" s="42"/>
      <c r="BV38" s="42"/>
      <c r="BW38" s="45"/>
      <c r="BX38" s="46"/>
      <c r="BY38" s="46"/>
      <c r="BZ38" s="46"/>
      <c r="CA38" s="46"/>
      <c r="CB38" s="66"/>
      <c r="CC38" s="66"/>
      <c r="CD38" s="66"/>
      <c r="CE38" s="66"/>
      <c r="CF38" s="66"/>
      <c r="CG38" s="66"/>
      <c r="CH38" s="66"/>
    </row>
    <row r="39" spans="1:8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36" customHeight="1">
      <c r="A40" s="344" t="s">
        <v>43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0"/>
      <c r="AL40" s="15"/>
      <c r="AM40" s="50"/>
      <c r="AN40" s="50"/>
      <c r="AO40" s="50"/>
      <c r="AP40" s="50"/>
      <c r="AQ40" s="60" t="s">
        <v>53</v>
      </c>
      <c r="AR40" s="60"/>
      <c r="AS40" s="20"/>
      <c r="AT40" s="51"/>
      <c r="AU40" s="51"/>
      <c r="AV40" s="51"/>
      <c r="AW40" s="51"/>
      <c r="AX40" s="25"/>
      <c r="AY40" s="52"/>
      <c r="AZ40" s="52"/>
      <c r="BA40" s="52"/>
      <c r="BB40" s="52"/>
      <c r="BC40" s="53"/>
      <c r="BD40" s="53"/>
      <c r="BE40" s="53"/>
      <c r="BF40" s="53"/>
      <c r="BG40" s="53"/>
      <c r="BH40" s="54"/>
      <c r="BI40" s="54"/>
      <c r="BJ40" s="54"/>
      <c r="BK40" s="54"/>
      <c r="BL40" s="54"/>
      <c r="BM40" s="55"/>
      <c r="BN40" s="55"/>
      <c r="BO40" s="55"/>
      <c r="BP40" s="55"/>
      <c r="BQ40" s="55"/>
      <c r="BR40" s="56"/>
      <c r="BS40" s="56"/>
      <c r="BT40" s="56"/>
      <c r="BU40" s="56"/>
      <c r="BV40" s="56"/>
      <c r="BW40" s="57"/>
      <c r="BX40" s="46"/>
      <c r="BY40" s="46"/>
      <c r="BZ40" s="46"/>
      <c r="CA40" s="46"/>
      <c r="CB40" s="67"/>
      <c r="CC40" s="67"/>
      <c r="CD40" s="67"/>
      <c r="CE40" s="67"/>
      <c r="CF40" s="67"/>
      <c r="CG40" s="67"/>
      <c r="CH40" s="67"/>
    </row>
    <row r="44" spans="1:86" ht="18" thickBot="1"/>
    <row r="45" spans="1:8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7"/>
      <c r="CB45" s="457"/>
      <c r="CC45" s="457"/>
      <c r="CD45" s="457"/>
      <c r="CE45" s="457"/>
      <c r="CF45" s="457"/>
      <c r="CG45" s="457"/>
      <c r="CH45" s="458"/>
    </row>
    <row r="46" spans="1:86" outlineLevel="1"/>
    <row r="47" spans="1:86" ht="30" customHeight="1" outlineLevel="1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8" t="s">
        <v>30</v>
      </c>
      <c r="T47" s="451" t="s">
        <v>30</v>
      </c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175"/>
      <c r="AK47" s="612" t="s">
        <v>301</v>
      </c>
      <c r="AL47" s="473" t="s">
        <v>65</v>
      </c>
      <c r="AM47" s="476" t="s">
        <v>31</v>
      </c>
      <c r="AN47" s="476"/>
      <c r="AO47" s="476"/>
      <c r="AP47" s="476"/>
      <c r="AQ47" s="477" t="s">
        <v>66</v>
      </c>
      <c r="AR47" s="477" t="s">
        <v>302</v>
      </c>
      <c r="AS47" s="480" t="s">
        <v>308</v>
      </c>
      <c r="AT47" s="482" t="s">
        <v>64</v>
      </c>
      <c r="AU47" s="482"/>
      <c r="AV47" s="482"/>
      <c r="AW47" s="482"/>
      <c r="AX47" s="483" t="s">
        <v>309</v>
      </c>
      <c r="AY47" s="484" t="s">
        <v>32</v>
      </c>
      <c r="AZ47" s="484"/>
      <c r="BA47" s="484"/>
      <c r="BB47" s="484"/>
      <c r="BC47" s="485" t="s">
        <v>68</v>
      </c>
      <c r="BD47" s="486" t="s">
        <v>57</v>
      </c>
      <c r="BE47" s="486"/>
      <c r="BF47" s="486"/>
      <c r="BG47" s="486"/>
      <c r="BH47" s="487" t="s">
        <v>446</v>
      </c>
      <c r="BI47" s="488" t="s">
        <v>447</v>
      </c>
      <c r="BJ47" s="489"/>
      <c r="BK47" s="489"/>
      <c r="BL47" s="490"/>
      <c r="BM47" s="494" t="s">
        <v>448</v>
      </c>
      <c r="BN47" s="495" t="s">
        <v>449</v>
      </c>
      <c r="BO47" s="496"/>
      <c r="BP47" s="496"/>
      <c r="BQ47" s="497"/>
      <c r="BR47" s="538" t="s">
        <v>450</v>
      </c>
      <c r="BS47" s="529" t="s">
        <v>451</v>
      </c>
      <c r="BT47" s="530"/>
      <c r="BU47" s="530"/>
      <c r="BV47" s="531"/>
      <c r="BW47" s="481" t="s">
        <v>36</v>
      </c>
      <c r="BX47" s="544" t="s">
        <v>36</v>
      </c>
      <c r="BY47" s="544"/>
      <c r="BZ47" s="544"/>
      <c r="CA47" s="544"/>
      <c r="CB47" s="523" t="s">
        <v>72</v>
      </c>
      <c r="CC47" s="523" t="s">
        <v>73</v>
      </c>
      <c r="CD47" s="523" t="s">
        <v>62</v>
      </c>
      <c r="CE47" s="523" t="s">
        <v>305</v>
      </c>
      <c r="CF47" s="523" t="s">
        <v>306</v>
      </c>
      <c r="CG47" s="523" t="s">
        <v>307</v>
      </c>
      <c r="CH47" s="523" t="s">
        <v>63</v>
      </c>
    </row>
    <row r="48" spans="1:86" ht="26.1" customHeight="1" outlineLevel="1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47"/>
      <c r="S48" s="449"/>
      <c r="T48" s="442" t="s">
        <v>43</v>
      </c>
      <c r="U48" s="442"/>
      <c r="V48" s="442"/>
      <c r="W48" s="442"/>
      <c r="X48" s="442" t="s">
        <v>39</v>
      </c>
      <c r="Y48" s="442"/>
      <c r="Z48" s="442"/>
      <c r="AA48" s="442"/>
      <c r="AB48" s="442" t="s">
        <v>38</v>
      </c>
      <c r="AC48" s="442"/>
      <c r="AD48" s="442"/>
      <c r="AE48" s="442"/>
      <c r="AF48" s="442" t="s">
        <v>40</v>
      </c>
      <c r="AG48" s="442"/>
      <c r="AH48" s="442"/>
      <c r="AI48" s="442"/>
      <c r="AJ48" s="209"/>
      <c r="AK48" s="613"/>
      <c r="AL48" s="474"/>
      <c r="AM48" s="476"/>
      <c r="AN48" s="476"/>
      <c r="AO48" s="476"/>
      <c r="AP48" s="476"/>
      <c r="AQ48" s="478"/>
      <c r="AR48" s="478"/>
      <c r="AS48" s="480"/>
      <c r="AT48" s="482"/>
      <c r="AU48" s="482"/>
      <c r="AV48" s="482"/>
      <c r="AW48" s="482"/>
      <c r="AX48" s="483"/>
      <c r="AY48" s="484"/>
      <c r="AZ48" s="484"/>
      <c r="BA48" s="484"/>
      <c r="BB48" s="484"/>
      <c r="BC48" s="485"/>
      <c r="BD48" s="486"/>
      <c r="BE48" s="486"/>
      <c r="BF48" s="486"/>
      <c r="BG48" s="486"/>
      <c r="BH48" s="487"/>
      <c r="BI48" s="491"/>
      <c r="BJ48" s="492"/>
      <c r="BK48" s="492"/>
      <c r="BL48" s="493"/>
      <c r="BM48" s="494"/>
      <c r="BN48" s="498"/>
      <c r="BO48" s="499"/>
      <c r="BP48" s="499"/>
      <c r="BQ48" s="500"/>
      <c r="BR48" s="538"/>
      <c r="BS48" s="532"/>
      <c r="BT48" s="533"/>
      <c r="BU48" s="533"/>
      <c r="BV48" s="534"/>
      <c r="BW48" s="481"/>
      <c r="BX48" s="544"/>
      <c r="BY48" s="544"/>
      <c r="BZ48" s="544"/>
      <c r="CA48" s="544"/>
      <c r="CB48" s="524"/>
      <c r="CC48" s="524"/>
      <c r="CD48" s="524"/>
      <c r="CE48" s="524"/>
      <c r="CF48" s="524"/>
      <c r="CG48" s="524"/>
      <c r="CH48" s="524"/>
    </row>
    <row r="49" spans="1:86" ht="26.1" customHeight="1" outlineLevel="1">
      <c r="A49" s="4"/>
      <c r="B49" s="445"/>
      <c r="C49" s="357" t="s">
        <v>58</v>
      </c>
      <c r="D49" s="226" t="s">
        <v>59</v>
      </c>
      <c r="E49" s="357" t="s">
        <v>60</v>
      </c>
      <c r="F49" s="357" t="s">
        <v>154</v>
      </c>
      <c r="G49" s="357" t="s">
        <v>58</v>
      </c>
      <c r="H49" s="226" t="s">
        <v>59</v>
      </c>
      <c r="I49" s="357" t="s">
        <v>60</v>
      </c>
      <c r="J49" s="357" t="s">
        <v>154</v>
      </c>
      <c r="K49" s="357" t="s">
        <v>58</v>
      </c>
      <c r="L49" s="226" t="s">
        <v>59</v>
      </c>
      <c r="M49" s="357" t="s">
        <v>60</v>
      </c>
      <c r="N49" s="357" t="s">
        <v>154</v>
      </c>
      <c r="O49" s="357" t="s">
        <v>58</v>
      </c>
      <c r="P49" s="226" t="s">
        <v>59</v>
      </c>
      <c r="Q49" s="357" t="s">
        <v>60</v>
      </c>
      <c r="R49" s="357" t="s">
        <v>154</v>
      </c>
      <c r="S49" s="450"/>
      <c r="T49" s="356" t="s">
        <v>58</v>
      </c>
      <c r="U49" s="11" t="s">
        <v>59</v>
      </c>
      <c r="V49" s="356" t="s">
        <v>60</v>
      </c>
      <c r="W49" s="356" t="s">
        <v>154</v>
      </c>
      <c r="X49" s="356" t="s">
        <v>58</v>
      </c>
      <c r="Y49" s="11" t="s">
        <v>59</v>
      </c>
      <c r="Z49" s="356" t="s">
        <v>60</v>
      </c>
      <c r="AA49" s="356" t="s">
        <v>154</v>
      </c>
      <c r="AB49" s="356" t="s">
        <v>58</v>
      </c>
      <c r="AC49" s="11" t="s">
        <v>59</v>
      </c>
      <c r="AD49" s="356" t="s">
        <v>60</v>
      </c>
      <c r="AE49" s="356" t="s">
        <v>154</v>
      </c>
      <c r="AF49" s="356" t="s">
        <v>58</v>
      </c>
      <c r="AG49" s="11" t="s">
        <v>59</v>
      </c>
      <c r="AH49" s="356" t="s">
        <v>60</v>
      </c>
      <c r="AI49" s="356" t="s">
        <v>154</v>
      </c>
      <c r="AJ49" s="176"/>
      <c r="AK49" s="614"/>
      <c r="AL49" s="475"/>
      <c r="AM49" s="358" t="s">
        <v>58</v>
      </c>
      <c r="AN49" s="14" t="s">
        <v>59</v>
      </c>
      <c r="AO49" s="358" t="s">
        <v>60</v>
      </c>
      <c r="AP49" s="358" t="s">
        <v>154</v>
      </c>
      <c r="AQ49" s="479"/>
      <c r="AR49" s="479"/>
      <c r="AS49" s="480"/>
      <c r="AT49" s="359" t="s">
        <v>58</v>
      </c>
      <c r="AU49" s="19" t="s">
        <v>59</v>
      </c>
      <c r="AV49" s="359" t="s">
        <v>60</v>
      </c>
      <c r="AW49" s="359" t="s">
        <v>154</v>
      </c>
      <c r="AX49" s="483"/>
      <c r="AY49" s="360" t="s">
        <v>58</v>
      </c>
      <c r="AZ49" s="23" t="s">
        <v>59</v>
      </c>
      <c r="BA49" s="360" t="s">
        <v>60</v>
      </c>
      <c r="BB49" s="360" t="s">
        <v>154</v>
      </c>
      <c r="BC49" s="485"/>
      <c r="BD49" s="361" t="s">
        <v>58</v>
      </c>
      <c r="BE49" s="28" t="s">
        <v>59</v>
      </c>
      <c r="BF49" s="361" t="s">
        <v>60</v>
      </c>
      <c r="BG49" s="361" t="s">
        <v>154</v>
      </c>
      <c r="BH49" s="487"/>
      <c r="BI49" s="425" t="s">
        <v>58</v>
      </c>
      <c r="BJ49" s="32" t="s">
        <v>59</v>
      </c>
      <c r="BK49" s="425" t="s">
        <v>60</v>
      </c>
      <c r="BL49" s="425" t="s">
        <v>154</v>
      </c>
      <c r="BM49" s="494"/>
      <c r="BN49" s="426" t="s">
        <v>58</v>
      </c>
      <c r="BO49" s="36" t="s">
        <v>59</v>
      </c>
      <c r="BP49" s="426" t="s">
        <v>60</v>
      </c>
      <c r="BQ49" s="426" t="s">
        <v>154</v>
      </c>
      <c r="BR49" s="538"/>
      <c r="BS49" s="427" t="s">
        <v>58</v>
      </c>
      <c r="BT49" s="40" t="s">
        <v>59</v>
      </c>
      <c r="BU49" s="427" t="s">
        <v>60</v>
      </c>
      <c r="BV49" s="427" t="s">
        <v>154</v>
      </c>
      <c r="BW49" s="481"/>
      <c r="BX49" s="362" t="s">
        <v>58</v>
      </c>
      <c r="BY49" s="44" t="s">
        <v>59</v>
      </c>
      <c r="BZ49" s="362" t="s">
        <v>60</v>
      </c>
      <c r="CA49" s="362" t="s">
        <v>154</v>
      </c>
      <c r="CB49" s="525"/>
      <c r="CC49" s="525"/>
      <c r="CD49" s="525"/>
      <c r="CE49" s="525"/>
      <c r="CF49" s="525"/>
      <c r="CG49" s="525"/>
      <c r="CH49" s="525"/>
    </row>
    <row r="50" spans="1:86" ht="29.1" customHeight="1" outlineLevel="1">
      <c r="A50" s="342" t="s">
        <v>6</v>
      </c>
      <c r="B50" s="96" t="s">
        <v>332</v>
      </c>
      <c r="C50" s="128"/>
      <c r="D50" s="128"/>
      <c r="E50" s="128"/>
      <c r="F50" s="128"/>
      <c r="G50" s="109"/>
      <c r="H50" s="109"/>
      <c r="I50" s="109"/>
      <c r="J50" s="123"/>
      <c r="K50" s="123"/>
      <c r="L50" s="123"/>
      <c r="M50" s="123"/>
      <c r="N50" s="123"/>
      <c r="O50" s="123"/>
      <c r="P50" s="123"/>
      <c r="Q50" s="123"/>
      <c r="R50" s="123"/>
      <c r="S50" s="99" t="s">
        <v>330</v>
      </c>
      <c r="T50" s="12"/>
      <c r="U50" s="12"/>
      <c r="V50" s="12"/>
      <c r="W50" s="12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216" t="s">
        <v>331</v>
      </c>
      <c r="AL50" s="216" t="s">
        <v>331</v>
      </c>
      <c r="AM50" s="217"/>
      <c r="AN50" s="217"/>
      <c r="AO50" s="217"/>
      <c r="AP50" s="217"/>
      <c r="AQ50" s="218"/>
      <c r="AR50" s="218"/>
      <c r="AS50" s="219" t="s">
        <v>331</v>
      </c>
      <c r="AT50" s="220"/>
      <c r="AU50" s="220"/>
      <c r="AV50" s="220"/>
      <c r="AW50" s="220"/>
      <c r="AX50" s="279" t="s">
        <v>331</v>
      </c>
      <c r="AY50" s="373"/>
      <c r="AZ50" s="373"/>
      <c r="BA50" s="373"/>
      <c r="BB50" s="373"/>
      <c r="BC50" s="248"/>
      <c r="BD50" s="374"/>
      <c r="BE50" s="374"/>
      <c r="BF50" s="374"/>
      <c r="BG50" s="374"/>
      <c r="BH50" s="238" t="s">
        <v>331</v>
      </c>
      <c r="BI50" s="34"/>
      <c r="BJ50" s="34"/>
      <c r="BK50" s="34"/>
      <c r="BL50" s="34"/>
      <c r="BM50" s="37"/>
      <c r="BN50" s="38"/>
      <c r="BO50" s="38"/>
      <c r="BP50" s="38"/>
      <c r="BQ50" s="38"/>
      <c r="BR50" s="41"/>
      <c r="BS50" s="42"/>
      <c r="BT50" s="42"/>
      <c r="BU50" s="42"/>
      <c r="BV50" s="42"/>
      <c r="BW50" s="45"/>
      <c r="BX50" s="46"/>
      <c r="BY50" s="46"/>
      <c r="BZ50" s="46"/>
      <c r="CA50" s="46"/>
      <c r="CB50" s="66"/>
      <c r="CC50" s="66"/>
      <c r="CD50" s="66"/>
      <c r="CE50" s="66"/>
      <c r="CF50" s="66"/>
      <c r="CG50" s="66"/>
      <c r="CH50" s="66"/>
    </row>
    <row r="51" spans="1:86" ht="29.1" customHeight="1" outlineLevel="1">
      <c r="A51" s="6" t="s">
        <v>9</v>
      </c>
      <c r="B51" s="96" t="s">
        <v>332</v>
      </c>
      <c r="C51" s="128"/>
      <c r="D51" s="128"/>
      <c r="E51" s="128"/>
      <c r="F51" s="128"/>
      <c r="G51" s="109"/>
      <c r="H51" s="109"/>
      <c r="I51" s="109"/>
      <c r="J51" s="123"/>
      <c r="K51" s="123"/>
      <c r="L51" s="123"/>
      <c r="M51" s="123"/>
      <c r="N51" s="123"/>
      <c r="O51" s="123"/>
      <c r="P51" s="123"/>
      <c r="Q51" s="123"/>
      <c r="R51" s="123"/>
      <c r="S51" s="99" t="s">
        <v>330</v>
      </c>
      <c r="T51" s="12"/>
      <c r="U51" s="12"/>
      <c r="V51" s="12"/>
      <c r="W51" s="12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216" t="s">
        <v>331</v>
      </c>
      <c r="AL51" s="216" t="s">
        <v>331</v>
      </c>
      <c r="AM51" s="217"/>
      <c r="AN51" s="217"/>
      <c r="AO51" s="217"/>
      <c r="AP51" s="217"/>
      <c r="AQ51" s="218"/>
      <c r="AR51" s="218"/>
      <c r="AS51" s="219" t="s">
        <v>331</v>
      </c>
      <c r="AT51" s="220"/>
      <c r="AU51" s="220"/>
      <c r="AV51" s="220"/>
      <c r="AW51" s="220"/>
      <c r="AX51" s="279" t="s">
        <v>331</v>
      </c>
      <c r="AY51" s="373"/>
      <c r="AZ51" s="373"/>
      <c r="BA51" s="373"/>
      <c r="BB51" s="373"/>
      <c r="BC51" s="248"/>
      <c r="BD51" s="374"/>
      <c r="BE51" s="374"/>
      <c r="BF51" s="374"/>
      <c r="BG51" s="374"/>
      <c r="BH51" s="238" t="s">
        <v>331</v>
      </c>
      <c r="BI51" s="34"/>
      <c r="BJ51" s="34"/>
      <c r="BK51" s="34"/>
      <c r="BL51" s="34"/>
      <c r="BM51" s="37"/>
      <c r="BN51" s="38"/>
      <c r="BO51" s="38"/>
      <c r="BP51" s="38"/>
      <c r="BQ51" s="38"/>
      <c r="BR51" s="41"/>
      <c r="BS51" s="42"/>
      <c r="BT51" s="42"/>
      <c r="BU51" s="42"/>
      <c r="BV51" s="42"/>
      <c r="BW51" s="45"/>
      <c r="BX51" s="46"/>
      <c r="BY51" s="46"/>
      <c r="BZ51" s="46"/>
      <c r="CA51" s="46"/>
      <c r="CB51" s="66"/>
      <c r="CC51" s="66"/>
      <c r="CD51" s="66"/>
      <c r="CE51" s="66"/>
      <c r="CF51" s="66"/>
      <c r="CG51" s="66"/>
      <c r="CH51" s="66"/>
    </row>
    <row r="52" spans="1:86" ht="29.1" customHeight="1" outlineLevel="1">
      <c r="A52" s="6" t="s">
        <v>18</v>
      </c>
      <c r="B52" s="96" t="s">
        <v>332</v>
      </c>
      <c r="C52" s="128"/>
      <c r="D52" s="128"/>
      <c r="E52" s="128"/>
      <c r="F52" s="128"/>
      <c r="G52" s="109"/>
      <c r="H52" s="109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99" t="s">
        <v>330</v>
      </c>
      <c r="T52" s="12"/>
      <c r="U52" s="12"/>
      <c r="V52" s="12"/>
      <c r="W52" s="12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216" t="s">
        <v>331</v>
      </c>
      <c r="AL52" s="216" t="s">
        <v>331</v>
      </c>
      <c r="AM52" s="217"/>
      <c r="AN52" s="217"/>
      <c r="AO52" s="217"/>
      <c r="AP52" s="217"/>
      <c r="AQ52" s="218"/>
      <c r="AR52" s="218"/>
      <c r="AS52" s="219" t="s">
        <v>331</v>
      </c>
      <c r="AT52" s="220"/>
      <c r="AU52" s="220"/>
      <c r="AV52" s="220"/>
      <c r="AW52" s="220"/>
      <c r="AX52" s="279" t="s">
        <v>331</v>
      </c>
      <c r="AY52" s="373"/>
      <c r="AZ52" s="373"/>
      <c r="BA52" s="373"/>
      <c r="BB52" s="373"/>
      <c r="BC52" s="248"/>
      <c r="BD52" s="374"/>
      <c r="BE52" s="374"/>
      <c r="BF52" s="374"/>
      <c r="BG52" s="374"/>
      <c r="BH52" s="238" t="s">
        <v>331</v>
      </c>
      <c r="BI52" s="34"/>
      <c r="BJ52" s="34"/>
      <c r="BK52" s="34"/>
      <c r="BL52" s="34"/>
      <c r="BM52" s="37"/>
      <c r="BN52" s="38"/>
      <c r="BO52" s="38"/>
      <c r="BP52" s="38"/>
      <c r="BQ52" s="38"/>
      <c r="BR52" s="41"/>
      <c r="BS52" s="42"/>
      <c r="BT52" s="42"/>
      <c r="BU52" s="42"/>
      <c r="BV52" s="42"/>
      <c r="BW52" s="45"/>
      <c r="BX52" s="46"/>
      <c r="BY52" s="46"/>
      <c r="BZ52" s="46"/>
      <c r="CA52" s="46"/>
      <c r="CB52" s="66"/>
      <c r="CC52" s="66"/>
      <c r="CD52" s="66"/>
      <c r="CE52" s="66"/>
      <c r="CF52" s="66"/>
      <c r="CG52" s="66"/>
      <c r="CH52" s="66"/>
    </row>
    <row r="53" spans="1:86" ht="29.1" customHeight="1" outlineLevel="1">
      <c r="A53" s="6" t="s">
        <v>16</v>
      </c>
      <c r="B53" s="96" t="s">
        <v>332</v>
      </c>
      <c r="C53" s="128"/>
      <c r="D53" s="128"/>
      <c r="E53" s="128"/>
      <c r="F53" s="128"/>
      <c r="G53" s="109"/>
      <c r="H53" s="109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99" t="s">
        <v>330</v>
      </c>
      <c r="T53" s="12"/>
      <c r="U53" s="12"/>
      <c r="V53" s="12"/>
      <c r="W53" s="12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216" t="s">
        <v>331</v>
      </c>
      <c r="AL53" s="216" t="s">
        <v>331</v>
      </c>
      <c r="AM53" s="217"/>
      <c r="AN53" s="217"/>
      <c r="AO53" s="217"/>
      <c r="AP53" s="217"/>
      <c r="AQ53" s="218"/>
      <c r="AR53" s="218"/>
      <c r="AS53" s="219" t="s">
        <v>331</v>
      </c>
      <c r="AT53" s="220"/>
      <c r="AU53" s="220"/>
      <c r="AV53" s="220"/>
      <c r="AW53" s="220"/>
      <c r="AX53" s="279" t="s">
        <v>331</v>
      </c>
      <c r="AY53" s="373"/>
      <c r="AZ53" s="373"/>
      <c r="BA53" s="373"/>
      <c r="BB53" s="373"/>
      <c r="BC53" s="248"/>
      <c r="BD53" s="374"/>
      <c r="BE53" s="374"/>
      <c r="BF53" s="374"/>
      <c r="BG53" s="374"/>
      <c r="BH53" s="238" t="s">
        <v>331</v>
      </c>
      <c r="BI53" s="34"/>
      <c r="BJ53" s="34"/>
      <c r="BK53" s="34"/>
      <c r="BL53" s="34"/>
      <c r="BM53" s="37"/>
      <c r="BN53" s="38"/>
      <c r="BO53" s="38"/>
      <c r="BP53" s="38"/>
      <c r="BQ53" s="38"/>
      <c r="BR53" s="41"/>
      <c r="BS53" s="42"/>
      <c r="BT53" s="42"/>
      <c r="BU53" s="42"/>
      <c r="BV53" s="42"/>
      <c r="BW53" s="45"/>
      <c r="BX53" s="46"/>
      <c r="BY53" s="46"/>
      <c r="BZ53" s="46"/>
      <c r="CA53" s="46"/>
      <c r="CB53" s="66"/>
      <c r="CC53" s="66"/>
      <c r="CD53" s="66"/>
      <c r="CE53" s="66"/>
      <c r="CF53" s="66"/>
      <c r="CG53" s="66"/>
      <c r="CH53" s="66"/>
    </row>
    <row r="54" spans="1:86" ht="29.1" customHeight="1" outlineLevel="1">
      <c r="A54" s="6" t="s">
        <v>22</v>
      </c>
      <c r="B54" s="96" t="s">
        <v>332</v>
      </c>
      <c r="C54" s="128"/>
      <c r="D54" s="128"/>
      <c r="E54" s="128"/>
      <c r="F54" s="128"/>
      <c r="G54" s="109"/>
      <c r="H54" s="109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99" t="s">
        <v>330</v>
      </c>
      <c r="T54" s="12"/>
      <c r="U54" s="12"/>
      <c r="V54" s="12"/>
      <c r="W54" s="12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216" t="s">
        <v>331</v>
      </c>
      <c r="AL54" s="216" t="s">
        <v>331</v>
      </c>
      <c r="AM54" s="217"/>
      <c r="AN54" s="217"/>
      <c r="AO54" s="217"/>
      <c r="AP54" s="217"/>
      <c r="AQ54" s="218"/>
      <c r="AR54" s="218"/>
      <c r="AS54" s="219" t="s">
        <v>331</v>
      </c>
      <c r="AT54" s="220"/>
      <c r="AU54" s="220"/>
      <c r="AV54" s="220"/>
      <c r="AW54" s="220"/>
      <c r="AX54" s="279" t="s">
        <v>331</v>
      </c>
      <c r="AY54" s="373"/>
      <c r="AZ54" s="373"/>
      <c r="BA54" s="373"/>
      <c r="BB54" s="373"/>
      <c r="BC54" s="248"/>
      <c r="BD54" s="374"/>
      <c r="BE54" s="374"/>
      <c r="BF54" s="374"/>
      <c r="BG54" s="374"/>
      <c r="BH54" s="238" t="s">
        <v>331</v>
      </c>
      <c r="BI54" s="34"/>
      <c r="BJ54" s="34"/>
      <c r="BK54" s="34"/>
      <c r="BL54" s="34"/>
      <c r="BM54" s="37"/>
      <c r="BN54" s="38"/>
      <c r="BO54" s="38"/>
      <c r="BP54" s="38"/>
      <c r="BQ54" s="38"/>
      <c r="BR54" s="41"/>
      <c r="BS54" s="42"/>
      <c r="BT54" s="42"/>
      <c r="BU54" s="42"/>
      <c r="BV54" s="42"/>
      <c r="BW54" s="45"/>
      <c r="BX54" s="46"/>
      <c r="BY54" s="46"/>
      <c r="BZ54" s="46"/>
      <c r="CA54" s="46"/>
      <c r="CB54" s="66"/>
      <c r="CC54" s="66"/>
      <c r="CD54" s="66"/>
      <c r="CE54" s="66"/>
      <c r="CF54" s="66"/>
      <c r="CG54" s="66"/>
      <c r="CH54" s="66"/>
    </row>
    <row r="55" spans="1:86" ht="29.1" customHeight="1" outlineLevel="1">
      <c r="A55" s="6" t="s">
        <v>19</v>
      </c>
      <c r="B55" s="96" t="s">
        <v>332</v>
      </c>
      <c r="C55" s="128"/>
      <c r="D55" s="128"/>
      <c r="E55" s="128"/>
      <c r="F55" s="128"/>
      <c r="G55" s="109"/>
      <c r="H55" s="109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99" t="s">
        <v>330</v>
      </c>
      <c r="T55" s="12"/>
      <c r="U55" s="12"/>
      <c r="V55" s="12"/>
      <c r="W55" s="12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216" t="s">
        <v>331</v>
      </c>
      <c r="AL55" s="216" t="s">
        <v>331</v>
      </c>
      <c r="AM55" s="217"/>
      <c r="AN55" s="217"/>
      <c r="AO55" s="217"/>
      <c r="AP55" s="217"/>
      <c r="AQ55" s="218"/>
      <c r="AR55" s="218"/>
      <c r="AS55" s="219" t="s">
        <v>331</v>
      </c>
      <c r="AT55" s="220"/>
      <c r="AU55" s="220"/>
      <c r="AV55" s="220"/>
      <c r="AW55" s="220"/>
      <c r="AX55" s="279" t="s">
        <v>331</v>
      </c>
      <c r="AY55" s="373"/>
      <c r="AZ55" s="373"/>
      <c r="BA55" s="373"/>
      <c r="BB55" s="373"/>
      <c r="BC55" s="248"/>
      <c r="BD55" s="374"/>
      <c r="BE55" s="374"/>
      <c r="BF55" s="374"/>
      <c r="BG55" s="374"/>
      <c r="BH55" s="238" t="s">
        <v>331</v>
      </c>
      <c r="BI55" s="34"/>
      <c r="BJ55" s="34"/>
      <c r="BK55" s="34"/>
      <c r="BL55" s="34"/>
      <c r="BM55" s="37"/>
      <c r="BN55" s="38"/>
      <c r="BO55" s="38"/>
      <c r="BP55" s="38"/>
      <c r="BQ55" s="38"/>
      <c r="BR55" s="41"/>
      <c r="BS55" s="42"/>
      <c r="BT55" s="42"/>
      <c r="BU55" s="42"/>
      <c r="BV55" s="42"/>
      <c r="BW55" s="45"/>
      <c r="BX55" s="46"/>
      <c r="BY55" s="46"/>
      <c r="BZ55" s="46"/>
      <c r="CA55" s="46"/>
      <c r="CB55" s="66"/>
      <c r="CC55" s="66"/>
      <c r="CD55" s="66"/>
      <c r="CE55" s="66"/>
      <c r="CF55" s="66"/>
      <c r="CG55" s="66"/>
      <c r="CH55" s="66"/>
    </row>
    <row r="56" spans="1:86" ht="29.1" customHeight="1" outlineLevel="1">
      <c r="A56" s="6" t="s">
        <v>3</v>
      </c>
      <c r="B56" s="96" t="s">
        <v>332</v>
      </c>
      <c r="C56" s="128"/>
      <c r="D56" s="128"/>
      <c r="E56" s="128"/>
      <c r="F56" s="128"/>
      <c r="G56" s="109"/>
      <c r="H56" s="109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99" t="s">
        <v>330</v>
      </c>
      <c r="T56" s="12"/>
      <c r="U56" s="12"/>
      <c r="V56" s="12"/>
      <c r="W56" s="12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216" t="s">
        <v>331</v>
      </c>
      <c r="AL56" s="216" t="s">
        <v>331</v>
      </c>
      <c r="AM56" s="217"/>
      <c r="AN56" s="217"/>
      <c r="AO56" s="217"/>
      <c r="AP56" s="217"/>
      <c r="AQ56" s="218"/>
      <c r="AR56" s="218"/>
      <c r="AS56" s="219" t="s">
        <v>331</v>
      </c>
      <c r="AT56" s="220"/>
      <c r="AU56" s="220"/>
      <c r="AV56" s="220"/>
      <c r="AW56" s="220"/>
      <c r="AX56" s="279" t="s">
        <v>331</v>
      </c>
      <c r="AY56" s="373"/>
      <c r="AZ56" s="373"/>
      <c r="BA56" s="373"/>
      <c r="BB56" s="373"/>
      <c r="BC56" s="248"/>
      <c r="BD56" s="374"/>
      <c r="BE56" s="374"/>
      <c r="BF56" s="374"/>
      <c r="BG56" s="374"/>
      <c r="BH56" s="238" t="s">
        <v>331</v>
      </c>
      <c r="BI56" s="34"/>
      <c r="BJ56" s="34"/>
      <c r="BK56" s="34"/>
      <c r="BL56" s="34"/>
      <c r="BM56" s="37"/>
      <c r="BN56" s="38"/>
      <c r="BO56" s="38"/>
      <c r="BP56" s="38"/>
      <c r="BQ56" s="38"/>
      <c r="BR56" s="41"/>
      <c r="BS56" s="42"/>
      <c r="BT56" s="42"/>
      <c r="BU56" s="42"/>
      <c r="BV56" s="42"/>
      <c r="BW56" s="45"/>
      <c r="BX56" s="46"/>
      <c r="BY56" s="46"/>
      <c r="BZ56" s="46"/>
      <c r="CA56" s="46"/>
      <c r="CB56" s="66"/>
      <c r="CC56" s="66"/>
      <c r="CD56" s="66"/>
      <c r="CE56" s="66"/>
      <c r="CF56" s="66"/>
      <c r="CG56" s="66"/>
      <c r="CH56" s="66"/>
    </row>
    <row r="57" spans="1:86" ht="29.1" customHeight="1" outlineLevel="1">
      <c r="A57" s="6" t="s">
        <v>20</v>
      </c>
      <c r="B57" s="96" t="s">
        <v>332</v>
      </c>
      <c r="C57" s="128"/>
      <c r="D57" s="128"/>
      <c r="E57" s="128"/>
      <c r="F57" s="128"/>
      <c r="G57" s="109"/>
      <c r="H57" s="109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99" t="s">
        <v>330</v>
      </c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216" t="s">
        <v>331</v>
      </c>
      <c r="AL57" s="216" t="s">
        <v>331</v>
      </c>
      <c r="AM57" s="217"/>
      <c r="AN57" s="217"/>
      <c r="AO57" s="217"/>
      <c r="AP57" s="217"/>
      <c r="AQ57" s="218"/>
      <c r="AR57" s="218"/>
      <c r="AS57" s="219" t="s">
        <v>331</v>
      </c>
      <c r="AT57" s="220"/>
      <c r="AU57" s="220"/>
      <c r="AV57" s="220"/>
      <c r="AW57" s="220"/>
      <c r="AX57" s="279" t="s">
        <v>331</v>
      </c>
      <c r="AY57" s="373"/>
      <c r="AZ57" s="373"/>
      <c r="BA57" s="373"/>
      <c r="BB57" s="373"/>
      <c r="BC57" s="248"/>
      <c r="BD57" s="374"/>
      <c r="BE57" s="374"/>
      <c r="BF57" s="374"/>
      <c r="BG57" s="374"/>
      <c r="BH57" s="238" t="s">
        <v>331</v>
      </c>
      <c r="BI57" s="34"/>
      <c r="BJ57" s="34"/>
      <c r="BK57" s="34"/>
      <c r="BL57" s="34"/>
      <c r="BM57" s="37"/>
      <c r="BN57" s="38"/>
      <c r="BO57" s="38"/>
      <c r="BP57" s="38"/>
      <c r="BQ57" s="38"/>
      <c r="BR57" s="41"/>
      <c r="BS57" s="42"/>
      <c r="BT57" s="42"/>
      <c r="BU57" s="42"/>
      <c r="BV57" s="42"/>
      <c r="BW57" s="45"/>
      <c r="BX57" s="46"/>
      <c r="BY57" s="46"/>
      <c r="BZ57" s="46"/>
      <c r="CA57" s="46"/>
      <c r="CB57" s="66"/>
      <c r="CC57" s="66"/>
      <c r="CD57" s="66"/>
      <c r="CE57" s="66"/>
      <c r="CF57" s="66"/>
      <c r="CG57" s="66"/>
      <c r="CH57" s="66"/>
    </row>
    <row r="58" spans="1:86" ht="29.1" customHeight="1" outlineLevel="1">
      <c r="A58" s="6" t="s">
        <v>13</v>
      </c>
      <c r="B58" s="96" t="s">
        <v>332</v>
      </c>
      <c r="C58" s="128"/>
      <c r="D58" s="128"/>
      <c r="E58" s="128"/>
      <c r="F58" s="128"/>
      <c r="G58" s="109"/>
      <c r="H58" s="109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99" t="s">
        <v>330</v>
      </c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216" t="s">
        <v>331</v>
      </c>
      <c r="AL58" s="216" t="s">
        <v>331</v>
      </c>
      <c r="AM58" s="217"/>
      <c r="AN58" s="217"/>
      <c r="AO58" s="217"/>
      <c r="AP58" s="217"/>
      <c r="AQ58" s="218"/>
      <c r="AR58" s="218"/>
      <c r="AS58" s="219" t="s">
        <v>331</v>
      </c>
      <c r="AT58" s="220"/>
      <c r="AU58" s="220"/>
      <c r="AV58" s="220"/>
      <c r="AW58" s="220"/>
      <c r="AX58" s="279" t="s">
        <v>331</v>
      </c>
      <c r="AY58" s="373"/>
      <c r="AZ58" s="373"/>
      <c r="BA58" s="373"/>
      <c r="BB58" s="373"/>
      <c r="BC58" s="248"/>
      <c r="BD58" s="374"/>
      <c r="BE58" s="374"/>
      <c r="BF58" s="374"/>
      <c r="BG58" s="374"/>
      <c r="BH58" s="238" t="s">
        <v>331</v>
      </c>
      <c r="BI58" s="34"/>
      <c r="BJ58" s="34"/>
      <c r="BK58" s="34"/>
      <c r="BL58" s="34"/>
      <c r="BM58" s="37"/>
      <c r="BN58" s="38"/>
      <c r="BO58" s="38"/>
      <c r="BP58" s="38"/>
      <c r="BQ58" s="38"/>
      <c r="BR58" s="41"/>
      <c r="BS58" s="42"/>
      <c r="BT58" s="42"/>
      <c r="BU58" s="42"/>
      <c r="BV58" s="42"/>
      <c r="BW58" s="45"/>
      <c r="BX58" s="46"/>
      <c r="BY58" s="46"/>
      <c r="BZ58" s="46"/>
      <c r="CA58" s="46"/>
      <c r="CB58" s="66"/>
      <c r="CC58" s="66"/>
      <c r="CD58" s="66"/>
      <c r="CE58" s="66"/>
      <c r="CF58" s="66"/>
      <c r="CG58" s="66"/>
      <c r="CH58" s="66"/>
    </row>
    <row r="59" spans="1:86" ht="29.1" customHeight="1" outlineLevel="1">
      <c r="A59" s="6" t="s">
        <v>4</v>
      </c>
      <c r="B59" s="96" t="s">
        <v>332</v>
      </c>
      <c r="C59" s="128"/>
      <c r="D59" s="128"/>
      <c r="E59" s="128"/>
      <c r="F59" s="128"/>
      <c r="G59" s="109"/>
      <c r="H59" s="109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99" t="s">
        <v>330</v>
      </c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216" t="s">
        <v>331</v>
      </c>
      <c r="AL59" s="216" t="s">
        <v>331</v>
      </c>
      <c r="AM59" s="217"/>
      <c r="AN59" s="217"/>
      <c r="AO59" s="217"/>
      <c r="AP59" s="217"/>
      <c r="AQ59" s="218"/>
      <c r="AR59" s="218"/>
      <c r="AS59" s="219" t="s">
        <v>331</v>
      </c>
      <c r="AT59" s="220"/>
      <c r="AU59" s="220"/>
      <c r="AV59" s="220"/>
      <c r="AW59" s="220"/>
      <c r="AX59" s="279" t="s">
        <v>331</v>
      </c>
      <c r="AY59" s="373"/>
      <c r="AZ59" s="373"/>
      <c r="BA59" s="373"/>
      <c r="BB59" s="373"/>
      <c r="BC59" s="248"/>
      <c r="BD59" s="374"/>
      <c r="BE59" s="374"/>
      <c r="BF59" s="374"/>
      <c r="BG59" s="374"/>
      <c r="BH59" s="238" t="s">
        <v>331</v>
      </c>
      <c r="BI59" s="34"/>
      <c r="BJ59" s="34"/>
      <c r="BK59" s="34"/>
      <c r="BL59" s="34"/>
      <c r="BM59" s="37"/>
      <c r="BN59" s="38"/>
      <c r="BO59" s="38"/>
      <c r="BP59" s="38"/>
      <c r="BQ59" s="38"/>
      <c r="BR59" s="41"/>
      <c r="BS59" s="42"/>
      <c r="BT59" s="42"/>
      <c r="BU59" s="42"/>
      <c r="BV59" s="42"/>
      <c r="BW59" s="45"/>
      <c r="BX59" s="46"/>
      <c r="BY59" s="46"/>
      <c r="BZ59" s="46"/>
      <c r="CA59" s="46"/>
      <c r="CB59" s="66"/>
      <c r="CC59" s="66"/>
      <c r="CD59" s="66"/>
      <c r="CE59" s="66"/>
      <c r="CF59" s="66"/>
      <c r="CG59" s="66"/>
      <c r="CH59" s="66"/>
    </row>
    <row r="60" spans="1:86" ht="29.1" customHeight="1" outlineLevel="1">
      <c r="A60" s="7" t="s">
        <v>0</v>
      </c>
      <c r="B60" s="96" t="s">
        <v>332</v>
      </c>
      <c r="C60" s="128"/>
      <c r="D60" s="128"/>
      <c r="E60" s="128"/>
      <c r="F60" s="128"/>
      <c r="G60" s="109"/>
      <c r="H60" s="109"/>
      <c r="I60" s="109"/>
      <c r="J60" s="123"/>
      <c r="K60" s="123"/>
      <c r="L60" s="123"/>
      <c r="M60" s="123"/>
      <c r="N60" s="123"/>
      <c r="O60" s="123"/>
      <c r="P60" s="123"/>
      <c r="Q60" s="123"/>
      <c r="R60" s="123"/>
      <c r="S60" s="99" t="s">
        <v>330</v>
      </c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216" t="s">
        <v>331</v>
      </c>
      <c r="AL60" s="216" t="s">
        <v>331</v>
      </c>
      <c r="AM60" s="217"/>
      <c r="AN60" s="217"/>
      <c r="AO60" s="217"/>
      <c r="AP60" s="217"/>
      <c r="AQ60" s="218"/>
      <c r="AR60" s="218"/>
      <c r="AS60" s="219" t="s">
        <v>331</v>
      </c>
      <c r="AT60" s="220"/>
      <c r="AU60" s="220"/>
      <c r="AV60" s="220"/>
      <c r="AW60" s="220"/>
      <c r="AX60" s="279" t="s">
        <v>331</v>
      </c>
      <c r="AY60" s="373"/>
      <c r="AZ60" s="373"/>
      <c r="BA60" s="373"/>
      <c r="BB60" s="373"/>
      <c r="BC60" s="248"/>
      <c r="BD60" s="374"/>
      <c r="BE60" s="374"/>
      <c r="BF60" s="374"/>
      <c r="BG60" s="374"/>
      <c r="BH60" s="238" t="s">
        <v>331</v>
      </c>
      <c r="BI60" s="34"/>
      <c r="BJ60" s="34"/>
      <c r="BK60" s="34"/>
      <c r="BL60" s="34"/>
      <c r="BM60" s="37"/>
      <c r="BN60" s="38"/>
      <c r="BO60" s="38"/>
      <c r="BP60" s="38"/>
      <c r="BQ60" s="38"/>
      <c r="BR60" s="41"/>
      <c r="BS60" s="42"/>
      <c r="BT60" s="42"/>
      <c r="BU60" s="42"/>
      <c r="BV60" s="42"/>
      <c r="BW60" s="45"/>
      <c r="BX60" s="46"/>
      <c r="BY60" s="46"/>
      <c r="BZ60" s="46"/>
      <c r="CA60" s="46"/>
      <c r="CB60" s="66"/>
      <c r="CC60" s="66"/>
      <c r="CD60" s="66"/>
      <c r="CE60" s="66"/>
      <c r="CF60" s="66"/>
      <c r="CG60" s="66"/>
      <c r="CH60" s="66"/>
    </row>
    <row r="61" spans="1:86" ht="29.1" customHeight="1" outlineLevel="1">
      <c r="A61" s="6" t="s">
        <v>15</v>
      </c>
      <c r="B61" s="96" t="s">
        <v>332</v>
      </c>
      <c r="C61" s="128"/>
      <c r="D61" s="128"/>
      <c r="E61" s="128"/>
      <c r="F61" s="128"/>
      <c r="G61" s="109"/>
      <c r="H61" s="109"/>
      <c r="I61" s="109"/>
      <c r="J61" s="123"/>
      <c r="K61" s="123"/>
      <c r="L61" s="123"/>
      <c r="M61" s="123"/>
      <c r="N61" s="123"/>
      <c r="O61" s="123"/>
      <c r="P61" s="123"/>
      <c r="Q61" s="123"/>
      <c r="R61" s="123"/>
      <c r="S61" s="99" t="s">
        <v>330</v>
      </c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216" t="s">
        <v>331</v>
      </c>
      <c r="AL61" s="216" t="s">
        <v>331</v>
      </c>
      <c r="AM61" s="217"/>
      <c r="AN61" s="217"/>
      <c r="AO61" s="217"/>
      <c r="AP61" s="217"/>
      <c r="AQ61" s="218"/>
      <c r="AR61" s="218"/>
      <c r="AS61" s="219" t="s">
        <v>331</v>
      </c>
      <c r="AT61" s="220"/>
      <c r="AU61" s="220"/>
      <c r="AV61" s="220"/>
      <c r="AW61" s="220"/>
      <c r="AX61" s="279" t="s">
        <v>331</v>
      </c>
      <c r="AY61" s="373"/>
      <c r="AZ61" s="373"/>
      <c r="BA61" s="373"/>
      <c r="BB61" s="373"/>
      <c r="BC61" s="248"/>
      <c r="BD61" s="374"/>
      <c r="BE61" s="374"/>
      <c r="BF61" s="374"/>
      <c r="BG61" s="374"/>
      <c r="BH61" s="238" t="s">
        <v>331</v>
      </c>
      <c r="BI61" s="34"/>
      <c r="BJ61" s="34"/>
      <c r="BK61" s="34"/>
      <c r="BL61" s="34"/>
      <c r="BM61" s="37"/>
      <c r="BN61" s="38"/>
      <c r="BO61" s="38"/>
      <c r="BP61" s="38"/>
      <c r="BQ61" s="38"/>
      <c r="BR61" s="41"/>
      <c r="BS61" s="42"/>
      <c r="BT61" s="42"/>
      <c r="BU61" s="42"/>
      <c r="BV61" s="42"/>
      <c r="BW61" s="45"/>
      <c r="BX61" s="46"/>
      <c r="BY61" s="46"/>
      <c r="BZ61" s="46"/>
      <c r="CA61" s="46"/>
      <c r="CB61" s="66"/>
      <c r="CC61" s="66"/>
      <c r="CD61" s="66"/>
      <c r="CE61" s="66"/>
      <c r="CF61" s="66"/>
      <c r="CG61" s="66"/>
      <c r="CH61" s="66"/>
    </row>
    <row r="62" spans="1:86" ht="29.1" customHeight="1" outlineLevel="1">
      <c r="A62" s="6" t="s">
        <v>21</v>
      </c>
      <c r="B62" s="96" t="s">
        <v>332</v>
      </c>
      <c r="C62" s="128"/>
      <c r="D62" s="128"/>
      <c r="E62" s="128"/>
      <c r="F62" s="128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99" t="s">
        <v>330</v>
      </c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216" t="s">
        <v>331</v>
      </c>
      <c r="AL62" s="216" t="s">
        <v>331</v>
      </c>
      <c r="AM62" s="217"/>
      <c r="AN62" s="217"/>
      <c r="AO62" s="217"/>
      <c r="AP62" s="217"/>
      <c r="AQ62" s="218"/>
      <c r="AR62" s="218"/>
      <c r="AS62" s="219" t="s">
        <v>331</v>
      </c>
      <c r="AT62" s="220"/>
      <c r="AU62" s="220"/>
      <c r="AV62" s="220"/>
      <c r="AW62" s="220"/>
      <c r="AX62" s="279" t="s">
        <v>331</v>
      </c>
      <c r="AY62" s="373"/>
      <c r="AZ62" s="373"/>
      <c r="BA62" s="373"/>
      <c r="BB62" s="373"/>
      <c r="BC62" s="248"/>
      <c r="BD62" s="374"/>
      <c r="BE62" s="374"/>
      <c r="BF62" s="374"/>
      <c r="BG62" s="374"/>
      <c r="BH62" s="238" t="s">
        <v>331</v>
      </c>
      <c r="BI62" s="34"/>
      <c r="BJ62" s="34"/>
      <c r="BK62" s="34"/>
      <c r="BL62" s="34"/>
      <c r="BM62" s="37"/>
      <c r="BN62" s="38"/>
      <c r="BO62" s="38"/>
      <c r="BP62" s="38"/>
      <c r="BQ62" s="38"/>
      <c r="BR62" s="41"/>
      <c r="BS62" s="42"/>
      <c r="BT62" s="42"/>
      <c r="BU62" s="42"/>
      <c r="BV62" s="42"/>
      <c r="BW62" s="45"/>
      <c r="BX62" s="46"/>
      <c r="BY62" s="46"/>
      <c r="BZ62" s="46"/>
      <c r="CA62" s="46"/>
      <c r="CB62" s="66"/>
      <c r="CC62" s="66"/>
      <c r="CD62" s="66"/>
      <c r="CE62" s="66"/>
      <c r="CF62" s="66"/>
      <c r="CG62" s="66"/>
      <c r="CH62" s="66"/>
    </row>
    <row r="63" spans="1:86" ht="29.1" customHeight="1" outlineLevel="1">
      <c r="A63" s="6" t="s">
        <v>10</v>
      </c>
      <c r="B63" s="96" t="s">
        <v>332</v>
      </c>
      <c r="C63" s="128"/>
      <c r="D63" s="128"/>
      <c r="E63" s="128"/>
      <c r="F63" s="128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99" t="s">
        <v>330</v>
      </c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216" t="s">
        <v>331</v>
      </c>
      <c r="AL63" s="216" t="s">
        <v>331</v>
      </c>
      <c r="AM63" s="217"/>
      <c r="AN63" s="217"/>
      <c r="AO63" s="217"/>
      <c r="AP63" s="217"/>
      <c r="AQ63" s="218"/>
      <c r="AR63" s="218"/>
      <c r="AS63" s="219" t="s">
        <v>331</v>
      </c>
      <c r="AT63" s="220"/>
      <c r="AU63" s="220"/>
      <c r="AV63" s="220"/>
      <c r="AW63" s="220"/>
      <c r="AX63" s="279" t="s">
        <v>331</v>
      </c>
      <c r="AY63" s="373"/>
      <c r="AZ63" s="373"/>
      <c r="BA63" s="373"/>
      <c r="BB63" s="373"/>
      <c r="BC63" s="248"/>
      <c r="BD63" s="374"/>
      <c r="BE63" s="374"/>
      <c r="BF63" s="374"/>
      <c r="BG63" s="374"/>
      <c r="BH63" s="238" t="s">
        <v>331</v>
      </c>
      <c r="BI63" s="34"/>
      <c r="BJ63" s="34"/>
      <c r="BK63" s="34"/>
      <c r="BL63" s="34"/>
      <c r="BM63" s="37"/>
      <c r="BN63" s="38"/>
      <c r="BO63" s="38"/>
      <c r="BP63" s="38"/>
      <c r="BQ63" s="38"/>
      <c r="BR63" s="41"/>
      <c r="BS63" s="42"/>
      <c r="BT63" s="42"/>
      <c r="BU63" s="42"/>
      <c r="BV63" s="42"/>
      <c r="BW63" s="45"/>
      <c r="BX63" s="46"/>
      <c r="BY63" s="46"/>
      <c r="BZ63" s="46"/>
      <c r="CA63" s="46"/>
      <c r="CB63" s="66"/>
      <c r="CC63" s="66"/>
      <c r="CD63" s="66"/>
      <c r="CE63" s="66"/>
      <c r="CF63" s="66"/>
      <c r="CG63" s="66"/>
      <c r="CH63" s="66"/>
    </row>
    <row r="64" spans="1:86" ht="29.1" customHeight="1" outlineLevel="1">
      <c r="A64" s="6" t="s">
        <v>2</v>
      </c>
      <c r="B64" s="96" t="s">
        <v>332</v>
      </c>
      <c r="C64" s="128"/>
      <c r="D64" s="128"/>
      <c r="E64" s="128"/>
      <c r="F64" s="128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99" t="s">
        <v>330</v>
      </c>
      <c r="T64" s="12"/>
      <c r="U64" s="12"/>
      <c r="V64" s="12"/>
      <c r="W64" s="12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216" t="s">
        <v>331</v>
      </c>
      <c r="AL64" s="216" t="s">
        <v>331</v>
      </c>
      <c r="AM64" s="217"/>
      <c r="AN64" s="217"/>
      <c r="AO64" s="217"/>
      <c r="AP64" s="217"/>
      <c r="AQ64" s="218"/>
      <c r="AR64" s="218"/>
      <c r="AS64" s="219" t="s">
        <v>331</v>
      </c>
      <c r="AT64" s="220"/>
      <c r="AU64" s="220"/>
      <c r="AV64" s="220"/>
      <c r="AW64" s="220"/>
      <c r="AX64" s="279" t="s">
        <v>331</v>
      </c>
      <c r="AY64" s="373"/>
      <c r="AZ64" s="373"/>
      <c r="BA64" s="373"/>
      <c r="BB64" s="373"/>
      <c r="BC64" s="248"/>
      <c r="BD64" s="374"/>
      <c r="BE64" s="374"/>
      <c r="BF64" s="374"/>
      <c r="BG64" s="374"/>
      <c r="BH64" s="238" t="s">
        <v>331</v>
      </c>
      <c r="BI64" s="34"/>
      <c r="BJ64" s="34"/>
      <c r="BK64" s="34"/>
      <c r="BL64" s="34"/>
      <c r="BM64" s="37"/>
      <c r="BN64" s="38"/>
      <c r="BO64" s="38"/>
      <c r="BP64" s="38"/>
      <c r="BQ64" s="38"/>
      <c r="BR64" s="41"/>
      <c r="BS64" s="42"/>
      <c r="BT64" s="42"/>
      <c r="BU64" s="42"/>
      <c r="BV64" s="42"/>
      <c r="BW64" s="45"/>
      <c r="BX64" s="46"/>
      <c r="BY64" s="46"/>
      <c r="BZ64" s="46"/>
      <c r="CA64" s="46"/>
      <c r="CB64" s="66"/>
      <c r="CC64" s="66"/>
      <c r="CD64" s="66"/>
      <c r="CE64" s="66"/>
      <c r="CF64" s="66"/>
      <c r="CG64" s="66"/>
      <c r="CH64" s="66"/>
    </row>
    <row r="65" spans="1:86" ht="29.1" customHeight="1" outlineLevel="1">
      <c r="A65" s="6" t="s">
        <v>23</v>
      </c>
      <c r="B65" s="96" t="s">
        <v>332</v>
      </c>
      <c r="C65" s="128"/>
      <c r="D65" s="128"/>
      <c r="E65" s="128"/>
      <c r="F65" s="128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99" t="s">
        <v>330</v>
      </c>
      <c r="T65" s="12"/>
      <c r="U65" s="12"/>
      <c r="V65" s="12"/>
      <c r="W65" s="12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216" t="s">
        <v>331</v>
      </c>
      <c r="AL65" s="216" t="s">
        <v>331</v>
      </c>
      <c r="AM65" s="217"/>
      <c r="AN65" s="217"/>
      <c r="AO65" s="217"/>
      <c r="AP65" s="217"/>
      <c r="AQ65" s="218"/>
      <c r="AR65" s="218"/>
      <c r="AS65" s="219" t="s">
        <v>331</v>
      </c>
      <c r="AT65" s="220"/>
      <c r="AU65" s="220"/>
      <c r="AV65" s="220"/>
      <c r="AW65" s="220"/>
      <c r="AX65" s="279" t="s">
        <v>331</v>
      </c>
      <c r="AY65" s="373"/>
      <c r="AZ65" s="373"/>
      <c r="BA65" s="373"/>
      <c r="BB65" s="373"/>
      <c r="BC65" s="248"/>
      <c r="BD65" s="374"/>
      <c r="BE65" s="374"/>
      <c r="BF65" s="374"/>
      <c r="BG65" s="374"/>
      <c r="BH65" s="238" t="s">
        <v>331</v>
      </c>
      <c r="BI65" s="34"/>
      <c r="BJ65" s="34"/>
      <c r="BK65" s="34"/>
      <c r="BL65" s="34"/>
      <c r="BM65" s="37"/>
      <c r="BN65" s="38"/>
      <c r="BO65" s="38"/>
      <c r="BP65" s="38"/>
      <c r="BQ65" s="38"/>
      <c r="BR65" s="41"/>
      <c r="BS65" s="42"/>
      <c r="BT65" s="42"/>
      <c r="BU65" s="42"/>
      <c r="BV65" s="42"/>
      <c r="BW65" s="45"/>
      <c r="BX65" s="46"/>
      <c r="BY65" s="46"/>
      <c r="BZ65" s="46"/>
      <c r="CA65" s="46"/>
      <c r="CB65" s="66"/>
      <c r="CC65" s="66"/>
      <c r="CD65" s="66"/>
      <c r="CE65" s="66"/>
      <c r="CF65" s="66"/>
      <c r="CG65" s="66"/>
      <c r="CH65" s="66"/>
    </row>
    <row r="66" spans="1:86" ht="29.1" customHeight="1" outlineLevel="1">
      <c r="A66" s="6" t="s">
        <v>17</v>
      </c>
      <c r="B66" s="96" t="s">
        <v>332</v>
      </c>
      <c r="C66" s="128"/>
      <c r="D66" s="128"/>
      <c r="E66" s="128"/>
      <c r="F66" s="128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99" t="s">
        <v>330</v>
      </c>
      <c r="T66" s="12"/>
      <c r="U66" s="12"/>
      <c r="V66" s="12"/>
      <c r="W66" s="12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216" t="s">
        <v>331</v>
      </c>
      <c r="AL66" s="216" t="s">
        <v>331</v>
      </c>
      <c r="AM66" s="217"/>
      <c r="AN66" s="217"/>
      <c r="AO66" s="217"/>
      <c r="AP66" s="217"/>
      <c r="AQ66" s="218"/>
      <c r="AR66" s="218"/>
      <c r="AS66" s="219" t="s">
        <v>331</v>
      </c>
      <c r="AT66" s="220"/>
      <c r="AU66" s="220"/>
      <c r="AV66" s="220"/>
      <c r="AW66" s="220"/>
      <c r="AX66" s="279" t="s">
        <v>331</v>
      </c>
      <c r="AY66" s="373"/>
      <c r="AZ66" s="373"/>
      <c r="BA66" s="373"/>
      <c r="BB66" s="373"/>
      <c r="BC66" s="248"/>
      <c r="BD66" s="374"/>
      <c r="BE66" s="374"/>
      <c r="BF66" s="374"/>
      <c r="BG66" s="374"/>
      <c r="BH66" s="238" t="s">
        <v>331</v>
      </c>
      <c r="BI66" s="34"/>
      <c r="BJ66" s="34"/>
      <c r="BK66" s="34"/>
      <c r="BL66" s="34"/>
      <c r="BM66" s="37"/>
      <c r="BN66" s="38"/>
      <c r="BO66" s="38"/>
      <c r="BP66" s="38"/>
      <c r="BQ66" s="38"/>
      <c r="BR66" s="41"/>
      <c r="BS66" s="42"/>
      <c r="BT66" s="42"/>
      <c r="BU66" s="42"/>
      <c r="BV66" s="42"/>
      <c r="BW66" s="45"/>
      <c r="BX66" s="46"/>
      <c r="BY66" s="46"/>
      <c r="BZ66" s="46"/>
      <c r="CA66" s="46"/>
      <c r="CB66" s="66"/>
      <c r="CC66" s="66"/>
      <c r="CD66" s="66"/>
      <c r="CE66" s="66"/>
      <c r="CF66" s="66"/>
      <c r="CG66" s="66"/>
      <c r="CH66" s="66"/>
    </row>
    <row r="67" spans="1:86" ht="29.1" customHeight="1" outlineLevel="1">
      <c r="A67" s="6" t="s">
        <v>24</v>
      </c>
      <c r="B67" s="96" t="s">
        <v>332</v>
      </c>
      <c r="C67" s="128"/>
      <c r="D67" s="128"/>
      <c r="E67" s="128"/>
      <c r="F67" s="128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99" t="s">
        <v>330</v>
      </c>
      <c r="T67" s="12"/>
      <c r="U67" s="12"/>
      <c r="V67" s="12"/>
      <c r="W67" s="12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216" t="s">
        <v>331</v>
      </c>
      <c r="AL67" s="216" t="s">
        <v>331</v>
      </c>
      <c r="AM67" s="217"/>
      <c r="AN67" s="217"/>
      <c r="AO67" s="217"/>
      <c r="AP67" s="217"/>
      <c r="AQ67" s="218"/>
      <c r="AR67" s="218"/>
      <c r="AS67" s="219" t="s">
        <v>331</v>
      </c>
      <c r="AT67" s="220"/>
      <c r="AU67" s="220"/>
      <c r="AV67" s="220"/>
      <c r="AW67" s="220"/>
      <c r="AX67" s="279" t="s">
        <v>331</v>
      </c>
      <c r="AY67" s="373"/>
      <c r="AZ67" s="373"/>
      <c r="BA67" s="373"/>
      <c r="BB67" s="373"/>
      <c r="BC67" s="248"/>
      <c r="BD67" s="374"/>
      <c r="BE67" s="374"/>
      <c r="BF67" s="374"/>
      <c r="BG67" s="374"/>
      <c r="BH67" s="238" t="s">
        <v>331</v>
      </c>
      <c r="BI67" s="34"/>
      <c r="BJ67" s="34"/>
      <c r="BK67" s="34"/>
      <c r="BL67" s="34"/>
      <c r="BM67" s="37"/>
      <c r="BN67" s="38"/>
      <c r="BO67" s="38"/>
      <c r="BP67" s="38"/>
      <c r="BQ67" s="38"/>
      <c r="BR67" s="41"/>
      <c r="BS67" s="42"/>
      <c r="BT67" s="42"/>
      <c r="BU67" s="42"/>
      <c r="BV67" s="42"/>
      <c r="BW67" s="45"/>
      <c r="BX67" s="46"/>
      <c r="BY67" s="46"/>
      <c r="BZ67" s="46"/>
      <c r="CA67" s="46"/>
      <c r="CB67" s="66"/>
      <c r="CC67" s="66"/>
      <c r="CD67" s="66"/>
      <c r="CE67" s="66"/>
      <c r="CF67" s="66"/>
      <c r="CG67" s="66"/>
      <c r="CH67" s="66"/>
    </row>
    <row r="68" spans="1:86" ht="29.1" customHeight="1" outlineLevel="1">
      <c r="A68" s="6" t="s">
        <v>27</v>
      </c>
      <c r="B68" s="96" t="s">
        <v>332</v>
      </c>
      <c r="C68" s="128"/>
      <c r="D68" s="128"/>
      <c r="E68" s="128"/>
      <c r="F68" s="128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99" t="s">
        <v>330</v>
      </c>
      <c r="T68" s="12"/>
      <c r="U68" s="12"/>
      <c r="V68" s="12"/>
      <c r="W68" s="12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216" t="s">
        <v>331</v>
      </c>
      <c r="AL68" s="216" t="s">
        <v>331</v>
      </c>
      <c r="AM68" s="217"/>
      <c r="AN68" s="217"/>
      <c r="AO68" s="217"/>
      <c r="AP68" s="217"/>
      <c r="AQ68" s="218"/>
      <c r="AR68" s="218"/>
      <c r="AS68" s="219" t="s">
        <v>331</v>
      </c>
      <c r="AT68" s="220"/>
      <c r="AU68" s="220"/>
      <c r="AV68" s="220"/>
      <c r="AW68" s="220"/>
      <c r="AX68" s="279" t="s">
        <v>331</v>
      </c>
      <c r="AY68" s="373"/>
      <c r="AZ68" s="373"/>
      <c r="BA68" s="373"/>
      <c r="BB68" s="373"/>
      <c r="BC68" s="248"/>
      <c r="BD68" s="374"/>
      <c r="BE68" s="374"/>
      <c r="BF68" s="374"/>
      <c r="BG68" s="374"/>
      <c r="BH68" s="238" t="s">
        <v>331</v>
      </c>
      <c r="BI68" s="34"/>
      <c r="BJ68" s="34"/>
      <c r="BK68" s="34"/>
      <c r="BL68" s="34"/>
      <c r="BM68" s="37"/>
      <c r="BN68" s="38"/>
      <c r="BO68" s="38"/>
      <c r="BP68" s="38"/>
      <c r="BQ68" s="38"/>
      <c r="BR68" s="41"/>
      <c r="BS68" s="42"/>
      <c r="BT68" s="42"/>
      <c r="BU68" s="42"/>
      <c r="BV68" s="42"/>
      <c r="BW68" s="45"/>
      <c r="BX68" s="46"/>
      <c r="BY68" s="46"/>
      <c r="BZ68" s="46"/>
      <c r="CA68" s="46"/>
      <c r="CB68" s="66"/>
      <c r="CC68" s="66"/>
      <c r="CD68" s="66"/>
      <c r="CE68" s="66"/>
      <c r="CF68" s="66"/>
      <c r="CG68" s="66"/>
      <c r="CH68" s="66"/>
    </row>
    <row r="69" spans="1:86" ht="29.1" customHeight="1" outlineLevel="1">
      <c r="A69" s="6" t="s">
        <v>8</v>
      </c>
      <c r="B69" s="96" t="s">
        <v>332</v>
      </c>
      <c r="C69" s="128"/>
      <c r="D69" s="128"/>
      <c r="E69" s="128"/>
      <c r="F69" s="128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99" t="s">
        <v>330</v>
      </c>
      <c r="T69" s="12"/>
      <c r="U69" s="12"/>
      <c r="V69" s="12"/>
      <c r="W69" s="12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216" t="s">
        <v>331</v>
      </c>
      <c r="AL69" s="216" t="s">
        <v>331</v>
      </c>
      <c r="AM69" s="217"/>
      <c r="AN69" s="217"/>
      <c r="AO69" s="217"/>
      <c r="AP69" s="217"/>
      <c r="AQ69" s="218"/>
      <c r="AR69" s="218"/>
      <c r="AS69" s="219" t="s">
        <v>331</v>
      </c>
      <c r="AT69" s="220"/>
      <c r="AU69" s="220"/>
      <c r="AV69" s="220"/>
      <c r="AW69" s="220"/>
      <c r="AX69" s="279" t="s">
        <v>331</v>
      </c>
      <c r="AY69" s="373"/>
      <c r="AZ69" s="373"/>
      <c r="BA69" s="373"/>
      <c r="BB69" s="373"/>
      <c r="BC69" s="248"/>
      <c r="BD69" s="374"/>
      <c r="BE69" s="374"/>
      <c r="BF69" s="374"/>
      <c r="BG69" s="374"/>
      <c r="BH69" s="238" t="s">
        <v>331</v>
      </c>
      <c r="BI69" s="34"/>
      <c r="BJ69" s="34"/>
      <c r="BK69" s="34"/>
      <c r="BL69" s="34"/>
      <c r="BM69" s="37"/>
      <c r="BN69" s="38"/>
      <c r="BO69" s="38"/>
      <c r="BP69" s="38"/>
      <c r="BQ69" s="38"/>
      <c r="BR69" s="41"/>
      <c r="BS69" s="42"/>
      <c r="BT69" s="42"/>
      <c r="BU69" s="42"/>
      <c r="BV69" s="42"/>
      <c r="BW69" s="45"/>
      <c r="BX69" s="46"/>
      <c r="BY69" s="46"/>
      <c r="BZ69" s="46"/>
      <c r="CA69" s="46"/>
      <c r="CB69" s="66"/>
      <c r="CC69" s="66"/>
      <c r="CD69" s="66"/>
      <c r="CE69" s="66"/>
      <c r="CF69" s="66"/>
      <c r="CG69" s="66"/>
      <c r="CH69" s="66"/>
    </row>
    <row r="70" spans="1:86" ht="29.1" customHeight="1" outlineLevel="1">
      <c r="A70" s="6" t="s">
        <v>11</v>
      </c>
      <c r="B70" s="96" t="s">
        <v>332</v>
      </c>
      <c r="C70" s="128"/>
      <c r="D70" s="128"/>
      <c r="E70" s="128"/>
      <c r="F70" s="128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99" t="s">
        <v>330</v>
      </c>
      <c r="T70" s="12"/>
      <c r="U70" s="12"/>
      <c r="V70" s="12"/>
      <c r="W70" s="12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216" t="s">
        <v>331</v>
      </c>
      <c r="AL70" s="216" t="s">
        <v>331</v>
      </c>
      <c r="AM70" s="217"/>
      <c r="AN70" s="217"/>
      <c r="AO70" s="217"/>
      <c r="AP70" s="217"/>
      <c r="AQ70" s="218"/>
      <c r="AR70" s="218"/>
      <c r="AS70" s="219" t="s">
        <v>331</v>
      </c>
      <c r="AT70" s="220"/>
      <c r="AU70" s="220"/>
      <c r="AV70" s="220"/>
      <c r="AW70" s="220"/>
      <c r="AX70" s="279" t="s">
        <v>331</v>
      </c>
      <c r="AY70" s="373"/>
      <c r="AZ70" s="373"/>
      <c r="BA70" s="373"/>
      <c r="BB70" s="373"/>
      <c r="BC70" s="248"/>
      <c r="BD70" s="374"/>
      <c r="BE70" s="374"/>
      <c r="BF70" s="374"/>
      <c r="BG70" s="374"/>
      <c r="BH70" s="238" t="s">
        <v>331</v>
      </c>
      <c r="BI70" s="34"/>
      <c r="BJ70" s="34"/>
      <c r="BK70" s="34"/>
      <c r="BL70" s="34"/>
      <c r="BM70" s="37"/>
      <c r="BN70" s="38"/>
      <c r="BO70" s="38"/>
      <c r="BP70" s="38"/>
      <c r="BQ70" s="38"/>
      <c r="BR70" s="41"/>
      <c r="BS70" s="42"/>
      <c r="BT70" s="42"/>
      <c r="BU70" s="42"/>
      <c r="BV70" s="42"/>
      <c r="BW70" s="45"/>
      <c r="BX70" s="46"/>
      <c r="BY70" s="46"/>
      <c r="BZ70" s="46"/>
      <c r="CA70" s="46"/>
      <c r="CB70" s="66"/>
      <c r="CC70" s="66"/>
      <c r="CD70" s="66"/>
      <c r="CE70" s="66"/>
      <c r="CF70" s="66"/>
      <c r="CG70" s="66"/>
      <c r="CH70" s="66"/>
    </row>
    <row r="71" spans="1:86" ht="29.1" customHeight="1" outlineLevel="1">
      <c r="A71" s="6" t="s">
        <v>14</v>
      </c>
      <c r="B71" s="96" t="s">
        <v>332</v>
      </c>
      <c r="C71" s="128"/>
      <c r="D71" s="128"/>
      <c r="E71" s="128"/>
      <c r="F71" s="128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99" t="s">
        <v>330</v>
      </c>
      <c r="T71" s="12"/>
      <c r="U71" s="12"/>
      <c r="V71" s="12"/>
      <c r="W71" s="12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216" t="s">
        <v>331</v>
      </c>
      <c r="AL71" s="216" t="s">
        <v>331</v>
      </c>
      <c r="AM71" s="217"/>
      <c r="AN71" s="217"/>
      <c r="AO71" s="217"/>
      <c r="AP71" s="217"/>
      <c r="AQ71" s="218"/>
      <c r="AR71" s="218"/>
      <c r="AS71" s="219" t="s">
        <v>331</v>
      </c>
      <c r="AT71" s="220"/>
      <c r="AU71" s="220"/>
      <c r="AV71" s="220"/>
      <c r="AW71" s="220"/>
      <c r="AX71" s="279" t="s">
        <v>331</v>
      </c>
      <c r="AY71" s="373"/>
      <c r="AZ71" s="373"/>
      <c r="BA71" s="373"/>
      <c r="BB71" s="373"/>
      <c r="BC71" s="248"/>
      <c r="BD71" s="374"/>
      <c r="BE71" s="374"/>
      <c r="BF71" s="374"/>
      <c r="BG71" s="374"/>
      <c r="BH71" s="238" t="s">
        <v>331</v>
      </c>
      <c r="BI71" s="34"/>
      <c r="BJ71" s="34"/>
      <c r="BK71" s="34"/>
      <c r="BL71" s="34"/>
      <c r="BM71" s="37"/>
      <c r="BN71" s="38"/>
      <c r="BO71" s="38"/>
      <c r="BP71" s="38"/>
      <c r="BQ71" s="38"/>
      <c r="BR71" s="41"/>
      <c r="BS71" s="42"/>
      <c r="BT71" s="42"/>
      <c r="BU71" s="42"/>
      <c r="BV71" s="42"/>
      <c r="BW71" s="45"/>
      <c r="BX71" s="46"/>
      <c r="BY71" s="46"/>
      <c r="BZ71" s="46"/>
      <c r="CA71" s="46"/>
      <c r="CB71" s="66"/>
      <c r="CC71" s="66"/>
      <c r="CD71" s="66"/>
      <c r="CE71" s="66"/>
      <c r="CF71" s="66"/>
      <c r="CG71" s="66"/>
      <c r="CH71" s="66"/>
    </row>
    <row r="72" spans="1:86" ht="29.1" customHeight="1" outlineLevel="1">
      <c r="A72" s="6" t="s">
        <v>12</v>
      </c>
      <c r="B72" s="96" t="s">
        <v>332</v>
      </c>
      <c r="C72" s="128"/>
      <c r="D72" s="128"/>
      <c r="E72" s="128"/>
      <c r="F72" s="128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99" t="s">
        <v>330</v>
      </c>
      <c r="T72" s="12"/>
      <c r="U72" s="12"/>
      <c r="V72" s="12"/>
      <c r="W72" s="12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216" t="s">
        <v>331</v>
      </c>
      <c r="AL72" s="216" t="s">
        <v>331</v>
      </c>
      <c r="AM72" s="217"/>
      <c r="AN72" s="217"/>
      <c r="AO72" s="217"/>
      <c r="AP72" s="217"/>
      <c r="AQ72" s="218"/>
      <c r="AR72" s="218"/>
      <c r="AS72" s="219" t="s">
        <v>331</v>
      </c>
      <c r="AT72" s="220"/>
      <c r="AU72" s="220"/>
      <c r="AV72" s="220"/>
      <c r="AW72" s="220"/>
      <c r="AX72" s="279" t="s">
        <v>331</v>
      </c>
      <c r="AY72" s="373"/>
      <c r="AZ72" s="373"/>
      <c r="BA72" s="373"/>
      <c r="BB72" s="373"/>
      <c r="BC72" s="248"/>
      <c r="BD72" s="374"/>
      <c r="BE72" s="374"/>
      <c r="BF72" s="374"/>
      <c r="BG72" s="374"/>
      <c r="BH72" s="238" t="s">
        <v>331</v>
      </c>
      <c r="BI72" s="34"/>
      <c r="BJ72" s="34"/>
      <c r="BK72" s="34"/>
      <c r="BL72" s="34"/>
      <c r="BM72" s="37"/>
      <c r="BN72" s="38"/>
      <c r="BO72" s="38"/>
      <c r="BP72" s="38"/>
      <c r="BQ72" s="38"/>
      <c r="BR72" s="41"/>
      <c r="BS72" s="42"/>
      <c r="BT72" s="42"/>
      <c r="BU72" s="42"/>
      <c r="BV72" s="42"/>
      <c r="BW72" s="45"/>
      <c r="BX72" s="46"/>
      <c r="BY72" s="46"/>
      <c r="BZ72" s="46"/>
      <c r="CA72" s="46"/>
      <c r="CB72" s="66"/>
      <c r="CC72" s="66"/>
      <c r="CD72" s="66"/>
      <c r="CE72" s="66"/>
      <c r="CF72" s="66"/>
      <c r="CG72" s="66"/>
      <c r="CH72" s="66"/>
    </row>
    <row r="73" spans="1:86" ht="29.1" customHeight="1" outlineLevel="1">
      <c r="A73" s="6" t="s">
        <v>25</v>
      </c>
      <c r="B73" s="96" t="s">
        <v>332</v>
      </c>
      <c r="C73" s="128"/>
      <c r="D73" s="128"/>
      <c r="E73" s="128"/>
      <c r="F73" s="128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99" t="s">
        <v>330</v>
      </c>
      <c r="T73" s="12"/>
      <c r="U73" s="12"/>
      <c r="V73" s="12"/>
      <c r="W73" s="12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216" t="s">
        <v>331</v>
      </c>
      <c r="AL73" s="216" t="s">
        <v>331</v>
      </c>
      <c r="AM73" s="217"/>
      <c r="AN73" s="217"/>
      <c r="AO73" s="217"/>
      <c r="AP73" s="217"/>
      <c r="AQ73" s="218"/>
      <c r="AR73" s="218"/>
      <c r="AS73" s="219" t="s">
        <v>331</v>
      </c>
      <c r="AT73" s="220"/>
      <c r="AU73" s="220"/>
      <c r="AV73" s="220"/>
      <c r="AW73" s="220"/>
      <c r="AX73" s="279" t="s">
        <v>331</v>
      </c>
      <c r="AY73" s="373"/>
      <c r="AZ73" s="373"/>
      <c r="BA73" s="373"/>
      <c r="BB73" s="373"/>
      <c r="BC73" s="248"/>
      <c r="BD73" s="374"/>
      <c r="BE73" s="374"/>
      <c r="BF73" s="374"/>
      <c r="BG73" s="374"/>
      <c r="BH73" s="238" t="s">
        <v>331</v>
      </c>
      <c r="BI73" s="34"/>
      <c r="BJ73" s="34"/>
      <c r="BK73" s="34"/>
      <c r="BL73" s="34"/>
      <c r="BM73" s="37"/>
      <c r="BN73" s="38"/>
      <c r="BO73" s="38"/>
      <c r="BP73" s="38"/>
      <c r="BQ73" s="38"/>
      <c r="BR73" s="41"/>
      <c r="BS73" s="42"/>
      <c r="BT73" s="42"/>
      <c r="BU73" s="42"/>
      <c r="BV73" s="42"/>
      <c r="BW73" s="45"/>
      <c r="BX73" s="46"/>
      <c r="BY73" s="46"/>
      <c r="BZ73" s="46"/>
      <c r="CA73" s="46"/>
      <c r="CB73" s="66"/>
      <c r="CC73" s="66"/>
      <c r="CD73" s="66"/>
      <c r="CE73" s="66"/>
      <c r="CF73" s="66"/>
      <c r="CG73" s="66"/>
      <c r="CH73" s="66"/>
    </row>
    <row r="74" spans="1:86" ht="29.1" customHeight="1" outlineLevel="1">
      <c r="A74" s="6" t="s">
        <v>26</v>
      </c>
      <c r="B74" s="96" t="s">
        <v>332</v>
      </c>
      <c r="C74" s="128"/>
      <c r="D74" s="128"/>
      <c r="E74" s="128"/>
      <c r="F74" s="128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99" t="s">
        <v>330</v>
      </c>
      <c r="T74" s="12"/>
      <c r="U74" s="12"/>
      <c r="V74" s="12"/>
      <c r="W74" s="12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216" t="s">
        <v>331</v>
      </c>
      <c r="AL74" s="216" t="s">
        <v>331</v>
      </c>
      <c r="AM74" s="217"/>
      <c r="AN74" s="217"/>
      <c r="AO74" s="217"/>
      <c r="AP74" s="217"/>
      <c r="AQ74" s="218"/>
      <c r="AR74" s="218"/>
      <c r="AS74" s="219" t="s">
        <v>331</v>
      </c>
      <c r="AT74" s="220"/>
      <c r="AU74" s="220"/>
      <c r="AV74" s="220"/>
      <c r="AW74" s="220"/>
      <c r="AX74" s="279" t="s">
        <v>331</v>
      </c>
      <c r="AY74" s="373"/>
      <c r="AZ74" s="373"/>
      <c r="BA74" s="373"/>
      <c r="BB74" s="373"/>
      <c r="BC74" s="248"/>
      <c r="BD74" s="374"/>
      <c r="BE74" s="374"/>
      <c r="BF74" s="374"/>
      <c r="BG74" s="374"/>
      <c r="BH74" s="238" t="s">
        <v>331</v>
      </c>
      <c r="BI74" s="34"/>
      <c r="BJ74" s="34"/>
      <c r="BK74" s="34"/>
      <c r="BL74" s="34"/>
      <c r="BM74" s="37"/>
      <c r="BN74" s="38"/>
      <c r="BO74" s="38"/>
      <c r="BP74" s="38"/>
      <c r="BQ74" s="38"/>
      <c r="BR74" s="41"/>
      <c r="BS74" s="42"/>
      <c r="BT74" s="42"/>
      <c r="BU74" s="42"/>
      <c r="BV74" s="42"/>
      <c r="BW74" s="45"/>
      <c r="BX74" s="46"/>
      <c r="BY74" s="46"/>
      <c r="BZ74" s="46"/>
      <c r="CA74" s="46"/>
      <c r="CB74" s="66"/>
      <c r="CC74" s="66"/>
      <c r="CD74" s="66"/>
      <c r="CE74" s="66"/>
      <c r="CF74" s="66"/>
      <c r="CG74" s="66"/>
      <c r="CH74" s="66"/>
    </row>
    <row r="75" spans="1:86" ht="29.1" customHeight="1" outlineLevel="1">
      <c r="A75" s="6" t="s">
        <v>5</v>
      </c>
      <c r="B75" s="96" t="s">
        <v>332</v>
      </c>
      <c r="C75" s="128"/>
      <c r="D75" s="128"/>
      <c r="E75" s="128"/>
      <c r="F75" s="128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99" t="s">
        <v>330</v>
      </c>
      <c r="T75" s="12"/>
      <c r="U75" s="12"/>
      <c r="V75" s="12"/>
      <c r="W75" s="12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216" t="s">
        <v>331</v>
      </c>
      <c r="AL75" s="216" t="s">
        <v>331</v>
      </c>
      <c r="AM75" s="217"/>
      <c r="AN75" s="217"/>
      <c r="AO75" s="217"/>
      <c r="AP75" s="217"/>
      <c r="AQ75" s="218"/>
      <c r="AR75" s="218"/>
      <c r="AS75" s="219" t="s">
        <v>331</v>
      </c>
      <c r="AT75" s="220"/>
      <c r="AU75" s="220"/>
      <c r="AV75" s="220"/>
      <c r="AW75" s="220"/>
      <c r="AX75" s="279" t="s">
        <v>331</v>
      </c>
      <c r="AY75" s="373"/>
      <c r="AZ75" s="373"/>
      <c r="BA75" s="373"/>
      <c r="BB75" s="373"/>
      <c r="BC75" s="248"/>
      <c r="BD75" s="374"/>
      <c r="BE75" s="374"/>
      <c r="BF75" s="374"/>
      <c r="BG75" s="374"/>
      <c r="BH75" s="238" t="s">
        <v>331</v>
      </c>
      <c r="BI75" s="34"/>
      <c r="BJ75" s="34"/>
      <c r="BK75" s="34"/>
      <c r="BL75" s="34"/>
      <c r="BM75" s="37"/>
      <c r="BN75" s="38"/>
      <c r="BO75" s="38"/>
      <c r="BP75" s="38"/>
      <c r="BQ75" s="38"/>
      <c r="BR75" s="41"/>
      <c r="BS75" s="42"/>
      <c r="BT75" s="42"/>
      <c r="BU75" s="42"/>
      <c r="BV75" s="42"/>
      <c r="BW75" s="45"/>
      <c r="BX75" s="46"/>
      <c r="BY75" s="46"/>
      <c r="BZ75" s="46"/>
      <c r="CA75" s="46"/>
      <c r="CB75" s="66"/>
      <c r="CC75" s="66"/>
      <c r="CD75" s="66"/>
      <c r="CE75" s="66"/>
      <c r="CF75" s="66"/>
      <c r="CG75" s="66"/>
      <c r="CH75" s="66"/>
    </row>
    <row r="76" spans="1:86" ht="29.1" customHeight="1" outlineLevel="1">
      <c r="A76" s="6" t="s">
        <v>7</v>
      </c>
      <c r="B76" s="96" t="s">
        <v>332</v>
      </c>
      <c r="C76" s="128"/>
      <c r="D76" s="128"/>
      <c r="E76" s="128"/>
      <c r="F76" s="128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99" t="s">
        <v>330</v>
      </c>
      <c r="T76" s="12"/>
      <c r="U76" s="12"/>
      <c r="V76" s="12"/>
      <c r="W76" s="12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216" t="s">
        <v>331</v>
      </c>
      <c r="AL76" s="216" t="s">
        <v>331</v>
      </c>
      <c r="AM76" s="217"/>
      <c r="AN76" s="217"/>
      <c r="AO76" s="217"/>
      <c r="AP76" s="217"/>
      <c r="AQ76" s="218"/>
      <c r="AR76" s="218"/>
      <c r="AS76" s="219" t="s">
        <v>331</v>
      </c>
      <c r="AT76" s="220"/>
      <c r="AU76" s="220"/>
      <c r="AV76" s="220"/>
      <c r="AW76" s="220"/>
      <c r="AX76" s="279" t="s">
        <v>331</v>
      </c>
      <c r="AY76" s="373"/>
      <c r="AZ76" s="373"/>
      <c r="BA76" s="373"/>
      <c r="BB76" s="373"/>
      <c r="BC76" s="248"/>
      <c r="BD76" s="374"/>
      <c r="BE76" s="374"/>
      <c r="BF76" s="374"/>
      <c r="BG76" s="374"/>
      <c r="BH76" s="238" t="s">
        <v>331</v>
      </c>
      <c r="BI76" s="34"/>
      <c r="BJ76" s="34"/>
      <c r="BK76" s="34"/>
      <c r="BL76" s="34"/>
      <c r="BM76" s="37"/>
      <c r="BN76" s="38"/>
      <c r="BO76" s="38"/>
      <c r="BP76" s="38"/>
      <c r="BQ76" s="38"/>
      <c r="BR76" s="41"/>
      <c r="BS76" s="42"/>
      <c r="BT76" s="42"/>
      <c r="BU76" s="42"/>
      <c r="BV76" s="42"/>
      <c r="BW76" s="45"/>
      <c r="BX76" s="46"/>
      <c r="BY76" s="46"/>
      <c r="BZ76" s="46"/>
      <c r="CA76" s="46"/>
      <c r="CB76" s="66"/>
      <c r="CC76" s="66"/>
      <c r="CD76" s="66"/>
      <c r="CE76" s="66"/>
      <c r="CF76" s="66"/>
      <c r="CG76" s="66"/>
      <c r="CH76" s="66"/>
    </row>
    <row r="77" spans="1:86" ht="29.1" customHeight="1" outlineLevel="1">
      <c r="A77" s="6" t="s">
        <v>1</v>
      </c>
      <c r="B77" s="96" t="s">
        <v>332</v>
      </c>
      <c r="C77" s="128"/>
      <c r="D77" s="128"/>
      <c r="E77" s="128"/>
      <c r="F77" s="128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99" t="s">
        <v>330</v>
      </c>
      <c r="T77" s="12"/>
      <c r="U77" s="12"/>
      <c r="V77" s="12"/>
      <c r="W77" s="12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216" t="s">
        <v>331</v>
      </c>
      <c r="AL77" s="216" t="s">
        <v>331</v>
      </c>
      <c r="AM77" s="217"/>
      <c r="AN77" s="217"/>
      <c r="AO77" s="217"/>
      <c r="AP77" s="217"/>
      <c r="AQ77" s="218"/>
      <c r="AR77" s="218"/>
      <c r="AS77" s="219" t="s">
        <v>331</v>
      </c>
      <c r="AT77" s="220"/>
      <c r="AU77" s="220"/>
      <c r="AV77" s="220"/>
      <c r="AW77" s="220"/>
      <c r="AX77" s="279" t="s">
        <v>331</v>
      </c>
      <c r="AY77" s="373"/>
      <c r="AZ77" s="373"/>
      <c r="BA77" s="373"/>
      <c r="BB77" s="373"/>
      <c r="BC77" s="248"/>
      <c r="BD77" s="374"/>
      <c r="BE77" s="374"/>
      <c r="BF77" s="374"/>
      <c r="BG77" s="374"/>
      <c r="BH77" s="238" t="s">
        <v>331</v>
      </c>
      <c r="BI77" s="34"/>
      <c r="BJ77" s="34"/>
      <c r="BK77" s="34"/>
      <c r="BL77" s="34"/>
      <c r="BM77" s="37"/>
      <c r="BN77" s="38"/>
      <c r="BO77" s="38"/>
      <c r="BP77" s="38"/>
      <c r="BQ77" s="38"/>
      <c r="BR77" s="41"/>
      <c r="BS77" s="42"/>
      <c r="BT77" s="42"/>
      <c r="BU77" s="42"/>
      <c r="BV77" s="42"/>
      <c r="BW77" s="45"/>
      <c r="BX77" s="46"/>
      <c r="BY77" s="46"/>
      <c r="BZ77" s="46"/>
      <c r="CA77" s="46"/>
      <c r="CB77" s="66"/>
      <c r="CC77" s="66"/>
      <c r="CD77" s="66"/>
      <c r="CE77" s="66"/>
      <c r="CF77" s="66"/>
      <c r="CG77" s="66"/>
      <c r="CH77" s="66"/>
    </row>
    <row r="78" spans="1:86" s="48" customFormat="1" ht="29.1" customHeight="1" outlineLevel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22"/>
      <c r="BY78" s="22"/>
      <c r="BZ78" s="22"/>
      <c r="CA78" s="22"/>
      <c r="CB78" s="1"/>
      <c r="CC78" s="1"/>
      <c r="CD78" s="1"/>
      <c r="CE78" s="1"/>
      <c r="CF78" s="1"/>
      <c r="CG78" s="1"/>
      <c r="CH78" s="1"/>
    </row>
    <row r="79" spans="1:86" ht="30" customHeight="1" outlineLevel="1">
      <c r="A79" s="47" t="s">
        <v>29</v>
      </c>
      <c r="B79" s="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2"/>
      <c r="U79" s="12"/>
      <c r="V79" s="12"/>
      <c r="W79" s="12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216" t="s">
        <v>331</v>
      </c>
      <c r="AL79" s="216" t="s">
        <v>331</v>
      </c>
      <c r="AM79" s="16"/>
      <c r="AN79" s="16"/>
      <c r="AO79" s="16"/>
      <c r="AP79" s="16"/>
      <c r="AQ79" s="17"/>
      <c r="AR79" s="17"/>
      <c r="AS79" s="219" t="s">
        <v>331</v>
      </c>
      <c r="AT79" s="220"/>
      <c r="AU79" s="220"/>
      <c r="AV79" s="220"/>
      <c r="AW79" s="220"/>
      <c r="AX79" s="279" t="s">
        <v>331</v>
      </c>
      <c r="AY79" s="26"/>
      <c r="AZ79" s="26"/>
      <c r="BA79" s="26"/>
      <c r="BB79" s="26"/>
      <c r="BC79" s="29"/>
      <c r="BD79" s="30"/>
      <c r="BE79" s="30"/>
      <c r="BF79" s="30"/>
      <c r="BG79" s="30"/>
      <c r="BH79" s="33"/>
      <c r="BI79" s="34"/>
      <c r="BJ79" s="34"/>
      <c r="BK79" s="34"/>
      <c r="BL79" s="34"/>
      <c r="BM79" s="37"/>
      <c r="BN79" s="38"/>
      <c r="BO79" s="38"/>
      <c r="BP79" s="38"/>
      <c r="BQ79" s="38"/>
      <c r="BR79" s="41"/>
      <c r="BS79" s="42"/>
      <c r="BT79" s="42"/>
      <c r="BU79" s="42"/>
      <c r="BV79" s="42"/>
      <c r="BW79" s="45"/>
      <c r="BX79" s="46"/>
      <c r="BY79" s="46"/>
      <c r="BZ79" s="46"/>
      <c r="CA79" s="46"/>
      <c r="CB79" s="66"/>
      <c r="CC79" s="66"/>
      <c r="CD79" s="66"/>
      <c r="CE79" s="66"/>
      <c r="CF79" s="66"/>
      <c r="CG79" s="66"/>
      <c r="CH79" s="66"/>
    </row>
    <row r="80" spans="1:86" ht="30" customHeight="1" outlineLevel="1">
      <c r="A80" s="47" t="s">
        <v>28</v>
      </c>
      <c r="B80" s="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2"/>
      <c r="U80" s="12"/>
      <c r="V80" s="12"/>
      <c r="W80" s="12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216" t="s">
        <v>331</v>
      </c>
      <c r="AL80" s="216" t="s">
        <v>331</v>
      </c>
      <c r="AM80" s="16"/>
      <c r="AN80" s="16"/>
      <c r="AO80" s="16"/>
      <c r="AP80" s="16"/>
      <c r="AQ80" s="17"/>
      <c r="AR80" s="17"/>
      <c r="AS80" s="219" t="s">
        <v>331</v>
      </c>
      <c r="AT80" s="220"/>
      <c r="AU80" s="220"/>
      <c r="AV80" s="220"/>
      <c r="AW80" s="220"/>
      <c r="AX80" s="279" t="s">
        <v>331</v>
      </c>
      <c r="AY80" s="26"/>
      <c r="AZ80" s="26"/>
      <c r="BA80" s="26"/>
      <c r="BB80" s="26"/>
      <c r="BC80" s="29"/>
      <c r="BD80" s="30"/>
      <c r="BE80" s="30"/>
      <c r="BF80" s="30"/>
      <c r="BG80" s="30"/>
      <c r="BH80" s="33"/>
      <c r="BI80" s="33"/>
      <c r="BJ80" s="33"/>
      <c r="BK80" s="33"/>
      <c r="BL80" s="33"/>
      <c r="BM80" s="37"/>
      <c r="BN80" s="38"/>
      <c r="BO80" s="38"/>
      <c r="BP80" s="38"/>
      <c r="BQ80" s="38"/>
      <c r="BR80" s="41"/>
      <c r="BS80" s="42"/>
      <c r="BT80" s="42"/>
      <c r="BU80" s="42"/>
      <c r="BV80" s="42"/>
      <c r="BW80" s="45"/>
      <c r="BX80" s="46"/>
      <c r="BY80" s="46"/>
      <c r="BZ80" s="46"/>
      <c r="CA80" s="46"/>
      <c r="CB80" s="66"/>
      <c r="CC80" s="66"/>
      <c r="CD80" s="66"/>
      <c r="CE80" s="66"/>
      <c r="CF80" s="66"/>
      <c r="CG80" s="66"/>
      <c r="CH80" s="66"/>
    </row>
    <row r="81" spans="1:86" ht="30" customHeight="1" outlineLevel="1">
      <c r="A81" s="47" t="s">
        <v>42</v>
      </c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2"/>
      <c r="U81" s="12"/>
      <c r="V81" s="12"/>
      <c r="W81" s="12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216" t="s">
        <v>331</v>
      </c>
      <c r="AL81" s="216" t="s">
        <v>331</v>
      </c>
      <c r="AM81" s="16"/>
      <c r="AN81" s="16"/>
      <c r="AO81" s="16"/>
      <c r="AP81" s="16"/>
      <c r="AQ81" s="17"/>
      <c r="AR81" s="17"/>
      <c r="AS81" s="219" t="s">
        <v>331</v>
      </c>
      <c r="AT81" s="220"/>
      <c r="AU81" s="220"/>
      <c r="AV81" s="220"/>
      <c r="AW81" s="220"/>
      <c r="AX81" s="279" t="s">
        <v>331</v>
      </c>
      <c r="AY81" s="26"/>
      <c r="AZ81" s="26"/>
      <c r="BA81" s="26"/>
      <c r="BB81" s="26"/>
      <c r="BC81" s="29"/>
      <c r="BD81" s="30"/>
      <c r="BE81" s="30"/>
      <c r="BF81" s="30"/>
      <c r="BG81" s="30"/>
      <c r="BH81" s="33"/>
      <c r="BI81" s="34"/>
      <c r="BJ81" s="34"/>
      <c r="BK81" s="34"/>
      <c r="BL81" s="34"/>
      <c r="BM81" s="37"/>
      <c r="BN81" s="38"/>
      <c r="BO81" s="38"/>
      <c r="BP81" s="38"/>
      <c r="BQ81" s="38"/>
      <c r="BR81" s="41"/>
      <c r="BS81" s="42"/>
      <c r="BT81" s="42"/>
      <c r="BU81" s="42"/>
      <c r="BV81" s="42"/>
      <c r="BW81" s="45"/>
      <c r="BX81" s="46"/>
      <c r="BY81" s="46"/>
      <c r="BZ81" s="46"/>
      <c r="CA81" s="46"/>
      <c r="CB81" s="66"/>
      <c r="CC81" s="66"/>
      <c r="CD81" s="66"/>
      <c r="CE81" s="66"/>
      <c r="CF81" s="66"/>
      <c r="CG81" s="66"/>
      <c r="CH81" s="66"/>
    </row>
  </sheetData>
  <mergeCells count="80">
    <mergeCell ref="C48:F48"/>
    <mergeCell ref="G48:J48"/>
    <mergeCell ref="K48:N48"/>
    <mergeCell ref="O48:R48"/>
    <mergeCell ref="T48:W48"/>
    <mergeCell ref="X48:AA48"/>
    <mergeCell ref="AB48:AE48"/>
    <mergeCell ref="AF48:AI48"/>
    <mergeCell ref="CF47:CF49"/>
    <mergeCell ref="CG47:CG49"/>
    <mergeCell ref="BH47:BH49"/>
    <mergeCell ref="BI47:BL48"/>
    <mergeCell ref="BM47:BM49"/>
    <mergeCell ref="BN47:BQ48"/>
    <mergeCell ref="BR47:BR49"/>
    <mergeCell ref="BS47:BV48"/>
    <mergeCell ref="AS47:AS49"/>
    <mergeCell ref="AT47:AW48"/>
    <mergeCell ref="AX47:AX49"/>
    <mergeCell ref="AY47:BB48"/>
    <mergeCell ref="BC47:BC49"/>
    <mergeCell ref="CH47:CH49"/>
    <mergeCell ref="BW47:BW49"/>
    <mergeCell ref="BX47:CA48"/>
    <mergeCell ref="CB47:CB49"/>
    <mergeCell ref="CC47:CC49"/>
    <mergeCell ref="CD47:CD49"/>
    <mergeCell ref="CE47:CE49"/>
    <mergeCell ref="BD47:BG48"/>
    <mergeCell ref="AF4:AI4"/>
    <mergeCell ref="A45:CH45"/>
    <mergeCell ref="B47:B49"/>
    <mergeCell ref="C47:R47"/>
    <mergeCell ref="S47:S49"/>
    <mergeCell ref="T47:AI47"/>
    <mergeCell ref="AK47:AK49"/>
    <mergeCell ref="AL47:AL49"/>
    <mergeCell ref="AM47:AP48"/>
    <mergeCell ref="AQ47:AQ49"/>
    <mergeCell ref="C4:F4"/>
    <mergeCell ref="G4:J4"/>
    <mergeCell ref="K4:N4"/>
    <mergeCell ref="O4:R4"/>
    <mergeCell ref="T4:W4"/>
    <mergeCell ref="CD3:CD5"/>
    <mergeCell ref="CE3:CE5"/>
    <mergeCell ref="CF3:CF5"/>
    <mergeCell ref="BC3:BC5"/>
    <mergeCell ref="BD3:BG4"/>
    <mergeCell ref="BH3:BH5"/>
    <mergeCell ref="BI3:BL4"/>
    <mergeCell ref="BM3:BM5"/>
    <mergeCell ref="BN3:BQ4"/>
    <mergeCell ref="BX3:CA4"/>
    <mergeCell ref="CB3:CB5"/>
    <mergeCell ref="CC3:CC5"/>
    <mergeCell ref="BS3:BV4"/>
    <mergeCell ref="BW3:BW5"/>
    <mergeCell ref="X4:AA4"/>
    <mergeCell ref="AB4:AE4"/>
    <mergeCell ref="AQ3:AQ5"/>
    <mergeCell ref="AR3:AR5"/>
    <mergeCell ref="AS3:AS5"/>
    <mergeCell ref="AJ3:AJ5"/>
    <mergeCell ref="AT3:AW4"/>
    <mergeCell ref="AX3:AX5"/>
    <mergeCell ref="AR47:AR49"/>
    <mergeCell ref="AY3:BB4"/>
    <mergeCell ref="B2:S2"/>
    <mergeCell ref="AK2:CH2"/>
    <mergeCell ref="B3:B5"/>
    <mergeCell ref="C3:R3"/>
    <mergeCell ref="S3:S5"/>
    <mergeCell ref="T3:AI3"/>
    <mergeCell ref="AK3:AK5"/>
    <mergeCell ref="AL3:AL5"/>
    <mergeCell ref="AM3:AP4"/>
    <mergeCell ref="CG3:CG5"/>
    <mergeCell ref="CH3:CH5"/>
    <mergeCell ref="BR3:BR5"/>
  </mergeCells>
  <conditionalFormatting sqref="CJ5:CK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{E03EE01C-9FAB-4DF7-ACA0-1932F12F866E}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3EE01C-9FAB-4DF7-ACA0-1932F12F86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CJ5:CK6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sheetPr codeName="Tabelle14">
    <tabColor theme="5"/>
  </sheetPr>
  <dimension ref="A1:D72"/>
  <sheetViews>
    <sheetView workbookViewId="0">
      <selection activeCell="B45" sqref="B45"/>
    </sheetView>
  </sheetViews>
  <sheetFormatPr baseColWidth="10" defaultRowHeight="15.75"/>
  <cols>
    <col min="2" max="2" width="254.375" bestFit="1" customWidth="1"/>
    <col min="4" max="4" width="9.625" customWidth="1"/>
  </cols>
  <sheetData>
    <row r="1" spans="1:4">
      <c r="A1" s="74" t="s">
        <v>372</v>
      </c>
    </row>
    <row r="2" spans="1:4">
      <c r="C2" s="74"/>
    </row>
    <row r="4" spans="1:4">
      <c r="A4" s="202" t="s">
        <v>173</v>
      </c>
      <c r="B4" s="202" t="s">
        <v>74</v>
      </c>
      <c r="C4" s="202"/>
      <c r="D4" s="202"/>
    </row>
    <row r="5" spans="1:4">
      <c r="A5" t="s">
        <v>174</v>
      </c>
      <c r="B5" t="s">
        <v>83</v>
      </c>
    </row>
    <row r="6" spans="1:4">
      <c r="A6" t="s">
        <v>175</v>
      </c>
      <c r="B6" t="s">
        <v>141</v>
      </c>
    </row>
    <row r="7" spans="1:4">
      <c r="A7" t="s">
        <v>176</v>
      </c>
      <c r="B7" t="s">
        <v>221</v>
      </c>
    </row>
    <row r="8" spans="1:4">
      <c r="A8" t="s">
        <v>217</v>
      </c>
      <c r="B8" t="s">
        <v>216</v>
      </c>
    </row>
    <row r="9" spans="1:4">
      <c r="A9" t="s">
        <v>177</v>
      </c>
      <c r="B9" t="s">
        <v>218</v>
      </c>
    </row>
    <row r="10" spans="1:4">
      <c r="A10" t="s">
        <v>178</v>
      </c>
      <c r="B10" t="s">
        <v>219</v>
      </c>
    </row>
    <row r="11" spans="1:4">
      <c r="A11" t="s">
        <v>179</v>
      </c>
      <c r="B11" t="s">
        <v>220</v>
      </c>
    </row>
    <row r="12" spans="1:4">
      <c r="A12" t="s">
        <v>180</v>
      </c>
      <c r="B12" t="s">
        <v>222</v>
      </c>
    </row>
    <row r="13" spans="1:4">
      <c r="A13" t="s">
        <v>181</v>
      </c>
      <c r="B13" t="s">
        <v>130</v>
      </c>
    </row>
    <row r="14" spans="1:4">
      <c r="A14" t="s">
        <v>182</v>
      </c>
      <c r="B14" t="s">
        <v>223</v>
      </c>
    </row>
    <row r="15" spans="1:4">
      <c r="A15" t="s">
        <v>183</v>
      </c>
      <c r="B15" t="s">
        <v>224</v>
      </c>
    </row>
    <row r="16" spans="1:4">
      <c r="A16" t="s">
        <v>184</v>
      </c>
      <c r="B16" t="s">
        <v>227</v>
      </c>
    </row>
    <row r="17" spans="1:2">
      <c r="A17" t="s">
        <v>185</v>
      </c>
      <c r="B17" t="s">
        <v>228</v>
      </c>
    </row>
    <row r="18" spans="1:2">
      <c r="A18" t="s">
        <v>186</v>
      </c>
      <c r="B18" t="s">
        <v>230</v>
      </c>
    </row>
    <row r="19" spans="1:2">
      <c r="A19" t="s">
        <v>187</v>
      </c>
      <c r="B19" t="s">
        <v>233</v>
      </c>
    </row>
    <row r="20" spans="1:2">
      <c r="A20" t="s">
        <v>188</v>
      </c>
      <c r="B20" t="s">
        <v>234</v>
      </c>
    </row>
    <row r="21" spans="1:2">
      <c r="A21" t="s">
        <v>189</v>
      </c>
      <c r="B21" t="s">
        <v>236</v>
      </c>
    </row>
    <row r="22" spans="1:2">
      <c r="A22" t="s">
        <v>190</v>
      </c>
      <c r="B22" t="s">
        <v>237</v>
      </c>
    </row>
    <row r="23" spans="1:2">
      <c r="A23" t="s">
        <v>191</v>
      </c>
      <c r="B23" t="s">
        <v>82</v>
      </c>
    </row>
    <row r="24" spans="1:2">
      <c r="A24" t="s">
        <v>192</v>
      </c>
      <c r="B24" t="s">
        <v>240</v>
      </c>
    </row>
    <row r="25" spans="1:2">
      <c r="A25" t="s">
        <v>193</v>
      </c>
      <c r="B25" t="s">
        <v>242</v>
      </c>
    </row>
    <row r="26" spans="1:2">
      <c r="A26" t="s">
        <v>194</v>
      </c>
      <c r="B26" t="s">
        <v>88</v>
      </c>
    </row>
    <row r="27" spans="1:2">
      <c r="A27" t="s">
        <v>195</v>
      </c>
      <c r="B27" t="s">
        <v>244</v>
      </c>
    </row>
    <row r="28" spans="1:2">
      <c r="A28" t="s">
        <v>196</v>
      </c>
      <c r="B28" t="s">
        <v>245</v>
      </c>
    </row>
    <row r="29" spans="1:2">
      <c r="A29" t="s">
        <v>197</v>
      </c>
      <c r="B29" t="s">
        <v>172</v>
      </c>
    </row>
    <row r="30" spans="1:2">
      <c r="A30" t="s">
        <v>198</v>
      </c>
      <c r="B30" t="s">
        <v>246</v>
      </c>
    </row>
    <row r="31" spans="1:2">
      <c r="A31" t="s">
        <v>199</v>
      </c>
      <c r="B31" t="s">
        <v>247</v>
      </c>
    </row>
    <row r="32" spans="1:2">
      <c r="A32" t="s">
        <v>200</v>
      </c>
      <c r="B32" t="s">
        <v>248</v>
      </c>
    </row>
    <row r="33" spans="1:4">
      <c r="A33" t="s">
        <v>201</v>
      </c>
      <c r="B33" t="s">
        <v>250</v>
      </c>
    </row>
    <row r="34" spans="1:4">
      <c r="A34" t="s">
        <v>202</v>
      </c>
      <c r="B34" t="s">
        <v>252</v>
      </c>
    </row>
    <row r="35" spans="1:4">
      <c r="A35" t="s">
        <v>203</v>
      </c>
      <c r="B35" t="s">
        <v>253</v>
      </c>
    </row>
    <row r="36" spans="1:4">
      <c r="A36" t="s">
        <v>204</v>
      </c>
      <c r="B36" t="s">
        <v>254</v>
      </c>
    </row>
    <row r="37" spans="1:4">
      <c r="A37" t="s">
        <v>205</v>
      </c>
      <c r="B37" t="s">
        <v>256</v>
      </c>
    </row>
    <row r="38" spans="1:4">
      <c r="A38" t="s">
        <v>206</v>
      </c>
      <c r="B38" t="s">
        <v>294</v>
      </c>
      <c r="D38" s="64"/>
    </row>
    <row r="39" spans="1:4">
      <c r="A39" t="s">
        <v>207</v>
      </c>
      <c r="B39" t="s">
        <v>258</v>
      </c>
    </row>
    <row r="40" spans="1:4">
      <c r="A40" t="s">
        <v>208</v>
      </c>
      <c r="B40" t="s">
        <v>259</v>
      </c>
    </row>
    <row r="41" spans="1:4">
      <c r="A41" t="s">
        <v>209</v>
      </c>
      <c r="B41" t="s">
        <v>260</v>
      </c>
    </row>
    <row r="42" spans="1:4">
      <c r="A42" t="s">
        <v>210</v>
      </c>
      <c r="B42" t="s">
        <v>261</v>
      </c>
    </row>
    <row r="43" spans="1:4">
      <c r="A43" t="s">
        <v>211</v>
      </c>
      <c r="B43" t="s">
        <v>295</v>
      </c>
    </row>
    <row r="44" spans="1:4">
      <c r="A44" t="s">
        <v>212</v>
      </c>
      <c r="B44" t="s">
        <v>262</v>
      </c>
    </row>
    <row r="45" spans="1:4">
      <c r="A45" t="s">
        <v>213</v>
      </c>
      <c r="B45" t="s">
        <v>296</v>
      </c>
    </row>
    <row r="46" spans="1:4">
      <c r="A46" t="s">
        <v>214</v>
      </c>
      <c r="B46" t="s">
        <v>297</v>
      </c>
    </row>
    <row r="47" spans="1:4">
      <c r="A47" t="s">
        <v>215</v>
      </c>
      <c r="B47" t="s">
        <v>278</v>
      </c>
    </row>
    <row r="48" spans="1:4">
      <c r="A48" t="s">
        <v>265</v>
      </c>
      <c r="B48" t="s">
        <v>279</v>
      </c>
    </row>
    <row r="49" spans="1:2">
      <c r="A49" t="s">
        <v>266</v>
      </c>
      <c r="B49" t="s">
        <v>280</v>
      </c>
    </row>
    <row r="50" spans="1:2">
      <c r="A50" t="s">
        <v>267</v>
      </c>
      <c r="B50" t="s">
        <v>300</v>
      </c>
    </row>
    <row r="51" spans="1:2">
      <c r="A51" t="s">
        <v>268</v>
      </c>
      <c r="B51" t="s">
        <v>281</v>
      </c>
    </row>
    <row r="52" spans="1:2">
      <c r="A52" t="s">
        <v>269</v>
      </c>
      <c r="B52" t="s">
        <v>282</v>
      </c>
    </row>
    <row r="53" spans="1:2">
      <c r="A53" t="s">
        <v>270</v>
      </c>
      <c r="B53" t="s">
        <v>283</v>
      </c>
    </row>
    <row r="54" spans="1:2">
      <c r="A54" t="s">
        <v>271</v>
      </c>
      <c r="B54" t="s">
        <v>284</v>
      </c>
    </row>
    <row r="55" spans="1:2">
      <c r="A55" t="s">
        <v>272</v>
      </c>
      <c r="B55" t="s">
        <v>285</v>
      </c>
    </row>
    <row r="56" spans="1:2">
      <c r="A56" t="s">
        <v>273</v>
      </c>
      <c r="B56" t="s">
        <v>286</v>
      </c>
    </row>
    <row r="57" spans="1:2">
      <c r="A57" t="s">
        <v>274</v>
      </c>
      <c r="B57" t="s">
        <v>287</v>
      </c>
    </row>
    <row r="58" spans="1:2">
      <c r="A58" t="s">
        <v>275</v>
      </c>
      <c r="B58" t="s">
        <v>288</v>
      </c>
    </row>
    <row r="59" spans="1:2">
      <c r="A59" t="s">
        <v>276</v>
      </c>
      <c r="B59" t="s">
        <v>298</v>
      </c>
    </row>
    <row r="60" spans="1:2">
      <c r="A60" t="s">
        <v>277</v>
      </c>
      <c r="B60" t="s">
        <v>299</v>
      </c>
    </row>
    <row r="61" spans="1:2">
      <c r="A61" t="s">
        <v>315</v>
      </c>
      <c r="B61" t="s">
        <v>465</v>
      </c>
    </row>
    <row r="62" spans="1:2">
      <c r="A62" t="s">
        <v>316</v>
      </c>
      <c r="B62" t="s">
        <v>320</v>
      </c>
    </row>
    <row r="63" spans="1:2">
      <c r="A63" t="s">
        <v>317</v>
      </c>
      <c r="B63" t="s">
        <v>321</v>
      </c>
    </row>
    <row r="64" spans="1:2">
      <c r="A64" t="s">
        <v>318</v>
      </c>
      <c r="B64" t="s">
        <v>322</v>
      </c>
    </row>
    <row r="65" spans="1:4">
      <c r="A65" t="s">
        <v>319</v>
      </c>
      <c r="B65" t="s">
        <v>323</v>
      </c>
    </row>
    <row r="66" spans="1:4">
      <c r="A66" t="s">
        <v>324</v>
      </c>
      <c r="B66" t="s">
        <v>325</v>
      </c>
    </row>
    <row r="67" spans="1:4">
      <c r="A67" t="s">
        <v>326</v>
      </c>
      <c r="B67" t="s">
        <v>327</v>
      </c>
    </row>
    <row r="68" spans="1:4">
      <c r="A68" t="s">
        <v>328</v>
      </c>
      <c r="B68" t="s">
        <v>329</v>
      </c>
    </row>
    <row r="69" spans="1:4">
      <c r="A69" t="s">
        <v>413</v>
      </c>
      <c r="B69" t="s">
        <v>414</v>
      </c>
    </row>
    <row r="72" spans="1:4">
      <c r="D72" s="203"/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28"/>
  <sheetViews>
    <sheetView workbookViewId="0">
      <selection activeCell="D20" sqref="D20"/>
    </sheetView>
  </sheetViews>
  <sheetFormatPr baseColWidth="10" defaultRowHeight="15.75"/>
  <cols>
    <col min="1" max="1" width="28.5" bestFit="1" customWidth="1"/>
    <col min="2" max="2" width="11" style="390"/>
    <col min="3" max="3" width="20.625" customWidth="1"/>
  </cols>
  <sheetData>
    <row r="1" spans="1:3">
      <c r="A1" s="74" t="s">
        <v>464</v>
      </c>
    </row>
    <row r="2" spans="1:3">
      <c r="A2" t="s">
        <v>463</v>
      </c>
    </row>
    <row r="3" spans="1:3">
      <c r="A3" s="391" t="s">
        <v>378</v>
      </c>
      <c r="B3" s="615" t="s">
        <v>462</v>
      </c>
      <c r="C3" s="615" t="s">
        <v>461</v>
      </c>
    </row>
    <row r="4" spans="1:3">
      <c r="A4" s="392" t="s">
        <v>379</v>
      </c>
      <c r="B4" s="616"/>
      <c r="C4" s="616"/>
    </row>
    <row r="5" spans="1:3">
      <c r="A5" s="393" t="s">
        <v>380</v>
      </c>
      <c r="B5" s="394">
        <v>10500</v>
      </c>
      <c r="C5" s="394">
        <f>(C6+C7+C8+C10)/4</f>
        <v>1603.8125754620601</v>
      </c>
    </row>
    <row r="6" spans="1:3">
      <c r="A6" s="395" t="s">
        <v>381</v>
      </c>
      <c r="B6" s="396">
        <v>4000</v>
      </c>
      <c r="C6" s="396">
        <f>B6/3</f>
        <v>1333.3333333333333</v>
      </c>
    </row>
    <row r="7" spans="1:3">
      <c r="A7" s="395" t="s">
        <v>382</v>
      </c>
      <c r="B7" s="396">
        <v>9000</v>
      </c>
      <c r="C7" s="396">
        <f>B7/3.7</f>
        <v>2432.4324324324325</v>
      </c>
    </row>
    <row r="8" spans="1:3">
      <c r="A8" s="395" t="s">
        <v>383</v>
      </c>
      <c r="B8" s="396">
        <v>16000</v>
      </c>
      <c r="C8" s="396">
        <f>B8/9.7</f>
        <v>1649.4845360824743</v>
      </c>
    </row>
    <row r="9" spans="1:3">
      <c r="A9" s="395" t="s">
        <v>384</v>
      </c>
      <c r="B9" s="396"/>
      <c r="C9" s="396"/>
    </row>
    <row r="10" spans="1:3">
      <c r="A10" s="395" t="s">
        <v>385</v>
      </c>
      <c r="B10" s="396">
        <v>2000</v>
      </c>
      <c r="C10" s="396">
        <f>B10/2</f>
        <v>1000</v>
      </c>
    </row>
    <row r="11" spans="1:3">
      <c r="A11" s="393" t="s">
        <v>386</v>
      </c>
      <c r="B11" s="394">
        <v>10166.666666666666</v>
      </c>
      <c r="C11" s="394">
        <f>(C12+C13+C14+C15)/4</f>
        <v>1435.0961538461538</v>
      </c>
    </row>
    <row r="12" spans="1:3">
      <c r="A12" s="395" t="s">
        <v>382</v>
      </c>
      <c r="B12" s="396">
        <v>9000</v>
      </c>
      <c r="C12" s="396">
        <f>B12/5.2</f>
        <v>1730.7692307692307</v>
      </c>
    </row>
    <row r="13" spans="1:3">
      <c r="A13" s="395" t="s">
        <v>383</v>
      </c>
      <c r="B13" s="396">
        <v>16500</v>
      </c>
      <c r="C13" s="396">
        <f>B13/12</f>
        <v>1375</v>
      </c>
    </row>
    <row r="14" spans="1:3">
      <c r="A14" s="395" t="s">
        <v>387</v>
      </c>
      <c r="B14" s="396">
        <v>8500</v>
      </c>
      <c r="C14" s="396">
        <f>B14/5.2</f>
        <v>1634.6153846153845</v>
      </c>
    </row>
    <row r="15" spans="1:3">
      <c r="A15" s="395" t="s">
        <v>385</v>
      </c>
      <c r="B15" s="396">
        <v>2000</v>
      </c>
      <c r="C15" s="396">
        <f>B15/2</f>
        <v>1000</v>
      </c>
    </row>
    <row r="16" spans="1:3">
      <c r="A16" s="393" t="s">
        <v>388</v>
      </c>
      <c r="B16" s="394">
        <v>11000</v>
      </c>
      <c r="C16" s="394">
        <f>(C17+C18+C19)/4</f>
        <v>1283.365840066871</v>
      </c>
    </row>
    <row r="17" spans="1:3">
      <c r="A17" s="395" t="s">
        <v>382</v>
      </c>
      <c r="B17" s="396">
        <v>9000</v>
      </c>
      <c r="C17" s="396">
        <f>B17/3.7</f>
        <v>2432.4324324324325</v>
      </c>
    </row>
    <row r="18" spans="1:3">
      <c r="A18" s="395" t="s">
        <v>383</v>
      </c>
      <c r="B18" s="396">
        <v>16500</v>
      </c>
      <c r="C18" s="396">
        <f>B18/9.7</f>
        <v>1701.0309278350517</v>
      </c>
    </row>
    <row r="19" spans="1:3">
      <c r="A19" s="395" t="s">
        <v>385</v>
      </c>
      <c r="B19" s="396">
        <v>2000</v>
      </c>
      <c r="C19" s="396">
        <f>B19/2</f>
        <v>1000</v>
      </c>
    </row>
    <row r="20" spans="1:3">
      <c r="A20" s="393" t="s">
        <v>389</v>
      </c>
      <c r="B20" s="394">
        <v>9000</v>
      </c>
      <c r="C20" s="394">
        <f>(C21+C22+C23)/3</f>
        <v>1787.2244714349979</v>
      </c>
    </row>
    <row r="21" spans="1:3">
      <c r="A21" s="395" t="s">
        <v>381</v>
      </c>
      <c r="B21" s="396">
        <v>4000</v>
      </c>
      <c r="C21" s="396">
        <f>B21/3</f>
        <v>1333.3333333333333</v>
      </c>
    </row>
    <row r="22" spans="1:3">
      <c r="A22" s="395" t="s">
        <v>382</v>
      </c>
      <c r="B22" s="396">
        <v>8000</v>
      </c>
      <c r="C22" s="396">
        <f>B22/3.8</f>
        <v>2105.2631578947371</v>
      </c>
    </row>
    <row r="23" spans="1:3">
      <c r="A23" s="395" t="s">
        <v>383</v>
      </c>
      <c r="B23" s="396">
        <v>15000</v>
      </c>
      <c r="C23" s="396">
        <f>B23/7.8</f>
        <v>1923.0769230769231</v>
      </c>
    </row>
    <row r="24" spans="1:3">
      <c r="A24" s="393" t="s">
        <v>390</v>
      </c>
      <c r="B24" s="394">
        <v>14500</v>
      </c>
      <c r="C24" s="394">
        <f>(C25+C26+C27)/3</f>
        <v>2353.9518900343642</v>
      </c>
    </row>
    <row r="25" spans="1:3">
      <c r="A25" s="395" t="s">
        <v>382</v>
      </c>
      <c r="B25" s="396">
        <v>16000</v>
      </c>
      <c r="C25" s="396">
        <f>B25/4</f>
        <v>4000</v>
      </c>
    </row>
    <row r="26" spans="1:3">
      <c r="A26" s="395" t="s">
        <v>383</v>
      </c>
      <c r="B26" s="396">
        <v>20000</v>
      </c>
      <c r="C26" s="396">
        <f>B26/9.7</f>
        <v>2061.855670103093</v>
      </c>
    </row>
    <row r="27" spans="1:3">
      <c r="A27" s="395" t="s">
        <v>385</v>
      </c>
      <c r="B27" s="396">
        <v>2000</v>
      </c>
      <c r="C27" s="396">
        <f>B27/2</f>
        <v>1000</v>
      </c>
    </row>
    <row r="28" spans="1:3">
      <c r="A28" s="393" t="s">
        <v>391</v>
      </c>
      <c r="B28" s="394">
        <v>9444.3333333333339</v>
      </c>
      <c r="C28" s="394">
        <f>(C29+C30+C31+C32+C33)/5</f>
        <v>2689.99329004329</v>
      </c>
    </row>
    <row r="29" spans="1:3">
      <c r="A29" s="395" t="s">
        <v>381</v>
      </c>
      <c r="B29" s="396">
        <v>6000</v>
      </c>
      <c r="C29" s="396">
        <f>B29/3</f>
        <v>2000</v>
      </c>
    </row>
    <row r="30" spans="1:3">
      <c r="A30" s="395" t="s">
        <v>382</v>
      </c>
      <c r="B30" s="396">
        <v>13333</v>
      </c>
      <c r="C30" s="396">
        <f>B30/2.4</f>
        <v>5555.416666666667</v>
      </c>
    </row>
    <row r="31" spans="1:3">
      <c r="A31" s="395" t="s">
        <v>383</v>
      </c>
      <c r="B31" s="396">
        <v>24000</v>
      </c>
      <c r="C31" s="396">
        <f>B31/7.7</f>
        <v>3116.8831168831166</v>
      </c>
    </row>
    <row r="32" spans="1:3">
      <c r="A32" s="395" t="s">
        <v>387</v>
      </c>
      <c r="B32" s="396">
        <v>2000</v>
      </c>
      <c r="C32" s="396">
        <f>B32/2</f>
        <v>1000</v>
      </c>
    </row>
    <row r="33" spans="1:3">
      <c r="A33" s="395" t="s">
        <v>385</v>
      </c>
      <c r="B33" s="396">
        <v>5333</v>
      </c>
      <c r="C33" s="396">
        <f>B33/3</f>
        <v>1777.6666666666667</v>
      </c>
    </row>
    <row r="34" spans="1:3">
      <c r="A34" s="393" t="s">
        <v>392</v>
      </c>
      <c r="B34" s="394">
        <v>9300</v>
      </c>
      <c r="C34" s="394">
        <f>(C35+C36+C37+C38)/4</f>
        <v>2395.833333333333</v>
      </c>
    </row>
    <row r="35" spans="1:3">
      <c r="A35" s="395" t="s">
        <v>381</v>
      </c>
      <c r="B35" s="396">
        <v>4000</v>
      </c>
      <c r="C35" s="396">
        <f>B35/3</f>
        <v>1333.3333333333333</v>
      </c>
    </row>
    <row r="36" spans="1:3">
      <c r="A36" s="395" t="s">
        <v>382</v>
      </c>
      <c r="B36" s="396">
        <v>10000</v>
      </c>
      <c r="C36" s="396">
        <f>B36/4</f>
        <v>2500</v>
      </c>
    </row>
    <row r="37" spans="1:3">
      <c r="A37" s="395" t="s">
        <v>383</v>
      </c>
      <c r="B37" s="396">
        <v>15500</v>
      </c>
      <c r="C37" s="396">
        <f>B37/3.1</f>
        <v>5000</v>
      </c>
    </row>
    <row r="38" spans="1:3">
      <c r="A38" s="395" t="s">
        <v>387</v>
      </c>
      <c r="B38" s="396">
        <v>1500</v>
      </c>
      <c r="C38" s="396">
        <f>B38/2</f>
        <v>750</v>
      </c>
    </row>
    <row r="39" spans="1:3">
      <c r="A39" s="393" t="s">
        <v>393</v>
      </c>
      <c r="B39" s="394">
        <v>2833.3333333333335</v>
      </c>
      <c r="C39" s="394">
        <f>(C40+C41+C42+C43)/3</f>
        <v>753.33333333333337</v>
      </c>
    </row>
    <row r="40" spans="1:3">
      <c r="A40" s="395" t="s">
        <v>384</v>
      </c>
      <c r="B40" s="396"/>
      <c r="C40" s="396"/>
    </row>
    <row r="41" spans="1:3">
      <c r="A41" s="395" t="s">
        <v>387</v>
      </c>
      <c r="B41" s="396">
        <v>2300</v>
      </c>
      <c r="C41" s="396">
        <f>B41/5</f>
        <v>460</v>
      </c>
    </row>
    <row r="42" spans="1:3">
      <c r="A42" s="395" t="s">
        <v>394</v>
      </c>
      <c r="B42" s="396">
        <v>3200</v>
      </c>
      <c r="C42" s="396">
        <f>B42/4</f>
        <v>800</v>
      </c>
    </row>
    <row r="43" spans="1:3">
      <c r="A43" s="395" t="s">
        <v>385</v>
      </c>
      <c r="B43" s="396">
        <v>3000</v>
      </c>
      <c r="C43" s="396">
        <f>B43/3</f>
        <v>1000</v>
      </c>
    </row>
    <row r="44" spans="1:3">
      <c r="A44" s="393" t="s">
        <v>395</v>
      </c>
      <c r="B44" s="394">
        <v>9200</v>
      </c>
      <c r="C44" s="394">
        <f>(C45+C46+C47+C48)/4</f>
        <v>2968.2432432432433</v>
      </c>
    </row>
    <row r="45" spans="1:3">
      <c r="A45" s="395" t="s">
        <v>381</v>
      </c>
      <c r="B45" s="396">
        <v>6000</v>
      </c>
      <c r="C45" s="396">
        <f>B45/3</f>
        <v>2000</v>
      </c>
    </row>
    <row r="46" spans="1:3">
      <c r="A46" s="395" t="s">
        <v>382</v>
      </c>
      <c r="B46" s="396">
        <v>11000</v>
      </c>
      <c r="C46" s="396">
        <f>B46/3.7</f>
        <v>2972.9729729729729</v>
      </c>
    </row>
    <row r="47" spans="1:3">
      <c r="A47" s="395" t="s">
        <v>383</v>
      </c>
      <c r="B47" s="396">
        <v>18000</v>
      </c>
      <c r="C47" s="396">
        <f>B47/3</f>
        <v>6000</v>
      </c>
    </row>
    <row r="48" spans="1:3">
      <c r="A48" s="395" t="s">
        <v>387</v>
      </c>
      <c r="B48" s="396">
        <v>1800</v>
      </c>
      <c r="C48" s="396">
        <f>B48/2</f>
        <v>900</v>
      </c>
    </row>
    <row r="49" spans="1:3">
      <c r="A49" s="393" t="s">
        <v>396</v>
      </c>
      <c r="B49" s="394">
        <v>11333.333333333334</v>
      </c>
      <c r="C49" s="394">
        <f>(C50+C51+C52+C53+C54)/5</f>
        <v>1656.0921010553247</v>
      </c>
    </row>
    <row r="50" spans="1:3">
      <c r="A50" s="395" t="s">
        <v>382</v>
      </c>
      <c r="B50" s="396">
        <v>6500</v>
      </c>
      <c r="C50" s="396">
        <f>B50/5.3</f>
        <v>1226.4150943396228</v>
      </c>
    </row>
    <row r="51" spans="1:3">
      <c r="A51" s="395" t="s">
        <v>383</v>
      </c>
      <c r="B51" s="396">
        <v>16000</v>
      </c>
      <c r="C51" s="396">
        <f>B51/11.8</f>
        <v>1355.9322033898304</v>
      </c>
    </row>
    <row r="52" spans="1:3">
      <c r="A52" s="395" t="s">
        <v>387</v>
      </c>
      <c r="B52" s="396">
        <v>10000</v>
      </c>
      <c r="C52" s="396">
        <f>B52/5.3</f>
        <v>1886.7924528301887</v>
      </c>
    </row>
    <row r="53" spans="1:3">
      <c r="A53" s="395" t="s">
        <v>394</v>
      </c>
      <c r="B53" s="396">
        <v>12250</v>
      </c>
      <c r="C53" s="396">
        <f>B53/5.3</f>
        <v>2311.3207547169814</v>
      </c>
    </row>
    <row r="54" spans="1:3">
      <c r="A54" s="395" t="s">
        <v>385</v>
      </c>
      <c r="B54" s="396">
        <v>3000</v>
      </c>
      <c r="C54" s="396">
        <f>B54/2</f>
        <v>1500</v>
      </c>
    </row>
    <row r="55" spans="1:3">
      <c r="A55" s="393" t="s">
        <v>397</v>
      </c>
      <c r="B55" s="394">
        <v>8029.411764705882</v>
      </c>
      <c r="C55" s="394">
        <f>(C57+C58+C59+C62+C63+C64)/6</f>
        <v>1010.3693181818181</v>
      </c>
    </row>
    <row r="56" spans="1:3">
      <c r="A56" s="395" t="s">
        <v>398</v>
      </c>
      <c r="B56" s="396"/>
      <c r="C56" s="396"/>
    </row>
    <row r="57" spans="1:3">
      <c r="A57" s="395" t="s">
        <v>381</v>
      </c>
      <c r="B57" s="396">
        <v>4000</v>
      </c>
      <c r="C57" s="396">
        <f>B57/3</f>
        <v>1333.3333333333333</v>
      </c>
    </row>
    <row r="58" spans="1:3">
      <c r="A58" s="395" t="s">
        <v>382</v>
      </c>
      <c r="B58" s="396">
        <v>7100</v>
      </c>
      <c r="C58" s="396">
        <f>B58/9.6</f>
        <v>739.58333333333337</v>
      </c>
    </row>
    <row r="59" spans="1:3">
      <c r="A59" s="395" t="s">
        <v>383</v>
      </c>
      <c r="B59" s="396">
        <v>14400</v>
      </c>
      <c r="C59" s="396">
        <f>B59/11</f>
        <v>1309.090909090909</v>
      </c>
    </row>
    <row r="60" spans="1:3">
      <c r="A60" s="395" t="s">
        <v>384</v>
      </c>
      <c r="B60" s="396"/>
      <c r="C60" s="396"/>
    </row>
    <row r="61" spans="1:3">
      <c r="A61" s="395" t="s">
        <v>399</v>
      </c>
      <c r="B61" s="396"/>
      <c r="C61" s="396"/>
    </row>
    <row r="62" spans="1:3">
      <c r="A62" s="395" t="s">
        <v>387</v>
      </c>
      <c r="B62" s="396">
        <v>6800</v>
      </c>
      <c r="C62" s="396">
        <f>B62/9.6</f>
        <v>708.33333333333337</v>
      </c>
    </row>
    <row r="63" spans="1:3">
      <c r="A63" s="395" t="s">
        <v>394</v>
      </c>
      <c r="B63" s="396">
        <v>10050</v>
      </c>
      <c r="C63" s="396">
        <f>B63/9.6</f>
        <v>1046.875</v>
      </c>
    </row>
    <row r="64" spans="1:3">
      <c r="A64" s="395" t="s">
        <v>385</v>
      </c>
      <c r="B64" s="396">
        <v>1850</v>
      </c>
      <c r="C64" s="396">
        <f>B64/2</f>
        <v>925</v>
      </c>
    </row>
    <row r="65" spans="1:3">
      <c r="A65" s="393" t="s">
        <v>400</v>
      </c>
      <c r="B65" s="394">
        <v>9941.176470588236</v>
      </c>
      <c r="C65" s="394">
        <f>(C67+C68+C69+C72+C73+C74)/6</f>
        <v>2745.679012345679</v>
      </c>
    </row>
    <row r="66" spans="1:3">
      <c r="A66" s="395" t="s">
        <v>398</v>
      </c>
      <c r="B66" s="396"/>
      <c r="C66" s="396"/>
    </row>
    <row r="67" spans="1:3">
      <c r="A67" s="395" t="s">
        <v>381</v>
      </c>
      <c r="B67" s="396">
        <v>8000</v>
      </c>
      <c r="C67" s="396">
        <f>B67/3</f>
        <v>2666.6666666666665</v>
      </c>
    </row>
    <row r="68" spans="1:3">
      <c r="A68" s="395" t="s">
        <v>382</v>
      </c>
      <c r="B68" s="396">
        <v>10000</v>
      </c>
      <c r="C68" s="396">
        <f>B68/2.7</f>
        <v>3703.7037037037035</v>
      </c>
    </row>
    <row r="69" spans="1:3">
      <c r="A69" s="395" t="s">
        <v>383</v>
      </c>
      <c r="B69" s="396">
        <v>14800</v>
      </c>
      <c r="C69" s="396">
        <f>B69/4.5</f>
        <v>3288.8888888888887</v>
      </c>
    </row>
    <row r="70" spans="1:3">
      <c r="A70" s="395" t="s">
        <v>384</v>
      </c>
      <c r="B70" s="396"/>
      <c r="C70" s="396"/>
    </row>
    <row r="71" spans="1:3">
      <c r="A71" s="395" t="s">
        <v>399</v>
      </c>
      <c r="B71" s="396"/>
      <c r="C71" s="396"/>
    </row>
    <row r="72" spans="1:3">
      <c r="A72" s="395" t="s">
        <v>387</v>
      </c>
      <c r="B72" s="396">
        <v>8500</v>
      </c>
      <c r="C72" s="396">
        <f>B72/2.7</f>
        <v>3148.1481481481478</v>
      </c>
    </row>
    <row r="73" spans="1:3">
      <c r="A73" s="395" t="s">
        <v>394</v>
      </c>
      <c r="B73" s="396">
        <v>12000</v>
      </c>
      <c r="C73" s="396">
        <f>B73/4.5</f>
        <v>2666.6666666666665</v>
      </c>
    </row>
    <row r="74" spans="1:3">
      <c r="A74" s="395" t="s">
        <v>385</v>
      </c>
      <c r="B74" s="396">
        <v>2000</v>
      </c>
      <c r="C74" s="396">
        <f>B74/2</f>
        <v>1000</v>
      </c>
    </row>
    <row r="75" spans="1:3">
      <c r="A75" s="393" t="s">
        <v>401</v>
      </c>
      <c r="B75" s="394">
        <v>9166.6666666666661</v>
      </c>
      <c r="C75" s="394">
        <f>(C76+C78+C79+C80)/4</f>
        <v>1376.2254901960785</v>
      </c>
    </row>
    <row r="76" spans="1:3">
      <c r="A76" s="395" t="s">
        <v>382</v>
      </c>
      <c r="B76" s="396">
        <v>9000</v>
      </c>
      <c r="C76" s="396">
        <f>B76/6</f>
        <v>1500</v>
      </c>
    </row>
    <row r="77" spans="1:3">
      <c r="A77" s="395" t="s">
        <v>384</v>
      </c>
      <c r="B77" s="396"/>
      <c r="C77" s="396"/>
    </row>
    <row r="78" spans="1:3">
      <c r="A78" s="395" t="s">
        <v>387</v>
      </c>
      <c r="B78" s="396">
        <v>8500</v>
      </c>
      <c r="C78" s="396">
        <f>B78/6</f>
        <v>1416.6666666666667</v>
      </c>
    </row>
    <row r="79" spans="1:3">
      <c r="A79" s="395" t="s">
        <v>394</v>
      </c>
      <c r="B79" s="396">
        <v>13500</v>
      </c>
      <c r="C79" s="396">
        <f>B79/8.5</f>
        <v>1588.2352941176471</v>
      </c>
    </row>
    <row r="80" spans="1:3">
      <c r="A80" s="395" t="s">
        <v>385</v>
      </c>
      <c r="B80" s="396">
        <v>2000</v>
      </c>
      <c r="C80" s="396">
        <f>B80/2</f>
        <v>1000</v>
      </c>
    </row>
    <row r="81" spans="1:3">
      <c r="A81" s="393" t="s">
        <v>402</v>
      </c>
      <c r="B81" s="394">
        <v>10833.333333333334</v>
      </c>
      <c r="C81" s="394">
        <f>(C82+C83+C84+C86)/4</f>
        <v>1971.0248671516279</v>
      </c>
    </row>
    <row r="82" spans="1:3">
      <c r="A82" s="395" t="s">
        <v>381</v>
      </c>
      <c r="B82" s="396">
        <v>4000</v>
      </c>
      <c r="C82" s="396">
        <f>B82/3</f>
        <v>1333.3333333333333</v>
      </c>
    </row>
    <row r="83" spans="1:3">
      <c r="A83" s="395" t="s">
        <v>382</v>
      </c>
      <c r="B83" s="396">
        <v>12000</v>
      </c>
      <c r="C83" s="396">
        <f>B83/3.9</f>
        <v>3076.9230769230771</v>
      </c>
    </row>
    <row r="84" spans="1:3">
      <c r="A84" s="395" t="s">
        <v>383</v>
      </c>
      <c r="B84" s="396">
        <v>13000</v>
      </c>
      <c r="C84" s="396">
        <f>B84/7.1</f>
        <v>1830.9859154929579</v>
      </c>
    </row>
    <row r="85" spans="1:3">
      <c r="A85" s="395" t="s">
        <v>384</v>
      </c>
      <c r="B85" s="396"/>
      <c r="C85" s="396"/>
    </row>
    <row r="86" spans="1:3">
      <c r="A86" s="395" t="s">
        <v>394</v>
      </c>
      <c r="B86" s="396">
        <v>11500</v>
      </c>
      <c r="C86" s="396">
        <f>B86/7</f>
        <v>1642.8571428571429</v>
      </c>
    </row>
    <row r="87" spans="1:3">
      <c r="A87" s="393" t="s">
        <v>403</v>
      </c>
      <c r="B87" s="394">
        <v>11200</v>
      </c>
      <c r="C87" s="394">
        <f>(C88+C89+C91)/3</f>
        <v>1892.8571428571429</v>
      </c>
    </row>
    <row r="88" spans="1:3">
      <c r="A88" s="395" t="s">
        <v>382</v>
      </c>
      <c r="B88" s="396">
        <v>12500</v>
      </c>
      <c r="C88" s="396">
        <f>B88/4.2</f>
        <v>2976.1904761904761</v>
      </c>
    </row>
    <row r="89" spans="1:3">
      <c r="A89" s="395" t="s">
        <v>383</v>
      </c>
      <c r="B89" s="396">
        <v>13333.333333333334</v>
      </c>
      <c r="C89" s="396">
        <f>B89/14</f>
        <v>952.38095238095241</v>
      </c>
    </row>
    <row r="90" spans="1:3">
      <c r="A90" s="395" t="s">
        <v>399</v>
      </c>
      <c r="B90" s="396"/>
      <c r="C90" s="396"/>
    </row>
    <row r="91" spans="1:3">
      <c r="A91" s="395" t="s">
        <v>385</v>
      </c>
      <c r="B91" s="396">
        <v>3500</v>
      </c>
      <c r="C91" s="396">
        <f>B91/2</f>
        <v>1750</v>
      </c>
    </row>
    <row r="92" spans="1:3">
      <c r="A92" s="393" t="s">
        <v>404</v>
      </c>
      <c r="B92" s="394">
        <v>9700</v>
      </c>
      <c r="C92" s="394">
        <f>(C93+C94+C95+C96)/4</f>
        <v>2983.3532695374802</v>
      </c>
    </row>
    <row r="93" spans="1:3">
      <c r="A93" s="395" t="s">
        <v>381</v>
      </c>
      <c r="B93" s="396">
        <v>4000</v>
      </c>
      <c r="C93" s="396">
        <f>B93/3</f>
        <v>1333.3333333333333</v>
      </c>
    </row>
    <row r="94" spans="1:3">
      <c r="A94" s="395" t="s">
        <v>382</v>
      </c>
      <c r="B94" s="396">
        <v>10000</v>
      </c>
      <c r="C94" s="396">
        <f>B94/3.8</f>
        <v>2631.5789473684213</v>
      </c>
    </row>
    <row r="95" spans="1:3">
      <c r="A95" s="395" t="s">
        <v>383</v>
      </c>
      <c r="B95" s="396">
        <v>20000</v>
      </c>
      <c r="C95" s="396">
        <f>B95/3.3</f>
        <v>6060.606060606061</v>
      </c>
    </row>
    <row r="96" spans="1:3">
      <c r="A96" s="395" t="s">
        <v>387</v>
      </c>
      <c r="B96" s="396">
        <v>7250</v>
      </c>
      <c r="C96" s="396">
        <f>B96/3.8</f>
        <v>1907.8947368421054</v>
      </c>
    </row>
    <row r="97" spans="1:3">
      <c r="A97" s="393" t="s">
        <v>405</v>
      </c>
      <c r="B97" s="394">
        <v>10150</v>
      </c>
      <c r="C97" s="394">
        <f>(C99+C100+C101+C102+C103+C104)/6</f>
        <v>1490.2703505644683</v>
      </c>
    </row>
    <row r="98" spans="1:3">
      <c r="A98" s="395" t="s">
        <v>398</v>
      </c>
      <c r="B98" s="396"/>
      <c r="C98" s="396"/>
    </row>
    <row r="99" spans="1:3">
      <c r="A99" s="395" t="s">
        <v>381</v>
      </c>
      <c r="B99" s="396">
        <v>4000</v>
      </c>
      <c r="C99" s="396">
        <f>B99/3</f>
        <v>1333.3333333333333</v>
      </c>
    </row>
    <row r="100" spans="1:3">
      <c r="A100" s="395" t="s">
        <v>382</v>
      </c>
      <c r="B100" s="396">
        <v>9000</v>
      </c>
      <c r="C100" s="396">
        <f>B100/5.5</f>
        <v>1636.3636363636363</v>
      </c>
    </row>
    <row r="101" spans="1:3">
      <c r="A101" s="395" t="s">
        <v>383</v>
      </c>
      <c r="B101" s="396">
        <v>15000</v>
      </c>
      <c r="C101" s="396">
        <f>B101/8.5</f>
        <v>1764.7058823529412</v>
      </c>
    </row>
    <row r="102" spans="1:3">
      <c r="A102" s="395" t="s">
        <v>387</v>
      </c>
      <c r="B102" s="396">
        <v>8500</v>
      </c>
      <c r="C102" s="396">
        <f>B102/5.5</f>
        <v>1545.4545454545455</v>
      </c>
    </row>
    <row r="103" spans="1:3">
      <c r="A103" s="395" t="s">
        <v>394</v>
      </c>
      <c r="B103" s="396">
        <v>12000</v>
      </c>
      <c r="C103" s="396">
        <f>B103/8.5</f>
        <v>1411.7647058823529</v>
      </c>
    </row>
    <row r="104" spans="1:3">
      <c r="A104" s="395" t="s">
        <v>385</v>
      </c>
      <c r="B104" s="396">
        <v>2500</v>
      </c>
      <c r="C104" s="396">
        <f>B104/2</f>
        <v>1250</v>
      </c>
    </row>
    <row r="105" spans="1:3">
      <c r="A105" s="393" t="s">
        <v>406</v>
      </c>
      <c r="B105" s="394">
        <v>9200</v>
      </c>
      <c r="C105" s="394">
        <f>(C107+C108+C109)/3</f>
        <v>986.18538324420672</v>
      </c>
    </row>
    <row r="106" spans="1:3">
      <c r="A106" s="395" t="s">
        <v>384</v>
      </c>
      <c r="B106" s="396"/>
      <c r="C106" s="396"/>
    </row>
    <row r="107" spans="1:3">
      <c r="A107" s="395" t="s">
        <v>387</v>
      </c>
      <c r="B107" s="396">
        <v>8500</v>
      </c>
      <c r="C107" s="396">
        <f>B107/8.8</f>
        <v>965.90909090909088</v>
      </c>
    </row>
    <row r="108" spans="1:3">
      <c r="A108" s="395" t="s">
        <v>394</v>
      </c>
      <c r="B108" s="396">
        <v>13500</v>
      </c>
      <c r="C108" s="396">
        <f>B108/13.6</f>
        <v>992.64705882352939</v>
      </c>
    </row>
    <row r="109" spans="1:3">
      <c r="A109" s="395" t="s">
        <v>385</v>
      </c>
      <c r="B109" s="396">
        <v>2000</v>
      </c>
      <c r="C109" s="396">
        <f>B109/2</f>
        <v>1000</v>
      </c>
    </row>
    <row r="110" spans="1:3">
      <c r="A110" s="393" t="s">
        <v>407</v>
      </c>
      <c r="B110" s="394">
        <v>6925</v>
      </c>
      <c r="C110" s="394">
        <f>(C111+C112+C113+C114)/4</f>
        <v>2530.378787878788</v>
      </c>
    </row>
    <row r="111" spans="1:3">
      <c r="A111" s="395" t="s">
        <v>381</v>
      </c>
      <c r="B111" s="396">
        <v>4000</v>
      </c>
      <c r="C111" s="396">
        <f>B111/3</f>
        <v>1333.3333333333333</v>
      </c>
    </row>
    <row r="112" spans="1:3">
      <c r="A112" s="395" t="s">
        <v>382</v>
      </c>
      <c r="B112" s="396">
        <v>9300</v>
      </c>
      <c r="C112" s="396">
        <f>B112/3.3</f>
        <v>2818.1818181818185</v>
      </c>
    </row>
    <row r="113" spans="1:3">
      <c r="A113" s="395" t="s">
        <v>383</v>
      </c>
      <c r="B113" s="396">
        <v>12300</v>
      </c>
      <c r="C113" s="396">
        <f>B113/2.5</f>
        <v>4920</v>
      </c>
    </row>
    <row r="114" spans="1:3">
      <c r="A114" s="395" t="s">
        <v>387</v>
      </c>
      <c r="B114" s="396">
        <v>2100</v>
      </c>
      <c r="C114" s="396">
        <f>B114/2</f>
        <v>1050</v>
      </c>
    </row>
    <row r="115" spans="1:3">
      <c r="A115" s="393" t="s">
        <v>408</v>
      </c>
      <c r="B115" s="394">
        <v>10842.857142857143</v>
      </c>
      <c r="C115" s="394">
        <f>(C117+C118+C121+C122+C123)/5</f>
        <v>1518.2475092567852</v>
      </c>
    </row>
    <row r="116" spans="1:3">
      <c r="A116" s="395" t="s">
        <v>398</v>
      </c>
      <c r="B116" s="396"/>
    </row>
    <row r="117" spans="1:3">
      <c r="A117" s="395" t="s">
        <v>382</v>
      </c>
      <c r="B117" s="396">
        <v>9000</v>
      </c>
      <c r="C117" s="396">
        <f>B117/6.7</f>
        <v>1343.2835820895523</v>
      </c>
    </row>
    <row r="118" spans="1:3">
      <c r="A118" s="395" t="s">
        <v>383</v>
      </c>
      <c r="B118" s="396">
        <v>14500</v>
      </c>
      <c r="C118" s="396">
        <f>B118/8.5</f>
        <v>1705.8823529411766</v>
      </c>
    </row>
    <row r="119" spans="1:3">
      <c r="A119" s="395" t="s">
        <v>384</v>
      </c>
      <c r="B119" s="396"/>
      <c r="C119" s="396"/>
    </row>
    <row r="120" spans="1:3">
      <c r="A120" s="395" t="s">
        <v>399</v>
      </c>
      <c r="B120" s="396"/>
      <c r="C120" s="396"/>
    </row>
    <row r="121" spans="1:3">
      <c r="A121" s="395" t="s">
        <v>387</v>
      </c>
      <c r="B121" s="396">
        <v>12000</v>
      </c>
      <c r="C121" s="396">
        <f>B121/6.9</f>
        <v>1739.1304347826085</v>
      </c>
    </row>
    <row r="122" spans="1:3">
      <c r="A122" s="395" t="s">
        <v>394</v>
      </c>
      <c r="B122" s="396">
        <v>11500</v>
      </c>
      <c r="C122" s="396">
        <f>B122/8.5</f>
        <v>1352.9411764705883</v>
      </c>
    </row>
    <row r="123" spans="1:3">
      <c r="A123" s="395" t="s">
        <v>385</v>
      </c>
      <c r="B123" s="396">
        <v>2900</v>
      </c>
      <c r="C123" s="396">
        <f>B123/2</f>
        <v>1450</v>
      </c>
    </row>
    <row r="124" spans="1:3">
      <c r="A124" s="393" t="s">
        <v>409</v>
      </c>
      <c r="B124" s="394">
        <v>7085.333333333333</v>
      </c>
      <c r="C124" s="394">
        <f>(C125+C126+C127)/3</f>
        <v>1126.447197640118</v>
      </c>
    </row>
    <row r="125" spans="1:3">
      <c r="A125" s="395" t="s">
        <v>382</v>
      </c>
      <c r="B125" s="396">
        <v>6056</v>
      </c>
      <c r="C125" s="396">
        <f>B125/5</f>
        <v>1211.2</v>
      </c>
    </row>
    <row r="126" spans="1:3">
      <c r="A126" s="395" t="s">
        <v>383</v>
      </c>
      <c r="B126" s="396">
        <v>13200</v>
      </c>
      <c r="C126" s="396">
        <f>B126/11.3</f>
        <v>1168.141592920354</v>
      </c>
    </row>
    <row r="127" spans="1:3">
      <c r="A127" s="395" t="s">
        <v>385</v>
      </c>
      <c r="B127" s="396">
        <v>2000</v>
      </c>
      <c r="C127" s="396">
        <f>B127/2</f>
        <v>1000</v>
      </c>
    </row>
    <row r="128" spans="1:3">
      <c r="C128" s="396"/>
    </row>
  </sheetData>
  <mergeCells count="2">
    <mergeCell ref="C3:C4"/>
    <mergeCell ref="B3:B4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10" filterMode="1">
    <tabColor rgb="FFFF0000"/>
  </sheetPr>
  <dimension ref="A1:BD337"/>
  <sheetViews>
    <sheetView zoomScale="85" zoomScaleNormal="85" zoomScalePageLayoutView="85" workbookViewId="0">
      <pane xSplit="2" ySplit="5" topLeftCell="W6" activePane="bottomRight" state="frozen"/>
      <selection pane="topRight" activeCell="C1" sqref="C1"/>
      <selection pane="bottomLeft" activeCell="A6" sqref="A6"/>
      <selection pane="bottomRight" activeCell="X339" sqref="X339"/>
    </sheetView>
  </sheetViews>
  <sheetFormatPr baseColWidth="10" defaultColWidth="10.875" defaultRowHeight="15"/>
  <cols>
    <col min="1" max="1" width="28.25" style="142" bestFit="1" customWidth="1"/>
    <col min="2" max="2" width="22.125" style="142" bestFit="1" customWidth="1"/>
    <col min="3" max="3" width="17.875" style="142" customWidth="1"/>
    <col min="4" max="7" width="17.375" style="142" customWidth="1"/>
    <col min="8" max="10" width="16" style="143" customWidth="1"/>
    <col min="11" max="19" width="16" style="142" customWidth="1"/>
    <col min="20" max="20" width="18" style="142" customWidth="1"/>
    <col min="21" max="21" width="18.75" style="142" customWidth="1"/>
    <col min="22" max="24" width="14.875" style="142" customWidth="1"/>
    <col min="25" max="28" width="12.875" style="142" customWidth="1"/>
    <col min="29" max="29" width="13.75" style="142" customWidth="1"/>
    <col min="30" max="32" width="12.875" style="142" customWidth="1"/>
    <col min="33" max="33" width="14.25" style="142" customWidth="1"/>
    <col min="34" max="36" width="12.875" style="142" customWidth="1"/>
    <col min="37" max="39" width="10.875" style="142"/>
    <col min="40" max="40" width="10.875" style="142" customWidth="1"/>
    <col min="41" max="41" width="14.25" style="142" customWidth="1"/>
    <col min="42" max="42" width="13.875" style="142" customWidth="1"/>
    <col min="43" max="44" width="10.875" style="142" customWidth="1"/>
    <col min="45" max="45" width="12.75" style="142" customWidth="1"/>
    <col min="46" max="46" width="10.875" style="142" customWidth="1"/>
    <col min="47" max="47" width="13.125" style="142" customWidth="1"/>
    <col min="48" max="48" width="16.5" style="142" customWidth="1"/>
    <col min="49" max="49" width="12.75" style="142" customWidth="1"/>
    <col min="50" max="50" width="15.25" style="142" customWidth="1"/>
    <col min="51" max="52" width="12.75" style="142" customWidth="1"/>
    <col min="53" max="53" width="16.625" style="142" customWidth="1"/>
    <col min="54" max="54" width="17.75" style="142" customWidth="1"/>
    <col min="55" max="55" width="12.75" style="142" customWidth="1"/>
    <col min="56" max="56" width="18.375" style="142" customWidth="1"/>
    <col min="57" max="16384" width="10.875" style="142"/>
  </cols>
  <sheetData>
    <row r="1" spans="1:56" ht="24.95" customHeight="1">
      <c r="A1" s="306" t="s">
        <v>333</v>
      </c>
      <c r="D1" s="143"/>
      <c r="E1" s="144"/>
      <c r="F1" s="143"/>
      <c r="G1" s="143"/>
      <c r="H1" s="142"/>
      <c r="I1" s="142"/>
      <c r="J1" s="142"/>
      <c r="K1" s="143"/>
      <c r="L1" s="143"/>
      <c r="M1" s="143"/>
      <c r="N1" s="143"/>
      <c r="O1" s="143"/>
    </row>
    <row r="2" spans="1:56" ht="45" customHeight="1">
      <c r="A2" s="415" t="s">
        <v>434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5"/>
      <c r="V2" s="145"/>
      <c r="W2" s="145"/>
      <c r="X2" s="145"/>
    </row>
    <row r="3" spans="1:56" ht="30" customHeight="1">
      <c r="B3" s="146"/>
      <c r="C3" s="443" t="s">
        <v>54</v>
      </c>
      <c r="D3" s="446" t="s">
        <v>55</v>
      </c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8" t="s">
        <v>30</v>
      </c>
      <c r="U3" s="451" t="s">
        <v>30</v>
      </c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3"/>
      <c r="AO3" s="151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</row>
    <row r="4" spans="1:56" ht="26.1" customHeight="1">
      <c r="B4" s="146"/>
      <c r="C4" s="444"/>
      <c r="D4" s="454" t="s">
        <v>43</v>
      </c>
      <c r="E4" s="454"/>
      <c r="F4" s="454"/>
      <c r="G4" s="454"/>
      <c r="H4" s="454" t="s">
        <v>39</v>
      </c>
      <c r="I4" s="454"/>
      <c r="J4" s="454"/>
      <c r="K4" s="454"/>
      <c r="L4" s="455" t="s">
        <v>38</v>
      </c>
      <c r="M4" s="455"/>
      <c r="N4" s="455"/>
      <c r="O4" s="455"/>
      <c r="P4" s="455" t="s">
        <v>40</v>
      </c>
      <c r="Q4" s="455"/>
      <c r="R4" s="455"/>
      <c r="S4" s="446"/>
      <c r="T4" s="449"/>
      <c r="U4" s="442" t="s">
        <v>43</v>
      </c>
      <c r="V4" s="442"/>
      <c r="W4" s="442"/>
      <c r="X4" s="442"/>
      <c r="Y4" s="442" t="s">
        <v>39</v>
      </c>
      <c r="Z4" s="442"/>
      <c r="AA4" s="442"/>
      <c r="AB4" s="442"/>
      <c r="AC4" s="442" t="s">
        <v>38</v>
      </c>
      <c r="AD4" s="442"/>
      <c r="AE4" s="442"/>
      <c r="AF4" s="442"/>
      <c r="AG4" s="442" t="s">
        <v>40</v>
      </c>
      <c r="AH4" s="442"/>
      <c r="AI4" s="442"/>
      <c r="AJ4" s="442"/>
      <c r="AO4" s="151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</row>
    <row r="5" spans="1:56" ht="26.1" customHeight="1">
      <c r="B5" s="146"/>
      <c r="C5" s="445"/>
      <c r="D5" s="196" t="s">
        <v>58</v>
      </c>
      <c r="E5" s="5" t="s">
        <v>59</v>
      </c>
      <c r="F5" s="196" t="s">
        <v>60</v>
      </c>
      <c r="G5" s="196" t="s">
        <v>154</v>
      </c>
      <c r="H5" s="196" t="s">
        <v>58</v>
      </c>
      <c r="I5" s="5" t="s">
        <v>59</v>
      </c>
      <c r="J5" s="196" t="s">
        <v>60</v>
      </c>
      <c r="K5" s="196" t="s">
        <v>154</v>
      </c>
      <c r="L5" s="196" t="s">
        <v>58</v>
      </c>
      <c r="M5" s="5" t="s">
        <v>59</v>
      </c>
      <c r="N5" s="196" t="s">
        <v>60</v>
      </c>
      <c r="O5" s="196" t="s">
        <v>154</v>
      </c>
      <c r="P5" s="196" t="s">
        <v>58</v>
      </c>
      <c r="Q5" s="5" t="s">
        <v>59</v>
      </c>
      <c r="R5" s="196" t="s">
        <v>60</v>
      </c>
      <c r="S5" s="199" t="s">
        <v>154</v>
      </c>
      <c r="T5" s="450"/>
      <c r="U5" s="197" t="s">
        <v>58</v>
      </c>
      <c r="V5" s="11" t="s">
        <v>59</v>
      </c>
      <c r="W5" s="197" t="s">
        <v>60</v>
      </c>
      <c r="X5" s="197" t="s">
        <v>154</v>
      </c>
      <c r="Y5" s="197" t="s">
        <v>58</v>
      </c>
      <c r="Z5" s="11" t="s">
        <v>59</v>
      </c>
      <c r="AA5" s="197" t="s">
        <v>60</v>
      </c>
      <c r="AB5" s="197" t="s">
        <v>154</v>
      </c>
      <c r="AC5" s="197" t="s">
        <v>58</v>
      </c>
      <c r="AD5" s="11" t="s">
        <v>59</v>
      </c>
      <c r="AE5" s="197" t="s">
        <v>60</v>
      </c>
      <c r="AF5" s="197" t="s">
        <v>154</v>
      </c>
      <c r="AG5" s="197" t="s">
        <v>58</v>
      </c>
      <c r="AH5" s="11" t="s">
        <v>59</v>
      </c>
      <c r="AI5" s="197" t="s">
        <v>60</v>
      </c>
      <c r="AJ5" s="197" t="s">
        <v>154</v>
      </c>
      <c r="AO5" s="151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</row>
    <row r="6" spans="1:56" ht="26.1" customHeight="1">
      <c r="B6" s="146"/>
      <c r="C6" s="201"/>
      <c r="D6" s="196"/>
      <c r="E6" s="5"/>
      <c r="F6" s="196"/>
      <c r="G6" s="196"/>
      <c r="H6" s="196"/>
      <c r="I6" s="5"/>
      <c r="J6" s="196"/>
      <c r="K6" s="196"/>
      <c r="L6" s="196"/>
      <c r="M6" s="5"/>
      <c r="N6" s="196"/>
      <c r="O6" s="196"/>
      <c r="P6" s="196"/>
      <c r="Q6" s="5"/>
      <c r="R6" s="196"/>
      <c r="S6" s="199"/>
      <c r="T6" s="198"/>
      <c r="U6" s="197"/>
      <c r="V6" s="11"/>
      <c r="W6" s="197"/>
      <c r="X6" s="197"/>
      <c r="Y6" s="197"/>
      <c r="Z6" s="11"/>
      <c r="AA6" s="197"/>
      <c r="AB6" s="197"/>
      <c r="AC6" s="197"/>
      <c r="AD6" s="11"/>
      <c r="AE6" s="197"/>
      <c r="AF6" s="197"/>
      <c r="AG6" s="197"/>
      <c r="AH6" s="11"/>
      <c r="AI6" s="197"/>
      <c r="AJ6" s="197"/>
      <c r="AO6" s="151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</row>
    <row r="7" spans="1:56" ht="18.75" hidden="1">
      <c r="A7" s="332" t="s">
        <v>148</v>
      </c>
      <c r="B7" s="333" t="s">
        <v>6</v>
      </c>
      <c r="C7" s="117">
        <f>'gas heating total'!B6</f>
        <v>9.315476968656748</v>
      </c>
      <c r="D7" s="49">
        <f>'gas heating total'!C6</f>
        <v>5167.101579127595</v>
      </c>
      <c r="E7" s="49">
        <f>'gas heating total'!D6</f>
        <v>2227.1122150628867</v>
      </c>
      <c r="F7" s="49">
        <f>'gas heating total'!E6</f>
        <v>1921.2631744662658</v>
      </c>
      <c r="G7" s="49">
        <f>'gas heating total'!F6</f>
        <v>0</v>
      </c>
      <c r="H7" s="331">
        <f>'gas heating total'!G6</f>
        <v>1407.9264985676864</v>
      </c>
      <c r="I7" s="331">
        <f>'gas heating total'!H6</f>
        <v>747.09290303337878</v>
      </c>
      <c r="J7" s="331">
        <f>'gas heating total'!I6</f>
        <v>604.6940330585935</v>
      </c>
      <c r="K7" s="331">
        <f>'gas heating total'!J6</f>
        <v>0</v>
      </c>
      <c r="L7" s="331">
        <f>'gas heating total'!K6</f>
        <v>1469.3034063898947</v>
      </c>
      <c r="M7" s="331">
        <f>'gas heating total'!L6</f>
        <v>588.6139379437185</v>
      </c>
      <c r="N7" s="331">
        <f>'gas heating total'!M6</f>
        <v>508.43049309156521</v>
      </c>
      <c r="O7" s="331">
        <f>'gas heating total'!N6</f>
        <v>0</v>
      </c>
      <c r="P7" s="331">
        <f>'gas heating total'!O6</f>
        <v>2289.8716741700136</v>
      </c>
      <c r="Q7" s="331">
        <f>'gas heating total'!P6</f>
        <v>891.40537408578928</v>
      </c>
      <c r="R7" s="331">
        <f>'gas heating total'!Q6</f>
        <v>808.13864831610692</v>
      </c>
      <c r="S7" s="331">
        <f>'gas heating total'!R6</f>
        <v>0</v>
      </c>
      <c r="T7" s="129">
        <f>'gas heating total'!T6</f>
        <v>930922</v>
      </c>
      <c r="U7" s="129">
        <f>'gas heating total'!V6</f>
        <v>765223.67102571344</v>
      </c>
      <c r="V7" s="129">
        <f>'gas heating total'!W6</f>
        <v>106891.62586041255</v>
      </c>
      <c r="W7" s="129">
        <f>'gas heating total'!X6</f>
        <v>58806.703113873962</v>
      </c>
      <c r="X7" s="129">
        <f>'gas heating total'!Y6</f>
        <v>0</v>
      </c>
      <c r="Y7" s="276">
        <f>'gas heating total'!Z6</f>
        <v>208507.35509446805</v>
      </c>
      <c r="Z7" s="276">
        <f>'gas heating total'!AA6</f>
        <v>35857.185162876245</v>
      </c>
      <c r="AA7" s="276">
        <f>'gas heating total'!AB6</f>
        <v>18508.688944546353</v>
      </c>
      <c r="AB7" s="276">
        <f>'gas heating total'!AC6</f>
        <v>0</v>
      </c>
      <c r="AC7" s="276">
        <f>'gas heating total'!AD6</f>
        <v>217596.98919603857</v>
      </c>
      <c r="AD7" s="276">
        <f>'gas heating total'!AE6</f>
        <v>28250.889382835801</v>
      </c>
      <c r="AE7" s="276">
        <f>'gas heating total'!AF6</f>
        <v>15562.220448836904</v>
      </c>
      <c r="AF7" s="276">
        <f>'gas heating total'!AG6</f>
        <v>0</v>
      </c>
      <c r="AG7" s="276">
        <f>'gas heating total'!AH6</f>
        <v>339119.32673520688</v>
      </c>
      <c r="AH7" s="276">
        <f>'gas heating total'!AI6</f>
        <v>42783.551314700489</v>
      </c>
      <c r="AI7" s="276">
        <f>'gas heating total'!AJ6</f>
        <v>24735.79372049071</v>
      </c>
      <c r="AJ7" s="276">
        <f>'gas heating total'!AK6</f>
        <v>0</v>
      </c>
      <c r="AP7" s="149"/>
      <c r="AQ7" s="149"/>
      <c r="AR7" s="149"/>
      <c r="AS7" s="149"/>
      <c r="AT7" s="150"/>
      <c r="AU7" s="150"/>
      <c r="AV7" s="150"/>
      <c r="AW7" s="150"/>
      <c r="AX7" s="150"/>
      <c r="AY7" s="150"/>
      <c r="AZ7" s="150"/>
      <c r="BA7" s="150"/>
      <c r="BB7" s="149"/>
      <c r="BC7" s="149"/>
      <c r="BD7" s="149"/>
    </row>
    <row r="8" spans="1:56" ht="18.75" hidden="1">
      <c r="A8" s="332" t="s">
        <v>148</v>
      </c>
      <c r="B8" s="333" t="s">
        <v>9</v>
      </c>
      <c r="C8" s="117">
        <f>'gas heating total'!B7</f>
        <v>28.385150942913665</v>
      </c>
      <c r="D8" s="49">
        <f>'gas heating total'!C7</f>
        <v>18666.591848533815</v>
      </c>
      <c r="E8" s="49">
        <f>'gas heating total'!D7</f>
        <v>2476.9398976653879</v>
      </c>
      <c r="F8" s="49">
        <f>'gas heating total'!E7</f>
        <v>7241.6191967144641</v>
      </c>
      <c r="G8" s="49">
        <f>'gas heating total'!F7</f>
        <v>0</v>
      </c>
      <c r="H8" s="331">
        <f>'gas heating total'!G7</f>
        <v>3045.8560441436102</v>
      </c>
      <c r="I8" s="331">
        <f>'gas heating total'!H7</f>
        <v>404.1660319945957</v>
      </c>
      <c r="J8" s="331">
        <f>'gas heating total'!I7</f>
        <v>1181.6259646471901</v>
      </c>
      <c r="K8" s="331">
        <f>'gas heating total'!J7</f>
        <v>0</v>
      </c>
      <c r="L8" s="331">
        <f>'gas heating total'!K7</f>
        <v>6113.9817764779909</v>
      </c>
      <c r="M8" s="331">
        <f>'gas heating total'!L7</f>
        <v>811.28711221844924</v>
      </c>
      <c r="N8" s="331">
        <f>'gas heating total'!M7</f>
        <v>2371.8913532886322</v>
      </c>
      <c r="O8" s="331">
        <f>'gas heating total'!N7</f>
        <v>0</v>
      </c>
      <c r="P8" s="331">
        <f>'gas heating total'!O7</f>
        <v>9506.7540279122131</v>
      </c>
      <c r="Q8" s="331">
        <f>'gas heating total'!P7</f>
        <v>1261.486753452343</v>
      </c>
      <c r="R8" s="331">
        <f>'gas heating total'!Q7</f>
        <v>3688.1018787786415</v>
      </c>
      <c r="S8" s="331">
        <f>'gas heating total'!R7</f>
        <v>0</v>
      </c>
      <c r="T8" s="129">
        <f>'gas heating total'!T7</f>
        <v>2679471.0741623566</v>
      </c>
      <c r="U8" s="129">
        <f>'gas heating total'!V7</f>
        <v>2395596.8029045234</v>
      </c>
      <c r="V8" s="129">
        <f>'gas heating total'!W7</f>
        <v>103971.94376569384</v>
      </c>
      <c r="W8" s="129">
        <f>'gas heating total'!X7</f>
        <v>179902.32749213939</v>
      </c>
      <c r="X8" s="129">
        <f>'gas heating total'!Y7</f>
        <v>0</v>
      </c>
      <c r="Y8" s="276">
        <f>'gas heating total'!Z7</f>
        <v>390893.15610824659</v>
      </c>
      <c r="Z8" s="276">
        <f>'gas heating total'!AA7</f>
        <v>16965.259427632063</v>
      </c>
      <c r="AA8" s="276">
        <f>'gas heating total'!AB7</f>
        <v>29354.935062260745</v>
      </c>
      <c r="AB8" s="276">
        <f>'gas heating total'!AC7</f>
        <v>0</v>
      </c>
      <c r="AC8" s="276">
        <f>'gas heating total'!AD7</f>
        <v>784644.31619838672</v>
      </c>
      <c r="AD8" s="276">
        <f>'gas heating total'!AE7</f>
        <v>34054.559857876622</v>
      </c>
      <c r="AE8" s="276">
        <f>'gas heating total'!AF7</f>
        <v>58924.49788145499</v>
      </c>
      <c r="AF8" s="276">
        <f>'gas heating total'!AG7</f>
        <v>0</v>
      </c>
      <c r="AG8" s="276">
        <f>'gas heating total'!AH7</f>
        <v>1220059.3305978901</v>
      </c>
      <c r="AH8" s="276">
        <f>'gas heating total'!AI7</f>
        <v>52952.124480185157</v>
      </c>
      <c r="AI8" s="276">
        <f>'gas heating total'!AJ7</f>
        <v>91622.894548423661</v>
      </c>
      <c r="AJ8" s="276">
        <f>'gas heating total'!AK7</f>
        <v>0</v>
      </c>
      <c r="AP8" s="149"/>
      <c r="AQ8" s="149"/>
      <c r="AR8" s="149"/>
      <c r="AS8" s="149"/>
      <c r="AT8" s="150"/>
      <c r="AU8" s="150"/>
      <c r="AV8" s="150"/>
      <c r="AW8" s="150"/>
      <c r="AX8" s="150"/>
      <c r="AY8" s="150"/>
      <c r="AZ8" s="150"/>
      <c r="BA8" s="150"/>
      <c r="BB8" s="149"/>
      <c r="BC8" s="149"/>
      <c r="BD8" s="149"/>
    </row>
    <row r="9" spans="1:56" ht="18.75" hidden="1">
      <c r="A9" s="332" t="s">
        <v>148</v>
      </c>
      <c r="B9" s="333" t="s">
        <v>18</v>
      </c>
      <c r="C9" s="117">
        <f>'gas heating total'!B8</f>
        <v>0.15895196878300982</v>
      </c>
      <c r="D9" s="49">
        <f>'gas heating total'!C8</f>
        <v>147.63399463022409</v>
      </c>
      <c r="E9" s="49">
        <f>'gas heating total'!D8</f>
        <v>1.1350413812195697</v>
      </c>
      <c r="F9" s="49">
        <f>'gas heating total'!E8</f>
        <v>10.182932771566168</v>
      </c>
      <c r="G9" s="49">
        <f>'gas heating total'!F8</f>
        <v>0</v>
      </c>
      <c r="H9" s="331">
        <f>'gas heating total'!G8</f>
        <v>29.936600018914195</v>
      </c>
      <c r="I9" s="331">
        <f>'gas heating total'!H8</f>
        <v>0.23015891373523684</v>
      </c>
      <c r="J9" s="331">
        <f>'gas heating total'!I8</f>
        <v>2.0648522460250591</v>
      </c>
      <c r="K9" s="331">
        <f>'gas heating total'!J8</f>
        <v>0</v>
      </c>
      <c r="L9" s="331">
        <f>'gas heating total'!K8</f>
        <v>51.235872636847873</v>
      </c>
      <c r="M9" s="331">
        <f>'gas heating total'!L8</f>
        <v>0.39391222727107678</v>
      </c>
      <c r="N9" s="331">
        <f>'gas heating total'!M8</f>
        <v>3.5339519726491093</v>
      </c>
      <c r="O9" s="331">
        <f>'gas heating total'!N8</f>
        <v>0</v>
      </c>
      <c r="P9" s="331">
        <f>'gas heating total'!O8</f>
        <v>66.46152197446203</v>
      </c>
      <c r="Q9" s="331">
        <f>'gas heating total'!P8</f>
        <v>0.5109702402132561</v>
      </c>
      <c r="R9" s="331">
        <f>'gas heating total'!Q8</f>
        <v>4.5841285528920004</v>
      </c>
      <c r="S9" s="331">
        <f>'gas heating total'!R8</f>
        <v>0</v>
      </c>
      <c r="T9" s="129">
        <f>'gas heating total'!T8</f>
        <v>11055.678</v>
      </c>
      <c r="U9" s="129">
        <f>'gas heating total'!V8</f>
        <v>10934.276807430208</v>
      </c>
      <c r="V9" s="129">
        <f>'gas heating total'!W8</f>
        <v>20.746364080381159</v>
      </c>
      <c r="W9" s="129">
        <f>'gas heating total'!X8</f>
        <v>100.65482848940849</v>
      </c>
      <c r="X9" s="129">
        <f>'gas heating total'!Y8</f>
        <v>0</v>
      </c>
      <c r="Y9" s="276">
        <f>'gas heating total'!Z8</f>
        <v>2217.2066271050771</v>
      </c>
      <c r="Z9" s="276">
        <f>'gas heating total'!AA8</f>
        <v>4.2068603838616916</v>
      </c>
      <c r="AA9" s="276">
        <f>'gas heating total'!AB8</f>
        <v>20.410362450783044</v>
      </c>
      <c r="AB9" s="276">
        <f>'gas heating total'!AC8</f>
        <v>0</v>
      </c>
      <c r="AC9" s="276">
        <f>'gas heating total'!AD8</f>
        <v>3794.7033492165779</v>
      </c>
      <c r="AD9" s="276">
        <f>'gas heating total'!AE8</f>
        <v>7.1999546605946296</v>
      </c>
      <c r="AE9" s="276">
        <f>'gas heating total'!AF8</f>
        <v>34.931913789124785</v>
      </c>
      <c r="AF9" s="276">
        <f>'gas heating total'!AG8</f>
        <v>0</v>
      </c>
      <c r="AG9" s="276">
        <f>'gas heating total'!AH8</f>
        <v>4922.366831108553</v>
      </c>
      <c r="AH9" s="276">
        <f>'gas heating total'!AI8</f>
        <v>9.3395490359248399</v>
      </c>
      <c r="AI9" s="276">
        <f>'gas heating total'!AJ8</f>
        <v>45.312552249500662</v>
      </c>
      <c r="AJ9" s="276">
        <f>'gas heating total'!AK8</f>
        <v>0</v>
      </c>
      <c r="AP9" s="149"/>
      <c r="AQ9" s="149"/>
      <c r="AR9" s="149"/>
      <c r="AS9" s="149"/>
      <c r="AT9" s="150"/>
      <c r="AU9" s="150"/>
      <c r="AV9" s="150"/>
      <c r="AW9" s="150"/>
      <c r="AX9" s="150"/>
      <c r="AY9" s="150"/>
      <c r="AZ9" s="150"/>
      <c r="BA9" s="150"/>
      <c r="BB9" s="149"/>
      <c r="BC9" s="149"/>
      <c r="BD9" s="149"/>
    </row>
    <row r="10" spans="1:56" ht="18.75" hidden="1">
      <c r="A10" s="332" t="s">
        <v>148</v>
      </c>
      <c r="B10" s="333" t="s">
        <v>16</v>
      </c>
      <c r="C10" s="117">
        <f>'gas heating total'!B9</f>
        <v>8.3901984420224984</v>
      </c>
      <c r="D10" s="49">
        <f>'gas heating total'!C9</f>
        <v>7859.2297634393799</v>
      </c>
      <c r="E10" s="49">
        <f>'gas heating total'!D9</f>
        <v>407.60175679244662</v>
      </c>
      <c r="F10" s="49">
        <f>'gas heating total'!E9</f>
        <v>123.36692179067192</v>
      </c>
      <c r="G10" s="49">
        <f>'gas heating total'!F9</f>
        <v>0</v>
      </c>
      <c r="H10" s="331">
        <f>'gas heating total'!G9</f>
        <v>1077.6786763901205</v>
      </c>
      <c r="I10" s="331">
        <f>'gas heating total'!H9</f>
        <v>55.891446741740218</v>
      </c>
      <c r="J10" s="331">
        <f>'gas heating total'!I9</f>
        <v>16.916403386521289</v>
      </c>
      <c r="K10" s="331">
        <f>'gas heating total'!J9</f>
        <v>0</v>
      </c>
      <c r="L10" s="331">
        <f>'gas heating total'!K9</f>
        <v>2676.7746839394808</v>
      </c>
      <c r="M10" s="331">
        <f>'gas heating total'!L9</f>
        <v>138.82506257633653</v>
      </c>
      <c r="N10" s="331">
        <f>'gas heating total'!M9</f>
        <v>42.017533909111499</v>
      </c>
      <c r="O10" s="331">
        <f>'gas heating total'!N9</f>
        <v>0</v>
      </c>
      <c r="P10" s="331">
        <f>'gas heating total'!O9</f>
        <v>4104.7764030935041</v>
      </c>
      <c r="Q10" s="331">
        <f>'gas heating total'!P9</f>
        <v>212.88524747352582</v>
      </c>
      <c r="R10" s="331">
        <f>'gas heating total'!Q9</f>
        <v>64.432984494783668</v>
      </c>
      <c r="S10" s="331">
        <f>'gas heating total'!R9</f>
        <v>0</v>
      </c>
      <c r="T10" s="129">
        <f>'gas heating total'!T9</f>
        <v>490544.04696287907</v>
      </c>
      <c r="U10" s="129">
        <f>'gas heating total'!V9</f>
        <v>477590.53010592528</v>
      </c>
      <c r="V10" s="129">
        <f>'gas heating total'!W9</f>
        <v>11068.915837269244</v>
      </c>
      <c r="W10" s="129">
        <f>'gas heating total'!X9</f>
        <v>1884.6010196845596</v>
      </c>
      <c r="X10" s="129">
        <f>'gas heating total'!Y9</f>
        <v>0</v>
      </c>
      <c r="Y10" s="276">
        <f>'gas heating total'!Z9</f>
        <v>65488.495162258179</v>
      </c>
      <c r="Z10" s="276">
        <f>'gas heating total'!AA9</f>
        <v>1517.7994444313551</v>
      </c>
      <c r="AA10" s="276">
        <f>'gas heating total'!AB9</f>
        <v>258.42154938253429</v>
      </c>
      <c r="AB10" s="276">
        <f>'gas heating total'!AC9</f>
        <v>0</v>
      </c>
      <c r="AC10" s="276">
        <f>'gas heating total'!AD9</f>
        <v>162662.53548489796</v>
      </c>
      <c r="AD10" s="276">
        <f>'gas heating total'!AE9</f>
        <v>3769.9615081559996</v>
      </c>
      <c r="AE10" s="276">
        <f>'gas heating total'!AF9</f>
        <v>641.87616988830098</v>
      </c>
      <c r="AF10" s="276">
        <f>'gas heating total'!AG9</f>
        <v>0</v>
      </c>
      <c r="AG10" s="276">
        <f>'gas heating total'!AH9</f>
        <v>249439.4994587691</v>
      </c>
      <c r="AH10" s="276">
        <f>'gas heating total'!AI9</f>
        <v>5781.1548846818878</v>
      </c>
      <c r="AI10" s="276">
        <f>'gas heating total'!AJ9</f>
        <v>984.30330041372429</v>
      </c>
      <c r="AJ10" s="276">
        <f>'gas heating total'!AK9</f>
        <v>0</v>
      </c>
      <c r="AP10" s="149"/>
      <c r="AQ10" s="149"/>
      <c r="AR10" s="149"/>
      <c r="AS10" s="149"/>
      <c r="AT10" s="150"/>
      <c r="AU10" s="150"/>
      <c r="AV10" s="150"/>
      <c r="AW10" s="150"/>
      <c r="AX10" s="150"/>
      <c r="AY10" s="150"/>
      <c r="AZ10" s="150"/>
      <c r="BA10" s="150"/>
      <c r="BB10" s="149"/>
      <c r="BC10" s="149"/>
      <c r="BD10" s="149"/>
    </row>
    <row r="11" spans="1:56" ht="18.75" hidden="1">
      <c r="A11" s="332" t="s">
        <v>148</v>
      </c>
      <c r="B11" s="333" t="s">
        <v>22</v>
      </c>
      <c r="C11" s="117">
        <f>'gas heating total'!B10</f>
        <v>0</v>
      </c>
      <c r="D11" s="49">
        <f>'gas heating total'!C10</f>
        <v>0</v>
      </c>
      <c r="E11" s="49">
        <f>'gas heating total'!D10</f>
        <v>0</v>
      </c>
      <c r="F11" s="49">
        <f>'gas heating total'!E10</f>
        <v>0</v>
      </c>
      <c r="G11" s="49">
        <f>'gas heating total'!F10</f>
        <v>0</v>
      </c>
      <c r="H11" s="331">
        <f>'gas heating total'!G10</f>
        <v>0</v>
      </c>
      <c r="I11" s="331">
        <f>'gas heating total'!H10</f>
        <v>0</v>
      </c>
      <c r="J11" s="331">
        <f>'gas heating total'!I10</f>
        <v>0</v>
      </c>
      <c r="K11" s="331">
        <f>'gas heating total'!J10</f>
        <v>0</v>
      </c>
      <c r="L11" s="331">
        <f>'gas heating total'!K10</f>
        <v>0</v>
      </c>
      <c r="M11" s="331">
        <f>'gas heating total'!L10</f>
        <v>0</v>
      </c>
      <c r="N11" s="331">
        <f>'gas heating total'!M10</f>
        <v>0</v>
      </c>
      <c r="O11" s="331">
        <f>'gas heating total'!N10</f>
        <v>0</v>
      </c>
      <c r="P11" s="331">
        <f>'gas heating total'!O10</f>
        <v>0</v>
      </c>
      <c r="Q11" s="331">
        <f>'gas heating total'!P10</f>
        <v>0</v>
      </c>
      <c r="R11" s="331">
        <f>'gas heating total'!Q10</f>
        <v>0</v>
      </c>
      <c r="S11" s="331">
        <f>'gas heating total'!R10</f>
        <v>0</v>
      </c>
      <c r="T11" s="129">
        <f>'gas heating total'!T10</f>
        <v>0</v>
      </c>
      <c r="U11" s="129">
        <f>'gas heating total'!V10</f>
        <v>0</v>
      </c>
      <c r="V11" s="129">
        <f>'gas heating total'!W10</f>
        <v>0</v>
      </c>
      <c r="W11" s="129">
        <f>'gas heating total'!X10</f>
        <v>0</v>
      </c>
      <c r="X11" s="129">
        <f>'gas heating total'!Y10</f>
        <v>0</v>
      </c>
      <c r="Y11" s="276">
        <f>'gas heating total'!Z10</f>
        <v>0</v>
      </c>
      <c r="Z11" s="276">
        <f>'gas heating total'!AA10</f>
        <v>0</v>
      </c>
      <c r="AA11" s="276">
        <f>'gas heating total'!AB10</f>
        <v>0</v>
      </c>
      <c r="AB11" s="276">
        <f>'gas heating total'!AC10</f>
        <v>0</v>
      </c>
      <c r="AC11" s="276">
        <f>'gas heating total'!AD10</f>
        <v>0</v>
      </c>
      <c r="AD11" s="276">
        <f>'gas heating total'!AE10</f>
        <v>0</v>
      </c>
      <c r="AE11" s="276">
        <f>'gas heating total'!AF10</f>
        <v>0</v>
      </c>
      <c r="AF11" s="276">
        <f>'gas heating total'!AG10</f>
        <v>0</v>
      </c>
      <c r="AG11" s="276">
        <f>'gas heating total'!AH10</f>
        <v>0</v>
      </c>
      <c r="AH11" s="276">
        <f>'gas heating total'!AI10</f>
        <v>0</v>
      </c>
      <c r="AI11" s="276">
        <f>'gas heating total'!AJ10</f>
        <v>0</v>
      </c>
      <c r="AJ11" s="276">
        <f>'gas heating total'!AK10</f>
        <v>0</v>
      </c>
      <c r="AP11" s="149"/>
      <c r="AQ11" s="149"/>
      <c r="AR11" s="149"/>
      <c r="AS11" s="149"/>
      <c r="AT11" s="150"/>
      <c r="AU11" s="150"/>
      <c r="AV11" s="150"/>
      <c r="AW11" s="150"/>
      <c r="AX11" s="150"/>
      <c r="AY11" s="150"/>
      <c r="AZ11" s="150"/>
      <c r="BA11" s="150"/>
      <c r="BB11" s="149"/>
      <c r="BC11" s="149"/>
      <c r="BD11" s="149"/>
    </row>
    <row r="12" spans="1:56" ht="18.75" hidden="1">
      <c r="A12" s="332" t="s">
        <v>148</v>
      </c>
      <c r="B12" s="333" t="s">
        <v>19</v>
      </c>
      <c r="C12" s="117">
        <f>'gas heating total'!B11</f>
        <v>9.2556736627314784</v>
      </c>
      <c r="D12" s="49">
        <f>'gas heating total'!C11</f>
        <v>3876.1011386166438</v>
      </c>
      <c r="E12" s="49">
        <f>'gas heating total'!D11</f>
        <v>4399.9740114463966</v>
      </c>
      <c r="F12" s="49">
        <f>'gas heating total'!E11</f>
        <v>979.59851266843725</v>
      </c>
      <c r="G12" s="49">
        <f>'gas heating total'!F11</f>
        <v>0</v>
      </c>
      <c r="H12" s="331">
        <f>'gas heating total'!G11</f>
        <v>582.34375208872848</v>
      </c>
      <c r="I12" s="331">
        <f>'gas heating total'!H11</f>
        <v>661.05018504059376</v>
      </c>
      <c r="J12" s="331">
        <f>'gas heating total'!I11</f>
        <v>147.17445520822253</v>
      </c>
      <c r="K12" s="331">
        <f>'gas heating total'!J11</f>
        <v>0</v>
      </c>
      <c r="L12" s="331">
        <f>'gas heating total'!K11</f>
        <v>1244.5885535789369</v>
      </c>
      <c r="M12" s="331">
        <f>'gas heating total'!L11</f>
        <v>1412.8004133156828</v>
      </c>
      <c r="N12" s="331">
        <f>'gas heating total'!M11</f>
        <v>314.54212683552731</v>
      </c>
      <c r="O12" s="331">
        <f>'gas heating total'!N11</f>
        <v>0</v>
      </c>
      <c r="P12" s="331">
        <f>'gas heating total'!O11</f>
        <v>2049.1688329437179</v>
      </c>
      <c r="Q12" s="331">
        <f>'gas heating total'!P11</f>
        <v>2326.1234130841485</v>
      </c>
      <c r="R12" s="331">
        <f>'gas heating total'!Q11</f>
        <v>517.8819306233579</v>
      </c>
      <c r="S12" s="331">
        <f>'gas heating total'!R11</f>
        <v>0</v>
      </c>
      <c r="T12" s="129">
        <f>'gas heating total'!T11</f>
        <v>1365277</v>
      </c>
      <c r="U12" s="129">
        <f>'gas heating total'!V11</f>
        <v>981737.62272837141</v>
      </c>
      <c r="V12" s="129">
        <f>'gas heating total'!W11</f>
        <v>324894.08072403446</v>
      </c>
      <c r="W12" s="129">
        <f>'gas heating total'!X11</f>
        <v>58645.296547594211</v>
      </c>
      <c r="X12" s="129">
        <f>'gas heating total'!Y11</f>
        <v>0</v>
      </c>
      <c r="Y12" s="276">
        <f>'gas heating total'!Z11</f>
        <v>147495.83417483984</v>
      </c>
      <c r="Z12" s="276">
        <f>'gas heating total'!AA11</f>
        <v>48811.94562115497</v>
      </c>
      <c r="AA12" s="276">
        <f>'gas heating total'!AB11</f>
        <v>8810.843889917358</v>
      </c>
      <c r="AB12" s="276">
        <f>'gas heating total'!AC11</f>
        <v>0</v>
      </c>
      <c r="AC12" s="276">
        <f>'gas heating total'!AD11</f>
        <v>315228.97988714551</v>
      </c>
      <c r="AD12" s="276">
        <f>'gas heating total'!AE11</f>
        <v>104321.18242894915</v>
      </c>
      <c r="AE12" s="276">
        <f>'gas heating total'!AF11</f>
        <v>18830.588313912653</v>
      </c>
      <c r="AF12" s="276">
        <f>'gas heating total'!AG11</f>
        <v>0</v>
      </c>
      <c r="AG12" s="276">
        <f>'gas heating total'!AH11</f>
        <v>519012.80866505369</v>
      </c>
      <c r="AH12" s="276">
        <f>'gas heating total'!AI11</f>
        <v>171760.9526734894</v>
      </c>
      <c r="AI12" s="276">
        <f>'gas heating total'!AJ11</f>
        <v>31003.864343684611</v>
      </c>
      <c r="AJ12" s="276">
        <f>'gas heating total'!AK11</f>
        <v>0</v>
      </c>
      <c r="AP12" s="149"/>
      <c r="AQ12" s="149"/>
      <c r="AR12" s="149"/>
      <c r="AS12" s="149"/>
      <c r="AT12" s="150"/>
      <c r="AU12" s="150"/>
      <c r="AV12" s="150"/>
      <c r="AW12" s="150"/>
      <c r="AX12" s="150"/>
      <c r="AY12" s="150"/>
      <c r="AZ12" s="150"/>
      <c r="BA12" s="150"/>
      <c r="BB12" s="149"/>
      <c r="BC12" s="149"/>
      <c r="BD12" s="149"/>
    </row>
    <row r="13" spans="1:56" ht="18.75" hidden="1">
      <c r="A13" s="332" t="s">
        <v>148</v>
      </c>
      <c r="B13" s="333" t="s">
        <v>3</v>
      </c>
      <c r="C13" s="117">
        <f>'gas heating total'!B12</f>
        <v>4.8227081609383742</v>
      </c>
      <c r="D13" s="49">
        <f>'gas heating total'!C12</f>
        <v>4695.1462203604897</v>
      </c>
      <c r="E13" s="49">
        <f>'gas heating total'!D12</f>
        <v>100.30778648274779</v>
      </c>
      <c r="F13" s="49">
        <f>'gas heating total'!E12</f>
        <v>27.2541540951364</v>
      </c>
      <c r="G13" s="49">
        <f>'gas heating total'!F12</f>
        <v>0</v>
      </c>
      <c r="H13" s="331">
        <f>'gas heating total'!G12</f>
        <v>952.06198803533255</v>
      </c>
      <c r="I13" s="331">
        <f>'gas heating total'!H12</f>
        <v>20.339990733420898</v>
      </c>
      <c r="J13" s="331">
        <f>'gas heating total'!I12</f>
        <v>5.5264826508522704</v>
      </c>
      <c r="K13" s="331">
        <f>'gas heating total'!J12</f>
        <v>0</v>
      </c>
      <c r="L13" s="331">
        <f>'gas heating total'!K12</f>
        <v>1629.4344291116236</v>
      </c>
      <c r="M13" s="331">
        <f>'gas heating total'!L12</f>
        <v>34.811474048281632</v>
      </c>
      <c r="N13" s="331">
        <f>'gas heating total'!M12</f>
        <v>9.4584609157324859</v>
      </c>
      <c r="O13" s="331">
        <f>'gas heating total'!N12</f>
        <v>0</v>
      </c>
      <c r="P13" s="331">
        <f>'gas heating total'!O12</f>
        <v>2113.6498032135337</v>
      </c>
      <c r="Q13" s="331">
        <f>'gas heating total'!P12</f>
        <v>45.156321701045265</v>
      </c>
      <c r="R13" s="331">
        <f>'gas heating total'!Q12</f>
        <v>12.269210528551644</v>
      </c>
      <c r="S13" s="331">
        <f>'gas heating total'!R12</f>
        <v>0</v>
      </c>
      <c r="T13" s="129">
        <f>'gas heating total'!T12</f>
        <v>427800</v>
      </c>
      <c r="U13" s="129">
        <f>'gas heating total'!V12</f>
        <v>424940.24114377564</v>
      </c>
      <c r="V13" s="129">
        <f>'gas heating total'!W12</f>
        <v>2529.2721964708444</v>
      </c>
      <c r="W13" s="129">
        <f>'gas heating total'!X12</f>
        <v>330.48665975353117</v>
      </c>
      <c r="X13" s="129">
        <f>'gas heating total'!Y12</f>
        <v>0</v>
      </c>
      <c r="Y13" s="276">
        <f>'gas heating total'!Z12</f>
        <v>86167.593466022896</v>
      </c>
      <c r="Z13" s="276">
        <f>'gas heating total'!AA12</f>
        <v>512.87516993871986</v>
      </c>
      <c r="AA13" s="276">
        <f>'gas heating total'!AB12</f>
        <v>67.014693800088992</v>
      </c>
      <c r="AB13" s="276">
        <f>'gas heating total'!AC12</f>
        <v>0</v>
      </c>
      <c r="AC13" s="276">
        <f>'gas heating total'!AD12</f>
        <v>147474.05655483523</v>
      </c>
      <c r="AD13" s="276">
        <f>'gas heating total'!AE12</f>
        <v>877.77526068356269</v>
      </c>
      <c r="AE13" s="276">
        <f>'gas heating total'!AF12</f>
        <v>114.69426435097401</v>
      </c>
      <c r="AF13" s="276">
        <f>'gas heating total'!AG12</f>
        <v>0</v>
      </c>
      <c r="AG13" s="276">
        <f>'gas heating total'!AH12</f>
        <v>191298.59112291754</v>
      </c>
      <c r="AH13" s="276">
        <f>'gas heating total'!AI12</f>
        <v>1138.6217658485621</v>
      </c>
      <c r="AI13" s="276">
        <f>'gas heating total'!AJ12</f>
        <v>148.77770160246817</v>
      </c>
      <c r="AJ13" s="276">
        <f>'gas heating total'!AK12</f>
        <v>0</v>
      </c>
      <c r="AP13" s="149"/>
      <c r="AQ13" s="149"/>
      <c r="AR13" s="149"/>
      <c r="AS13" s="149"/>
      <c r="AT13" s="150"/>
      <c r="AU13" s="150"/>
      <c r="AV13" s="150"/>
      <c r="AW13" s="150"/>
      <c r="AX13" s="150"/>
      <c r="AY13" s="150"/>
      <c r="AZ13" s="150"/>
      <c r="BA13" s="150"/>
      <c r="BB13" s="149"/>
      <c r="BC13" s="149"/>
      <c r="BD13" s="149"/>
    </row>
    <row r="14" spans="1:56" ht="18.75" hidden="1">
      <c r="A14" s="332" t="s">
        <v>148</v>
      </c>
      <c r="B14" s="333" t="s">
        <v>20</v>
      </c>
      <c r="C14" s="117">
        <f>'gas heating total'!B13</f>
        <v>0.21840559883060173</v>
      </c>
      <c r="D14" s="49">
        <f>'gas heating total'!C13</f>
        <v>75.48402261074736</v>
      </c>
      <c r="E14" s="49">
        <f>'gas heating total'!D13</f>
        <v>32.384001129999099</v>
      </c>
      <c r="F14" s="49">
        <f>'gas heating total'!E13</f>
        <v>110.53757508985528</v>
      </c>
      <c r="G14" s="49">
        <f>'gas heating total'!F13</f>
        <v>0</v>
      </c>
      <c r="H14" s="331">
        <f>'gas heating total'!G13</f>
        <v>11.409741990439755</v>
      </c>
      <c r="I14" s="331">
        <f>'gas heating total'!H13</f>
        <v>4.8949841931024887</v>
      </c>
      <c r="J14" s="331">
        <f>'gas heating total'!I13</f>
        <v>16.708240610438001</v>
      </c>
      <c r="K14" s="331">
        <f>'gas heating total'!J13</f>
        <v>0</v>
      </c>
      <c r="L14" s="331">
        <f>'gas heating total'!K13</f>
        <v>22.249012554523034</v>
      </c>
      <c r="M14" s="331">
        <f>'gas heating total'!L13</f>
        <v>9.5452259006192932</v>
      </c>
      <c r="N14" s="331">
        <f>'gas heating total'!M13</f>
        <v>32.581092141882777</v>
      </c>
      <c r="O14" s="331">
        <f>'gas heating total'!N13</f>
        <v>0</v>
      </c>
      <c r="P14" s="331">
        <f>'gas heating total'!O13</f>
        <v>41.825268065784577</v>
      </c>
      <c r="Q14" s="331">
        <f>'gas heating total'!P13</f>
        <v>17.943791036277318</v>
      </c>
      <c r="R14" s="331">
        <f>'gas heating total'!Q13</f>
        <v>61.248242337534506</v>
      </c>
      <c r="S14" s="331">
        <f>'gas heating total'!R13</f>
        <v>0</v>
      </c>
      <c r="T14" s="129">
        <f>'gas heating total'!T13</f>
        <v>8309.7886402859622</v>
      </c>
      <c r="U14" s="129">
        <f>'gas heating total'!V13</f>
        <v>5745.5243434245167</v>
      </c>
      <c r="V14" s="129">
        <f>'gas heating total'!W13</f>
        <v>957.08564408858399</v>
      </c>
      <c r="W14" s="129">
        <f>'gas heating total'!X13</f>
        <v>1607.1786527728611</v>
      </c>
      <c r="X14" s="129">
        <f>'gas heating total'!Y13</f>
        <v>0</v>
      </c>
      <c r="Y14" s="276">
        <f>'gas heating total'!Z13</f>
        <v>868.46127287512695</v>
      </c>
      <c r="Z14" s="276">
        <f>'gas heating total'!AA13</f>
        <v>144.66770429176623</v>
      </c>
      <c r="AA14" s="276">
        <f>'gas heating total'!AB13</f>
        <v>242.9321216125812</v>
      </c>
      <c r="AB14" s="276">
        <f>'gas heating total'!AC13</f>
        <v>0</v>
      </c>
      <c r="AC14" s="276">
        <f>'gas heating total'!AD13</f>
        <v>1693.5006750815253</v>
      </c>
      <c r="AD14" s="276">
        <f>'gas heating total'!AE13</f>
        <v>282.1022220939351</v>
      </c>
      <c r="AE14" s="276">
        <f>'gas heating total'!AF13</f>
        <v>473.71797085193475</v>
      </c>
      <c r="AF14" s="276">
        <f>'gas heating total'!AG13</f>
        <v>0</v>
      </c>
      <c r="AG14" s="276">
        <f>'gas heating total'!AH13</f>
        <v>3183.5623954678649</v>
      </c>
      <c r="AH14" s="276">
        <f>'gas heating total'!AI13</f>
        <v>530.31571770288269</v>
      </c>
      <c r="AI14" s="276">
        <f>'gas heating total'!AJ13</f>
        <v>890.52856030834516</v>
      </c>
      <c r="AJ14" s="276">
        <f>'gas heating total'!AK13</f>
        <v>0</v>
      </c>
      <c r="AP14" s="149"/>
      <c r="AQ14" s="149"/>
      <c r="AR14" s="149"/>
      <c r="AS14" s="149"/>
      <c r="AT14" s="150"/>
      <c r="AU14" s="150"/>
      <c r="AV14" s="150"/>
      <c r="AW14" s="150"/>
      <c r="AX14" s="150"/>
      <c r="AY14" s="150"/>
      <c r="AZ14" s="150"/>
      <c r="BA14" s="150"/>
      <c r="BB14" s="149"/>
      <c r="BC14" s="149"/>
      <c r="BD14" s="149"/>
    </row>
    <row r="15" spans="1:56" ht="18.75" hidden="1">
      <c r="A15" s="332" t="s">
        <v>148</v>
      </c>
      <c r="B15" s="333" t="s">
        <v>13</v>
      </c>
      <c r="C15" s="117">
        <f>'gas heating total'!B14</f>
        <v>0</v>
      </c>
      <c r="D15" s="49">
        <f>'gas heating total'!C14</f>
        <v>0</v>
      </c>
      <c r="E15" s="49">
        <f>'gas heating total'!D14</f>
        <v>0</v>
      </c>
      <c r="F15" s="49">
        <f>'gas heating total'!E14</f>
        <v>0</v>
      </c>
      <c r="G15" s="49">
        <f>'gas heating total'!F14</f>
        <v>0</v>
      </c>
      <c r="H15" s="331">
        <f>'gas heating total'!G14</f>
        <v>0</v>
      </c>
      <c r="I15" s="331">
        <f>'gas heating total'!H14</f>
        <v>0</v>
      </c>
      <c r="J15" s="331">
        <f>'gas heating total'!I14</f>
        <v>0</v>
      </c>
      <c r="K15" s="331">
        <f>'gas heating total'!J14</f>
        <v>0</v>
      </c>
      <c r="L15" s="331">
        <f>'gas heating total'!K14</f>
        <v>0</v>
      </c>
      <c r="M15" s="331">
        <f>'gas heating total'!L14</f>
        <v>0</v>
      </c>
      <c r="N15" s="331">
        <f>'gas heating total'!M14</f>
        <v>0</v>
      </c>
      <c r="O15" s="331">
        <f>'gas heating total'!N14</f>
        <v>0</v>
      </c>
      <c r="P15" s="331">
        <f>'gas heating total'!O14</f>
        <v>0</v>
      </c>
      <c r="Q15" s="331">
        <f>'gas heating total'!P14</f>
        <v>0</v>
      </c>
      <c r="R15" s="331">
        <f>'gas heating total'!Q14</f>
        <v>0</v>
      </c>
      <c r="S15" s="331">
        <f>'gas heating total'!R14</f>
        <v>0</v>
      </c>
      <c r="T15" s="129">
        <f>'gas heating total'!T14</f>
        <v>0</v>
      </c>
      <c r="U15" s="129">
        <f>'gas heating total'!V14</f>
        <v>0</v>
      </c>
      <c r="V15" s="129">
        <f>'gas heating total'!W14</f>
        <v>0</v>
      </c>
      <c r="W15" s="129">
        <f>'gas heating total'!X14</f>
        <v>0</v>
      </c>
      <c r="X15" s="129">
        <f>'gas heating total'!Y14</f>
        <v>0</v>
      </c>
      <c r="Y15" s="276">
        <f>'gas heating total'!Z14</f>
        <v>0</v>
      </c>
      <c r="Z15" s="276">
        <f>'gas heating total'!AA14</f>
        <v>0</v>
      </c>
      <c r="AA15" s="276">
        <f>'gas heating total'!AB14</f>
        <v>0</v>
      </c>
      <c r="AB15" s="276">
        <f>'gas heating total'!AC14</f>
        <v>0</v>
      </c>
      <c r="AC15" s="276">
        <f>'gas heating total'!AD14</f>
        <v>0</v>
      </c>
      <c r="AD15" s="276">
        <f>'gas heating total'!AE14</f>
        <v>0</v>
      </c>
      <c r="AE15" s="276">
        <f>'gas heating total'!AF14</f>
        <v>0</v>
      </c>
      <c r="AF15" s="276">
        <f>'gas heating total'!AG14</f>
        <v>0</v>
      </c>
      <c r="AG15" s="276">
        <f>'gas heating total'!AH14</f>
        <v>0</v>
      </c>
      <c r="AH15" s="276">
        <f>'gas heating total'!AI14</f>
        <v>0</v>
      </c>
      <c r="AI15" s="276">
        <f>'gas heating total'!AJ14</f>
        <v>0</v>
      </c>
      <c r="AJ15" s="276">
        <f>'gas heating total'!AK14</f>
        <v>0</v>
      </c>
      <c r="AP15" s="149"/>
      <c r="AQ15" s="149"/>
      <c r="AR15" s="149"/>
      <c r="AS15" s="149"/>
      <c r="AT15" s="150"/>
      <c r="AU15" s="150"/>
      <c r="AV15" s="150"/>
      <c r="AW15" s="150"/>
      <c r="AX15" s="150"/>
      <c r="AY15" s="150"/>
      <c r="AZ15" s="150"/>
      <c r="BA15" s="150"/>
      <c r="BB15" s="149"/>
      <c r="BC15" s="149"/>
      <c r="BD15" s="149"/>
    </row>
    <row r="16" spans="1:56" ht="18.75" hidden="1">
      <c r="A16" s="332" t="s">
        <v>148</v>
      </c>
      <c r="B16" s="333" t="s">
        <v>4</v>
      </c>
      <c r="C16" s="117">
        <f>'gas heating total'!B15</f>
        <v>76.853437476518181</v>
      </c>
      <c r="D16" s="49">
        <f>'gas heating total'!C15</f>
        <v>58639.855699622465</v>
      </c>
      <c r="E16" s="49">
        <f>'gas heating total'!D15</f>
        <v>7425.7119016008364</v>
      </c>
      <c r="F16" s="49">
        <f>'gas heating total'!E15</f>
        <v>10787.869875294879</v>
      </c>
      <c r="G16" s="49">
        <f>'gas heating total'!F15</f>
        <v>0</v>
      </c>
      <c r="H16" s="331">
        <f>'gas heating total'!G15</f>
        <v>11419.082037996632</v>
      </c>
      <c r="I16" s="331">
        <f>'gas heating total'!H15</f>
        <v>1446.0269791464348</v>
      </c>
      <c r="J16" s="331">
        <f>'gas heating total'!I15</f>
        <v>2100.7481967937006</v>
      </c>
      <c r="K16" s="331">
        <f>'gas heating total'!J15</f>
        <v>0</v>
      </c>
      <c r="L16" s="331">
        <f>'gas heating total'!K15</f>
        <v>17122.3128776581</v>
      </c>
      <c r="M16" s="331">
        <f>'gas heating total'!L15</f>
        <v>2168.2413948944559</v>
      </c>
      <c r="N16" s="331">
        <f>'gas heating total'!M15</f>
        <v>3149.9614227299439</v>
      </c>
      <c r="O16" s="331">
        <f>'gas heating total'!N15</f>
        <v>0</v>
      </c>
      <c r="P16" s="331">
        <f>'gas heating total'!O15</f>
        <v>30098.460783959679</v>
      </c>
      <c r="Q16" s="331">
        <f>'gas heating total'!P15</f>
        <v>3811.4435275589258</v>
      </c>
      <c r="R16" s="331">
        <f>'gas heating total'!Q15</f>
        <v>5537.1602557697524</v>
      </c>
      <c r="S16" s="331">
        <f>'gas heating total'!R15</f>
        <v>0</v>
      </c>
      <c r="T16" s="129">
        <f>'gas heating total'!T15</f>
        <v>9370889.9999999981</v>
      </c>
      <c r="U16" s="129">
        <f>'gas heating total'!V15</f>
        <v>8684289.4337795135</v>
      </c>
      <c r="V16" s="129">
        <f>'gas heating total'!W15</f>
        <v>356401.62761655735</v>
      </c>
      <c r="W16" s="129">
        <f>'gas heating total'!X15</f>
        <v>330198.93860392604</v>
      </c>
      <c r="X16" s="129">
        <f>'gas heating total'!Y15</f>
        <v>0</v>
      </c>
      <c r="Y16" s="276">
        <f>'gas heating total'!Z15</f>
        <v>1691112.8498338722</v>
      </c>
      <c r="Z16" s="276">
        <f>'gas heating total'!AA15</f>
        <v>69402.957692735188</v>
      </c>
      <c r="AA16" s="276">
        <f>'gas heating total'!AB15</f>
        <v>64300.444190927978</v>
      </c>
      <c r="AB16" s="276">
        <f>'gas heating total'!AC15</f>
        <v>0</v>
      </c>
      <c r="AC16" s="276">
        <f>'gas heating total'!AD15</f>
        <v>2535734.7665893123</v>
      </c>
      <c r="AD16" s="276">
        <f>'gas heating total'!AE15</f>
        <v>104066.08449748582</v>
      </c>
      <c r="AE16" s="276">
        <f>'gas heating total'!AF15</f>
        <v>96415.133891324353</v>
      </c>
      <c r="AF16" s="276">
        <f>'gas heating total'!AG15</f>
        <v>0</v>
      </c>
      <c r="AG16" s="276">
        <f>'gas heating total'!AH15</f>
        <v>4457441.8173551364</v>
      </c>
      <c r="AH16" s="276">
        <f>'gas heating total'!AI15</f>
        <v>182932.58542628741</v>
      </c>
      <c r="AI16" s="276">
        <f>'gas heating total'!AJ15</f>
        <v>169483.36052162838</v>
      </c>
      <c r="AJ16" s="276">
        <f>'gas heating total'!AK15</f>
        <v>0</v>
      </c>
      <c r="AP16" s="149"/>
      <c r="AQ16" s="149"/>
      <c r="AR16" s="149"/>
      <c r="AS16" s="149"/>
      <c r="AT16" s="150"/>
      <c r="AU16" s="150"/>
      <c r="AV16" s="150"/>
      <c r="AW16" s="150"/>
      <c r="AX16" s="150"/>
      <c r="AY16" s="150"/>
      <c r="AZ16" s="150"/>
      <c r="BA16" s="150"/>
      <c r="BB16" s="149"/>
      <c r="BC16" s="149"/>
      <c r="BD16" s="149"/>
    </row>
    <row r="17" spans="1:56" ht="18.75" hidden="1">
      <c r="A17" s="332" t="s">
        <v>148</v>
      </c>
      <c r="B17" s="333" t="s">
        <v>0</v>
      </c>
      <c r="C17" s="117">
        <f>'gas heating total'!B16</f>
        <v>131.08804850395993</v>
      </c>
      <c r="D17" s="49">
        <f>'gas heating total'!C16</f>
        <v>72711.817624432006</v>
      </c>
      <c r="E17" s="49">
        <f>'gas heating total'!D16</f>
        <v>31340.080068280491</v>
      </c>
      <c r="F17" s="49">
        <f>'gas heating total'!E16</f>
        <v>27036.150811247429</v>
      </c>
      <c r="G17" s="49">
        <f>'gas heating total'!F16</f>
        <v>0</v>
      </c>
      <c r="H17" s="331">
        <f>'gas heating total'!G16</f>
        <v>19812.440925487517</v>
      </c>
      <c r="I17" s="331">
        <f>'gas heating total'!H16</f>
        <v>10513.143990299146</v>
      </c>
      <c r="J17" s="331">
        <f>'gas heating total'!I16</f>
        <v>8509.2970550353039</v>
      </c>
      <c r="K17" s="331">
        <f>'gas heating total'!J16</f>
        <v>0</v>
      </c>
      <c r="L17" s="331">
        <f>'gas heating total'!K16</f>
        <v>20676.141098510532</v>
      </c>
      <c r="M17" s="331">
        <f>'gas heating total'!L16</f>
        <v>8283.0168231739208</v>
      </c>
      <c r="N17" s="331">
        <f>'gas heating total'!M16</f>
        <v>7154.6697354875105</v>
      </c>
      <c r="O17" s="331">
        <f>'gas heating total'!N16</f>
        <v>0</v>
      </c>
      <c r="P17" s="331">
        <f>'gas heating total'!O16</f>
        <v>32223.235600433953</v>
      </c>
      <c r="Q17" s="331">
        <f>'gas heating total'!P16</f>
        <v>12543.919254807426</v>
      </c>
      <c r="R17" s="331">
        <f>'gas heating total'!Q16</f>
        <v>11372.184020724615</v>
      </c>
      <c r="S17" s="331">
        <f>'gas heating total'!R16</f>
        <v>0</v>
      </c>
      <c r="T17" s="129">
        <f>'gas heating total'!T16</f>
        <v>13100000</v>
      </c>
      <c r="U17" s="129">
        <f>'gas heating total'!V16</f>
        <v>10768281.435433738</v>
      </c>
      <c r="V17" s="129">
        <f>'gas heating total'!W16</f>
        <v>1504186.4933597061</v>
      </c>
      <c r="W17" s="129">
        <f>'gas heating total'!X16</f>
        <v>827532.07120655535</v>
      </c>
      <c r="X17" s="129">
        <f>'gas heating total'!Y16</f>
        <v>0</v>
      </c>
      <c r="Y17" s="276">
        <f>'gas heating total'!Z16</f>
        <v>2934130.1975219529</v>
      </c>
      <c r="Z17" s="276">
        <f>'gas heating total'!AA16</f>
        <v>504584.83700425905</v>
      </c>
      <c r="AA17" s="276">
        <f>'gas heating total'!AB16</f>
        <v>260455.57541185751</v>
      </c>
      <c r="AB17" s="276">
        <f>'gas heating total'!AC16</f>
        <v>0</v>
      </c>
      <c r="AC17" s="276">
        <f>'gas heating total'!AD16</f>
        <v>3062040.16928175</v>
      </c>
      <c r="AD17" s="276">
        <f>'gas heating total'!AE16</f>
        <v>397548.50665807555</v>
      </c>
      <c r="AE17" s="276">
        <f>'gas heating total'!AF16</f>
        <v>218992.66305851989</v>
      </c>
      <c r="AF17" s="276">
        <f>'gas heating total'!AG16</f>
        <v>0</v>
      </c>
      <c r="AG17" s="276">
        <f>'gas heating total'!AH16</f>
        <v>4772111.068630036</v>
      </c>
      <c r="AH17" s="276">
        <f>'gas heating total'!AI16</f>
        <v>602053.14969737141</v>
      </c>
      <c r="AI17" s="276">
        <f>'gas heating total'!AJ16</f>
        <v>348083.83273617801</v>
      </c>
      <c r="AJ17" s="276">
        <f>'gas heating total'!AK16</f>
        <v>0</v>
      </c>
      <c r="AP17" s="149"/>
      <c r="AQ17" s="149"/>
      <c r="AR17" s="149"/>
      <c r="AS17" s="149"/>
      <c r="AT17" s="150"/>
      <c r="AU17" s="150"/>
      <c r="AV17" s="150"/>
      <c r="AW17" s="150"/>
      <c r="AX17" s="150"/>
      <c r="AY17" s="150"/>
      <c r="AZ17" s="150"/>
      <c r="BA17" s="150"/>
      <c r="BB17" s="149"/>
      <c r="BC17" s="149"/>
      <c r="BD17" s="149"/>
    </row>
    <row r="18" spans="1:56" ht="18.75" hidden="1">
      <c r="A18" s="332" t="s">
        <v>148</v>
      </c>
      <c r="B18" s="333" t="s">
        <v>15</v>
      </c>
      <c r="C18" s="117">
        <f>'gas heating total'!B17</f>
        <v>2.169795350667683</v>
      </c>
      <c r="D18" s="49">
        <f>'gas heating total'!C17</f>
        <v>1031.0617970566893</v>
      </c>
      <c r="E18" s="49">
        <f>'gas heating total'!D17</f>
        <v>1138.7335536109938</v>
      </c>
      <c r="F18" s="49">
        <f>'gas heating total'!E17</f>
        <v>0</v>
      </c>
      <c r="G18" s="49">
        <f>'gas heating total'!F17</f>
        <v>0</v>
      </c>
      <c r="H18" s="331">
        <f>'gas heating total'!G17</f>
        <v>175.09415343588432</v>
      </c>
      <c r="I18" s="331">
        <f>'gas heating total'!H17</f>
        <v>193.37889167043849</v>
      </c>
      <c r="J18" s="331">
        <f>'gas heating total'!I17</f>
        <v>0</v>
      </c>
      <c r="K18" s="331">
        <f>'gas heating total'!J17</f>
        <v>0</v>
      </c>
      <c r="L18" s="331">
        <f>'gas heating total'!K17</f>
        <v>402.82961497941824</v>
      </c>
      <c r="M18" s="331">
        <f>'gas heating total'!L17</f>
        <v>444.89631976931878</v>
      </c>
      <c r="N18" s="331">
        <f>'gas heating total'!M17</f>
        <v>0</v>
      </c>
      <c r="O18" s="331">
        <f>'gas heating total'!N17</f>
        <v>0</v>
      </c>
      <c r="P18" s="331">
        <f>'gas heating total'!O17</f>
        <v>453.13802865147477</v>
      </c>
      <c r="Q18" s="331">
        <f>'gas heating total'!P17</f>
        <v>500.45834218237798</v>
      </c>
      <c r="R18" s="331">
        <f>'gas heating total'!Q17</f>
        <v>0</v>
      </c>
      <c r="S18" s="331">
        <f>'gas heating total'!R17</f>
        <v>0</v>
      </c>
      <c r="T18" s="129">
        <f>'gas heating total'!T17</f>
        <v>107118.73713028224</v>
      </c>
      <c r="U18" s="129">
        <f>'gas heating total'!V17</f>
        <v>75705.510804497157</v>
      </c>
      <c r="V18" s="129">
        <f>'gas heating total'!W17</f>
        <v>31413.226325785086</v>
      </c>
      <c r="W18" s="129">
        <f>'gas heating total'!X17</f>
        <v>0</v>
      </c>
      <c r="X18" s="129">
        <f>'gas heating total'!Y17</f>
        <v>0</v>
      </c>
      <c r="Y18" s="276">
        <f>'gas heating total'!Z17</f>
        <v>12856.253972802484</v>
      </c>
      <c r="Z18" s="276">
        <f>'gas heating total'!AA17</f>
        <v>5334.5709111235219</v>
      </c>
      <c r="AA18" s="276">
        <f>'gas heating total'!AB17</f>
        <v>0</v>
      </c>
      <c r="AB18" s="276">
        <f>'gas heating total'!AC17</f>
        <v>0</v>
      </c>
      <c r="AC18" s="276">
        <f>'gas heating total'!AD17</f>
        <v>29577.685698329347</v>
      </c>
      <c r="AD18" s="276">
        <f>'gas heating total'!AE17</f>
        <v>12272.957743247445</v>
      </c>
      <c r="AE18" s="276">
        <f>'gas heating total'!AF17</f>
        <v>0</v>
      </c>
      <c r="AF18" s="276">
        <f>'gas heating total'!AG17</f>
        <v>0</v>
      </c>
      <c r="AG18" s="276">
        <f>'gas heating total'!AH17</f>
        <v>33271.571133365323</v>
      </c>
      <c r="AH18" s="276">
        <f>'gas heating total'!AI17</f>
        <v>13805.697671414118</v>
      </c>
      <c r="AI18" s="276">
        <f>'gas heating total'!AJ17</f>
        <v>0</v>
      </c>
      <c r="AJ18" s="276">
        <f>'gas heating total'!AK17</f>
        <v>0</v>
      </c>
      <c r="AP18" s="149"/>
      <c r="AQ18" s="149"/>
      <c r="AR18" s="149"/>
      <c r="AS18" s="149"/>
      <c r="AT18" s="150"/>
      <c r="AU18" s="150"/>
      <c r="AV18" s="150"/>
      <c r="AW18" s="150"/>
      <c r="AX18" s="150"/>
      <c r="AY18" s="150"/>
      <c r="AZ18" s="150"/>
      <c r="BA18" s="150"/>
      <c r="BB18" s="149"/>
      <c r="BC18" s="149"/>
      <c r="BD18" s="149"/>
    </row>
    <row r="19" spans="1:56" ht="18.75" hidden="1">
      <c r="A19" s="332" t="s">
        <v>148</v>
      </c>
      <c r="B19" s="333" t="s">
        <v>21</v>
      </c>
      <c r="C19" s="117">
        <f>'gas heating total'!B18</f>
        <v>21.209293045456771</v>
      </c>
      <c r="D19" s="49">
        <f>'gas heating total'!C18</f>
        <v>18984.902113991971</v>
      </c>
      <c r="E19" s="49">
        <f>'gas heating total'!D18</f>
        <v>2124.0811114020216</v>
      </c>
      <c r="F19" s="49">
        <f>'gas heating total'!E18</f>
        <v>100.30982006277571</v>
      </c>
      <c r="G19" s="49">
        <f>'gas heating total'!F18</f>
        <v>0</v>
      </c>
      <c r="H19" s="331">
        <f>'gas heating total'!G18</f>
        <v>4015.69725853723</v>
      </c>
      <c r="I19" s="331">
        <f>'gas heating total'!H18</f>
        <v>449.28684091983826</v>
      </c>
      <c r="J19" s="331">
        <f>'gas heating total'!I18</f>
        <v>21.217590009778107</v>
      </c>
      <c r="K19" s="331">
        <f>'gas heating total'!J18</f>
        <v>0</v>
      </c>
      <c r="L19" s="331">
        <f>'gas heating total'!K18</f>
        <v>6093.117311786451</v>
      </c>
      <c r="M19" s="331">
        <f>'gas heating total'!L18</f>
        <v>681.71409648637268</v>
      </c>
      <c r="N19" s="331">
        <f>'gas heating total'!M18</f>
        <v>32.193976955837208</v>
      </c>
      <c r="O19" s="331">
        <f>'gas heating total'!N18</f>
        <v>0</v>
      </c>
      <c r="P19" s="331">
        <f>'gas heating total'!O18</f>
        <v>8876.0875436540246</v>
      </c>
      <c r="Q19" s="331">
        <f>'gas heating total'!P18</f>
        <v>993.08017399421476</v>
      </c>
      <c r="R19" s="331">
        <f>'gas heating total'!Q18</f>
        <v>46.898253097085032</v>
      </c>
      <c r="S19" s="331">
        <f>'gas heating total'!R18</f>
        <v>0</v>
      </c>
      <c r="T19" s="129">
        <f>'gas heating total'!T18</f>
        <v>1466344</v>
      </c>
      <c r="U19" s="129">
        <f>'gas heating total'!V18</f>
        <v>1388272.5479767816</v>
      </c>
      <c r="V19" s="129">
        <f>'gas heating total'!W18</f>
        <v>76189.863642585347</v>
      </c>
      <c r="W19" s="129">
        <f>'gas heating total'!X18</f>
        <v>1881.5883806328407</v>
      </c>
      <c r="X19" s="129">
        <f>'gas heating total'!Y18</f>
        <v>0</v>
      </c>
      <c r="Y19" s="276">
        <f>'gas heating total'!Z18</f>
        <v>293648.19642152067</v>
      </c>
      <c r="Z19" s="276">
        <f>'gas heating total'!AA18</f>
        <v>16115.723153103045</v>
      </c>
      <c r="AA19" s="276">
        <f>'gas heating total'!AB18</f>
        <v>397.99464102762346</v>
      </c>
      <c r="AB19" s="276">
        <f>'gas heating total'!AC18</f>
        <v>0</v>
      </c>
      <c r="AC19" s="276">
        <f>'gas heating total'!AD18</f>
        <v>445559.71080414241</v>
      </c>
      <c r="AD19" s="276">
        <f>'gas heating total'!AE18</f>
        <v>24452.787502188025</v>
      </c>
      <c r="AE19" s="276">
        <f>'gas heating total'!AF18</f>
        <v>603.88716606764194</v>
      </c>
      <c r="AF19" s="276">
        <f>'gas heating total'!AG18</f>
        <v>0</v>
      </c>
      <c r="AG19" s="276">
        <f>'gas heating total'!AH18</f>
        <v>649064.64075007546</v>
      </c>
      <c r="AH19" s="276">
        <f>'gas heating total'!AI18</f>
        <v>35621.352987237027</v>
      </c>
      <c r="AI19" s="276">
        <f>'gas heating total'!AJ18</f>
        <v>879.7065735361615</v>
      </c>
      <c r="AJ19" s="276">
        <f>'gas heating total'!AK18</f>
        <v>0</v>
      </c>
      <c r="AP19" s="149"/>
      <c r="AQ19" s="149"/>
      <c r="AR19" s="149"/>
      <c r="AS19" s="149"/>
      <c r="AT19" s="150"/>
      <c r="AU19" s="150"/>
      <c r="AV19" s="150"/>
      <c r="AW19" s="150"/>
      <c r="AX19" s="150"/>
      <c r="AY19" s="150"/>
      <c r="AZ19" s="150"/>
      <c r="BA19" s="150"/>
      <c r="BB19" s="149"/>
      <c r="BC19" s="149"/>
      <c r="BD19" s="149"/>
    </row>
    <row r="20" spans="1:56" ht="18.75" hidden="1">
      <c r="A20" s="332" t="s">
        <v>148</v>
      </c>
      <c r="B20" s="333" t="s">
        <v>10</v>
      </c>
      <c r="C20" s="117">
        <f>'gas heating total'!B19</f>
        <v>4.3175874568455077</v>
      </c>
      <c r="D20" s="49">
        <f>'gas heating total'!C19</f>
        <v>4300.4420185529034</v>
      </c>
      <c r="E20" s="49">
        <f>'gas heating total'!D19</f>
        <v>17.145438292604027</v>
      </c>
      <c r="F20" s="49">
        <f>'gas heating total'!E19</f>
        <v>0</v>
      </c>
      <c r="G20" s="49">
        <f>'gas heating total'!F19</f>
        <v>0</v>
      </c>
      <c r="H20" s="331">
        <f>'gas heating total'!G19</f>
        <v>489.46268558122682</v>
      </c>
      <c r="I20" s="331">
        <f>'gas heating total'!H19</f>
        <v>1.9514394650504072</v>
      </c>
      <c r="J20" s="331">
        <f>'gas heating total'!I19</f>
        <v>0</v>
      </c>
      <c r="K20" s="331">
        <f>'gas heating total'!J19</f>
        <v>0</v>
      </c>
      <c r="L20" s="331">
        <f>'gas heating total'!K19</f>
        <v>1162.5033294446262</v>
      </c>
      <c r="M20" s="331">
        <f>'gas heating total'!L19</f>
        <v>4.6347861484821387</v>
      </c>
      <c r="N20" s="331">
        <f>'gas heating total'!M19</f>
        <v>0</v>
      </c>
      <c r="O20" s="331">
        <f>'gas heating total'!N19</f>
        <v>0</v>
      </c>
      <c r="P20" s="331">
        <f>'gas heating total'!O19</f>
        <v>2648.4760035366153</v>
      </c>
      <c r="Q20" s="331">
        <f>'gas heating total'!P19</f>
        <v>10.559212679109613</v>
      </c>
      <c r="R20" s="331">
        <f>'gas heating total'!Q19</f>
        <v>0</v>
      </c>
      <c r="S20" s="331">
        <f>'gas heating total'!R19</f>
        <v>0</v>
      </c>
      <c r="T20" s="129">
        <f>'gas heating total'!T19</f>
        <v>395678.17960109311</v>
      </c>
      <c r="U20" s="129">
        <f>'gas heating total'!V19</f>
        <v>395238.4983472405</v>
      </c>
      <c r="V20" s="129">
        <f>'gas heating total'!W19</f>
        <v>439.68125385263534</v>
      </c>
      <c r="W20" s="129">
        <f>'gas heating total'!X19</f>
        <v>0</v>
      </c>
      <c r="X20" s="129">
        <f>'gas heating total'!Y19</f>
        <v>0</v>
      </c>
      <c r="Y20" s="276">
        <f>'gas heating total'!Z19</f>
        <v>44984.793658675742</v>
      </c>
      <c r="Z20" s="276">
        <f>'gas heating total'!AA19</f>
        <v>50.04312728354622</v>
      </c>
      <c r="AA20" s="276">
        <f>'gas heating total'!AB19</f>
        <v>0</v>
      </c>
      <c r="AB20" s="276">
        <f>'gas heating total'!AC19</f>
        <v>0</v>
      </c>
      <c r="AC20" s="276">
        <f>'gas heating total'!AD19</f>
        <v>106841.59169455555</v>
      </c>
      <c r="AD20" s="276">
        <f>'gas heating total'!AE19</f>
        <v>118.85543841582472</v>
      </c>
      <c r="AE20" s="276">
        <f>'gas heating total'!AF19</f>
        <v>0</v>
      </c>
      <c r="AF20" s="276">
        <f>'gas heating total'!AG19</f>
        <v>0</v>
      </c>
      <c r="AG20" s="276">
        <f>'gas heating total'!AH19</f>
        <v>243412.11299400925</v>
      </c>
      <c r="AH20" s="276">
        <f>'gas heating total'!AI19</f>
        <v>270.78268815326442</v>
      </c>
      <c r="AI20" s="276">
        <f>'gas heating total'!AJ19</f>
        <v>0</v>
      </c>
      <c r="AJ20" s="276">
        <f>'gas heating total'!AK19</f>
        <v>0</v>
      </c>
      <c r="AP20" s="149"/>
      <c r="AQ20" s="149"/>
      <c r="AR20" s="149"/>
      <c r="AS20" s="149"/>
      <c r="AT20" s="150"/>
      <c r="AU20" s="150"/>
      <c r="AV20" s="150"/>
      <c r="AW20" s="150"/>
      <c r="AX20" s="150"/>
      <c r="AY20" s="150"/>
      <c r="AZ20" s="150"/>
      <c r="BA20" s="150"/>
      <c r="BB20" s="149"/>
      <c r="BC20" s="149"/>
      <c r="BD20" s="149"/>
    </row>
    <row r="21" spans="1:56" ht="18.75" hidden="1">
      <c r="A21" s="332" t="s">
        <v>148</v>
      </c>
      <c r="B21" s="333" t="s">
        <v>2</v>
      </c>
      <c r="C21" s="117">
        <f>'gas heating total'!B20</f>
        <v>112.67715562291481</v>
      </c>
      <c r="D21" s="49">
        <f>'gas heating total'!C20</f>
        <v>65304.091990404602</v>
      </c>
      <c r="E21" s="49">
        <f>'gas heating total'!D20</f>
        <v>47373.063632510217</v>
      </c>
      <c r="F21" s="49">
        <f>'gas heating total'!E20</f>
        <v>0</v>
      </c>
      <c r="G21" s="49">
        <f>'gas heating total'!F20</f>
        <v>0</v>
      </c>
      <c r="H21" s="331">
        <f>'gas heating total'!G20</f>
        <v>13242.088899726152</v>
      </c>
      <c r="I21" s="331">
        <f>'gas heating total'!H20</f>
        <v>9606.1104435271627</v>
      </c>
      <c r="J21" s="331">
        <f>'gas heating total'!I20</f>
        <v>0</v>
      </c>
      <c r="K21" s="331">
        <f>'gas heating total'!J20</f>
        <v>0</v>
      </c>
      <c r="L21" s="331">
        <f>'gas heating total'!K20</f>
        <v>22663.561656417998</v>
      </c>
      <c r="M21" s="331">
        <f>'gas heating total'!L20</f>
        <v>16440.659624309043</v>
      </c>
      <c r="N21" s="331">
        <f>'gas heating total'!M20</f>
        <v>0</v>
      </c>
      <c r="O21" s="331">
        <f>'gas heating total'!N20</f>
        <v>0</v>
      </c>
      <c r="P21" s="331">
        <f>'gas heating total'!O20</f>
        <v>29398.441434260458</v>
      </c>
      <c r="Q21" s="331">
        <f>'gas heating total'!P20</f>
        <v>21326.293564674015</v>
      </c>
      <c r="R21" s="331">
        <f>'gas heating total'!Q20</f>
        <v>0</v>
      </c>
      <c r="S21" s="331">
        <f>'gas heating total'!R20</f>
        <v>0</v>
      </c>
      <c r="T21" s="129">
        <f>'gas heating total'!T20</f>
        <v>16535545</v>
      </c>
      <c r="U21" s="129">
        <f>'gas heating total'!V20</f>
        <v>12607807.277279267</v>
      </c>
      <c r="V21" s="129">
        <f>'gas heating total'!W20</f>
        <v>3927737.7227207338</v>
      </c>
      <c r="W21" s="129">
        <f>'gas heating total'!X20</f>
        <v>0</v>
      </c>
      <c r="X21" s="129">
        <f>'gas heating total'!Y20</f>
        <v>0</v>
      </c>
      <c r="Y21" s="276">
        <f>'gas heating total'!Z20</f>
        <v>2556558.0916564553</v>
      </c>
      <c r="Z21" s="276">
        <f>'gas heating total'!AA20</f>
        <v>796450.12301400898</v>
      </c>
      <c r="AA21" s="276">
        <f>'gas heating total'!AB20</f>
        <v>0</v>
      </c>
      <c r="AB21" s="276">
        <f>'gas heating total'!AC20</f>
        <v>0</v>
      </c>
      <c r="AC21" s="276">
        <f>'gas heating total'!AD20</f>
        <v>4375496.372001295</v>
      </c>
      <c r="AD21" s="276">
        <f>'gas heating total'!AE20</f>
        <v>1363107.9360570502</v>
      </c>
      <c r="AE21" s="276">
        <f>'gas heating total'!AF20</f>
        <v>0</v>
      </c>
      <c r="AF21" s="276">
        <f>'gas heating total'!AG20</f>
        <v>0</v>
      </c>
      <c r="AG21" s="276">
        <f>'gas heating total'!AH20</f>
        <v>5675752.8136215173</v>
      </c>
      <c r="AH21" s="276">
        <f>'gas heating total'!AI20</f>
        <v>1768179.6636496747</v>
      </c>
      <c r="AI21" s="276">
        <f>'gas heating total'!AJ20</f>
        <v>0</v>
      </c>
      <c r="AJ21" s="276">
        <f>'gas heating total'!AK20</f>
        <v>0</v>
      </c>
      <c r="AP21" s="149"/>
      <c r="AQ21" s="149"/>
      <c r="AR21" s="149"/>
      <c r="AS21" s="149"/>
      <c r="AT21" s="150"/>
      <c r="AU21" s="150"/>
      <c r="AV21" s="150"/>
      <c r="AW21" s="150"/>
      <c r="AX21" s="150"/>
      <c r="AY21" s="150"/>
      <c r="AZ21" s="150"/>
      <c r="BA21" s="150"/>
      <c r="BB21" s="149"/>
      <c r="BC21" s="149"/>
      <c r="BD21" s="149"/>
    </row>
    <row r="22" spans="1:56" ht="18.75" hidden="1">
      <c r="A22" s="332" t="s">
        <v>148</v>
      </c>
      <c r="B22" s="333" t="s">
        <v>23</v>
      </c>
      <c r="C22" s="117">
        <f>'gas heating total'!B21</f>
        <v>1.5257523180252826</v>
      </c>
      <c r="D22" s="49">
        <f>'gas heating total'!C21</f>
        <v>347.13688793397432</v>
      </c>
      <c r="E22" s="49">
        <f>'gas heating total'!D21</f>
        <v>0</v>
      </c>
      <c r="F22" s="49">
        <f>'gas heating total'!E21</f>
        <v>1070.1770125376365</v>
      </c>
      <c r="G22" s="49">
        <f>'gas heating total'!F21</f>
        <v>108.43841755367177</v>
      </c>
      <c r="H22" s="331">
        <f>'gas heating total'!G21</f>
        <v>70.390956987372121</v>
      </c>
      <c r="I22" s="331">
        <f>'gas heating total'!H21</f>
        <v>0</v>
      </c>
      <c r="J22" s="331">
        <f>'gas heating total'!I21</f>
        <v>217.00599007714541</v>
      </c>
      <c r="K22" s="331">
        <f>'gas heating total'!J21</f>
        <v>21.988685879015616</v>
      </c>
      <c r="L22" s="331">
        <f>'gas heating total'!K21</f>
        <v>120.47266906436238</v>
      </c>
      <c r="M22" s="331">
        <f>'gas heating total'!L21</f>
        <v>0</v>
      </c>
      <c r="N22" s="331">
        <f>'gas heating total'!M21</f>
        <v>371.40127008414242</v>
      </c>
      <c r="O22" s="331">
        <f>'gas heating total'!N21</f>
        <v>37.633181738644268</v>
      </c>
      <c r="P22" s="331">
        <f>'gas heating total'!O21</f>
        <v>156.27326188223984</v>
      </c>
      <c r="Q22" s="331">
        <f>'gas heating total'!P21</f>
        <v>0</v>
      </c>
      <c r="R22" s="331">
        <f>'gas heating total'!Q21</f>
        <v>481.76975237634878</v>
      </c>
      <c r="S22" s="331">
        <f>'gas heating total'!R21</f>
        <v>48.816549936011896</v>
      </c>
      <c r="T22" s="129">
        <f>'gas heating total'!T21</f>
        <v>36567.162756143975</v>
      </c>
      <c r="U22" s="129">
        <f>'gas heating total'!V21</f>
        <v>30193.460941356774</v>
      </c>
      <c r="V22" s="129">
        <f>'gas heating total'!W21</f>
        <v>0</v>
      </c>
      <c r="W22" s="129">
        <f>'gas heating total'!X21</f>
        <v>5993.8038262128412</v>
      </c>
      <c r="X22" s="129">
        <f>'gas heating total'!Y21</f>
        <v>379.89798857436347</v>
      </c>
      <c r="Y22" s="276">
        <f>'gas heating total'!Z21</f>
        <v>6122.5029211738138</v>
      </c>
      <c r="Z22" s="276">
        <f>'gas heating total'!AA21</f>
        <v>0</v>
      </c>
      <c r="AA22" s="276">
        <f>'gas heating total'!AB21</f>
        <v>1215.398311117953</v>
      </c>
      <c r="AB22" s="276">
        <f>'gas heating total'!AC21</f>
        <v>77.034115079159861</v>
      </c>
      <c r="AC22" s="276">
        <f>'gas heating total'!AD21</f>
        <v>10478.537298484045</v>
      </c>
      <c r="AD22" s="276">
        <f>'gas heating total'!AE21</f>
        <v>0</v>
      </c>
      <c r="AE22" s="276">
        <f>'gas heating total'!AF21</f>
        <v>2080.1291072511731</v>
      </c>
      <c r="AF22" s="276">
        <f>'gas heating total'!AG21</f>
        <v>131.84229693400138</v>
      </c>
      <c r="AG22" s="276">
        <f>'gas heating total'!AH21</f>
        <v>13592.420721698914</v>
      </c>
      <c r="AH22" s="276">
        <f>'gas heating total'!AI21</f>
        <v>0</v>
      </c>
      <c r="AI22" s="276">
        <f>'gas heating total'!AJ21</f>
        <v>2698.2764078437144</v>
      </c>
      <c r="AJ22" s="276">
        <f>'gas heating total'!AK21</f>
        <v>171.02157656120218</v>
      </c>
      <c r="AP22" s="149"/>
      <c r="AQ22" s="149"/>
      <c r="AR22" s="149"/>
      <c r="AS22" s="149"/>
      <c r="AT22" s="150"/>
      <c r="AU22" s="150"/>
      <c r="AV22" s="150"/>
      <c r="AW22" s="150"/>
      <c r="AX22" s="150"/>
      <c r="AY22" s="150"/>
      <c r="AZ22" s="150"/>
      <c r="BA22" s="150"/>
      <c r="BB22" s="149"/>
      <c r="BC22" s="149"/>
      <c r="BD22" s="149"/>
    </row>
    <row r="23" spans="1:56" ht="18.75" hidden="1">
      <c r="A23" s="332" t="s">
        <v>148</v>
      </c>
      <c r="B23" s="333" t="s">
        <v>17</v>
      </c>
      <c r="C23" s="117" t="str">
        <f>'gas heating total'!B22</f>
        <v>n.a.</v>
      </c>
      <c r="D23" s="49" t="str">
        <f>'gas heating total'!C22</f>
        <v>n.a.</v>
      </c>
      <c r="E23" s="49" t="str">
        <f>'gas heating total'!D22</f>
        <v>n.a.</v>
      </c>
      <c r="F23" s="49" t="str">
        <f>'gas heating total'!E22</f>
        <v>n.a.</v>
      </c>
      <c r="G23" s="49" t="str">
        <f>'gas heating total'!F22</f>
        <v>n.a.</v>
      </c>
      <c r="H23" s="331" t="str">
        <f>'gas heating total'!G22</f>
        <v>n.a.</v>
      </c>
      <c r="I23" s="331" t="str">
        <f>'gas heating total'!H22</f>
        <v>n.a.</v>
      </c>
      <c r="J23" s="331" t="str">
        <f>'gas heating total'!I22</f>
        <v>n.a.</v>
      </c>
      <c r="K23" s="331" t="str">
        <f>'gas heating total'!J22</f>
        <v>n.a.</v>
      </c>
      <c r="L23" s="331" t="str">
        <f>'gas heating total'!K22</f>
        <v>n.a.</v>
      </c>
      <c r="M23" s="331" t="str">
        <f>'gas heating total'!L22</f>
        <v>n.a.</v>
      </c>
      <c r="N23" s="331" t="str">
        <f>'gas heating total'!M22</f>
        <v>n.a.</v>
      </c>
      <c r="O23" s="331" t="str">
        <f>'gas heating total'!N22</f>
        <v>n.a.</v>
      </c>
      <c r="P23" s="331" t="str">
        <f>'gas heating total'!O22</f>
        <v>n.a.</v>
      </c>
      <c r="Q23" s="331" t="str">
        <f>'gas heating total'!P22</f>
        <v>n.a.</v>
      </c>
      <c r="R23" s="331" t="str">
        <f>'gas heating total'!Q22</f>
        <v>n.a.</v>
      </c>
      <c r="S23" s="331" t="str">
        <f>'gas heating total'!R22</f>
        <v>n.a.</v>
      </c>
      <c r="T23" s="129" t="str">
        <f>'gas heating total'!T22</f>
        <v>n.a.</v>
      </c>
      <c r="U23" s="129" t="str">
        <f>'gas heating total'!V22</f>
        <v>n.a.</v>
      </c>
      <c r="V23" s="129" t="str">
        <f>'gas heating total'!W22</f>
        <v>n.a.</v>
      </c>
      <c r="W23" s="129" t="str">
        <f>'gas heating total'!X22</f>
        <v>n.a.</v>
      </c>
      <c r="X23" s="129" t="str">
        <f>'gas heating total'!Y22</f>
        <v>n.a.</v>
      </c>
      <c r="Y23" s="276" t="str">
        <f>'gas heating total'!Z22</f>
        <v>n.a.</v>
      </c>
      <c r="Z23" s="276" t="str">
        <f>'gas heating total'!AA22</f>
        <v>n.a.</v>
      </c>
      <c r="AA23" s="276" t="str">
        <f>'gas heating total'!AB22</f>
        <v>n.a.</v>
      </c>
      <c r="AB23" s="276" t="str">
        <f>'gas heating total'!AC22</f>
        <v>n.a.</v>
      </c>
      <c r="AC23" s="276" t="str">
        <f>'gas heating total'!AD22</f>
        <v>n.a.</v>
      </c>
      <c r="AD23" s="276" t="str">
        <f>'gas heating total'!AE22</f>
        <v>n.a.</v>
      </c>
      <c r="AE23" s="276" t="str">
        <f>'gas heating total'!AF22</f>
        <v>n.a.</v>
      </c>
      <c r="AF23" s="276" t="str">
        <f>'gas heating total'!AG22</f>
        <v>n.a.</v>
      </c>
      <c r="AG23" s="276" t="str">
        <f>'gas heating total'!AH22</f>
        <v>n.a.</v>
      </c>
      <c r="AH23" s="276" t="str">
        <f>'gas heating total'!AI22</f>
        <v>n.a.</v>
      </c>
      <c r="AI23" s="276" t="str">
        <f>'gas heating total'!AJ22</f>
        <v>n.a.</v>
      </c>
      <c r="AJ23" s="276" t="str">
        <f>'gas heating total'!AK22</f>
        <v>n.a.</v>
      </c>
      <c r="AP23" s="149"/>
      <c r="AQ23" s="149"/>
      <c r="AR23" s="149"/>
      <c r="AS23" s="149"/>
      <c r="AT23" s="150"/>
      <c r="AU23" s="150"/>
      <c r="AV23" s="150"/>
      <c r="AW23" s="150"/>
      <c r="AX23" s="150"/>
      <c r="AY23" s="150"/>
      <c r="AZ23" s="150"/>
      <c r="BA23" s="150"/>
      <c r="BB23" s="149"/>
      <c r="BC23" s="149"/>
      <c r="BD23" s="149"/>
    </row>
    <row r="24" spans="1:56" ht="18.75" hidden="1">
      <c r="A24" s="332" t="s">
        <v>148</v>
      </c>
      <c r="B24" s="333" t="s">
        <v>24</v>
      </c>
      <c r="C24" s="117">
        <f>'gas heating total'!B23</f>
        <v>0.78951386426953574</v>
      </c>
      <c r="D24" s="49">
        <f>'gas heating total'!C23</f>
        <v>750.21445001053439</v>
      </c>
      <c r="E24" s="49">
        <f>'gas heating total'!D23</f>
        <v>32.176305486315179</v>
      </c>
      <c r="F24" s="49">
        <f>'gas heating total'!E23</f>
        <v>7.1231087726860514</v>
      </c>
      <c r="G24" s="49">
        <f>'gas heating total'!F23</f>
        <v>0</v>
      </c>
      <c r="H24" s="331">
        <f>'gas heating total'!G23</f>
        <v>101.57872606661316</v>
      </c>
      <c r="I24" s="331">
        <f>'gas heating total'!H23</f>
        <v>4.3566584471735741</v>
      </c>
      <c r="J24" s="331">
        <f>'gas heating total'!I23</f>
        <v>0.9644659800317168</v>
      </c>
      <c r="K24" s="331">
        <f>'gas heating total'!J23</f>
        <v>0</v>
      </c>
      <c r="L24" s="331">
        <f>'gas heating total'!K23</f>
        <v>236.75353077461307</v>
      </c>
      <c r="M24" s="331">
        <f>'gas heating total'!L23</f>
        <v>10.154235140446445</v>
      </c>
      <c r="N24" s="331">
        <f>'gas heating total'!M23</f>
        <v>2.247918781091677</v>
      </c>
      <c r="O24" s="331">
        <f>'gas heating total'!N23</f>
        <v>0</v>
      </c>
      <c r="P24" s="331">
        <f>'gas heating total'!O23</f>
        <v>411.88219316930815</v>
      </c>
      <c r="Q24" s="331">
        <f>'gas heating total'!P23</f>
        <v>17.665411898695158</v>
      </c>
      <c r="R24" s="331">
        <f>'gas heating total'!Q23</f>
        <v>3.9107240115626576</v>
      </c>
      <c r="S24" s="331">
        <f>'gas heating total'!R23</f>
        <v>0</v>
      </c>
      <c r="T24" s="129">
        <f>'gas heating total'!T23</f>
        <v>65033.082272355183</v>
      </c>
      <c r="U24" s="129">
        <f>'gas heating total'!V23</f>
        <v>63926.001822737497</v>
      </c>
      <c r="V24" s="129">
        <f>'gas heating total'!W23</f>
        <v>964.71980947532404</v>
      </c>
      <c r="W24" s="129">
        <f>'gas heating total'!X23</f>
        <v>142.36064014235689</v>
      </c>
      <c r="X24" s="129">
        <f>'gas heating total'!Y23</f>
        <v>0</v>
      </c>
      <c r="Y24" s="276">
        <f>'gas heating total'!Z23</f>
        <v>8655.5541919973475</v>
      </c>
      <c r="Z24" s="276">
        <f>'gas heating total'!AA23</f>
        <v>130.62266296837277</v>
      </c>
      <c r="AA24" s="276">
        <f>'gas heating total'!AB23</f>
        <v>19.275571761494469</v>
      </c>
      <c r="AB24" s="276">
        <f>'gas heating total'!AC23</f>
        <v>0</v>
      </c>
      <c r="AC24" s="276">
        <f>'gas heating total'!AD23</f>
        <v>20173.84047937884</v>
      </c>
      <c r="AD24" s="276">
        <f>'gas heating total'!AE23</f>
        <v>304.44737647786951</v>
      </c>
      <c r="AE24" s="276">
        <f>'gas heating total'!AF23</f>
        <v>44.926332992604756</v>
      </c>
      <c r="AF24" s="276">
        <f>'gas heating total'!AG23</f>
        <v>0</v>
      </c>
      <c r="AG24" s="276">
        <f>'gas heating total'!AH23</f>
        <v>35096.607151361306</v>
      </c>
      <c r="AH24" s="276">
        <f>'gas heating total'!AI23</f>
        <v>529.64977002908176</v>
      </c>
      <c r="AI24" s="276">
        <f>'gas heating total'!AJ23</f>
        <v>78.158735388257654</v>
      </c>
      <c r="AJ24" s="276">
        <f>'gas heating total'!AK23</f>
        <v>0</v>
      </c>
      <c r="AP24" s="149"/>
      <c r="AQ24" s="149"/>
      <c r="AR24" s="149"/>
      <c r="AS24" s="149"/>
      <c r="AT24" s="150"/>
      <c r="AU24" s="150"/>
      <c r="AV24" s="150"/>
      <c r="AW24" s="150"/>
      <c r="AX24" s="150"/>
      <c r="AY24" s="150"/>
      <c r="AZ24" s="150"/>
      <c r="BA24" s="150"/>
      <c r="BB24" s="149"/>
      <c r="BC24" s="149"/>
      <c r="BD24" s="149"/>
    </row>
    <row r="25" spans="1:56" ht="18.75" hidden="1">
      <c r="A25" s="332" t="s">
        <v>148</v>
      </c>
      <c r="B25" s="333" t="s">
        <v>27</v>
      </c>
      <c r="C25" s="117">
        <f>'gas heating total'!B24</f>
        <v>0</v>
      </c>
      <c r="D25" s="49">
        <f>'gas heating total'!C24</f>
        <v>0</v>
      </c>
      <c r="E25" s="49">
        <f>'gas heating total'!D24</f>
        <v>0</v>
      </c>
      <c r="F25" s="49">
        <f>'gas heating total'!E24</f>
        <v>0</v>
      </c>
      <c r="G25" s="49">
        <f>'gas heating total'!F24</f>
        <v>0</v>
      </c>
      <c r="H25" s="331">
        <f>'gas heating total'!G24</f>
        <v>0</v>
      </c>
      <c r="I25" s="331">
        <f>'gas heating total'!H24</f>
        <v>0</v>
      </c>
      <c r="J25" s="331">
        <f>'gas heating total'!I24</f>
        <v>0</v>
      </c>
      <c r="K25" s="331">
        <f>'gas heating total'!J24</f>
        <v>0</v>
      </c>
      <c r="L25" s="331">
        <f>'gas heating total'!K24</f>
        <v>0</v>
      </c>
      <c r="M25" s="331">
        <f>'gas heating total'!L24</f>
        <v>0</v>
      </c>
      <c r="N25" s="331">
        <f>'gas heating total'!M24</f>
        <v>0</v>
      </c>
      <c r="O25" s="331">
        <f>'gas heating total'!N24</f>
        <v>0</v>
      </c>
      <c r="P25" s="331">
        <f>'gas heating total'!O24</f>
        <v>0</v>
      </c>
      <c r="Q25" s="331">
        <f>'gas heating total'!P24</f>
        <v>0</v>
      </c>
      <c r="R25" s="331">
        <f>'gas heating total'!Q24</f>
        <v>0</v>
      </c>
      <c r="S25" s="331">
        <f>'gas heating total'!R24</f>
        <v>0</v>
      </c>
      <c r="T25" s="129">
        <f>'gas heating total'!T24</f>
        <v>0</v>
      </c>
      <c r="U25" s="129">
        <f>'gas heating total'!V24</f>
        <v>0</v>
      </c>
      <c r="V25" s="129">
        <f>'gas heating total'!W24</f>
        <v>0</v>
      </c>
      <c r="W25" s="129">
        <f>'gas heating total'!X24</f>
        <v>0</v>
      </c>
      <c r="X25" s="129">
        <f>'gas heating total'!Y24</f>
        <v>0</v>
      </c>
      <c r="Y25" s="276">
        <f>'gas heating total'!Z24</f>
        <v>0</v>
      </c>
      <c r="Z25" s="276">
        <f>'gas heating total'!AA24</f>
        <v>0</v>
      </c>
      <c r="AA25" s="276">
        <f>'gas heating total'!AB24</f>
        <v>0</v>
      </c>
      <c r="AB25" s="276">
        <f>'gas heating total'!AC24</f>
        <v>0</v>
      </c>
      <c r="AC25" s="276">
        <f>'gas heating total'!AD24</f>
        <v>0</v>
      </c>
      <c r="AD25" s="276">
        <f>'gas heating total'!AE24</f>
        <v>0</v>
      </c>
      <c r="AE25" s="276">
        <f>'gas heating total'!AF24</f>
        <v>0</v>
      </c>
      <c r="AF25" s="276">
        <f>'gas heating total'!AG24</f>
        <v>0</v>
      </c>
      <c r="AG25" s="276">
        <f>'gas heating total'!AH24</f>
        <v>0</v>
      </c>
      <c r="AH25" s="276">
        <f>'gas heating total'!AI24</f>
        <v>0</v>
      </c>
      <c r="AI25" s="276">
        <f>'gas heating total'!AJ24</f>
        <v>0</v>
      </c>
      <c r="AJ25" s="276">
        <f>'gas heating total'!AK24</f>
        <v>0</v>
      </c>
      <c r="AP25" s="149"/>
      <c r="AQ25" s="149"/>
      <c r="AR25" s="149"/>
      <c r="AS25" s="149"/>
      <c r="AT25" s="150"/>
      <c r="AU25" s="150"/>
      <c r="AV25" s="150"/>
      <c r="AW25" s="150"/>
      <c r="AX25" s="150"/>
      <c r="AY25" s="150"/>
      <c r="AZ25" s="150"/>
      <c r="BA25" s="150"/>
      <c r="BB25" s="149"/>
      <c r="BC25" s="149"/>
      <c r="BD25" s="149"/>
    </row>
    <row r="26" spans="1:56" ht="18.75" hidden="1">
      <c r="A26" s="332" t="s">
        <v>148</v>
      </c>
      <c r="B26" s="333" t="s">
        <v>8</v>
      </c>
      <c r="C26" s="117">
        <f>'gas heating total'!B25</f>
        <v>81.406213964688192</v>
      </c>
      <c r="D26" s="49">
        <f>'gas heating total'!C25</f>
        <v>57154.02827041351</v>
      </c>
      <c r="E26" s="49">
        <f>'gas heating total'!D25</f>
        <v>22513.974342388083</v>
      </c>
      <c r="F26" s="49">
        <f>'gas heating total'!E25</f>
        <v>1738.2113518865876</v>
      </c>
      <c r="G26" s="49">
        <f>'gas heating total'!F25</f>
        <v>0</v>
      </c>
      <c r="H26" s="331">
        <f>'gas heating total'!G25</f>
        <v>14905.121121340704</v>
      </c>
      <c r="I26" s="331">
        <f>'gas heating total'!H25</f>
        <v>5871.3886781234123</v>
      </c>
      <c r="J26" s="331">
        <f>'gas heating total'!I25</f>
        <v>453.30576896135744</v>
      </c>
      <c r="K26" s="331">
        <f>'gas heating total'!J25</f>
        <v>0</v>
      </c>
      <c r="L26" s="331">
        <f>'gas heating total'!K25</f>
        <v>21080.988059888252</v>
      </c>
      <c r="M26" s="331">
        <f>'gas heating total'!L25</f>
        <v>8304.1710034322259</v>
      </c>
      <c r="N26" s="331">
        <f>'gas heating total'!M25</f>
        <v>641.13088549617032</v>
      </c>
      <c r="O26" s="331">
        <f>'gas heating total'!N25</f>
        <v>0</v>
      </c>
      <c r="P26" s="331">
        <f>'gas heating total'!O25</f>
        <v>21167.919089200888</v>
      </c>
      <c r="Q26" s="331">
        <f>'gas heating total'!P25</f>
        <v>8338.4146608388783</v>
      </c>
      <c r="R26" s="331">
        <f>'gas heating total'!Q25</f>
        <v>643.77469742955657</v>
      </c>
      <c r="S26" s="331">
        <f>'gas heating total'!R25</f>
        <v>0</v>
      </c>
      <c r="T26" s="129">
        <f>'gas heating total'!T25</f>
        <v>6394080</v>
      </c>
      <c r="U26" s="129">
        <f>'gas heating total'!V25</f>
        <v>5169721.3309672996</v>
      </c>
      <c r="V26" s="129">
        <f>'gas heating total'!W25</f>
        <v>1176592.0444486879</v>
      </c>
      <c r="W26" s="129">
        <f>'gas heating total'!X25</f>
        <v>47766.62458401177</v>
      </c>
      <c r="X26" s="129">
        <f>'gas heating total'!Y25</f>
        <v>0</v>
      </c>
      <c r="Y26" s="276">
        <f>'gas heating total'!Z25</f>
        <v>1348204.5786357096</v>
      </c>
      <c r="Z26" s="276">
        <f>'gas heating total'!AA25</f>
        <v>306841.83536354429</v>
      </c>
      <c r="AA26" s="276">
        <f>'gas heating total'!AB25</f>
        <v>12456.992910696807</v>
      </c>
      <c r="AB26" s="276">
        <f>'gas heating total'!AC25</f>
        <v>0</v>
      </c>
      <c r="AC26" s="276">
        <f>'gas heating total'!AD25</f>
        <v>1906826.8142962647</v>
      </c>
      <c r="AD26" s="276">
        <f>'gas heating total'!AE25</f>
        <v>433980.30884241714</v>
      </c>
      <c r="AE26" s="276">
        <f>'gas heating total'!AF25</f>
        <v>17618.489422170544</v>
      </c>
      <c r="AF26" s="276">
        <f>'gas heating total'!AG25</f>
        <v>0</v>
      </c>
      <c r="AG26" s="276">
        <f>'gas heating total'!AH25</f>
        <v>1914689.9380368029</v>
      </c>
      <c r="AH26" s="276">
        <f>'gas heating total'!AI25</f>
        <v>435769.9002430627</v>
      </c>
      <c r="AI26" s="276">
        <f>'gas heating total'!AJ25</f>
        <v>17691.142251158068</v>
      </c>
      <c r="AJ26" s="276">
        <f>'gas heating total'!AK25</f>
        <v>0</v>
      </c>
      <c r="AP26" s="149"/>
      <c r="AQ26" s="149"/>
      <c r="AR26" s="149"/>
      <c r="AS26" s="149"/>
      <c r="AT26" s="150"/>
      <c r="AU26" s="150"/>
      <c r="AV26" s="150"/>
      <c r="AW26" s="150"/>
      <c r="AX26" s="150"/>
      <c r="AY26" s="150"/>
      <c r="AZ26" s="150"/>
      <c r="BA26" s="150"/>
      <c r="BB26" s="149"/>
      <c r="BC26" s="149"/>
      <c r="BD26" s="149"/>
    </row>
    <row r="27" spans="1:56" ht="18.75" hidden="1">
      <c r="A27" s="332" t="s">
        <v>148</v>
      </c>
      <c r="B27" s="333" t="s">
        <v>11</v>
      </c>
      <c r="C27" s="117">
        <f>'gas heating total'!B26</f>
        <v>8.2534470934606148</v>
      </c>
      <c r="D27" s="49">
        <f>'gas heating total'!C26</f>
        <v>2221.3957375835776</v>
      </c>
      <c r="E27" s="49">
        <f>'gas heating total'!D26</f>
        <v>1183.9296281285267</v>
      </c>
      <c r="F27" s="49">
        <f>'gas heating total'!E26</f>
        <v>4848.1217277485102</v>
      </c>
      <c r="G27" s="49">
        <f>'gas heating total'!F26</f>
        <v>0</v>
      </c>
      <c r="H27" s="331">
        <f>'gas heating total'!G26</f>
        <v>450.44527750078328</v>
      </c>
      <c r="I27" s="331">
        <f>'gas heating total'!H26</f>
        <v>240.07226666594283</v>
      </c>
      <c r="J27" s="331">
        <f>'gas heating total'!I26</f>
        <v>983.08171752809585</v>
      </c>
      <c r="K27" s="331">
        <f>'gas heating total'!J26</f>
        <v>0</v>
      </c>
      <c r="L27" s="331">
        <f>'gas heating total'!K26</f>
        <v>770.9277891717245</v>
      </c>
      <c r="M27" s="331">
        <f>'gas heating total'!L26</f>
        <v>410.87872606656015</v>
      </c>
      <c r="N27" s="331">
        <f>'gas heating total'!M26</f>
        <v>1682.5240554725513</v>
      </c>
      <c r="O27" s="331">
        <f>'gas heating total'!N26</f>
        <v>0</v>
      </c>
      <c r="P27" s="331">
        <f>'gas heating total'!O26</f>
        <v>1000.0226709110699</v>
      </c>
      <c r="Q27" s="331">
        <f>'gas heating total'!P26</f>
        <v>532.97863539602383</v>
      </c>
      <c r="R27" s="331">
        <f>'gas heating total'!Q26</f>
        <v>2182.5159547478634</v>
      </c>
      <c r="S27" s="331">
        <f>'gas heating total'!R26</f>
        <v>0</v>
      </c>
      <c r="T27" s="129">
        <f>'gas heating total'!T26</f>
        <v>1213872.4500000004</v>
      </c>
      <c r="U27" s="129">
        <f>'gas heating total'!V26</f>
        <v>727079.77437192015</v>
      </c>
      <c r="V27" s="129">
        <f>'gas heating total'!W26</f>
        <v>126127.49862571918</v>
      </c>
      <c r="W27" s="129">
        <f>'gas heating total'!X26</f>
        <v>360665.1770023611</v>
      </c>
      <c r="X27" s="129">
        <f>'gas heating total'!Y26</f>
        <v>0</v>
      </c>
      <c r="Y27" s="276">
        <f>'gas heating total'!Z26</f>
        <v>147434.17626632782</v>
      </c>
      <c r="Z27" s="276">
        <f>'gas heating total'!AA26</f>
        <v>25575.603282980635</v>
      </c>
      <c r="AA27" s="276">
        <f>'gas heating total'!AB26</f>
        <v>73134.166502192311</v>
      </c>
      <c r="AB27" s="276">
        <f>'gas heating total'!AC26</f>
        <v>0</v>
      </c>
      <c r="AC27" s="276">
        <f>'gas heating total'!AD26</f>
        <v>252330.54764828077</v>
      </c>
      <c r="AD27" s="276">
        <f>'gas heating total'!AE26</f>
        <v>43772.116793137153</v>
      </c>
      <c r="AE27" s="276">
        <f>'gas heating total'!AF26</f>
        <v>125167.61549210353</v>
      </c>
      <c r="AF27" s="276">
        <f>'gas heating total'!AG26</f>
        <v>0</v>
      </c>
      <c r="AG27" s="276">
        <f>'gas heating total'!AH26</f>
        <v>327315.05045731162</v>
      </c>
      <c r="AH27" s="276">
        <f>'gas heating total'!AI26</f>
        <v>56779.778549601397</v>
      </c>
      <c r="AI27" s="276">
        <f>'gas heating total'!AJ26</f>
        <v>162363.39500806527</v>
      </c>
      <c r="AJ27" s="276">
        <f>'gas heating total'!AK26</f>
        <v>0</v>
      </c>
      <c r="AP27" s="149"/>
      <c r="AQ27" s="149"/>
      <c r="AR27" s="149"/>
      <c r="AS27" s="149"/>
      <c r="AT27" s="150"/>
      <c r="AU27" s="150"/>
      <c r="AV27" s="150"/>
      <c r="AW27" s="150"/>
      <c r="AX27" s="150"/>
      <c r="AY27" s="150"/>
      <c r="AZ27" s="150"/>
      <c r="BA27" s="150"/>
      <c r="BB27" s="149"/>
      <c r="BC27" s="149"/>
      <c r="BD27" s="149"/>
    </row>
    <row r="28" spans="1:56" ht="18.75" hidden="1">
      <c r="A28" s="332" t="s">
        <v>148</v>
      </c>
      <c r="B28" s="333" t="s">
        <v>14</v>
      </c>
      <c r="C28" s="117">
        <f>'gas heating total'!B27</f>
        <v>4.7852676024479157</v>
      </c>
      <c r="D28" s="49">
        <f>'gas heating total'!C27</f>
        <v>4785.267602447916</v>
      </c>
      <c r="E28" s="49">
        <f>'gas heating total'!D27</f>
        <v>0</v>
      </c>
      <c r="F28" s="49">
        <f>'gas heating total'!E27</f>
        <v>0</v>
      </c>
      <c r="G28" s="49">
        <f>'gas heating total'!F27</f>
        <v>0</v>
      </c>
      <c r="H28" s="331">
        <f>'gas heating total'!G27</f>
        <v>970.33642256147584</v>
      </c>
      <c r="I28" s="331">
        <f>'gas heating total'!H27</f>
        <v>0</v>
      </c>
      <c r="J28" s="331">
        <f>'gas heating total'!I27</f>
        <v>0</v>
      </c>
      <c r="K28" s="331">
        <f>'gas heating total'!J27</f>
        <v>0</v>
      </c>
      <c r="L28" s="331">
        <f>'gas heating total'!K27</f>
        <v>1660.7107463721118</v>
      </c>
      <c r="M28" s="331">
        <f>'gas heating total'!L27</f>
        <v>0</v>
      </c>
      <c r="N28" s="331">
        <f>'gas heating total'!M27</f>
        <v>0</v>
      </c>
      <c r="O28" s="331">
        <f>'gas heating total'!N27</f>
        <v>0</v>
      </c>
      <c r="P28" s="331">
        <f>'gas heating total'!O27</f>
        <v>2154.2204335143288</v>
      </c>
      <c r="Q28" s="331">
        <f>'gas heating total'!P27</f>
        <v>0</v>
      </c>
      <c r="R28" s="331">
        <f>'gas heating total'!Q27</f>
        <v>0</v>
      </c>
      <c r="S28" s="331">
        <f>'gas heating total'!R27</f>
        <v>0</v>
      </c>
      <c r="T28" s="129">
        <f>'gas heating total'!T27</f>
        <v>461044.26620875718</v>
      </c>
      <c r="U28" s="129">
        <f>'gas heating total'!V27</f>
        <v>461044.26620875718</v>
      </c>
      <c r="V28" s="129">
        <f>'gas heating total'!W27</f>
        <v>0</v>
      </c>
      <c r="W28" s="129">
        <f>'gas heating total'!X27</f>
        <v>0</v>
      </c>
      <c r="X28" s="129">
        <f>'gas heating total'!Y27</f>
        <v>0</v>
      </c>
      <c r="Y28" s="276">
        <f>'gas heating total'!Z27</f>
        <v>93488.615701791452</v>
      </c>
      <c r="Z28" s="276">
        <f>'gas heating total'!AA27</f>
        <v>0</v>
      </c>
      <c r="AA28" s="276">
        <f>'gas heating total'!AB27</f>
        <v>0</v>
      </c>
      <c r="AB28" s="276">
        <f>'gas heating total'!AC27</f>
        <v>0</v>
      </c>
      <c r="AC28" s="276">
        <f>'gas heating total'!AD27</f>
        <v>160003.83490663129</v>
      </c>
      <c r="AD28" s="276">
        <f>'gas heating total'!AE27</f>
        <v>0</v>
      </c>
      <c r="AE28" s="276">
        <f>'gas heating total'!AF27</f>
        <v>0</v>
      </c>
      <c r="AF28" s="276">
        <f>'gas heating total'!AG27</f>
        <v>0</v>
      </c>
      <c r="AG28" s="276">
        <f>'gas heating total'!AH27</f>
        <v>207551.81560033446</v>
      </c>
      <c r="AH28" s="276">
        <f>'gas heating total'!AI27</f>
        <v>0</v>
      </c>
      <c r="AI28" s="276">
        <f>'gas heating total'!AJ27</f>
        <v>0</v>
      </c>
      <c r="AJ28" s="276">
        <f>'gas heating total'!AK27</f>
        <v>0</v>
      </c>
      <c r="AP28" s="149"/>
      <c r="AQ28" s="149"/>
      <c r="AR28" s="149"/>
      <c r="AS28" s="149"/>
      <c r="AT28" s="150"/>
      <c r="AU28" s="150"/>
      <c r="AV28" s="150"/>
      <c r="AW28" s="150"/>
      <c r="AX28" s="150"/>
      <c r="AY28" s="150"/>
      <c r="AZ28" s="150"/>
      <c r="BA28" s="150"/>
      <c r="BB28" s="149"/>
      <c r="BC28" s="149"/>
      <c r="BD28" s="149"/>
    </row>
    <row r="29" spans="1:56" ht="18.75" hidden="1">
      <c r="A29" s="332" t="s">
        <v>148</v>
      </c>
      <c r="B29" s="333" t="s">
        <v>12</v>
      </c>
      <c r="C29" s="117">
        <f>'gas heating total'!B28</f>
        <v>16.555962650439024</v>
      </c>
      <c r="D29" s="49">
        <f>'gas heating total'!C28</f>
        <v>15933.778116924628</v>
      </c>
      <c r="E29" s="49">
        <f>'gas heating total'!D28</f>
        <v>0</v>
      </c>
      <c r="F29" s="49">
        <f>'gas heating total'!E28</f>
        <v>622.18453351439643</v>
      </c>
      <c r="G29" s="49">
        <f>'gas heating total'!F28</f>
        <v>0</v>
      </c>
      <c r="H29" s="331">
        <f>'gas heating total'!G28</f>
        <v>3343.8664723232919</v>
      </c>
      <c r="I29" s="331">
        <f>'gas heating total'!H28</f>
        <v>0</v>
      </c>
      <c r="J29" s="331">
        <f>'gas heating total'!I28</f>
        <v>130.57179445765087</v>
      </c>
      <c r="K29" s="331">
        <f>'gas heating total'!J28</f>
        <v>0</v>
      </c>
      <c r="L29" s="331">
        <f>'gas heating total'!K28</f>
        <v>5363.7026813182811</v>
      </c>
      <c r="M29" s="331">
        <f>'gas heating total'!L28</f>
        <v>0</v>
      </c>
      <c r="N29" s="331">
        <f>'gas heating total'!M28</f>
        <v>209.44265862100798</v>
      </c>
      <c r="O29" s="331">
        <f>'gas heating total'!N28</f>
        <v>0</v>
      </c>
      <c r="P29" s="331">
        <f>'gas heating total'!O28</f>
        <v>7226.2089632965435</v>
      </c>
      <c r="Q29" s="331">
        <f>'gas heating total'!P28</f>
        <v>0</v>
      </c>
      <c r="R29" s="331">
        <f>'gas heating total'!Q28</f>
        <v>282.1700804362643</v>
      </c>
      <c r="S29" s="331">
        <f>'gas heating total'!R28</f>
        <v>0</v>
      </c>
      <c r="T29" s="129">
        <f>'gas heating total'!T28</f>
        <v>1266121.0958660231</v>
      </c>
      <c r="U29" s="129">
        <f>'gas heating total'!V28</f>
        <v>1260619.3120841405</v>
      </c>
      <c r="V29" s="129">
        <f>'gas heating total'!W28</f>
        <v>0</v>
      </c>
      <c r="W29" s="129">
        <f>'gas heating total'!X28</f>
        <v>5501.7837818826929</v>
      </c>
      <c r="X29" s="129">
        <f>'gas heating total'!Y28</f>
        <v>0</v>
      </c>
      <c r="Y29" s="276">
        <f>'gas heating total'!Z28</f>
        <v>264553.86921450635</v>
      </c>
      <c r="Z29" s="276">
        <f>'gas heating total'!AA28</f>
        <v>0</v>
      </c>
      <c r="AA29" s="276">
        <f>'gas heating total'!AB28</f>
        <v>1154.6056554316351</v>
      </c>
      <c r="AB29" s="276">
        <f>'gas heating total'!AC28</f>
        <v>0</v>
      </c>
      <c r="AC29" s="276">
        <f>'gas heating total'!AD28</f>
        <v>424355.55049932114</v>
      </c>
      <c r="AD29" s="276">
        <f>'gas heating total'!AE28</f>
        <v>0</v>
      </c>
      <c r="AE29" s="276">
        <f>'gas heating total'!AF28</f>
        <v>1852.0361088465033</v>
      </c>
      <c r="AF29" s="276">
        <f>'gas heating total'!AG28</f>
        <v>0</v>
      </c>
      <c r="AG29" s="276">
        <f>'gas heating total'!AH28</f>
        <v>571709.89237031294</v>
      </c>
      <c r="AH29" s="276">
        <f>'gas heating total'!AI28</f>
        <v>0</v>
      </c>
      <c r="AI29" s="276">
        <f>'gas heating total'!AJ28</f>
        <v>2495.1420176045544</v>
      </c>
      <c r="AJ29" s="276">
        <f>'gas heating total'!AK28</f>
        <v>0</v>
      </c>
      <c r="AP29" s="149"/>
      <c r="AQ29" s="149"/>
      <c r="AR29" s="149"/>
      <c r="AS29" s="149"/>
      <c r="AT29" s="150"/>
      <c r="AU29" s="150"/>
      <c r="AV29" s="150"/>
      <c r="AW29" s="150"/>
      <c r="AX29" s="150"/>
      <c r="AY29" s="150"/>
      <c r="AZ29" s="150"/>
      <c r="BA29" s="150"/>
      <c r="BB29" s="149"/>
      <c r="BC29" s="149"/>
      <c r="BD29" s="149"/>
    </row>
    <row r="30" spans="1:56" ht="18.75" hidden="1">
      <c r="A30" s="332" t="s">
        <v>148</v>
      </c>
      <c r="B30" s="333" t="s">
        <v>25</v>
      </c>
      <c r="C30" s="117">
        <f>'gas heating total'!B29</f>
        <v>8.0476709547947145</v>
      </c>
      <c r="D30" s="49">
        <f>'gas heating total'!C29</f>
        <v>7716.4566656372208</v>
      </c>
      <c r="E30" s="49">
        <f>'gas heating total'!D29</f>
        <v>160.85137705016558</v>
      </c>
      <c r="F30" s="49">
        <f>'gas heating total'!E29</f>
        <v>170.36291210732799</v>
      </c>
      <c r="G30" s="49">
        <f>'gas heating total'!F29</f>
        <v>0</v>
      </c>
      <c r="H30" s="331">
        <f>'gas heating total'!G29</f>
        <v>1396.6265678348627</v>
      </c>
      <c r="I30" s="331">
        <f>'gas heating total'!H29</f>
        <v>29.113013445858929</v>
      </c>
      <c r="J30" s="331">
        <f>'gas heating total'!I29</f>
        <v>30.834537085184483</v>
      </c>
      <c r="K30" s="331">
        <f>'gas heating total'!J29</f>
        <v>0</v>
      </c>
      <c r="L30" s="331">
        <f>'gas heating total'!K29</f>
        <v>2645.3335166636366</v>
      </c>
      <c r="M30" s="331">
        <f>'gas heating total'!L29</f>
        <v>55.142607203012787</v>
      </c>
      <c r="N30" s="331">
        <f>'gas heating total'!M29</f>
        <v>58.403324339374116</v>
      </c>
      <c r="O30" s="331">
        <f>'gas heating total'!N29</f>
        <v>0</v>
      </c>
      <c r="P30" s="331">
        <f>'gas heating total'!O29</f>
        <v>3674.4965811387219</v>
      </c>
      <c r="Q30" s="331">
        <f>'gas heating total'!P29</f>
        <v>76.595756401293869</v>
      </c>
      <c r="R30" s="331">
        <f>'gas heating total'!Q29</f>
        <v>81.125050682769398</v>
      </c>
      <c r="S30" s="331">
        <f>'gas heating total'!R29</f>
        <v>0</v>
      </c>
      <c r="T30" s="129">
        <f>'gas heating total'!T29</f>
        <v>565246.01737199526</v>
      </c>
      <c r="U30" s="129">
        <f>'gas heating total'!V29</f>
        <v>557558.62478658662</v>
      </c>
      <c r="V30" s="129">
        <f>'gas heating total'!W29</f>
        <v>4893.6197942600993</v>
      </c>
      <c r="W30" s="129">
        <f>'gas heating total'!X29</f>
        <v>2793.7727911485608</v>
      </c>
      <c r="X30" s="129">
        <f>'gas heating total'!Y29</f>
        <v>0</v>
      </c>
      <c r="Y30" s="276">
        <f>'gas heating total'!Z29</f>
        <v>100914.34738046465</v>
      </c>
      <c r="Z30" s="276">
        <f>'gas heating total'!AA29</f>
        <v>885.71214920207615</v>
      </c>
      <c r="AA30" s="276">
        <f>'gas heating total'!AB29</f>
        <v>505.65401630361202</v>
      </c>
      <c r="AB30" s="276">
        <f>'gas heating total'!AC29</f>
        <v>0</v>
      </c>
      <c r="AC30" s="276">
        <f>'gas heating total'!AD29</f>
        <v>191140.64674541177</v>
      </c>
      <c r="AD30" s="276">
        <f>'gas heating total'!AE29</f>
        <v>1677.6166860642684</v>
      </c>
      <c r="AE30" s="276">
        <f>'gas heating total'!AF29</f>
        <v>957.75316607158106</v>
      </c>
      <c r="AF30" s="276">
        <f>'gas heating total'!AG29</f>
        <v>0</v>
      </c>
      <c r="AG30" s="276">
        <f>'gas heating total'!AH29</f>
        <v>265503.63066071022</v>
      </c>
      <c r="AH30" s="276">
        <f>'gas heating total'!AI29</f>
        <v>2330.2909589937544</v>
      </c>
      <c r="AI30" s="276">
        <f>'gas heating total'!AJ29</f>
        <v>1330.3656087733675</v>
      </c>
      <c r="AJ30" s="276">
        <f>'gas heating total'!AK29</f>
        <v>0</v>
      </c>
      <c r="AP30" s="149"/>
      <c r="AQ30" s="149"/>
      <c r="AR30" s="149"/>
      <c r="AS30" s="149"/>
      <c r="AT30" s="150"/>
      <c r="AU30" s="150"/>
      <c r="AV30" s="150"/>
      <c r="AW30" s="150"/>
      <c r="AX30" s="150"/>
      <c r="AY30" s="150"/>
      <c r="AZ30" s="150"/>
      <c r="BA30" s="150"/>
      <c r="BB30" s="149"/>
      <c r="BC30" s="149"/>
      <c r="BD30" s="149"/>
    </row>
    <row r="31" spans="1:56" ht="18.75" hidden="1">
      <c r="A31" s="332" t="s">
        <v>148</v>
      </c>
      <c r="B31" s="333" t="s">
        <v>26</v>
      </c>
      <c r="C31" s="117">
        <f>'gas heating total'!B30</f>
        <v>0.39953598348261271</v>
      </c>
      <c r="D31" s="49">
        <f>'gas heating total'!C30</f>
        <v>155.46173148659921</v>
      </c>
      <c r="E31" s="49">
        <f>'gas heating total'!D30</f>
        <v>220.32623429383148</v>
      </c>
      <c r="F31" s="49">
        <f>'gas heating total'!E30</f>
        <v>23.748017702182032</v>
      </c>
      <c r="G31" s="49">
        <f>'gas heating total'!F30</f>
        <v>0</v>
      </c>
      <c r="H31" s="331">
        <f>'gas heating total'!G30</f>
        <v>23.026012224701553</v>
      </c>
      <c r="I31" s="331">
        <f>'gas heating total'!H30</f>
        <v>32.633333719877776</v>
      </c>
      <c r="J31" s="331">
        <f>'gas heating total'!I30</f>
        <v>3.5174067643136242</v>
      </c>
      <c r="K31" s="331">
        <f>'gas heating total'!J30</f>
        <v>0</v>
      </c>
      <c r="L31" s="331">
        <f>'gas heating total'!K30</f>
        <v>52.049350392658184</v>
      </c>
      <c r="M31" s="331">
        <f>'gas heating total'!L30</f>
        <v>73.766304155972065</v>
      </c>
      <c r="N31" s="331">
        <f>'gas heating total'!M30</f>
        <v>7.950952833807019</v>
      </c>
      <c r="O31" s="331">
        <f>'gas heating total'!N30</f>
        <v>0</v>
      </c>
      <c r="P31" s="331">
        <f>'gas heating total'!O30</f>
        <v>80.386368869239448</v>
      </c>
      <c r="Q31" s="331">
        <f>'gas heating total'!P30</f>
        <v>113.9265964179816</v>
      </c>
      <c r="R31" s="331">
        <f>'gas heating total'!Q30</f>
        <v>12.279658104061387</v>
      </c>
      <c r="S31" s="331">
        <f>'gas heating total'!R30</f>
        <v>0</v>
      </c>
      <c r="T31" s="129">
        <f>'gas heating total'!T30</f>
        <v>239725</v>
      </c>
      <c r="U31" s="129">
        <f>'gas heating total'!V30</f>
        <v>168107.26374069043</v>
      </c>
      <c r="V31" s="129">
        <f>'gas heating total'!W30</f>
        <v>66515.365447693373</v>
      </c>
      <c r="W31" s="129">
        <f>'gas heating total'!X30</f>
        <v>5102.3708116162479</v>
      </c>
      <c r="X31" s="129">
        <f>'gas heating total'!Y30</f>
        <v>0</v>
      </c>
      <c r="Y31" s="276">
        <f>'gas heating total'!Z30</f>
        <v>24898.988792543663</v>
      </c>
      <c r="Z31" s="276">
        <f>'gas heating total'!AA30</f>
        <v>9851.8368686836693</v>
      </c>
      <c r="AA31" s="276">
        <f>'gas heating total'!AB30</f>
        <v>755.73101855850302</v>
      </c>
      <c r="AB31" s="276">
        <f>'gas heating total'!AC30</f>
        <v>0</v>
      </c>
      <c r="AC31" s="276">
        <f>'gas heating total'!AD30</f>
        <v>56283.136629958586</v>
      </c>
      <c r="AD31" s="276">
        <f>'gas heating total'!AE30</f>
        <v>22269.670674426605</v>
      </c>
      <c r="AE31" s="276">
        <f>'gas heating total'!AF30</f>
        <v>1708.2987798188672</v>
      </c>
      <c r="AF31" s="276">
        <f>'gas heating total'!AG30</f>
        <v>0</v>
      </c>
      <c r="AG31" s="276">
        <f>'gas heating total'!AH30</f>
        <v>86925.138318188154</v>
      </c>
      <c r="AH31" s="276">
        <f>'gas heating total'!AI30</f>
        <v>34393.857904583092</v>
      </c>
      <c r="AI31" s="276">
        <f>'gas heating total'!AJ30</f>
        <v>2638.3410132388767</v>
      </c>
      <c r="AJ31" s="276">
        <f>'gas heating total'!AK30</f>
        <v>0</v>
      </c>
      <c r="AP31" s="149"/>
      <c r="AQ31" s="149"/>
      <c r="AR31" s="149"/>
      <c r="AS31" s="149"/>
      <c r="AT31" s="150"/>
      <c r="AU31" s="150"/>
      <c r="AV31" s="150"/>
      <c r="AW31" s="150"/>
      <c r="AX31" s="150"/>
      <c r="AY31" s="150"/>
      <c r="AZ31" s="150"/>
      <c r="BA31" s="150"/>
      <c r="BB31" s="149"/>
      <c r="BC31" s="149"/>
      <c r="BD31" s="149"/>
    </row>
    <row r="32" spans="1:56" ht="18.75" hidden="1">
      <c r="A32" s="332" t="s">
        <v>148</v>
      </c>
      <c r="B32" s="333" t="s">
        <v>5</v>
      </c>
      <c r="C32" s="117">
        <f>'gas heating total'!B31</f>
        <v>48.992684989017782</v>
      </c>
      <c r="D32" s="49">
        <f>'gas heating total'!C31</f>
        <v>17944.504162742029</v>
      </c>
      <c r="E32" s="49">
        <f>'gas heating total'!D31</f>
        <v>27334.072888837891</v>
      </c>
      <c r="F32" s="49">
        <f>'gas heating total'!E31</f>
        <v>3714.1079374378605</v>
      </c>
      <c r="G32" s="49">
        <f>'gas heating total'!F31</f>
        <v>0</v>
      </c>
      <c r="H32" s="331">
        <f>'gas heating total'!G31</f>
        <v>3295.6919891962725</v>
      </c>
      <c r="I32" s="331">
        <f>'gas heating total'!H31</f>
        <v>5020.1824600365308</v>
      </c>
      <c r="J32" s="331">
        <f>'gas heating total'!I31</f>
        <v>682.13396510777795</v>
      </c>
      <c r="K32" s="331">
        <f>'gas heating total'!J31</f>
        <v>0</v>
      </c>
      <c r="L32" s="331">
        <f>'gas heating total'!K31</f>
        <v>8150.3821434753409</v>
      </c>
      <c r="M32" s="331">
        <f>'gas heating total'!L31</f>
        <v>12415.118164379257</v>
      </c>
      <c r="N32" s="331">
        <f>'gas heating total'!M31</f>
        <v>1686.9454144676636</v>
      </c>
      <c r="O32" s="331">
        <f>'gas heating total'!N31</f>
        <v>0</v>
      </c>
      <c r="P32" s="331">
        <f>'gas heating total'!O31</f>
        <v>6498.4300300704153</v>
      </c>
      <c r="Q32" s="331">
        <f>'gas heating total'!P31</f>
        <v>9898.7722644221012</v>
      </c>
      <c r="R32" s="331">
        <f>'gas heating total'!Q31</f>
        <v>1345.0285578624189</v>
      </c>
      <c r="S32" s="331">
        <f>'gas heating total'!R31</f>
        <v>0</v>
      </c>
      <c r="T32" s="129">
        <f>'gas heating total'!T31</f>
        <v>7879150</v>
      </c>
      <c r="U32" s="129">
        <f>'gas heating total'!V31</f>
        <v>4863450.7070757225</v>
      </c>
      <c r="V32" s="129">
        <f>'gas heating total'!W31</f>
        <v>2769483.6768934038</v>
      </c>
      <c r="W32" s="129">
        <f>'gas heating total'!X31</f>
        <v>246215.61603087524</v>
      </c>
      <c r="X32" s="129">
        <f>'gas heating total'!Y31</f>
        <v>0</v>
      </c>
      <c r="Y32" s="276">
        <f>'gas heating total'!Z31</f>
        <v>893222.5370952331</v>
      </c>
      <c r="Z32" s="276">
        <f>'gas heating total'!AA31</f>
        <v>508644.04418030527</v>
      </c>
      <c r="AA32" s="276">
        <f>'gas heating total'!AB31</f>
        <v>45220.01979039282</v>
      </c>
      <c r="AB32" s="276">
        <f>'gas heating total'!AC31</f>
        <v>0</v>
      </c>
      <c r="AC32" s="276">
        <f>'gas heating total'!AD31</f>
        <v>2208976.1544330916</v>
      </c>
      <c r="AD32" s="276">
        <f>'gas heating total'!AE31</f>
        <v>1257897.6884557861</v>
      </c>
      <c r="AE32" s="276">
        <f>'gas heating total'!AF31</f>
        <v>111830.97299001561</v>
      </c>
      <c r="AF32" s="276">
        <f>'gas heating total'!AG31</f>
        <v>0</v>
      </c>
      <c r="AG32" s="276">
        <f>'gas heating total'!AH31</f>
        <v>1761252.015547398</v>
      </c>
      <c r="AH32" s="276">
        <f>'gas heating total'!AI31</f>
        <v>1002941.9442573125</v>
      </c>
      <c r="AI32" s="276">
        <f>'gas heating total'!AJ31</f>
        <v>89164.623250466815</v>
      </c>
      <c r="AJ32" s="276">
        <f>'gas heating total'!AK31</f>
        <v>0</v>
      </c>
      <c r="AP32" s="149"/>
      <c r="AQ32" s="149"/>
      <c r="AR32" s="149"/>
      <c r="AS32" s="149"/>
      <c r="AT32" s="150"/>
      <c r="AU32" s="150"/>
      <c r="AV32" s="150"/>
      <c r="AW32" s="150"/>
      <c r="AX32" s="150"/>
      <c r="AY32" s="150"/>
      <c r="AZ32" s="150"/>
      <c r="BA32" s="150"/>
      <c r="BB32" s="149"/>
      <c r="BC32" s="149"/>
      <c r="BD32" s="149"/>
    </row>
    <row r="33" spans="1:56" ht="18.75" hidden="1">
      <c r="A33" s="332" t="s">
        <v>148</v>
      </c>
      <c r="B33" s="333" t="s">
        <v>7</v>
      </c>
      <c r="C33" s="117">
        <f>'gas heating total'!B32</f>
        <v>1.0083322304546392</v>
      </c>
      <c r="D33" s="49">
        <f>'gas heating total'!C32</f>
        <v>162.25742525991916</v>
      </c>
      <c r="E33" s="49">
        <f>'gas heating total'!D32</f>
        <v>232.9772865043671</v>
      </c>
      <c r="F33" s="49">
        <f>'gas heating total'!E32</f>
        <v>613.0975186903529</v>
      </c>
      <c r="G33" s="49">
        <f>'gas heating total'!F32</f>
        <v>0</v>
      </c>
      <c r="H33" s="331">
        <f>'gas heating total'!G32</f>
        <v>32.901877729931961</v>
      </c>
      <c r="I33" s="331">
        <f>'gas heating total'!H32</f>
        <v>47.242153523260171</v>
      </c>
      <c r="J33" s="331">
        <f>'gas heating total'!I32</f>
        <v>124.32133422653027</v>
      </c>
      <c r="K33" s="331">
        <f>'gas heating total'!J32</f>
        <v>0</v>
      </c>
      <c r="L33" s="331">
        <f>'gas heating total'!K32</f>
        <v>56.310884195895994</v>
      </c>
      <c r="M33" s="331">
        <f>'gas heating total'!L32</f>
        <v>80.853970039312543</v>
      </c>
      <c r="N33" s="331">
        <f>'gas heating total'!M32</f>
        <v>212.77339585821579</v>
      </c>
      <c r="O33" s="331">
        <f>'gas heating total'!N32</f>
        <v>0</v>
      </c>
      <c r="P33" s="331">
        <f>'gas heating total'!O32</f>
        <v>73.044663334091211</v>
      </c>
      <c r="Q33" s="331">
        <f>'gas heating total'!P32</f>
        <v>104.88116294179439</v>
      </c>
      <c r="R33" s="331">
        <f>'gas heating total'!Q32</f>
        <v>276.00278860560684</v>
      </c>
      <c r="S33" s="331">
        <f>'gas heating total'!R32</f>
        <v>0</v>
      </c>
      <c r="T33" s="129">
        <f>'gas heating total'!T32</f>
        <v>240000</v>
      </c>
      <c r="U33" s="129">
        <f>'gas heating total'!V32</f>
        <v>115342.9731416696</v>
      </c>
      <c r="V33" s="129">
        <f>'gas heating total'!W32</f>
        <v>55332.529109231291</v>
      </c>
      <c r="W33" s="129">
        <f>'gas heating total'!X32</f>
        <v>69324.497749099115</v>
      </c>
      <c r="X33" s="129">
        <f>'gas heating total'!Y32</f>
        <v>0</v>
      </c>
      <c r="Y33" s="276">
        <f>'gas heating total'!Z32</f>
        <v>23388.762598906349</v>
      </c>
      <c r="Z33" s="276">
        <f>'gas heating total'!AA32</f>
        <v>11220.097350389424</v>
      </c>
      <c r="AA33" s="276">
        <f>'gas heating total'!AB32</f>
        <v>14057.329857022156</v>
      </c>
      <c r="AB33" s="276">
        <f>'gas heating total'!AC32</f>
        <v>0</v>
      </c>
      <c r="AC33" s="276">
        <f>'gas heating total'!AD32</f>
        <v>40029.384128254809</v>
      </c>
      <c r="AD33" s="276">
        <f>'gas heating total'!AE32</f>
        <v>19202.96488092763</v>
      </c>
      <c r="AE33" s="276">
        <f>'gas heating total'!AF32</f>
        <v>24058.829717252214</v>
      </c>
      <c r="AF33" s="276">
        <f>'gas heating total'!AG32</f>
        <v>0</v>
      </c>
      <c r="AG33" s="276">
        <f>'gas heating total'!AH32</f>
        <v>51924.826414508447</v>
      </c>
      <c r="AH33" s="276">
        <f>'gas heating total'!AI32</f>
        <v>24909.466877914238</v>
      </c>
      <c r="AI33" s="276">
        <f>'gas heating total'!AJ32</f>
        <v>31208.338174824752</v>
      </c>
      <c r="AJ33" s="276">
        <f>'gas heating total'!AK32</f>
        <v>0</v>
      </c>
      <c r="AP33" s="149"/>
      <c r="AQ33" s="149"/>
      <c r="AR33" s="149"/>
      <c r="AS33" s="149"/>
      <c r="AT33" s="150"/>
      <c r="AU33" s="150"/>
      <c r="AV33" s="150"/>
      <c r="AW33" s="150"/>
      <c r="AX33" s="150"/>
      <c r="AY33" s="150"/>
      <c r="AZ33" s="150"/>
      <c r="BA33" s="150"/>
      <c r="BB33" s="149"/>
      <c r="BC33" s="149"/>
      <c r="BD33" s="149"/>
    </row>
    <row r="34" spans="1:56" ht="18.75" hidden="1">
      <c r="A34" s="332" t="s">
        <v>148</v>
      </c>
      <c r="B34" s="333" t="s">
        <v>1</v>
      </c>
      <c r="C34" s="117">
        <f>'gas heating total'!B33</f>
        <v>160.48807199189872</v>
      </c>
      <c r="D34" s="49">
        <f>'gas heating total'!C33</f>
        <v>140569.41453444419</v>
      </c>
      <c r="E34" s="49">
        <f>'gas heating total'!D33</f>
        <v>12893.607106282816</v>
      </c>
      <c r="F34" s="49">
        <f>'gas heating total'!E33</f>
        <v>7025.0503511716934</v>
      </c>
      <c r="G34" s="49">
        <f>'gas heating total'!F33</f>
        <v>0</v>
      </c>
      <c r="H34" s="331">
        <f>'gas heating total'!G33</f>
        <v>29553.086869855902</v>
      </c>
      <c r="I34" s="331">
        <f>'gas heating total'!H33</f>
        <v>2710.7311511523617</v>
      </c>
      <c r="J34" s="331">
        <f>'gas heating total'!I33</f>
        <v>1476.9352492566363</v>
      </c>
      <c r="K34" s="331">
        <f>'gas heating total'!J33</f>
        <v>0</v>
      </c>
      <c r="L34" s="331">
        <f>'gas heating total'!K33</f>
        <v>50787.102851190764</v>
      </c>
      <c r="M34" s="331">
        <f>'gas heating total'!L33</f>
        <v>4658.4027713167616</v>
      </c>
      <c r="N34" s="331">
        <f>'gas heating total'!M33</f>
        <v>2538.1193761202376</v>
      </c>
      <c r="O34" s="331">
        <f>'gas heating total'!N33</f>
        <v>0</v>
      </c>
      <c r="P34" s="331">
        <f>'gas heating total'!O33</f>
        <v>60229.224813397537</v>
      </c>
      <c r="Q34" s="331">
        <f>'gas heating total'!P33</f>
        <v>5524.4731838136931</v>
      </c>
      <c r="R34" s="331">
        <f>'gas heating total'!Q33</f>
        <v>3009.9957257948195</v>
      </c>
      <c r="S34" s="331">
        <f>'gas heating total'!R33</f>
        <v>0</v>
      </c>
      <c r="T34" s="129">
        <f>'gas heating total'!T33</f>
        <v>23086256.660171676</v>
      </c>
      <c r="U34" s="129">
        <f>'gas heating total'!V33</f>
        <v>22238403.111563865</v>
      </c>
      <c r="V34" s="129">
        <f>'gas heating total'!W33</f>
        <v>615584.37461916415</v>
      </c>
      <c r="W34" s="129">
        <f>'gas heating total'!X33</f>
        <v>232269.1739886459</v>
      </c>
      <c r="X34" s="129">
        <f>'gas heating total'!Y33</f>
        <v>0</v>
      </c>
      <c r="Y34" s="276">
        <f>'gas heating total'!Z33</f>
        <v>4675365.9832728514</v>
      </c>
      <c r="Z34" s="276">
        <f>'gas heating total'!AA33</f>
        <v>129419.46552952546</v>
      </c>
      <c r="AA34" s="276">
        <f>'gas heating total'!AB33</f>
        <v>48831.896318342791</v>
      </c>
      <c r="AB34" s="276">
        <f>'gas heating total'!AC33</f>
        <v>0</v>
      </c>
      <c r="AC34" s="276">
        <f>'gas heating total'!AD33</f>
        <v>8034635.9114733888</v>
      </c>
      <c r="AD34" s="276">
        <f>'gas heating total'!AE33</f>
        <v>222407.89044268781</v>
      </c>
      <c r="AE34" s="276">
        <f>'gas heating total'!AF33</f>
        <v>83917.817169481059</v>
      </c>
      <c r="AF34" s="276">
        <f>'gas heating total'!AG33</f>
        <v>0</v>
      </c>
      <c r="AG34" s="276">
        <f>'gas heating total'!AH33</f>
        <v>9528401.2168176249</v>
      </c>
      <c r="AH34" s="276">
        <f>'gas heating total'!AI33</f>
        <v>263757.01864695089</v>
      </c>
      <c r="AI34" s="276">
        <f>'gas heating total'!AJ33</f>
        <v>99519.460500822053</v>
      </c>
      <c r="AJ34" s="276">
        <f>'gas heating total'!AK33</f>
        <v>0</v>
      </c>
      <c r="AP34" s="149"/>
      <c r="AQ34" s="149"/>
      <c r="AR34" s="149"/>
      <c r="AS34" s="149"/>
      <c r="AT34" s="150"/>
      <c r="AU34" s="150"/>
      <c r="AV34" s="150"/>
      <c r="AW34" s="150"/>
      <c r="AX34" s="150"/>
      <c r="AY34" s="150"/>
      <c r="AZ34" s="150"/>
      <c r="BA34" s="150"/>
      <c r="BB34" s="149"/>
      <c r="BC34" s="149"/>
      <c r="BD34" s="149"/>
    </row>
    <row r="35" spans="1:56" ht="18.75">
      <c r="A35" s="332" t="s">
        <v>148</v>
      </c>
      <c r="B35" s="333" t="s">
        <v>44</v>
      </c>
      <c r="C35" s="117">
        <f>'gas heating total'!B34</f>
        <v>741.11433684421831</v>
      </c>
      <c r="D35" s="49">
        <f>'gas heating total'!C34</f>
        <v>509199.37539626367</v>
      </c>
      <c r="E35" s="49">
        <f>'gas heating total'!D34</f>
        <v>163636.18558463024</v>
      </c>
      <c r="F35" s="49">
        <f>'gas heating total'!E34</f>
        <v>68170.33744577071</v>
      </c>
      <c r="G35" s="49">
        <f>'gas heating total'!F34</f>
        <v>108.43841755367177</v>
      </c>
      <c r="H35" s="331">
        <f>'gas heating total'!G34</f>
        <v>110404.15155562139</v>
      </c>
      <c r="I35" s="331">
        <f>'gas heating total'!H34</f>
        <v>38059.28400079305</v>
      </c>
      <c r="J35" s="331">
        <f>'gas heating total'!I34</f>
        <v>16708.645503091346</v>
      </c>
      <c r="K35" s="331">
        <f>'gas heating total'!J34</f>
        <v>21.988685879015616</v>
      </c>
      <c r="L35" s="331">
        <f>'gas heating total'!K34</f>
        <v>172252.76784599407</v>
      </c>
      <c r="M35" s="331">
        <f>'gas heating total'!L34</f>
        <v>57027.927964745511</v>
      </c>
      <c r="N35" s="331">
        <f>'gas heating total'!M34</f>
        <v>21030.219399402657</v>
      </c>
      <c r="O35" s="331">
        <f>'gas heating total'!N34</f>
        <v>37.633181738644268</v>
      </c>
      <c r="P35" s="331">
        <f>'gas heating total'!O34</f>
        <v>226542.45599465384</v>
      </c>
      <c r="Q35" s="331">
        <f>'gas heating total'!P34</f>
        <v>68548.973619099852</v>
      </c>
      <c r="R35" s="331">
        <f>'gas heating total'!Q34</f>
        <v>30431.472543274584</v>
      </c>
      <c r="S35" s="331">
        <f>'gas heating total'!R34</f>
        <v>48.816549936011896</v>
      </c>
      <c r="T35" s="129">
        <f>'gas heating total'!T34</f>
        <v>88336051.239143848</v>
      </c>
      <c r="U35" s="129">
        <f>'gas heating total'!V34</f>
        <v>74636810.199384958</v>
      </c>
      <c r="V35" s="129">
        <f>'gas heating total'!W34</f>
        <v>11262196.114058904</v>
      </c>
      <c r="W35" s="129">
        <f>'gas heating total'!X34</f>
        <v>2436665.027711418</v>
      </c>
      <c r="X35" s="129">
        <f>'gas heating total'!Y34</f>
        <v>379.89798857436347</v>
      </c>
      <c r="Y35" s="276">
        <f>'gas heating total'!Z34</f>
        <v>16021178.401042599</v>
      </c>
      <c r="Z35" s="276">
        <f>'gas heating total'!AA34</f>
        <v>2488321.4116808218</v>
      </c>
      <c r="AA35" s="276">
        <f>'gas heating total'!AB34</f>
        <v>579768.33081960364</v>
      </c>
      <c r="AB35" s="276">
        <f>'gas heating total'!AC34</f>
        <v>77.034115079159861</v>
      </c>
      <c r="AC35" s="276">
        <f>'gas heating total'!AD34</f>
        <v>25493579.735953454</v>
      </c>
      <c r="AD35" s="276">
        <f>'gas heating total'!AE34</f>
        <v>4074643.5026636426</v>
      </c>
      <c r="AE35" s="276">
        <f>'gas heating total'!AF34</f>
        <v>779831.07936500059</v>
      </c>
      <c r="AF35" s="276">
        <f>'gas heating total'!AG34</f>
        <v>131.84229693400138</v>
      </c>
      <c r="AG35" s="276">
        <f>'gas heating total'!AH34</f>
        <v>33122052.062386807</v>
      </c>
      <c r="AH35" s="276">
        <f>'gas heating total'!AI34</f>
        <v>4699231.1997142285</v>
      </c>
      <c r="AI35" s="276">
        <f>'gas heating total'!AJ34</f>
        <v>1077065.6175267012</v>
      </c>
      <c r="AJ35" s="276">
        <f>'gas heating total'!AK34</f>
        <v>171.02157656120218</v>
      </c>
      <c r="AP35" s="149"/>
      <c r="AQ35" s="149"/>
      <c r="AR35" s="149"/>
      <c r="AS35" s="149"/>
      <c r="AT35" s="150"/>
      <c r="AU35" s="150"/>
      <c r="AV35" s="150"/>
      <c r="AW35" s="150"/>
      <c r="AX35" s="150"/>
      <c r="AY35" s="150"/>
      <c r="AZ35" s="150"/>
      <c r="BA35" s="150"/>
      <c r="BB35" s="149"/>
      <c r="BC35" s="149"/>
      <c r="BD35" s="149"/>
    </row>
    <row r="36" spans="1:56" ht="18.75" hidden="1">
      <c r="A36" s="332" t="s">
        <v>148</v>
      </c>
      <c r="B36" s="333" t="s">
        <v>29</v>
      </c>
      <c r="C36" s="117">
        <f>'gas heating total'!B36</f>
        <v>0</v>
      </c>
      <c r="D36" s="49">
        <f>'gas heating total'!C36</f>
        <v>0</v>
      </c>
      <c r="E36" s="49">
        <f>'gas heating total'!D36</f>
        <v>0</v>
      </c>
      <c r="F36" s="49">
        <f>'gas heating total'!E36</f>
        <v>0</v>
      </c>
      <c r="G36" s="49">
        <f>'gas heating total'!F36</f>
        <v>0</v>
      </c>
      <c r="H36" s="331">
        <f>'gas heating total'!G36</f>
        <v>0</v>
      </c>
      <c r="I36" s="331">
        <f>'gas heating total'!H36</f>
        <v>0</v>
      </c>
      <c r="J36" s="331">
        <f>'gas heating total'!I36</f>
        <v>0</v>
      </c>
      <c r="K36" s="331">
        <f>'gas heating total'!J36</f>
        <v>0</v>
      </c>
      <c r="L36" s="331">
        <f>'gas heating total'!K36</f>
        <v>0</v>
      </c>
      <c r="M36" s="331">
        <f>'gas heating total'!L36</f>
        <v>0</v>
      </c>
      <c r="N36" s="331">
        <f>'gas heating total'!M36</f>
        <v>0</v>
      </c>
      <c r="O36" s="331">
        <f>'gas heating total'!N36</f>
        <v>0</v>
      </c>
      <c r="P36" s="331">
        <f>'gas heating total'!O36</f>
        <v>0</v>
      </c>
      <c r="Q36" s="331">
        <f>'gas heating total'!P36</f>
        <v>0</v>
      </c>
      <c r="R36" s="331">
        <f>'gas heating total'!Q36</f>
        <v>0</v>
      </c>
      <c r="S36" s="331">
        <f>'gas heating total'!R36</f>
        <v>0</v>
      </c>
      <c r="T36" s="129">
        <f>'gas heating total'!T36</f>
        <v>0</v>
      </c>
      <c r="U36" s="129">
        <f>'gas heating total'!V36</f>
        <v>0</v>
      </c>
      <c r="V36" s="129">
        <f>'gas heating total'!W36</f>
        <v>0</v>
      </c>
      <c r="W36" s="129">
        <f>'gas heating total'!X36</f>
        <v>0</v>
      </c>
      <c r="X36" s="129">
        <f>'gas heating total'!Y36</f>
        <v>0</v>
      </c>
      <c r="Y36" s="276">
        <f>'gas heating total'!Z36</f>
        <v>0</v>
      </c>
      <c r="Z36" s="276">
        <f>'gas heating total'!AA36</f>
        <v>0</v>
      </c>
      <c r="AA36" s="276">
        <f>'gas heating total'!AB36</f>
        <v>0</v>
      </c>
      <c r="AB36" s="276">
        <f>'gas heating total'!AC36</f>
        <v>0</v>
      </c>
      <c r="AC36" s="276">
        <f>'gas heating total'!AD36</f>
        <v>0</v>
      </c>
      <c r="AD36" s="276">
        <f>'gas heating total'!AE36</f>
        <v>0</v>
      </c>
      <c r="AE36" s="276">
        <f>'gas heating total'!AF36</f>
        <v>0</v>
      </c>
      <c r="AF36" s="276">
        <f>'gas heating total'!AG36</f>
        <v>0</v>
      </c>
      <c r="AG36" s="276">
        <f>'gas heating total'!AH36</f>
        <v>0</v>
      </c>
      <c r="AH36" s="276">
        <f>'gas heating total'!AI36</f>
        <v>0</v>
      </c>
      <c r="AI36" s="276">
        <f>'gas heating total'!AJ36</f>
        <v>0</v>
      </c>
      <c r="AJ36" s="276">
        <f>'gas heating total'!AK36</f>
        <v>0</v>
      </c>
      <c r="AP36" s="149"/>
      <c r="AQ36" s="149"/>
      <c r="AR36" s="149"/>
      <c r="AS36" s="149"/>
      <c r="AT36" s="150"/>
      <c r="AU36" s="150"/>
      <c r="AV36" s="150"/>
      <c r="AW36" s="150"/>
      <c r="AX36" s="150"/>
      <c r="AY36" s="150"/>
      <c r="AZ36" s="150"/>
      <c r="BA36" s="150"/>
      <c r="BB36" s="149"/>
      <c r="BC36" s="149"/>
      <c r="BD36" s="149"/>
    </row>
    <row r="37" spans="1:56" ht="18.75" hidden="1">
      <c r="A37" s="332" t="s">
        <v>148</v>
      </c>
      <c r="B37" s="333" t="s">
        <v>28</v>
      </c>
      <c r="C37" s="117">
        <f>'gas heating total'!B37</f>
        <v>0</v>
      </c>
      <c r="D37" s="49">
        <f>'gas heating total'!C37</f>
        <v>0</v>
      </c>
      <c r="E37" s="49">
        <f>'gas heating total'!D37</f>
        <v>0</v>
      </c>
      <c r="F37" s="49">
        <f>'gas heating total'!E37</f>
        <v>0</v>
      </c>
      <c r="G37" s="49">
        <f>'gas heating total'!F37</f>
        <v>0</v>
      </c>
      <c r="H37" s="331">
        <f>'gas heating total'!G37</f>
        <v>0</v>
      </c>
      <c r="I37" s="331">
        <f>'gas heating total'!H37</f>
        <v>0</v>
      </c>
      <c r="J37" s="331">
        <f>'gas heating total'!I37</f>
        <v>0</v>
      </c>
      <c r="K37" s="331">
        <f>'gas heating total'!J37</f>
        <v>0</v>
      </c>
      <c r="L37" s="331">
        <f>'gas heating total'!K37</f>
        <v>0</v>
      </c>
      <c r="M37" s="331">
        <f>'gas heating total'!L37</f>
        <v>0</v>
      </c>
      <c r="N37" s="331">
        <f>'gas heating total'!M37</f>
        <v>0</v>
      </c>
      <c r="O37" s="331">
        <f>'gas heating total'!N37</f>
        <v>0</v>
      </c>
      <c r="P37" s="331">
        <f>'gas heating total'!O37</f>
        <v>0</v>
      </c>
      <c r="Q37" s="331">
        <f>'gas heating total'!P37</f>
        <v>0</v>
      </c>
      <c r="R37" s="331">
        <f>'gas heating total'!Q37</f>
        <v>0</v>
      </c>
      <c r="S37" s="331">
        <f>'gas heating total'!R37</f>
        <v>0</v>
      </c>
      <c r="T37" s="129">
        <f>'gas heating total'!T37</f>
        <v>256820</v>
      </c>
      <c r="U37" s="129">
        <f>'gas heating total'!V37</f>
        <v>0</v>
      </c>
      <c r="V37" s="129">
        <f>'gas heating total'!W37</f>
        <v>0</v>
      </c>
      <c r="W37" s="129">
        <f>'gas heating total'!X37</f>
        <v>0</v>
      </c>
      <c r="X37" s="129">
        <f>'gas heating total'!Y37</f>
        <v>0</v>
      </c>
      <c r="Y37" s="276">
        <f>'gas heating total'!Z37</f>
        <v>0</v>
      </c>
      <c r="Z37" s="276">
        <f>'gas heating total'!AA37</f>
        <v>0</v>
      </c>
      <c r="AA37" s="276">
        <f>'gas heating total'!AB37</f>
        <v>0</v>
      </c>
      <c r="AB37" s="276">
        <f>'gas heating total'!AC37</f>
        <v>0</v>
      </c>
      <c r="AC37" s="276">
        <f>'gas heating total'!AD37</f>
        <v>0</v>
      </c>
      <c r="AD37" s="276">
        <f>'gas heating total'!AE37</f>
        <v>0</v>
      </c>
      <c r="AE37" s="276">
        <f>'gas heating total'!AF37</f>
        <v>0</v>
      </c>
      <c r="AF37" s="276">
        <f>'gas heating total'!AG37</f>
        <v>0</v>
      </c>
      <c r="AG37" s="276">
        <f>'gas heating total'!AH37</f>
        <v>0</v>
      </c>
      <c r="AH37" s="276">
        <f>'gas heating total'!AI37</f>
        <v>0</v>
      </c>
      <c r="AI37" s="276">
        <f>'gas heating total'!AJ37</f>
        <v>0</v>
      </c>
      <c r="AJ37" s="276">
        <f>'gas heating total'!AK37</f>
        <v>0</v>
      </c>
      <c r="AP37" s="149"/>
      <c r="AQ37" s="149"/>
      <c r="AR37" s="149"/>
      <c r="AS37" s="149"/>
      <c r="AT37" s="150"/>
      <c r="AU37" s="150"/>
      <c r="AV37" s="150"/>
      <c r="AW37" s="150"/>
      <c r="AX37" s="150"/>
      <c r="AY37" s="150"/>
      <c r="AZ37" s="150"/>
      <c r="BA37" s="150"/>
      <c r="BB37" s="149"/>
      <c r="BC37" s="149"/>
      <c r="BD37" s="149"/>
    </row>
    <row r="38" spans="1:56" ht="18.75" hidden="1">
      <c r="A38" s="332" t="s">
        <v>148</v>
      </c>
      <c r="B38" s="333" t="s">
        <v>42</v>
      </c>
      <c r="C38" s="117">
        <f>'gas heating total'!B38</f>
        <v>0</v>
      </c>
      <c r="D38" s="49">
        <f>'gas heating total'!C38</f>
        <v>0</v>
      </c>
      <c r="E38" s="49">
        <f>'gas heating total'!D38</f>
        <v>0</v>
      </c>
      <c r="F38" s="49">
        <f>'gas heating total'!E38</f>
        <v>0</v>
      </c>
      <c r="G38" s="49">
        <f>'gas heating total'!F38</f>
        <v>0</v>
      </c>
      <c r="H38" s="331">
        <f>'gas heating total'!G38</f>
        <v>0</v>
      </c>
      <c r="I38" s="331">
        <f>'gas heating total'!H38</f>
        <v>0</v>
      </c>
      <c r="J38" s="331">
        <f>'gas heating total'!I38</f>
        <v>0</v>
      </c>
      <c r="K38" s="331">
        <f>'gas heating total'!J38</f>
        <v>0</v>
      </c>
      <c r="L38" s="331">
        <f>'gas heating total'!K38</f>
        <v>0</v>
      </c>
      <c r="M38" s="331">
        <f>'gas heating total'!L38</f>
        <v>0</v>
      </c>
      <c r="N38" s="331">
        <f>'gas heating total'!M38</f>
        <v>0</v>
      </c>
      <c r="O38" s="331">
        <f>'gas heating total'!N38</f>
        <v>0</v>
      </c>
      <c r="P38" s="331">
        <f>'gas heating total'!O38</f>
        <v>0</v>
      </c>
      <c r="Q38" s="331">
        <f>'gas heating total'!P38</f>
        <v>0</v>
      </c>
      <c r="R38" s="331">
        <f>'gas heating total'!Q38</f>
        <v>0</v>
      </c>
      <c r="S38" s="331">
        <f>'gas heating total'!R38</f>
        <v>0</v>
      </c>
      <c r="T38" s="129">
        <f>'gas heating total'!T38</f>
        <v>0</v>
      </c>
      <c r="U38" s="129">
        <f>'gas heating total'!V38</f>
        <v>0</v>
      </c>
      <c r="V38" s="129">
        <f>'gas heating total'!W38</f>
        <v>0</v>
      </c>
      <c r="W38" s="129">
        <f>'gas heating total'!X38</f>
        <v>0</v>
      </c>
      <c r="X38" s="129">
        <f>'gas heating total'!Y38</f>
        <v>0</v>
      </c>
      <c r="Y38" s="276">
        <f>'gas heating total'!Z38</f>
        <v>0</v>
      </c>
      <c r="Z38" s="276">
        <f>'gas heating total'!AA38</f>
        <v>0</v>
      </c>
      <c r="AA38" s="276">
        <f>'gas heating total'!AB38</f>
        <v>0</v>
      </c>
      <c r="AB38" s="276">
        <f>'gas heating total'!AC38</f>
        <v>0</v>
      </c>
      <c r="AC38" s="276">
        <f>'gas heating total'!AD38</f>
        <v>0</v>
      </c>
      <c r="AD38" s="276">
        <f>'gas heating total'!AE38</f>
        <v>0</v>
      </c>
      <c r="AE38" s="276">
        <f>'gas heating total'!AF38</f>
        <v>0</v>
      </c>
      <c r="AF38" s="276">
        <f>'gas heating total'!AG38</f>
        <v>0</v>
      </c>
      <c r="AG38" s="276">
        <f>'gas heating total'!AH38</f>
        <v>0</v>
      </c>
      <c r="AH38" s="276">
        <f>'gas heating total'!AI38</f>
        <v>0</v>
      </c>
      <c r="AI38" s="276">
        <f>'gas heating total'!AJ38</f>
        <v>0</v>
      </c>
      <c r="AJ38" s="276">
        <f>'gas heating total'!AK38</f>
        <v>0</v>
      </c>
      <c r="AP38" s="149"/>
      <c r="AQ38" s="149"/>
      <c r="AR38" s="149"/>
      <c r="AS38" s="149"/>
      <c r="AT38" s="150"/>
      <c r="AU38" s="150"/>
      <c r="AV38" s="150"/>
      <c r="AW38" s="150"/>
      <c r="AX38" s="150"/>
      <c r="AY38" s="150"/>
      <c r="AZ38" s="150"/>
      <c r="BA38" s="150"/>
      <c r="BB38" s="149"/>
      <c r="BC38" s="149"/>
      <c r="BD38" s="149"/>
    </row>
    <row r="39" spans="1:56" ht="18.75" hidden="1">
      <c r="A39" s="337" t="s">
        <v>148</v>
      </c>
      <c r="B39" s="333" t="s">
        <v>43</v>
      </c>
      <c r="C39" s="117">
        <f>'gas heating total'!B40</f>
        <v>0</v>
      </c>
      <c r="D39" s="49">
        <f>'gas heating total'!C40</f>
        <v>0</v>
      </c>
      <c r="E39" s="49">
        <f>'gas heating total'!D40</f>
        <v>0</v>
      </c>
      <c r="F39" s="49">
        <f>'gas heating total'!E40</f>
        <v>0</v>
      </c>
      <c r="G39" s="49">
        <f>'gas heating total'!F40</f>
        <v>0</v>
      </c>
      <c r="H39" s="331">
        <f>'gas heating total'!G40</f>
        <v>0</v>
      </c>
      <c r="I39" s="331">
        <f>'gas heating total'!H40</f>
        <v>0</v>
      </c>
      <c r="J39" s="331">
        <f>'gas heating total'!I40</f>
        <v>0</v>
      </c>
      <c r="K39" s="331">
        <f>'gas heating total'!J40</f>
        <v>0</v>
      </c>
      <c r="L39" s="331">
        <f>'gas heating total'!K40</f>
        <v>0</v>
      </c>
      <c r="M39" s="331">
        <f>'gas heating total'!L40</f>
        <v>0</v>
      </c>
      <c r="N39" s="331">
        <f>'gas heating total'!M40</f>
        <v>0</v>
      </c>
      <c r="O39" s="331">
        <f>'gas heating total'!N40</f>
        <v>0</v>
      </c>
      <c r="P39" s="331">
        <f>'gas heating total'!O40</f>
        <v>0</v>
      </c>
      <c r="Q39" s="331">
        <f>'gas heating total'!P40</f>
        <v>0</v>
      </c>
      <c r="R39" s="331">
        <f>'gas heating total'!Q40</f>
        <v>0</v>
      </c>
      <c r="S39" s="331">
        <f>'gas heating total'!R40</f>
        <v>0</v>
      </c>
      <c r="T39" s="129">
        <f>'gas heating total'!T40</f>
        <v>0</v>
      </c>
      <c r="U39" s="129">
        <f>'gas heating total'!V40</f>
        <v>0</v>
      </c>
      <c r="V39" s="129">
        <f>'gas heating total'!W40</f>
        <v>0</v>
      </c>
      <c r="W39" s="129">
        <f>'gas heating total'!X40</f>
        <v>0</v>
      </c>
      <c r="X39" s="129">
        <f>'gas heating total'!Y40</f>
        <v>0</v>
      </c>
      <c r="Y39" s="276">
        <f>'gas heating total'!Z40</f>
        <v>0</v>
      </c>
      <c r="Z39" s="276">
        <f>'gas heating total'!AA40</f>
        <v>0</v>
      </c>
      <c r="AA39" s="276">
        <f>'gas heating total'!AB40</f>
        <v>0</v>
      </c>
      <c r="AB39" s="276">
        <f>'gas heating total'!AC40</f>
        <v>0</v>
      </c>
      <c r="AC39" s="276">
        <f>'gas heating total'!AD40</f>
        <v>0</v>
      </c>
      <c r="AD39" s="276">
        <f>'gas heating total'!AE40</f>
        <v>0</v>
      </c>
      <c r="AE39" s="276">
        <f>'gas heating total'!AF40</f>
        <v>0</v>
      </c>
      <c r="AF39" s="276">
        <f>'gas heating total'!AG40</f>
        <v>0</v>
      </c>
      <c r="AG39" s="276">
        <f>'gas heating total'!AH40</f>
        <v>0</v>
      </c>
      <c r="AH39" s="276">
        <f>'gas heating total'!AI40</f>
        <v>0</v>
      </c>
      <c r="AI39" s="276">
        <f>'gas heating total'!AJ40</f>
        <v>0</v>
      </c>
      <c r="AJ39" s="276">
        <f>'gas heating total'!AK40</f>
        <v>0</v>
      </c>
      <c r="AP39" s="149"/>
      <c r="AQ39" s="149"/>
      <c r="AR39" s="149"/>
      <c r="AS39" s="149"/>
      <c r="AT39" s="150"/>
      <c r="AU39" s="150"/>
      <c r="AV39" s="150"/>
      <c r="AW39" s="150"/>
    </row>
    <row r="40" spans="1:56" ht="18.75" hidden="1">
      <c r="A40" s="332" t="s">
        <v>149</v>
      </c>
      <c r="B40" s="334" t="str">
        <f>'oil heating total'!A6</f>
        <v>Austria</v>
      </c>
      <c r="C40" s="117">
        <f>'oil heating total'!B6</f>
        <v>15.423170737340847</v>
      </c>
      <c r="D40" s="49">
        <f>'oil heating total'!C6</f>
        <v>3742.7244434865156</v>
      </c>
      <c r="E40" s="49">
        <f>'oil heating total'!D6</f>
        <v>8893.8700708986908</v>
      </c>
      <c r="F40" s="49">
        <f>'oil heating total'!E6</f>
        <v>2786.5762229556403</v>
      </c>
      <c r="G40" s="49">
        <f>'oil heating total'!F6</f>
        <v>0</v>
      </c>
      <c r="H40" s="331">
        <f>'oil heating total'!G6</f>
        <v>1283.3260714514504</v>
      </c>
      <c r="I40" s="331">
        <f>'oil heating total'!H6</f>
        <v>4441.4727180493956</v>
      </c>
      <c r="J40" s="331">
        <f>'oil heating total'!I6</f>
        <v>1386.5720188426903</v>
      </c>
      <c r="K40" s="331">
        <f>'oil heating total'!J6</f>
        <v>0</v>
      </c>
      <c r="L40" s="331">
        <f>'oil heating total'!K6</f>
        <v>1347.6672836537823</v>
      </c>
      <c r="M40" s="331">
        <f>'oil heating total'!L6</f>
        <v>2538.9803318929489</v>
      </c>
      <c r="N40" s="331">
        <f>'oil heating total'!M6</f>
        <v>744.18169602741</v>
      </c>
      <c r="O40" s="331">
        <f>'oil heating total'!N6</f>
        <v>0</v>
      </c>
      <c r="P40" s="331">
        <f>'oil heating total'!O6</f>
        <v>1111.7310883812829</v>
      </c>
      <c r="Q40" s="331">
        <f>'oil heating total'!P6</f>
        <v>1913.4170209563461</v>
      </c>
      <c r="R40" s="331">
        <f>'oil heating total'!Q6</f>
        <v>655.82250808554011</v>
      </c>
      <c r="S40" s="331">
        <f>'oil heating total'!R6</f>
        <v>0</v>
      </c>
      <c r="T40" s="129">
        <f>'oil heating total'!T6</f>
        <v>700848</v>
      </c>
      <c r="U40" s="129">
        <f>'oil heating total'!V6</f>
        <v>364264.56584034575</v>
      </c>
      <c r="V40" s="129">
        <f>'oil heating total'!W6</f>
        <v>280530.47077552875</v>
      </c>
      <c r="W40" s="129">
        <f>'oil heating total'!X6</f>
        <v>56052.963384125542</v>
      </c>
      <c r="X40" s="129">
        <f>'oil heating total'!Y6</f>
        <v>0</v>
      </c>
      <c r="Y40" s="276">
        <f>'oil heating total'!Z6</f>
        <v>124901.05037318473</v>
      </c>
      <c r="Z40" s="276">
        <f>'oil heating total'!AA6</f>
        <v>140092.94295943814</v>
      </c>
      <c r="AA40" s="276">
        <f>'oil heating total'!AB6</f>
        <v>27891.385120341492</v>
      </c>
      <c r="AB40" s="276">
        <f>'oil heating total'!AC6</f>
        <v>0</v>
      </c>
      <c r="AC40" s="276">
        <f>'oil heating total'!AD6</f>
        <v>131163.12605693212</v>
      </c>
      <c r="AD40" s="276">
        <f>'oil heating total'!AE6</f>
        <v>80084.523623332629</v>
      </c>
      <c r="AE40" s="276">
        <f>'oil heating total'!AF6</f>
        <v>14969.477244127365</v>
      </c>
      <c r="AF40" s="276">
        <f>'oil heating total'!AG6</f>
        <v>0</v>
      </c>
      <c r="AG40" s="276">
        <f>'oil heating total'!AH6</f>
        <v>108200.38941022885</v>
      </c>
      <c r="AH40" s="276">
        <f>'oil heating total'!AI6</f>
        <v>60353.004192757988</v>
      </c>
      <c r="AI40" s="276">
        <f>'oil heating total'!AJ6</f>
        <v>13192.101019656677</v>
      </c>
      <c r="AJ40" s="276">
        <f>'oil heating total'!AK6</f>
        <v>0</v>
      </c>
    </row>
    <row r="41" spans="1:56" ht="18.75" hidden="1">
      <c r="A41" s="332" t="s">
        <v>149</v>
      </c>
      <c r="B41" s="334" t="str">
        <f>'oil heating total'!A7</f>
        <v>Belgium</v>
      </c>
      <c r="C41" s="117">
        <f>'oil heating total'!B7</f>
        <v>19.525895421831024</v>
      </c>
      <c r="D41" s="49">
        <f>'oil heating total'!C7</f>
        <v>16469.159882082167</v>
      </c>
      <c r="E41" s="49">
        <f>'oil heating total'!D7</f>
        <v>778.98201145202438</v>
      </c>
      <c r="F41" s="49">
        <f>'oil heating total'!E7</f>
        <v>2277.7535282968342</v>
      </c>
      <c r="G41" s="49">
        <f>'oil heating total'!F7</f>
        <v>0</v>
      </c>
      <c r="H41" s="331">
        <f>'oil heating total'!G7</f>
        <v>8582.0767419582025</v>
      </c>
      <c r="I41" s="331">
        <f>'oil heating total'!H7</f>
        <v>405.92740921530401</v>
      </c>
      <c r="J41" s="331">
        <f>'oil heating total'!I7</f>
        <v>1186.9370216253005</v>
      </c>
      <c r="K41" s="331">
        <f>'oil heating total'!J7</f>
        <v>0</v>
      </c>
      <c r="L41" s="331">
        <f>'oil heating total'!K7</f>
        <v>5511.2141756880019</v>
      </c>
      <c r="M41" s="331">
        <f>'oil heating total'!L7</f>
        <v>260.67733477960365</v>
      </c>
      <c r="N41" s="331">
        <f>'oil heating total'!M7</f>
        <v>762.22391571596052</v>
      </c>
      <c r="O41" s="331">
        <f>'oil heating total'!N7</f>
        <v>0</v>
      </c>
      <c r="P41" s="331">
        <f>'oil heating total'!O7</f>
        <v>2375.8689644243873</v>
      </c>
      <c r="Q41" s="331">
        <f>'oil heating total'!P7</f>
        <v>112.3772674565692</v>
      </c>
      <c r="R41" s="331">
        <f>'oil heating total'!Q7</f>
        <v>328.59259095397215</v>
      </c>
      <c r="S41" s="331">
        <f>'oil heating total'!R7</f>
        <v>0</v>
      </c>
      <c r="T41" s="129">
        <f>'oil heating total'!T7</f>
        <v>1697927</v>
      </c>
      <c r="U41" s="129">
        <f>'oil heating total'!V7</f>
        <v>1629108.4838896291</v>
      </c>
      <c r="V41" s="129">
        <f>'oil heating total'!W7</f>
        <v>25203.333713399734</v>
      </c>
      <c r="W41" s="129">
        <f>'oil heating total'!X7</f>
        <v>43615.1823969713</v>
      </c>
      <c r="X41" s="129">
        <f>'oil heating total'!Y7</f>
        <v>0</v>
      </c>
      <c r="Y41" s="276">
        <f>'oil heating total'!Z7</f>
        <v>848928.1863689312</v>
      </c>
      <c r="Z41" s="276">
        <f>'oil heating total'!AA7</f>
        <v>13133.453414153926</v>
      </c>
      <c r="AA41" s="276">
        <f>'oil heating total'!AB7</f>
        <v>22727.864998902965</v>
      </c>
      <c r="AB41" s="276">
        <f>'oil heating total'!AC7</f>
        <v>0</v>
      </c>
      <c r="AC41" s="276">
        <f>'oil heating total'!AD7</f>
        <v>545162.34188206773</v>
      </c>
      <c r="AD41" s="276">
        <f>'oil heating total'!AE7</f>
        <v>8434.0045898153567</v>
      </c>
      <c r="AE41" s="276">
        <f>'oil heating total'!AF7</f>
        <v>14595.31713957811</v>
      </c>
      <c r="AF41" s="276">
        <f>'oil heating total'!AG7</f>
        <v>0</v>
      </c>
      <c r="AG41" s="276">
        <f>'oil heating total'!AH7</f>
        <v>235017.95563748514</v>
      </c>
      <c r="AH41" s="276">
        <f>'oil heating total'!AI7</f>
        <v>3635.8757094127359</v>
      </c>
      <c r="AI41" s="276">
        <f>'oil heating total'!AJ7</f>
        <v>6292.0002584595695</v>
      </c>
      <c r="AJ41" s="276">
        <f>'oil heating total'!AK7</f>
        <v>0</v>
      </c>
    </row>
    <row r="42" spans="1:56" ht="18.75" hidden="1">
      <c r="A42" s="332" t="s">
        <v>149</v>
      </c>
      <c r="B42" s="334" t="str">
        <f>'oil heating total'!A8</f>
        <v>Bulgaria</v>
      </c>
      <c r="C42" s="117">
        <f>'oil heating total'!B8</f>
        <v>3.826143087380459E-2</v>
      </c>
      <c r="D42" s="49">
        <f>'oil heating total'!C8</f>
        <v>38.023447840905717</v>
      </c>
      <c r="E42" s="49">
        <f>'oil heating total'!D8</f>
        <v>2.3866515601879624E-2</v>
      </c>
      <c r="F42" s="49">
        <f>'oil heating total'!E8</f>
        <v>0.2141165172969946</v>
      </c>
      <c r="G42" s="49">
        <f>'oil heating total'!F8</f>
        <v>0</v>
      </c>
      <c r="H42" s="331">
        <f>'oil heating total'!G8</f>
        <v>17.563988994762653</v>
      </c>
      <c r="I42" s="331">
        <f>'oil heating total'!H8</f>
        <v>1.1024545147212503E-2</v>
      </c>
      <c r="J42" s="331">
        <f>'oil heating total'!I8</f>
        <v>9.8905816461901885E-2</v>
      </c>
      <c r="K42" s="331">
        <f>'oil heating total'!J8</f>
        <v>0</v>
      </c>
      <c r="L42" s="331">
        <f>'oil heating total'!K8</f>
        <v>12.262235546789228</v>
      </c>
      <c r="M42" s="331">
        <f>'oil heating total'!L8</f>
        <v>7.6967464185750956E-3</v>
      </c>
      <c r="N42" s="331">
        <f>'oil heating total'!M8</f>
        <v>6.9050738916141829E-2</v>
      </c>
      <c r="O42" s="331">
        <f>'oil heating total'!N8</f>
        <v>0</v>
      </c>
      <c r="P42" s="331">
        <f>'oil heating total'!O8</f>
        <v>8.1972232993407061</v>
      </c>
      <c r="Q42" s="331">
        <f>'oil heating total'!P8</f>
        <v>5.1452240360837839E-3</v>
      </c>
      <c r="R42" s="331">
        <f>'oil heating total'!Q8</f>
        <v>4.6159961918876946E-2</v>
      </c>
      <c r="S42" s="331">
        <f>'oil heating total'!R8</f>
        <v>0</v>
      </c>
      <c r="T42" s="129">
        <f>'oil heating total'!T8</f>
        <v>3685.2260000000001</v>
      </c>
      <c r="U42" s="129">
        <f>'oil heating total'!V8</f>
        <v>3681.8885428240305</v>
      </c>
      <c r="V42" s="129">
        <f>'oil heating total'!W8</f>
        <v>0.57034123032286888</v>
      </c>
      <c r="W42" s="129">
        <f>'oil heating total'!X8</f>
        <v>2.767115945646645</v>
      </c>
      <c r="X42" s="129">
        <f>'oil heating total'!Y8</f>
        <v>0</v>
      </c>
      <c r="Y42" s="276">
        <f>'oil heating total'!Z8</f>
        <v>1700.7571253581398</v>
      </c>
      <c r="Z42" s="276">
        <f>'oil heating total'!AA8</f>
        <v>0.26345499057751004</v>
      </c>
      <c r="AA42" s="276">
        <f>'oil heating total'!AB8</f>
        <v>1.278200604530245</v>
      </c>
      <c r="AB42" s="276">
        <f>'oil heating total'!AC8</f>
        <v>0</v>
      </c>
      <c r="AC42" s="276">
        <f>'oil heating total'!AD8</f>
        <v>1187.3774508308079</v>
      </c>
      <c r="AD42" s="276">
        <f>'oil heating total'!AE8</f>
        <v>0.18393015114060199</v>
      </c>
      <c r="AE42" s="276">
        <f>'oil heating total'!AF8</f>
        <v>0.89237114037545262</v>
      </c>
      <c r="AF42" s="276">
        <f>'oil heating total'!AG8</f>
        <v>0</v>
      </c>
      <c r="AG42" s="276">
        <f>'oil heating total'!AH8</f>
        <v>793.7539666338115</v>
      </c>
      <c r="AH42" s="276">
        <f>'oil heating total'!AI8</f>
        <v>0.12295608860455991</v>
      </c>
      <c r="AI42" s="276">
        <f>'oil heating total'!AJ8</f>
        <v>0.59654420073999193</v>
      </c>
      <c r="AJ42" s="276">
        <f>'oil heating total'!AK8</f>
        <v>0</v>
      </c>
    </row>
    <row r="43" spans="1:56" ht="18.75" hidden="1">
      <c r="A43" s="332" t="s">
        <v>149</v>
      </c>
      <c r="B43" s="334" t="str">
        <f>'oil heating total'!A9</f>
        <v>Croatia</v>
      </c>
      <c r="C43" s="117">
        <f>'oil heating total'!B9</f>
        <v>2.880371227640532</v>
      </c>
      <c r="D43" s="49">
        <f>'oil heating total'!C9</f>
        <v>1953.4785466251778</v>
      </c>
      <c r="E43" s="49">
        <f>'oil heating total'!D9</f>
        <v>537.78023318805936</v>
      </c>
      <c r="F43" s="49">
        <f>'oil heating total'!E9</f>
        <v>389.11244782729489</v>
      </c>
      <c r="G43" s="49">
        <f>'oil heating total'!F9</f>
        <v>0</v>
      </c>
      <c r="H43" s="331">
        <f>'oil heating total'!G9</f>
        <v>582.99465546318118</v>
      </c>
      <c r="I43" s="331">
        <f>'oil heating total'!H9</f>
        <v>160.49472480976209</v>
      </c>
      <c r="J43" s="331">
        <f>'oil heating total'!I9</f>
        <v>116.12642373237981</v>
      </c>
      <c r="K43" s="331">
        <f>'oil heating total'!J9</f>
        <v>0</v>
      </c>
      <c r="L43" s="331">
        <f>'oil heating total'!K9</f>
        <v>684.59892424901363</v>
      </c>
      <c r="M43" s="331">
        <f>'oil heating total'!L9</f>
        <v>188.46573450164962</v>
      </c>
      <c r="N43" s="331">
        <f>'oil heating total'!M9</f>
        <v>136.36492893903232</v>
      </c>
      <c r="O43" s="331">
        <f>'oil heating total'!N9</f>
        <v>0</v>
      </c>
      <c r="P43" s="331">
        <f>'oil heating total'!O9</f>
        <v>685.88496691298315</v>
      </c>
      <c r="Q43" s="331">
        <f>'oil heating total'!P9</f>
        <v>188.8197738766477</v>
      </c>
      <c r="R43" s="331">
        <f>'oil heating total'!Q9</f>
        <v>136.62109515588278</v>
      </c>
      <c r="S43" s="331">
        <f>'oil heating total'!R9</f>
        <v>0</v>
      </c>
      <c r="T43" s="129">
        <f>'oil heating total'!T9</f>
        <v>139257.49885401508</v>
      </c>
      <c r="U43" s="129">
        <f>'oil heating total'!V9</f>
        <v>118709.19704819993</v>
      </c>
      <c r="V43" s="129">
        <f>'oil heating total'!W9</f>
        <v>14604.068900392664</v>
      </c>
      <c r="W43" s="129">
        <f>'oil heating total'!X9</f>
        <v>5944.2329054224792</v>
      </c>
      <c r="X43" s="129">
        <f>'oil heating total'!Y9</f>
        <v>0</v>
      </c>
      <c r="Y43" s="276">
        <f>'oil heating total'!Z9</f>
        <v>35427.482709235614</v>
      </c>
      <c r="Z43" s="276">
        <f>'oil heating total'!AA9</f>
        <v>4358.4272433674259</v>
      </c>
      <c r="AA43" s="276">
        <f>'oil heating total'!AB9</f>
        <v>1773.992358747216</v>
      </c>
      <c r="AB43" s="276">
        <f>'oil heating total'!AC9</f>
        <v>0</v>
      </c>
      <c r="AC43" s="276">
        <f>'oil heating total'!AD9</f>
        <v>41601.781979157371</v>
      </c>
      <c r="AD43" s="276">
        <f>'oil heating total'!AE9</f>
        <v>5118.013646036542</v>
      </c>
      <c r="AE43" s="276">
        <f>'oil heating total'!AF9</f>
        <v>2083.1636260188902</v>
      </c>
      <c r="AF43" s="276">
        <f>'oil heating total'!AG9</f>
        <v>0</v>
      </c>
      <c r="AG43" s="276">
        <f>'oil heating total'!AH9</f>
        <v>41679.932359806946</v>
      </c>
      <c r="AH43" s="276">
        <f>'oil heating total'!AI9</f>
        <v>5127.6280109886948</v>
      </c>
      <c r="AI43" s="276">
        <f>'oil heating total'!AJ9</f>
        <v>2087.0769206563727</v>
      </c>
      <c r="AJ43" s="276">
        <f>'oil heating total'!AK9</f>
        <v>0</v>
      </c>
    </row>
    <row r="44" spans="1:56" ht="18.75" hidden="1">
      <c r="A44" s="332" t="s">
        <v>149</v>
      </c>
      <c r="B44" s="334" t="str">
        <f>'oil heating total'!A10</f>
        <v>Cyprus</v>
      </c>
      <c r="C44" s="117">
        <f>'oil heating total'!B10</f>
        <v>2.1251047363923052</v>
      </c>
      <c r="D44" s="49">
        <f>'oil heating total'!C10</f>
        <v>1658.2551181494841</v>
      </c>
      <c r="E44" s="49">
        <f>'oil heating total'!D10</f>
        <v>405.90602801429168</v>
      </c>
      <c r="F44" s="49">
        <f>'oil heating total'!E10</f>
        <v>60.943590228529331</v>
      </c>
      <c r="G44" s="49">
        <f>'oil heating total'!F10</f>
        <v>0</v>
      </c>
      <c r="H44" s="331">
        <f>'oil heating total'!G10</f>
        <v>765.98983783772019</v>
      </c>
      <c r="I44" s="331">
        <f>'oil heating total'!H10</f>
        <v>187.49822579953127</v>
      </c>
      <c r="J44" s="331">
        <f>'oil heating total'!I10</f>
        <v>28.151380499578515</v>
      </c>
      <c r="K44" s="331">
        <f>'oil heating total'!J10</f>
        <v>0</v>
      </c>
      <c r="L44" s="331">
        <f>'oil heating total'!K10</f>
        <v>534.77304163728411</v>
      </c>
      <c r="M44" s="331">
        <f>'oil heating total'!L10</f>
        <v>130.90120985867733</v>
      </c>
      <c r="N44" s="331">
        <f>'oil heating total'!M10</f>
        <v>19.653784727151354</v>
      </c>
      <c r="O44" s="331">
        <f>'oil heating total'!N10</f>
        <v>0</v>
      </c>
      <c r="P44" s="331">
        <f>'oil heating total'!O10</f>
        <v>357.4922386739072</v>
      </c>
      <c r="Q44" s="331">
        <f>'oil heating total'!P10</f>
        <v>87.506592355942885</v>
      </c>
      <c r="R44" s="331">
        <f>'oil heating total'!Q10</f>
        <v>13.138425001778417</v>
      </c>
      <c r="S44" s="331">
        <f>'oil heating total'!R10</f>
        <v>0</v>
      </c>
      <c r="T44" s="129">
        <f>'oil heating total'!T10</f>
        <v>145385.36982522355</v>
      </c>
      <c r="U44" s="129">
        <f>'oil heating total'!V10</f>
        <v>132318.39419301995</v>
      </c>
      <c r="V44" s="129">
        <f>'oil heating total'!W10</f>
        <v>11900.238923155986</v>
      </c>
      <c r="W44" s="129">
        <f>'oil heating total'!X10</f>
        <v>1166.7367090476112</v>
      </c>
      <c r="X44" s="129">
        <f>'oil heating total'!Y10</f>
        <v>0</v>
      </c>
      <c r="Y44" s="276">
        <f>'oil heating total'!Z10</f>
        <v>61121.201557936176</v>
      </c>
      <c r="Z44" s="276">
        <f>'oil heating total'!AA10</f>
        <v>5497.0203216703176</v>
      </c>
      <c r="AA44" s="276">
        <f>'oil heating total'!AB10</f>
        <v>538.94509522776571</v>
      </c>
      <c r="AB44" s="276">
        <f>'oil heating total'!AC10</f>
        <v>0</v>
      </c>
      <c r="AC44" s="276">
        <f>'oil heating total'!AD10</f>
        <v>42671.546345746385</v>
      </c>
      <c r="AD44" s="276">
        <f>'oil heating total'!AE10</f>
        <v>3837.7249046277593</v>
      </c>
      <c r="AE44" s="276">
        <f>'oil heating total'!AF10</f>
        <v>376.26257374906294</v>
      </c>
      <c r="AF44" s="276">
        <f>'oil heating total'!AG10</f>
        <v>0</v>
      </c>
      <c r="AG44" s="276">
        <f>'oil heating total'!AH10</f>
        <v>28525.646289337383</v>
      </c>
      <c r="AH44" s="276">
        <f>'oil heating total'!AI10</f>
        <v>2565.4936968579095</v>
      </c>
      <c r="AI44" s="276">
        <f>'oil heating total'!AJ10</f>
        <v>251.52904007078243</v>
      </c>
      <c r="AJ44" s="276">
        <f>'oil heating total'!AK10</f>
        <v>0</v>
      </c>
    </row>
    <row r="45" spans="1:56" ht="18.75" hidden="1">
      <c r="A45" s="332" t="s">
        <v>149</v>
      </c>
      <c r="B45" s="334" t="str">
        <f>'oil heating total'!A11</f>
        <v>Czech Republic</v>
      </c>
      <c r="C45" s="117">
        <f>'oil heating total'!B11</f>
        <v>0.10285264093778956</v>
      </c>
      <c r="D45" s="49">
        <f>'oil heating total'!C11</f>
        <v>92.314208839793963</v>
      </c>
      <c r="E45" s="49">
        <f>'oil heating total'!D11</f>
        <v>8.5842908202642025</v>
      </c>
      <c r="F45" s="49">
        <f>'oil heating total'!E11</f>
        <v>1.9541412777313887</v>
      </c>
      <c r="G45" s="49">
        <f>'oil heating total'!F11</f>
        <v>0</v>
      </c>
      <c r="H45" s="331">
        <f>'oil heating total'!G11</f>
        <v>31.022026421953502</v>
      </c>
      <c r="I45" s="331">
        <f>'oil heating total'!H11</f>
        <v>2.8847357301422694</v>
      </c>
      <c r="J45" s="331">
        <f>'oil heating total'!I11</f>
        <v>0.65668571622834504</v>
      </c>
      <c r="K45" s="331">
        <f>'oil heating total'!J11</f>
        <v>0</v>
      </c>
      <c r="L45" s="331">
        <f>'oil heating total'!K11</f>
        <v>28.451779036864203</v>
      </c>
      <c r="M45" s="331">
        <f>'oil heating total'!L11</f>
        <v>2.645728633499969</v>
      </c>
      <c r="N45" s="331">
        <f>'oil heating total'!M11</f>
        <v>0.60227777001607075</v>
      </c>
      <c r="O45" s="331">
        <f>'oil heating total'!N11</f>
        <v>0</v>
      </c>
      <c r="P45" s="331">
        <f>'oil heating total'!O11</f>
        <v>32.840403389725608</v>
      </c>
      <c r="Q45" s="331">
        <f>'oil heating total'!P11</f>
        <v>3.0538264574355654</v>
      </c>
      <c r="R45" s="331">
        <f>'oil heating total'!Q11</f>
        <v>0.69517779167218252</v>
      </c>
      <c r="S45" s="331">
        <f>'oil heating total'!R11</f>
        <v>0</v>
      </c>
      <c r="T45" s="129">
        <f>'oil heating total'!T11</f>
        <v>7743.5692671862262</v>
      </c>
      <c r="U45" s="129">
        <f>'oil heating total'!V11</f>
        <v>7502.6346363301127</v>
      </c>
      <c r="V45" s="129">
        <f>'oil heating total'!W11</f>
        <v>203.39535076138776</v>
      </c>
      <c r="W45" s="129">
        <f>'oil heating total'!X11</f>
        <v>37.539280094725406</v>
      </c>
      <c r="X45" s="129">
        <f>'oil heating total'!Y11</f>
        <v>0</v>
      </c>
      <c r="Y45" s="276">
        <f>'oil heating total'!Z11</f>
        <v>2521.2470845561379</v>
      </c>
      <c r="Z45" s="276">
        <f>'oil heating total'!AA11</f>
        <v>68.350647469388306</v>
      </c>
      <c r="AA45" s="276">
        <f>'oil heating total'!AB11</f>
        <v>12.615008604691745</v>
      </c>
      <c r="AB45" s="276">
        <f>'oil heating total'!AC11</f>
        <v>0</v>
      </c>
      <c r="AC45" s="276">
        <f>'oil heating total'!AD11</f>
        <v>2312.3558716449611</v>
      </c>
      <c r="AD45" s="276">
        <f>'oil heating total'!AE11</f>
        <v>62.687636596474064</v>
      </c>
      <c r="AE45" s="276">
        <f>'oil heating total'!AF11</f>
        <v>11.569825661512295</v>
      </c>
      <c r="AF45" s="276">
        <f>'oil heating total'!AG11</f>
        <v>0</v>
      </c>
      <c r="AG45" s="276">
        <f>'oil heating total'!AH11</f>
        <v>2669.0316801290132</v>
      </c>
      <c r="AH45" s="276">
        <f>'oil heating total'!AI11</f>
        <v>72.357066695525376</v>
      </c>
      <c r="AI45" s="276">
        <f>'oil heating total'!AJ11</f>
        <v>13.354445828521364</v>
      </c>
      <c r="AJ45" s="276">
        <f>'oil heating total'!AK11</f>
        <v>0</v>
      </c>
    </row>
    <row r="46" spans="1:56" ht="18.75" hidden="1">
      <c r="A46" s="332" t="s">
        <v>149</v>
      </c>
      <c r="B46" s="334" t="str">
        <f>'oil heating total'!A12</f>
        <v>Denmark</v>
      </c>
      <c r="C46" s="117">
        <f>'oil heating total'!B12</f>
        <v>3.6651959689529638</v>
      </c>
      <c r="D46" s="49">
        <f>'oil heating total'!C12</f>
        <v>3579.8865419069307</v>
      </c>
      <c r="E46" s="49">
        <f>'oil heating total'!D12</f>
        <v>67.07526937133477</v>
      </c>
      <c r="F46" s="49">
        <f>'oil heating total'!E12</f>
        <v>18.234157674698245</v>
      </c>
      <c r="G46" s="49">
        <f>'oil heating total'!F12</f>
        <v>0</v>
      </c>
      <c r="H46" s="331">
        <f>'oil heating total'!G12</f>
        <v>1653.6398300237502</v>
      </c>
      <c r="I46" s="331">
        <f>'oil heating total'!H12</f>
        <v>30.983757653651057</v>
      </c>
      <c r="J46" s="331">
        <f>'oil heating total'!I12</f>
        <v>8.4228170487639353</v>
      </c>
      <c r="K46" s="331">
        <f>'oil heating total'!J12</f>
        <v>0</v>
      </c>
      <c r="L46" s="331">
        <f>'oil heating total'!K12</f>
        <v>1154.4826810897086</v>
      </c>
      <c r="M46" s="331">
        <f>'oil heating total'!L12</f>
        <v>21.631198618206426</v>
      </c>
      <c r="N46" s="331">
        <f>'oil heating total'!M12</f>
        <v>5.8803593335348223</v>
      </c>
      <c r="O46" s="331">
        <f>'oil heating total'!N12</f>
        <v>0</v>
      </c>
      <c r="P46" s="331">
        <f>'oil heating total'!O12</f>
        <v>771.76403079223564</v>
      </c>
      <c r="Q46" s="331">
        <f>'oil heating total'!P12</f>
        <v>14.460313099454121</v>
      </c>
      <c r="R46" s="331">
        <f>'oil heating total'!Q12</f>
        <v>3.9309812923931906</v>
      </c>
      <c r="S46" s="331">
        <f>'oil heating total'!R12</f>
        <v>0</v>
      </c>
      <c r="T46" s="129">
        <f>'oil heating total'!T12</f>
        <v>328440</v>
      </c>
      <c r="U46" s="129">
        <f>'oil heating total'!V12</f>
        <v>326512.76184365497</v>
      </c>
      <c r="V46" s="129">
        <f>'oil heating total'!W12</f>
        <v>1704.4156308452095</v>
      </c>
      <c r="W46" s="129">
        <f>'oil heating total'!X12</f>
        <v>222.82252549983934</v>
      </c>
      <c r="X46" s="129">
        <f>'oil heating total'!Y12</f>
        <v>0</v>
      </c>
      <c r="Y46" s="276">
        <f>'oil heating total'!Z12</f>
        <v>150824.47493101694</v>
      </c>
      <c r="Z46" s="276">
        <f>'oil heating total'!AA12</f>
        <v>787.31254219563755</v>
      </c>
      <c r="AA46" s="276">
        <f>'oil heating total'!AB12</f>
        <v>102.92734109856504</v>
      </c>
      <c r="AB46" s="276">
        <f>'oil heating total'!AC12</f>
        <v>0</v>
      </c>
      <c r="AC46" s="276">
        <f>'oil heating total'!AD12</f>
        <v>105297.56300669607</v>
      </c>
      <c r="AD46" s="276">
        <f>'oil heating total'!AE12</f>
        <v>549.65941075362196</v>
      </c>
      <c r="AE46" s="276">
        <f>'oil heating total'!AF12</f>
        <v>71.858351831788951</v>
      </c>
      <c r="AF46" s="276">
        <f>'oil heating total'!AG12</f>
        <v>0</v>
      </c>
      <c r="AG46" s="276">
        <f>'oil heating total'!AH12</f>
        <v>70390.723905829203</v>
      </c>
      <c r="AH46" s="276">
        <f>'oil heating total'!AI12</f>
        <v>367.44367789536153</v>
      </c>
      <c r="AI46" s="276">
        <f>'oil heating total'!AJ12</f>
        <v>48.036832569408418</v>
      </c>
      <c r="AJ46" s="276">
        <f>'oil heating total'!AK12</f>
        <v>0</v>
      </c>
    </row>
    <row r="47" spans="1:56" ht="18.75" hidden="1">
      <c r="A47" s="332" t="s">
        <v>149</v>
      </c>
      <c r="B47" s="334" t="str">
        <f>'oil heating total'!A13</f>
        <v>Estonia</v>
      </c>
      <c r="C47" s="117">
        <f>'oil heating total'!B13</f>
        <v>0.11806679723739448</v>
      </c>
      <c r="D47" s="49">
        <f>'oil heating total'!C13</f>
        <v>40.765665283905456</v>
      </c>
      <c r="E47" s="49">
        <f>'oil heating total'!D13</f>
        <v>17.488485530960258</v>
      </c>
      <c r="F47" s="49">
        <f>'oil heating total'!E13</f>
        <v>59.812646422528765</v>
      </c>
      <c r="G47" s="49">
        <f>'oil heating total'!F13</f>
        <v>0</v>
      </c>
      <c r="H47" s="331">
        <f>'oil heating total'!G13</f>
        <v>14.729955985044311</v>
      </c>
      <c r="I47" s="331">
        <f>'oil heating total'!H13</f>
        <v>6.3191565824348963</v>
      </c>
      <c r="J47" s="331">
        <f>'oil heating total'!I13</f>
        <v>21.61224753765287</v>
      </c>
      <c r="K47" s="331">
        <f>'oil heating total'!J13</f>
        <v>0</v>
      </c>
      <c r="L47" s="331">
        <f>'oil heating total'!K13</f>
        <v>11.158937700041939</v>
      </c>
      <c r="M47" s="331">
        <f>'oil heating total'!L13</f>
        <v>4.7871884133120721</v>
      </c>
      <c r="N47" s="331">
        <f>'oil heating total'!M13</f>
        <v>16.372738932514039</v>
      </c>
      <c r="O47" s="331">
        <f>'oil heating total'!N13</f>
        <v>0</v>
      </c>
      <c r="P47" s="331">
        <f>'oil heating total'!O13</f>
        <v>14.876771593171759</v>
      </c>
      <c r="Q47" s="331">
        <f>'oil heating total'!P13</f>
        <v>6.3821405327905323</v>
      </c>
      <c r="R47" s="331">
        <f>'oil heating total'!Q13</f>
        <v>21.827659944075744</v>
      </c>
      <c r="S47" s="331">
        <f>'oil heating total'!R13</f>
        <v>0</v>
      </c>
      <c r="T47" s="129">
        <f>'oil heating total'!T13</f>
        <v>4489.4248946701819</v>
      </c>
      <c r="U47" s="129">
        <f>'oil heating total'!V13</f>
        <v>3102.9099156511948</v>
      </c>
      <c r="V47" s="129">
        <f>'oil heating total'!W13</f>
        <v>516.85949395267517</v>
      </c>
      <c r="W47" s="129">
        <f>'oil heating total'!X13</f>
        <v>869.65548506631217</v>
      </c>
      <c r="X47" s="129">
        <f>'oil heating total'!Y13</f>
        <v>0</v>
      </c>
      <c r="Y47" s="276">
        <f>'oil heating total'!Z13</f>
        <v>1121.1819105887714</v>
      </c>
      <c r="Z47" s="276">
        <f>'oil heating total'!AA13</f>
        <v>186.75808537425425</v>
      </c>
      <c r="AA47" s="276">
        <f>'oil heating total'!AB13</f>
        <v>314.23471025778224</v>
      </c>
      <c r="AB47" s="276">
        <f>'oil heating total'!AC13</f>
        <v>0</v>
      </c>
      <c r="AC47" s="276">
        <f>'oil heating total'!AD13</f>
        <v>849.37111172477512</v>
      </c>
      <c r="AD47" s="276">
        <f>'oil heating total'!AE13</f>
        <v>141.48187827488255</v>
      </c>
      <c r="AE47" s="276">
        <f>'oil heating total'!AF13</f>
        <v>238.05404160865001</v>
      </c>
      <c r="AF47" s="276">
        <f>'oil heating total'!AG13</f>
        <v>0</v>
      </c>
      <c r="AG47" s="276">
        <f>'oil heating total'!AH13</f>
        <v>1132.3568933376482</v>
      </c>
      <c r="AH47" s="276">
        <f>'oil heating total'!AI13</f>
        <v>188.61953030353837</v>
      </c>
      <c r="AI47" s="276">
        <f>'oil heating total'!AJ13</f>
        <v>317.36673319988</v>
      </c>
      <c r="AJ47" s="276">
        <f>'oil heating total'!AK13</f>
        <v>0</v>
      </c>
    </row>
    <row r="48" spans="1:56" ht="18.75" hidden="1">
      <c r="A48" s="332" t="s">
        <v>149</v>
      </c>
      <c r="B48" s="334" t="str">
        <f>'oil heating total'!A14</f>
        <v>Finland</v>
      </c>
      <c r="C48" s="117">
        <f>'oil heating total'!B14</f>
        <v>3.7872084041131959</v>
      </c>
      <c r="D48" s="49">
        <f>'oil heating total'!C14</f>
        <v>2536.454871169954</v>
      </c>
      <c r="E48" s="49">
        <f>'oil heating total'!D14</f>
        <v>520.93917198513839</v>
      </c>
      <c r="F48" s="49">
        <f>'oil heating total'!E14</f>
        <v>729.81436095810386</v>
      </c>
      <c r="G48" s="49">
        <f>'oil heating total'!F14</f>
        <v>0</v>
      </c>
      <c r="H48" s="331">
        <f>'oil heating total'!G14</f>
        <v>1171.6524400770913</v>
      </c>
      <c r="I48" s="331">
        <f>'oil heating total'!H14</f>
        <v>240.63493457961471</v>
      </c>
      <c r="J48" s="331">
        <f>'oil heating total'!I14</f>
        <v>337.1196493732416</v>
      </c>
      <c r="K48" s="331">
        <f>'oil heating total'!J14</f>
        <v>0</v>
      </c>
      <c r="L48" s="331">
        <f>'oil heating total'!K14</f>
        <v>817.98492378238882</v>
      </c>
      <c r="M48" s="331">
        <f>'oil heating total'!L14</f>
        <v>167.99841137917576</v>
      </c>
      <c r="N48" s="331">
        <f>'oil heating total'!M14</f>
        <v>235.35886690081276</v>
      </c>
      <c r="O48" s="331">
        <f>'oil heating total'!N14</f>
        <v>0</v>
      </c>
      <c r="P48" s="331">
        <f>'oil heating total'!O14</f>
        <v>546.81750730959789</v>
      </c>
      <c r="Q48" s="331">
        <f>'oil heating total'!P14</f>
        <v>112.30582602616803</v>
      </c>
      <c r="R48" s="331">
        <f>'oil heating total'!Q14</f>
        <v>157.33584468379752</v>
      </c>
      <c r="S48" s="331">
        <f>'oil heating total'!R14</f>
        <v>0</v>
      </c>
      <c r="T48" s="129">
        <f>'oil heating total'!T14</f>
        <v>226525.61917634876</v>
      </c>
      <c r="U48" s="129">
        <f>'oil heating total'!V14</f>
        <v>203458.84947432985</v>
      </c>
      <c r="V48" s="129">
        <f>'oil heating total'!W14</f>
        <v>14681.630824109725</v>
      </c>
      <c r="W48" s="129">
        <f>'oil heating total'!X14</f>
        <v>8385.1388779091885</v>
      </c>
      <c r="X48" s="129">
        <f>'oil heating total'!Y14</f>
        <v>0</v>
      </c>
      <c r="Y48" s="276">
        <f>'oil heating total'!Z14</f>
        <v>93982.771052418932</v>
      </c>
      <c r="Z48" s="276">
        <f>'oil heating total'!AA14</f>
        <v>6781.8153498038473</v>
      </c>
      <c r="AA48" s="276">
        <f>'oil heating total'!AB14</f>
        <v>3873.307007492464</v>
      </c>
      <c r="AB48" s="276">
        <f>'oil heating total'!AC14</f>
        <v>0</v>
      </c>
      <c r="AC48" s="276">
        <f>'oil heating total'!AD14</f>
        <v>65613.732525587824</v>
      </c>
      <c r="AD48" s="276">
        <f>'oil heating total'!AE14</f>
        <v>4734.6999180495295</v>
      </c>
      <c r="AE48" s="276">
        <f>'oil heating total'!AF14</f>
        <v>2704.1353126026434</v>
      </c>
      <c r="AF48" s="276">
        <f>'oil heating total'!AG14</f>
        <v>0</v>
      </c>
      <c r="AG48" s="276">
        <f>'oil heating total'!AH14</f>
        <v>43862.345896323102</v>
      </c>
      <c r="AH48" s="276">
        <f>'oil heating total'!AI14</f>
        <v>3165.1155562563472</v>
      </c>
      <c r="AI48" s="276">
        <f>'oil heating total'!AJ14</f>
        <v>1807.6965578140812</v>
      </c>
      <c r="AJ48" s="276">
        <f>'oil heating total'!AK14</f>
        <v>0</v>
      </c>
    </row>
    <row r="49" spans="1:36" ht="18.75" hidden="1">
      <c r="A49" s="332" t="s">
        <v>149</v>
      </c>
      <c r="B49" s="334" t="str">
        <f>'oil heating total'!A15</f>
        <v>France</v>
      </c>
      <c r="C49" s="117">
        <f>'oil heating total'!B15</f>
        <v>46.026565215937495</v>
      </c>
      <c r="D49" s="49">
        <f>'oil heating total'!C15</f>
        <v>42312.35334384421</v>
      </c>
      <c r="E49" s="49">
        <f>'oil heating total'!D15</f>
        <v>1514.2962491149917</v>
      </c>
      <c r="F49" s="49">
        <f>'oil heating total'!E15</f>
        <v>2199.9156229782984</v>
      </c>
      <c r="G49" s="49">
        <f>'oil heating total'!F15</f>
        <v>0</v>
      </c>
      <c r="H49" s="331">
        <f>'oil heating total'!G15</f>
        <v>22513.539005927989</v>
      </c>
      <c r="I49" s="331">
        <f>'oil heating total'!H15</f>
        <v>805.72610542213431</v>
      </c>
      <c r="J49" s="331">
        <f>'oil heating total'!I15</f>
        <v>1170.530170827235</v>
      </c>
      <c r="K49" s="331">
        <f>'oil heating total'!J15</f>
        <v>0</v>
      </c>
      <c r="L49" s="331">
        <f>'oil heating total'!K15</f>
        <v>11684.481579964151</v>
      </c>
      <c r="M49" s="331">
        <f>'oil heating total'!L15</f>
        <v>418.17023235761701</v>
      </c>
      <c r="N49" s="331">
        <f>'oil heating total'!M15</f>
        <v>607.50281047425949</v>
      </c>
      <c r="O49" s="331">
        <f>'oil heating total'!N15</f>
        <v>0</v>
      </c>
      <c r="P49" s="331">
        <f>'oil heating total'!O15</f>
        <v>8114.3327579625602</v>
      </c>
      <c r="Q49" s="331">
        <f>'oil heating total'!P15</f>
        <v>290.39991133561591</v>
      </c>
      <c r="R49" s="331">
        <f>'oil heating total'!Q15</f>
        <v>421.88264167734934</v>
      </c>
      <c r="S49" s="331">
        <f>'oil heating total'!R15</f>
        <v>0</v>
      </c>
      <c r="T49" s="129">
        <f>'oil heating total'!T15</f>
        <v>4210110</v>
      </c>
      <c r="U49" s="129">
        <f>'oil heating total'!V15</f>
        <v>4118093.9855996743</v>
      </c>
      <c r="V49" s="129">
        <f>'oil heating total'!W15</f>
        <v>47763.935864977277</v>
      </c>
      <c r="W49" s="129">
        <f>'oil heating total'!X15</f>
        <v>44252.078535348672</v>
      </c>
      <c r="X49" s="129">
        <f>'oil heating total'!Y15</f>
        <v>0</v>
      </c>
      <c r="Y49" s="276">
        <f>'oil heating total'!Z15</f>
        <v>2191153.699759033</v>
      </c>
      <c r="Z49" s="276">
        <f>'oil heating total'!AA15</f>
        <v>25414.214719618129</v>
      </c>
      <c r="AA49" s="276">
        <f>'oil heating total'!AB15</f>
        <v>23545.62716242544</v>
      </c>
      <c r="AB49" s="276">
        <f>'oil heating total'!AC15</f>
        <v>0</v>
      </c>
      <c r="AC49" s="276">
        <f>'oil heating total'!AD15</f>
        <v>1137204.3745305163</v>
      </c>
      <c r="AD49" s="276">
        <f>'oil heating total'!AE15</f>
        <v>13189.926456362195</v>
      </c>
      <c r="AE49" s="276">
        <f>'oil heating total'!AF15</f>
        <v>12220.133262727944</v>
      </c>
      <c r="AF49" s="276">
        <f>'oil heating total'!AG15</f>
        <v>0</v>
      </c>
      <c r="AG49" s="276">
        <f>'oil heating total'!AH15</f>
        <v>789735.91131114634</v>
      </c>
      <c r="AH49" s="276">
        <f>'oil heating total'!AI15</f>
        <v>9159.7946890087987</v>
      </c>
      <c r="AI49" s="276">
        <f>'oil heating total'!AJ15</f>
        <v>8486.3181102062626</v>
      </c>
      <c r="AJ49" s="276">
        <f>'oil heating total'!AK15</f>
        <v>0</v>
      </c>
    </row>
    <row r="50" spans="1:36" ht="18.75" hidden="1">
      <c r="A50" s="332" t="s">
        <v>149</v>
      </c>
      <c r="B50" s="334" t="str">
        <f>'oil heating total'!A16</f>
        <v>Germany</v>
      </c>
      <c r="C50" s="117">
        <f>'oil heating total'!B16</f>
        <v>132.03865092580003</v>
      </c>
      <c r="D50" s="49">
        <f>'oil heating total'!C16</f>
        <v>32041.679024437675</v>
      </c>
      <c r="E50" s="49">
        <f>'oil heating total'!D16</f>
        <v>76140.932734904214</v>
      </c>
      <c r="F50" s="49">
        <f>'oil heating total'!E16</f>
        <v>23856.039166458126</v>
      </c>
      <c r="G50" s="49">
        <f>'oil heating total'!F16</f>
        <v>0</v>
      </c>
      <c r="H50" s="331">
        <f>'oil heating total'!G16</f>
        <v>10986.628239944612</v>
      </c>
      <c r="I50" s="331">
        <f>'oil heating total'!H16</f>
        <v>38023.703154316448</v>
      </c>
      <c r="J50" s="331">
        <f>'oil heating total'!I16</f>
        <v>11870.522728260825</v>
      </c>
      <c r="K50" s="331">
        <f>'oil heating total'!J16</f>
        <v>0</v>
      </c>
      <c r="L50" s="331">
        <f>'oil heating total'!K16</f>
        <v>11537.457054771781</v>
      </c>
      <c r="M50" s="331">
        <f>'oil heating total'!L16</f>
        <v>21736.356515760472</v>
      </c>
      <c r="N50" s="331">
        <f>'oil heating total'!M16</f>
        <v>6370.9822617235977</v>
      </c>
      <c r="O50" s="331">
        <f>'oil heating total'!N16</f>
        <v>0</v>
      </c>
      <c r="P50" s="331">
        <f>'oil heating total'!O16</f>
        <v>9517.5937297212786</v>
      </c>
      <c r="Q50" s="331">
        <f>'oil heating total'!P16</f>
        <v>16380.873064827289</v>
      </c>
      <c r="R50" s="331">
        <f>'oil heating total'!Q16</f>
        <v>5614.5341764737013</v>
      </c>
      <c r="S50" s="331">
        <f>'oil heating total'!R16</f>
        <v>0</v>
      </c>
      <c r="T50" s="129">
        <f>'oil heating total'!T16</f>
        <v>6000000</v>
      </c>
      <c r="U50" s="129">
        <f>'oil heating total'!V16</f>
        <v>3118489.8794632708</v>
      </c>
      <c r="V50" s="129">
        <f>'oil heating total'!W16</f>
        <v>2401637.4801000683</v>
      </c>
      <c r="W50" s="129">
        <f>'oil heating total'!X16</f>
        <v>479872.64043666131</v>
      </c>
      <c r="X50" s="129">
        <f>'oil heating total'!Y16</f>
        <v>0</v>
      </c>
      <c r="Y50" s="276">
        <f>'oil heating total'!Z16</f>
        <v>1069285.0692862195</v>
      </c>
      <c r="Z50" s="276">
        <f>'oil heating total'!AA16</f>
        <v>1199343.734670897</v>
      </c>
      <c r="AA50" s="276">
        <f>'oil heating total'!AB16</f>
        <v>238779.75070493025</v>
      </c>
      <c r="AB50" s="276">
        <f>'oil heating total'!AC16</f>
        <v>0</v>
      </c>
      <c r="AC50" s="276">
        <f>'oil heating total'!AD16</f>
        <v>1122895.0590450321</v>
      </c>
      <c r="AD50" s="276">
        <f>'oil heating total'!AE16</f>
        <v>685608.20854164637</v>
      </c>
      <c r="AE50" s="276">
        <f>'oil heating total'!AF16</f>
        <v>128154.5548603466</v>
      </c>
      <c r="AF50" s="276">
        <f>'oil heating total'!AG16</f>
        <v>0</v>
      </c>
      <c r="AG50" s="276">
        <f>'oil heating total'!AH16</f>
        <v>926309.75113201875</v>
      </c>
      <c r="AH50" s="276">
        <f>'oil heating total'!AI16</f>
        <v>516685.53688752471</v>
      </c>
      <c r="AI50" s="276">
        <f>'oil heating total'!AJ16</f>
        <v>112938.33487138446</v>
      </c>
      <c r="AJ50" s="276">
        <f>'oil heating total'!AK16</f>
        <v>0</v>
      </c>
    </row>
    <row r="51" spans="1:36" ht="18.75" hidden="1">
      <c r="A51" s="332" t="s">
        <v>149</v>
      </c>
      <c r="B51" s="334" t="str">
        <f>'oil heating total'!A17</f>
        <v>Greece</v>
      </c>
      <c r="C51" s="117">
        <f>'oil heating total'!B17</f>
        <v>18.126206630306342</v>
      </c>
      <c r="D51" s="49">
        <f>'oil heating total'!C17</f>
        <v>12725.327254311927</v>
      </c>
      <c r="E51" s="49">
        <f>'oil heating total'!D17</f>
        <v>5400.8793759944128</v>
      </c>
      <c r="F51" s="49">
        <f>'oil heating total'!E17</f>
        <v>0</v>
      </c>
      <c r="G51" s="49">
        <f>'oil heating total'!F17</f>
        <v>0</v>
      </c>
      <c r="H51" s="331">
        <f>'oil heating total'!G17</f>
        <v>5159.1438312917071</v>
      </c>
      <c r="I51" s="331">
        <f>'oil heating total'!H17</f>
        <v>2189.6421961777528</v>
      </c>
      <c r="J51" s="331">
        <f>'oil heating total'!I17</f>
        <v>0</v>
      </c>
      <c r="K51" s="331">
        <f>'oil heating total'!J17</f>
        <v>0</v>
      </c>
      <c r="L51" s="331">
        <f>'oil heating total'!K17</f>
        <v>4122.1073403574783</v>
      </c>
      <c r="M51" s="331">
        <f>'oil heating total'!L17</f>
        <v>1749.5034960792977</v>
      </c>
      <c r="N51" s="331">
        <f>'oil heating total'!M17</f>
        <v>0</v>
      </c>
      <c r="O51" s="331">
        <f>'oil heating total'!N17</f>
        <v>0</v>
      </c>
      <c r="P51" s="331">
        <f>'oil heating total'!O17</f>
        <v>3444.0760826534543</v>
      </c>
      <c r="Q51" s="331">
        <f>'oil heating total'!P17</f>
        <v>1461.7336837334208</v>
      </c>
      <c r="R51" s="331">
        <f>'oil heating total'!Q17</f>
        <v>0</v>
      </c>
      <c r="S51" s="331">
        <f>'oil heating total'!R17</f>
        <v>0</v>
      </c>
      <c r="T51" s="129">
        <f>'oil heating total'!T17</f>
        <v>1083343.9044932825</v>
      </c>
      <c r="U51" s="129">
        <f>'oil heating total'!V17</f>
        <v>934354.66495028802</v>
      </c>
      <c r="V51" s="129">
        <f>'oil heating total'!W17</f>
        <v>148989.23954299442</v>
      </c>
      <c r="W51" s="129">
        <f>'oil heating total'!X17</f>
        <v>0</v>
      </c>
      <c r="X51" s="129">
        <f>'oil heating total'!Y17</f>
        <v>0</v>
      </c>
      <c r="Y51" s="276">
        <f>'oil heating total'!Z17</f>
        <v>378809.12683695654</v>
      </c>
      <c r="Z51" s="276">
        <f>'oil heating total'!AA17</f>
        <v>60403.705205867045</v>
      </c>
      <c r="AA51" s="276">
        <f>'oil heating total'!AB17</f>
        <v>0</v>
      </c>
      <c r="AB51" s="276">
        <f>'oil heating total'!AC17</f>
        <v>0</v>
      </c>
      <c r="AC51" s="276">
        <f>'oil heating total'!AD17</f>
        <v>302664.92530371482</v>
      </c>
      <c r="AD51" s="276">
        <f>'oil heating total'!AE17</f>
        <v>48261.991670729098</v>
      </c>
      <c r="AE51" s="276">
        <f>'oil heating total'!AF17</f>
        <v>0</v>
      </c>
      <c r="AF51" s="276">
        <f>'oil heating total'!AG17</f>
        <v>0</v>
      </c>
      <c r="AG51" s="276">
        <f>'oil heating total'!AH17</f>
        <v>252880.61280961669</v>
      </c>
      <c r="AH51" s="276">
        <f>'oil heating total'!AI17</f>
        <v>40323.542666398273</v>
      </c>
      <c r="AI51" s="276">
        <f>'oil heating total'!AJ17</f>
        <v>0</v>
      </c>
      <c r="AJ51" s="276">
        <f>'oil heating total'!AK17</f>
        <v>0</v>
      </c>
    </row>
    <row r="52" spans="1:36" ht="18.75" hidden="1">
      <c r="A52" s="332" t="s">
        <v>149</v>
      </c>
      <c r="B52" s="334" t="str">
        <f>'oil heating total'!A18</f>
        <v>Hungary</v>
      </c>
      <c r="C52" s="117">
        <f>'oil heating total'!B18</f>
        <v>4.2912836835819507E-2</v>
      </c>
      <c r="D52" s="49">
        <f>'oil heating total'!C18</f>
        <v>38.446541582760318</v>
      </c>
      <c r="E52" s="49">
        <f>'oil heating total'!D18</f>
        <v>4.2982841463610395</v>
      </c>
      <c r="F52" s="49">
        <f>'oil heating total'!E18</f>
        <v>0.16801110669815139</v>
      </c>
      <c r="G52" s="49">
        <f>'oil heating total'!F18</f>
        <v>0</v>
      </c>
      <c r="H52" s="331">
        <f>'oil heating total'!G18</f>
        <v>16.101425499980113</v>
      </c>
      <c r="I52" s="331">
        <f>'oil heating total'!H18</f>
        <v>1.8001229528382714</v>
      </c>
      <c r="J52" s="331">
        <f>'oil heating total'!I18</f>
        <v>7.0363112163059474E-2</v>
      </c>
      <c r="K52" s="331">
        <f>'oil heating total'!J18</f>
        <v>0</v>
      </c>
      <c r="L52" s="331">
        <f>'oil heating total'!K18</f>
        <v>11.166890156261738</v>
      </c>
      <c r="M52" s="331">
        <f>'oil heating total'!L18</f>
        <v>1.2484469329833767</v>
      </c>
      <c r="N52" s="331">
        <f>'oil heating total'!M18</f>
        <v>4.8799228650816033E-2</v>
      </c>
      <c r="O52" s="331">
        <f>'oil heating total'!N18</f>
        <v>0</v>
      </c>
      <c r="P52" s="331">
        <f>'oil heating total'!O18</f>
        <v>11.178225922214763</v>
      </c>
      <c r="Q52" s="331">
        <f>'oil heating total'!P18</f>
        <v>1.2497142600582416</v>
      </c>
      <c r="R52" s="331">
        <f>'oil heating total'!Q18</f>
        <v>4.8848765865468727E-2</v>
      </c>
      <c r="S52" s="331">
        <f>'oil heating total'!R18</f>
        <v>0</v>
      </c>
      <c r="T52" s="129">
        <f>'oil heating total'!T18</f>
        <v>2973</v>
      </c>
      <c r="U52" s="129">
        <f>'oil heating total'!V18</f>
        <v>2663.5752039151712</v>
      </c>
      <c r="V52" s="129">
        <f>'oil heating total'!W18</f>
        <v>297.78499184339313</v>
      </c>
      <c r="W52" s="129">
        <f>'oil heating total'!X18</f>
        <v>11.639804241435563</v>
      </c>
      <c r="X52" s="129">
        <f>'oil heating total'!Y18</f>
        <v>0</v>
      </c>
      <c r="Y52" s="276">
        <f>'oil heating total'!Z18</f>
        <v>1115.5062573603614</v>
      </c>
      <c r="Z52" s="276">
        <f>'oil heating total'!AA18</f>
        <v>124.71246213023704</v>
      </c>
      <c r="AA52" s="276">
        <f>'oil heating total'!AB18</f>
        <v>4.8747542200744123</v>
      </c>
      <c r="AB52" s="276">
        <f>'oil heating total'!AC18</f>
        <v>0</v>
      </c>
      <c r="AC52" s="276">
        <f>'oil heating total'!AD18</f>
        <v>773.64180237216749</v>
      </c>
      <c r="AD52" s="276">
        <f>'oil heating total'!AE18</f>
        <v>86.492364649765264</v>
      </c>
      <c r="AE52" s="276">
        <f>'oil heating total'!AF18</f>
        <v>3.3808090416846359</v>
      </c>
      <c r="AF52" s="276">
        <f>'oil heating total'!AG18</f>
        <v>0</v>
      </c>
      <c r="AG52" s="276">
        <f>'oil heating total'!AH18</f>
        <v>774.42714388448189</v>
      </c>
      <c r="AH52" s="276">
        <f>'oil heating total'!AI18</f>
        <v>86.58016503005679</v>
      </c>
      <c r="AI52" s="276">
        <f>'oil heating total'!AJ18</f>
        <v>3.3842409783735552</v>
      </c>
      <c r="AJ52" s="276">
        <f>'oil heating total'!AK18</f>
        <v>0</v>
      </c>
    </row>
    <row r="53" spans="1:36" ht="18.75" hidden="1">
      <c r="A53" s="332" t="s">
        <v>149</v>
      </c>
      <c r="B53" s="334" t="str">
        <f>'oil heating total'!A19</f>
        <v>Ireland</v>
      </c>
      <c r="C53" s="117">
        <f>'oil heating total'!B19</f>
        <v>4.8458997935160708</v>
      </c>
      <c r="D53" s="49">
        <f>'oil heating total'!C19</f>
        <v>4843.877616792337</v>
      </c>
      <c r="E53" s="49">
        <f>'oil heating total'!D19</f>
        <v>2.0221767237335029</v>
      </c>
      <c r="F53" s="49">
        <f>'oil heating total'!E19</f>
        <v>0</v>
      </c>
      <c r="G53" s="49">
        <f>'oil heating total'!F19</f>
        <v>0</v>
      </c>
      <c r="H53" s="331">
        <f>'oil heating total'!G19</f>
        <v>1313.9364559028918</v>
      </c>
      <c r="I53" s="331">
        <f>'oil heating total'!H19</f>
        <v>0.54852990265084745</v>
      </c>
      <c r="J53" s="331">
        <f>'oil heating total'!I19</f>
        <v>0</v>
      </c>
      <c r="K53" s="331">
        <f>'oil heating total'!J19</f>
        <v>0</v>
      </c>
      <c r="L53" s="331">
        <f>'oil heating total'!K19</f>
        <v>1577.2189396072176</v>
      </c>
      <c r="M53" s="331">
        <f>'oil heating total'!L19</f>
        <v>0.65844261152440409</v>
      </c>
      <c r="N53" s="331">
        <f>'oil heating total'!M19</f>
        <v>0</v>
      </c>
      <c r="O53" s="331">
        <f>'oil heating total'!N19</f>
        <v>0</v>
      </c>
      <c r="P53" s="331">
        <f>'oil heating total'!O19</f>
        <v>1952.7222212822276</v>
      </c>
      <c r="Q53" s="331">
        <f>'oil heating total'!P19</f>
        <v>0.81520420955825135</v>
      </c>
      <c r="R53" s="331">
        <f>'oil heating total'!Q19</f>
        <v>0</v>
      </c>
      <c r="S53" s="331">
        <f>'oil heating total'!R19</f>
        <v>0</v>
      </c>
      <c r="T53" s="129">
        <f>'oil heating total'!T19</f>
        <v>445235.60967655742</v>
      </c>
      <c r="U53" s="129">
        <f>'oil heating total'!V19</f>
        <v>445183.75254801818</v>
      </c>
      <c r="V53" s="129">
        <f>'oil heating total'!W19</f>
        <v>51.857128539217172</v>
      </c>
      <c r="W53" s="129">
        <f>'oil heating total'!X19</f>
        <v>0</v>
      </c>
      <c r="X53" s="129">
        <f>'oil heating total'!Y19</f>
        <v>0</v>
      </c>
      <c r="Y53" s="276">
        <f>'oil heating total'!Z19</f>
        <v>120759.277654056</v>
      </c>
      <c r="Z53" s="276">
        <f>'oil heating total'!AA19</f>
        <v>14.066617094104181</v>
      </c>
      <c r="AA53" s="276">
        <f>'oil heating total'!AB19</f>
        <v>0</v>
      </c>
      <c r="AB53" s="276">
        <f>'oil heating total'!AC19</f>
        <v>0</v>
      </c>
      <c r="AC53" s="276">
        <f>'oil heating total'!AD19</f>
        <v>144956.64458779601</v>
      </c>
      <c r="AD53" s="276">
        <f>'oil heating total'!AE19</f>
        <v>16.885241898382532</v>
      </c>
      <c r="AE53" s="276">
        <f>'oil heating total'!AF19</f>
        <v>0</v>
      </c>
      <c r="AF53" s="276">
        <f>'oil heating total'!AG19</f>
        <v>0</v>
      </c>
      <c r="AG53" s="276">
        <f>'oil heating total'!AH19</f>
        <v>179467.83030616614</v>
      </c>
      <c r="AH53" s="276">
        <f>'oil heating total'!AI19</f>
        <v>20.905269546730459</v>
      </c>
      <c r="AI53" s="276">
        <f>'oil heating total'!AJ19</f>
        <v>0</v>
      </c>
      <c r="AJ53" s="276">
        <f>'oil heating total'!AK19</f>
        <v>0</v>
      </c>
    </row>
    <row r="54" spans="1:36" ht="18.75" hidden="1">
      <c r="A54" s="332" t="s">
        <v>149</v>
      </c>
      <c r="B54" s="334" t="str">
        <f>'oil heating total'!A20</f>
        <v>Italy</v>
      </c>
      <c r="C54" s="117">
        <f>'oil heating total'!B20</f>
        <v>3.3267721354608648</v>
      </c>
      <c r="D54" s="49">
        <f>'oil heating total'!C20</f>
        <v>1825.8530276798899</v>
      </c>
      <c r="E54" s="49">
        <f>'oil heating total'!D20</f>
        <v>1500.9191077809749</v>
      </c>
      <c r="F54" s="49">
        <f>'oil heating total'!E20</f>
        <v>0</v>
      </c>
      <c r="G54" s="49">
        <f>'oil heating total'!F20</f>
        <v>0</v>
      </c>
      <c r="H54" s="331">
        <f>'oil heating total'!G20</f>
        <v>843.4075368021588</v>
      </c>
      <c r="I54" s="331">
        <f>'oil heating total'!H20</f>
        <v>693.31236876245566</v>
      </c>
      <c r="J54" s="331">
        <f>'oil heating total'!I20</f>
        <v>0</v>
      </c>
      <c r="K54" s="331">
        <f>'oil heating total'!J20</f>
        <v>0</v>
      </c>
      <c r="L54" s="331">
        <f>'oil heating total'!K20</f>
        <v>588.82192885051575</v>
      </c>
      <c r="M54" s="331">
        <f>'oil heating total'!L20</f>
        <v>484.03352881869125</v>
      </c>
      <c r="N54" s="331">
        <f>'oil heating total'!M20</f>
        <v>0</v>
      </c>
      <c r="O54" s="331">
        <f>'oil heating total'!N20</f>
        <v>0</v>
      </c>
      <c r="P54" s="331">
        <f>'oil heating total'!O20</f>
        <v>393.62356202658486</v>
      </c>
      <c r="Q54" s="331">
        <f>'oil heating total'!P20</f>
        <v>323.57321019930964</v>
      </c>
      <c r="R54" s="331">
        <f>'oil heating total'!Q20</f>
        <v>0</v>
      </c>
      <c r="S54" s="331">
        <f>'oil heating total'!R20</f>
        <v>0</v>
      </c>
      <c r="T54" s="129">
        <f>'oil heating total'!T20</f>
        <v>510455</v>
      </c>
      <c r="U54" s="129">
        <f>'oil heating total'!V20</f>
        <v>377269.9389418214</v>
      </c>
      <c r="V54" s="129">
        <f>'oil heating total'!W20</f>
        <v>133185.06105817863</v>
      </c>
      <c r="W54" s="129">
        <f>'oil heating total'!X20</f>
        <v>0</v>
      </c>
      <c r="X54" s="129">
        <f>'oil heating total'!Y20</f>
        <v>0</v>
      </c>
      <c r="Y54" s="276">
        <f>'oil heating total'!Z20</f>
        <v>174270.4944421234</v>
      </c>
      <c r="Z54" s="276">
        <f>'oil heating total'!AA20</f>
        <v>61521.536828547643</v>
      </c>
      <c r="AA54" s="276">
        <f>'oil heating total'!AB20</f>
        <v>0</v>
      </c>
      <c r="AB54" s="276">
        <f>'oil heating total'!AC20</f>
        <v>0</v>
      </c>
      <c r="AC54" s="276">
        <f>'oil heating total'!AD20</f>
        <v>121666.31693642879</v>
      </c>
      <c r="AD54" s="276">
        <f>'oil heating total'!AE20</f>
        <v>42951.038970536189</v>
      </c>
      <c r="AE54" s="276">
        <f>'oil heating total'!AF20</f>
        <v>0</v>
      </c>
      <c r="AF54" s="276">
        <f>'oil heating total'!AG20</f>
        <v>0</v>
      </c>
      <c r="AG54" s="276">
        <f>'oil heating total'!AH20</f>
        <v>81333.127563138929</v>
      </c>
      <c r="AH54" s="276">
        <f>'oil heating total'!AI20</f>
        <v>28712.485259048804</v>
      </c>
      <c r="AI54" s="276">
        <f>'oil heating total'!AJ20</f>
        <v>0</v>
      </c>
      <c r="AJ54" s="276">
        <f>'oil heating total'!AK20</f>
        <v>0</v>
      </c>
    </row>
    <row r="55" spans="1:36" ht="18.75" hidden="1">
      <c r="A55" s="332" t="s">
        <v>149</v>
      </c>
      <c r="B55" s="334" t="str">
        <f>'oil heating total'!A21</f>
        <v>Latvia</v>
      </c>
      <c r="C55" s="117">
        <f>'oil heating total'!B21</f>
        <v>0</v>
      </c>
      <c r="D55" s="49">
        <f>'oil heating total'!C21</f>
        <v>0</v>
      </c>
      <c r="E55" s="49">
        <f>'oil heating total'!D21</f>
        <v>0</v>
      </c>
      <c r="F55" s="49">
        <f>'oil heating total'!E21</f>
        <v>0</v>
      </c>
      <c r="G55" s="49">
        <f>'oil heating total'!F21</f>
        <v>0</v>
      </c>
      <c r="H55" s="331">
        <f>'oil heating total'!G21</f>
        <v>0</v>
      </c>
      <c r="I55" s="331">
        <f>'oil heating total'!H21</f>
        <v>0</v>
      </c>
      <c r="J55" s="331">
        <f>'oil heating total'!I21</f>
        <v>0</v>
      </c>
      <c r="K55" s="331">
        <f>'oil heating total'!J21</f>
        <v>0</v>
      </c>
      <c r="L55" s="331">
        <f>'oil heating total'!K21</f>
        <v>0</v>
      </c>
      <c r="M55" s="331">
        <f>'oil heating total'!L21</f>
        <v>0</v>
      </c>
      <c r="N55" s="331">
        <f>'oil heating total'!M21</f>
        <v>0</v>
      </c>
      <c r="O55" s="331">
        <f>'oil heating total'!N21</f>
        <v>0</v>
      </c>
      <c r="P55" s="331">
        <f>'oil heating total'!O21</f>
        <v>0</v>
      </c>
      <c r="Q55" s="331">
        <f>'oil heating total'!P21</f>
        <v>0</v>
      </c>
      <c r="R55" s="331">
        <f>'oil heating total'!Q21</f>
        <v>0</v>
      </c>
      <c r="S55" s="331">
        <f>'oil heating total'!R21</f>
        <v>0</v>
      </c>
      <c r="T55" s="129">
        <f>'oil heating total'!T21</f>
        <v>0</v>
      </c>
      <c r="U55" s="129">
        <f>'oil heating total'!V21</f>
        <v>0</v>
      </c>
      <c r="V55" s="129">
        <f>'oil heating total'!W21</f>
        <v>0</v>
      </c>
      <c r="W55" s="129">
        <f>'oil heating total'!X21</f>
        <v>0</v>
      </c>
      <c r="X55" s="129">
        <f>'oil heating total'!Y21</f>
        <v>0</v>
      </c>
      <c r="Y55" s="276">
        <f>'oil heating total'!Z21</f>
        <v>0</v>
      </c>
      <c r="Z55" s="276">
        <f>'oil heating total'!AA21</f>
        <v>0</v>
      </c>
      <c r="AA55" s="276">
        <f>'oil heating total'!AB21</f>
        <v>0</v>
      </c>
      <c r="AB55" s="276">
        <f>'oil heating total'!AC21</f>
        <v>0</v>
      </c>
      <c r="AC55" s="276">
        <f>'oil heating total'!AD21</f>
        <v>0</v>
      </c>
      <c r="AD55" s="276">
        <f>'oil heating total'!AE21</f>
        <v>0</v>
      </c>
      <c r="AE55" s="276">
        <f>'oil heating total'!AF21</f>
        <v>0</v>
      </c>
      <c r="AF55" s="276">
        <f>'oil heating total'!AG21</f>
        <v>0</v>
      </c>
      <c r="AG55" s="276">
        <f>'oil heating total'!AH21</f>
        <v>0</v>
      </c>
      <c r="AH55" s="276">
        <f>'oil heating total'!AI21</f>
        <v>0</v>
      </c>
      <c r="AI55" s="276">
        <f>'oil heating total'!AJ21</f>
        <v>0</v>
      </c>
      <c r="AJ55" s="276">
        <f>'oil heating total'!AK21</f>
        <v>0</v>
      </c>
    </row>
    <row r="56" spans="1:36" ht="18.75" hidden="1">
      <c r="A56" s="332" t="s">
        <v>149</v>
      </c>
      <c r="B56" s="334" t="str">
        <f>'oil heating total'!A22</f>
        <v>Lithuania</v>
      </c>
      <c r="C56" s="117" t="str">
        <f>'oil heating total'!B22</f>
        <v>n.a.</v>
      </c>
      <c r="D56" s="49" t="str">
        <f>'oil heating total'!C22</f>
        <v>n.a.</v>
      </c>
      <c r="E56" s="49" t="str">
        <f>'oil heating total'!D22</f>
        <v>n.a.</v>
      </c>
      <c r="F56" s="49" t="str">
        <f>'oil heating total'!E22</f>
        <v>n.a.</v>
      </c>
      <c r="G56" s="49" t="str">
        <f>'oil heating total'!F22</f>
        <v>n.a.</v>
      </c>
      <c r="H56" s="331" t="str">
        <f>'oil heating total'!G22</f>
        <v>n.a.</v>
      </c>
      <c r="I56" s="331" t="str">
        <f>'oil heating total'!H22</f>
        <v>n.a.</v>
      </c>
      <c r="J56" s="331" t="str">
        <f>'oil heating total'!I22</f>
        <v>n.a.</v>
      </c>
      <c r="K56" s="331" t="str">
        <f>'oil heating total'!J22</f>
        <v>n.a.</v>
      </c>
      <c r="L56" s="331" t="str">
        <f>'oil heating total'!K22</f>
        <v>n.a.</v>
      </c>
      <c r="M56" s="331" t="str">
        <f>'oil heating total'!L22</f>
        <v>n.a.</v>
      </c>
      <c r="N56" s="331" t="str">
        <f>'oil heating total'!M22</f>
        <v>n.a.</v>
      </c>
      <c r="O56" s="331" t="str">
        <f>'oil heating total'!N22</f>
        <v>n.a.</v>
      </c>
      <c r="P56" s="331" t="str">
        <f>'oil heating total'!O22</f>
        <v>n.a.</v>
      </c>
      <c r="Q56" s="331" t="str">
        <f>'oil heating total'!P22</f>
        <v>n.a.</v>
      </c>
      <c r="R56" s="331" t="str">
        <f>'oil heating total'!Q22</f>
        <v>n.a.</v>
      </c>
      <c r="S56" s="331" t="str">
        <f>'oil heating total'!R22</f>
        <v>n.a.</v>
      </c>
      <c r="T56" s="129" t="str">
        <f>'oil heating total'!T22</f>
        <v>n.a.</v>
      </c>
      <c r="U56" s="129" t="str">
        <f>'oil heating total'!V22</f>
        <v>n.a.</v>
      </c>
      <c r="V56" s="129" t="str">
        <f>'oil heating total'!W22</f>
        <v>n.a.</v>
      </c>
      <c r="W56" s="129" t="str">
        <f>'oil heating total'!X22</f>
        <v>n.a.</v>
      </c>
      <c r="X56" s="129" t="str">
        <f>'oil heating total'!Y22</f>
        <v>n.a.</v>
      </c>
      <c r="Y56" s="276" t="str">
        <f>'oil heating total'!Z22</f>
        <v>n.a.</v>
      </c>
      <c r="Z56" s="276" t="str">
        <f>'oil heating total'!AA22</f>
        <v>n.a.</v>
      </c>
      <c r="AA56" s="276" t="str">
        <f>'oil heating total'!AB22</f>
        <v>n.a.</v>
      </c>
      <c r="AB56" s="276" t="str">
        <f>'oil heating total'!AC22</f>
        <v>n.a.</v>
      </c>
      <c r="AC56" s="276" t="str">
        <f>'oil heating total'!AD22</f>
        <v>n.a.</v>
      </c>
      <c r="AD56" s="276" t="str">
        <f>'oil heating total'!AE22</f>
        <v>n.a.</v>
      </c>
      <c r="AE56" s="276" t="str">
        <f>'oil heating total'!AF22</f>
        <v>n.a.</v>
      </c>
      <c r="AF56" s="276" t="str">
        <f>'oil heating total'!AG22</f>
        <v>n.a.</v>
      </c>
      <c r="AG56" s="276" t="str">
        <f>'oil heating total'!AH22</f>
        <v>n.a.</v>
      </c>
      <c r="AH56" s="276" t="str">
        <f>'oil heating total'!AI22</f>
        <v>n.a.</v>
      </c>
      <c r="AI56" s="276" t="str">
        <f>'oil heating total'!AJ22</f>
        <v>n.a.</v>
      </c>
      <c r="AJ56" s="276" t="str">
        <f>'oil heating total'!AK22</f>
        <v>n.a.</v>
      </c>
    </row>
    <row r="57" spans="1:36" ht="18.75" hidden="1">
      <c r="A57" s="332" t="s">
        <v>149</v>
      </c>
      <c r="B57" s="334" t="str">
        <f>'oil heating total'!A23</f>
        <v>Luxembourg</v>
      </c>
      <c r="C57" s="117">
        <f>'oil heating total'!B23</f>
        <v>0.76738237035095491</v>
      </c>
      <c r="D57" s="49">
        <f>'oil heating total'!C23</f>
        <v>738.94244601201729</v>
      </c>
      <c r="E57" s="49">
        <f>'oil heating total'!D23</f>
        <v>23.292579616999234</v>
      </c>
      <c r="F57" s="49">
        <f>'oil heating total'!E23</f>
        <v>5.1473447219384187</v>
      </c>
      <c r="G57" s="49">
        <f>'oil heating total'!F23</f>
        <v>0</v>
      </c>
      <c r="H57" s="331">
        <f>'oil heating total'!G23</f>
        <v>353.19208802131305</v>
      </c>
      <c r="I57" s="331">
        <f>'oil heating total'!H23</f>
        <v>11.133146938208021</v>
      </c>
      <c r="J57" s="331">
        <f>'oil heating total'!I23</f>
        <v>2.4602747344105733</v>
      </c>
      <c r="K57" s="331">
        <f>'oil heating total'!J23</f>
        <v>0</v>
      </c>
      <c r="L57" s="331">
        <f>'oil heating total'!K23</f>
        <v>258.43106870377773</v>
      </c>
      <c r="M57" s="331">
        <f>'oil heating total'!L23</f>
        <v>8.1461367874799908</v>
      </c>
      <c r="N57" s="331">
        <f>'oil heating total'!M23</f>
        <v>1.8001859341771549</v>
      </c>
      <c r="O57" s="331">
        <f>'oil heating total'!N23</f>
        <v>0</v>
      </c>
      <c r="P57" s="331">
        <f>'oil heating total'!O23</f>
        <v>127.31928928692653</v>
      </c>
      <c r="Q57" s="331">
        <f>'oil heating total'!P23</f>
        <v>4.0132958913112224</v>
      </c>
      <c r="R57" s="331">
        <f>'oil heating total'!Q23</f>
        <v>0.88688405335069087</v>
      </c>
      <c r="S57" s="331">
        <f>'oil heating total'!R23</f>
        <v>0</v>
      </c>
      <c r="T57" s="129">
        <f>'oil heating total'!T23</f>
        <v>63766.749680259381</v>
      </c>
      <c r="U57" s="129">
        <f>'oil heating total'!V23</f>
        <v>62965.510928240612</v>
      </c>
      <c r="V57" s="129">
        <f>'oil heating total'!W23</f>
        <v>698.36522965190397</v>
      </c>
      <c r="W57" s="129">
        <f>'oil heating total'!X23</f>
        <v>102.87352236686561</v>
      </c>
      <c r="X57" s="129">
        <f>'oil heating total'!Y23</f>
        <v>0</v>
      </c>
      <c r="Y57" s="276">
        <f>'oil heating total'!Z23</f>
        <v>30095.605412972094</v>
      </c>
      <c r="Z57" s="276">
        <f>'oil heating total'!AA23</f>
        <v>333.79740870675124</v>
      </c>
      <c r="AA57" s="276">
        <f>'oil heating total'!AB23</f>
        <v>49.170425062129432</v>
      </c>
      <c r="AB57" s="276">
        <f>'oil heating total'!AC23</f>
        <v>0</v>
      </c>
      <c r="AC57" s="276">
        <f>'oil heating total'!AD23</f>
        <v>22020.990089937241</v>
      </c>
      <c r="AD57" s="276">
        <f>'oil heating total'!AE23</f>
        <v>244.23995890143462</v>
      </c>
      <c r="AE57" s="276">
        <f>'oil heating total'!AF23</f>
        <v>35.978058196644326</v>
      </c>
      <c r="AF57" s="276">
        <f>'oil heating total'!AG23</f>
        <v>0</v>
      </c>
      <c r="AG57" s="276">
        <f>'oil heating total'!AH23</f>
        <v>10848.915425331279</v>
      </c>
      <c r="AH57" s="276">
        <f>'oil heating total'!AI23</f>
        <v>120.32786204371811</v>
      </c>
      <c r="AI57" s="276">
        <f>'oil heating total'!AJ23</f>
        <v>17.72503910809187</v>
      </c>
      <c r="AJ57" s="276">
        <f>'oil heating total'!AK23</f>
        <v>0</v>
      </c>
    </row>
    <row r="58" spans="1:36" ht="18.75" hidden="1">
      <c r="A58" s="332" t="s">
        <v>149</v>
      </c>
      <c r="B58" s="334" t="str">
        <f>'oil heating total'!A24</f>
        <v>Malta</v>
      </c>
      <c r="C58" s="117">
        <f>'oil heating total'!B24</f>
        <v>0.83272085469779333</v>
      </c>
      <c r="D58" s="49">
        <f>'oil heating total'!C24</f>
        <v>806.24365711110659</v>
      </c>
      <c r="E58" s="49">
        <f>'oil heating total'!D24</f>
        <v>4.5112798742704374</v>
      </c>
      <c r="F58" s="49">
        <f>'oil heating total'!E24</f>
        <v>21.965917712416264</v>
      </c>
      <c r="G58" s="49">
        <f>'oil heating total'!F24</f>
        <v>0</v>
      </c>
      <c r="H58" s="331">
        <f>'oil heating total'!G24</f>
        <v>293.17991228311342</v>
      </c>
      <c r="I58" s="331">
        <f>'oil heating total'!H24</f>
        <v>1.6404676503903521</v>
      </c>
      <c r="J58" s="331">
        <f>'oil heating total'!I24</f>
        <v>7.9876173553038088</v>
      </c>
      <c r="K58" s="331">
        <f>'oil heating total'!J24</f>
        <v>0</v>
      </c>
      <c r="L58" s="331">
        <f>'oil heating total'!K24</f>
        <v>278.36369375190515</v>
      </c>
      <c r="M58" s="331">
        <f>'oil heating total'!L24</f>
        <v>1.5575645380581189</v>
      </c>
      <c r="N58" s="331">
        <f>'oil heating total'!M24</f>
        <v>7.5839529863562856</v>
      </c>
      <c r="O58" s="331">
        <f>'oil heating total'!N24</f>
        <v>0</v>
      </c>
      <c r="P58" s="331">
        <f>'oil heating total'!O24</f>
        <v>234.70005107608796</v>
      </c>
      <c r="Q58" s="331">
        <f>'oil heating total'!P24</f>
        <v>1.3132476858219659</v>
      </c>
      <c r="R58" s="331">
        <f>'oil heating total'!Q24</f>
        <v>6.3943473707561687</v>
      </c>
      <c r="S58" s="331">
        <f>'oil heating total'!R24</f>
        <v>0</v>
      </c>
      <c r="T58" s="129">
        <f>'oil heating total'!T24</f>
        <v>68999.545118391674</v>
      </c>
      <c r="U58" s="129">
        <f>'oil heating total'!V24</f>
        <v>68499.962628945825</v>
      </c>
      <c r="V58" s="129">
        <f>'oil heating total'!W24</f>
        <v>118.70521583704924</v>
      </c>
      <c r="W58" s="129">
        <f>'oil heating total'!X24</f>
        <v>380.87727360880353</v>
      </c>
      <c r="X58" s="129">
        <f>'oil heating total'!Y24</f>
        <v>0</v>
      </c>
      <c r="Y58" s="276">
        <f>'oil heating total'!Z24</f>
        <v>24909.111355878013</v>
      </c>
      <c r="Z58" s="276">
        <f>'oil heating total'!AA24</f>
        <v>43.165592013901779</v>
      </c>
      <c r="AA58" s="276">
        <f>'oil heating total'!AB24</f>
        <v>138.50101601713692</v>
      </c>
      <c r="AB58" s="276">
        <f>'oil heating total'!AC24</f>
        <v>0</v>
      </c>
      <c r="AC58" s="276">
        <f>'oil heating total'!AD24</f>
        <v>23650.29783624471</v>
      </c>
      <c r="AD58" s="276">
        <f>'oil heating total'!AE24</f>
        <v>40.984164100486765</v>
      </c>
      <c r="AE58" s="276">
        <f>'oil heating total'!AF24</f>
        <v>131.50169159506439</v>
      </c>
      <c r="AF58" s="276">
        <f>'oil heating total'!AG24</f>
        <v>0</v>
      </c>
      <c r="AG58" s="276">
        <f>'oil heating total'!AH24</f>
        <v>19940.553436823102</v>
      </c>
      <c r="AH58" s="276">
        <f>'oil heating total'!AI24</f>
        <v>34.5554597226607</v>
      </c>
      <c r="AI58" s="276">
        <f>'oil heating total'!AJ24</f>
        <v>110.87456599660223</v>
      </c>
      <c r="AJ58" s="276">
        <f>'oil heating total'!AK24</f>
        <v>0</v>
      </c>
    </row>
    <row r="59" spans="1:36" ht="18.75" hidden="1">
      <c r="A59" s="332" t="s">
        <v>149</v>
      </c>
      <c r="B59" s="334" t="str">
        <f>'oil heating total'!A25</f>
        <v>Netherlands</v>
      </c>
      <c r="C59" s="117">
        <f>'oil heating total'!B25</f>
        <v>0.10048409925231545</v>
      </c>
      <c r="D59" s="49">
        <f>'oil heating total'!C25</f>
        <v>70.548312833772897</v>
      </c>
      <c r="E59" s="49">
        <f>'oil heating total'!D25</f>
        <v>27.790217996944687</v>
      </c>
      <c r="F59" s="49">
        <f>'oil heating total'!E25</f>
        <v>2.1455684215978548</v>
      </c>
      <c r="G59" s="49">
        <f>'oil heating total'!F25</f>
        <v>0</v>
      </c>
      <c r="H59" s="331">
        <f>'oil heating total'!G25</f>
        <v>23.408302254659493</v>
      </c>
      <c r="I59" s="331">
        <f>'oil heating total'!H25</f>
        <v>9.2209408909342656</v>
      </c>
      <c r="J59" s="331">
        <f>'oil heating total'!I25</f>
        <v>0.71191091754602498</v>
      </c>
      <c r="K59" s="331">
        <f>'oil heating total'!J25</f>
        <v>0</v>
      </c>
      <c r="L59" s="331">
        <f>'oil heating total'!K25</f>
        <v>23.700932308376675</v>
      </c>
      <c r="M59" s="331">
        <f>'oil heating total'!L25</f>
        <v>9.3362130024646923</v>
      </c>
      <c r="N59" s="331">
        <f>'oil heating total'!M25</f>
        <v>0.72081060312667722</v>
      </c>
      <c r="O59" s="331">
        <f>'oil heating total'!N25</f>
        <v>0</v>
      </c>
      <c r="P59" s="331">
        <f>'oil heating total'!O25</f>
        <v>23.439078251358062</v>
      </c>
      <c r="Q59" s="331">
        <f>'oil heating total'!P25</f>
        <v>9.2330640959121322</v>
      </c>
      <c r="R59" s="331">
        <f>'oil heating total'!Q25</f>
        <v>0.71284690033579401</v>
      </c>
      <c r="S59" s="331">
        <f>'oil heating total'!R25</f>
        <v>0</v>
      </c>
      <c r="T59" s="129">
        <f>'oil heating total'!T25</f>
        <v>5472.3447703286665</v>
      </c>
      <c r="U59" s="129">
        <f>'oil heating total'!V25</f>
        <v>4424.4828794096193</v>
      </c>
      <c r="V59" s="129">
        <f>'oil heating total'!W25</f>
        <v>1006.9810389061588</v>
      </c>
      <c r="W59" s="129">
        <f>'oil heating total'!X25</f>
        <v>40.880852012888404</v>
      </c>
      <c r="X59" s="129">
        <f>'oil heating total'!Y25</f>
        <v>0</v>
      </c>
      <c r="Y59" s="276">
        <f>'oil heating total'!Z25</f>
        <v>1468.0667535489922</v>
      </c>
      <c r="Z59" s="276">
        <f>'oil heating total'!AA25</f>
        <v>334.12161939919525</v>
      </c>
      <c r="AA59" s="276">
        <f>'oil heating total'!AB25</f>
        <v>13.564482298298797</v>
      </c>
      <c r="AB59" s="276">
        <f>'oil heating total'!AC25</f>
        <v>0</v>
      </c>
      <c r="AC59" s="276">
        <f>'oil heating total'!AD25</f>
        <v>1486.4192358553903</v>
      </c>
      <c r="AD59" s="276">
        <f>'oil heating total'!AE25</f>
        <v>338.29851468913006</v>
      </c>
      <c r="AE59" s="276">
        <f>'oil heating total'!AF25</f>
        <v>13.734053552993563</v>
      </c>
      <c r="AF59" s="276">
        <f>'oil heating total'!AG25</f>
        <v>0</v>
      </c>
      <c r="AG59" s="276">
        <f>'oil heating total'!AH25</f>
        <v>1469.9968900052368</v>
      </c>
      <c r="AH59" s="276">
        <f>'oil heating total'!AI25</f>
        <v>334.56090481783355</v>
      </c>
      <c r="AI59" s="276">
        <f>'oil heating total'!AJ25</f>
        <v>13.582316161596045</v>
      </c>
      <c r="AJ59" s="276">
        <f>'oil heating total'!AK25</f>
        <v>0</v>
      </c>
    </row>
    <row r="60" spans="1:36" ht="18.75" hidden="1">
      <c r="A60" s="332" t="s">
        <v>149</v>
      </c>
      <c r="B60" s="334" t="str">
        <f>'oil heating total'!A26</f>
        <v>Poland</v>
      </c>
      <c r="C60" s="117">
        <f>'oil heating total'!B26</f>
        <v>9.0358500138501139</v>
      </c>
      <c r="D60" s="49">
        <f>'oil heating total'!C26</f>
        <v>8420.9585628966888</v>
      </c>
      <c r="E60" s="49">
        <f>'oil heating total'!D26</f>
        <v>120.70690313336578</v>
      </c>
      <c r="F60" s="49">
        <f>'oil heating total'!E26</f>
        <v>494.18454782005949</v>
      </c>
      <c r="G60" s="49">
        <f>'oil heating total'!F26</f>
        <v>0</v>
      </c>
      <c r="H60" s="331">
        <f>'oil heating total'!G26</f>
        <v>3889.85302287481</v>
      </c>
      <c r="I60" s="331">
        <f>'oil heating total'!H26</f>
        <v>55.757561152713649</v>
      </c>
      <c r="J60" s="331">
        <f>'oil heating total'!I26</f>
        <v>228.27629928802713</v>
      </c>
      <c r="K60" s="331">
        <f>'oil heating total'!J26</f>
        <v>0</v>
      </c>
      <c r="L60" s="331">
        <f>'oil heating total'!K26</f>
        <v>2715.686853544717</v>
      </c>
      <c r="M60" s="331">
        <f>'oil heating total'!L26</f>
        <v>38.926940148559268</v>
      </c>
      <c r="N60" s="331">
        <f>'oil heating total'!M26</f>
        <v>159.37027473962891</v>
      </c>
      <c r="O60" s="331">
        <f>'oil heating total'!N26</f>
        <v>0</v>
      </c>
      <c r="P60" s="331">
        <f>'oil heating total'!O26</f>
        <v>1815.4186864742542</v>
      </c>
      <c r="Q60" s="331">
        <f>'oil heating total'!P26</f>
        <v>26.022401832051191</v>
      </c>
      <c r="R60" s="331">
        <f>'oil heating total'!Q26</f>
        <v>106.53797379223278</v>
      </c>
      <c r="S60" s="331">
        <f>'oil heating total'!R26</f>
        <v>0</v>
      </c>
      <c r="T60" s="129">
        <f>'oil heating total'!T26</f>
        <v>605119.68000000005</v>
      </c>
      <c r="U60" s="129">
        <f>'oil heating total'!V26</f>
        <v>594417.86730480928</v>
      </c>
      <c r="V60" s="129">
        <f>'oil heating total'!W26</f>
        <v>2773.2575045848025</v>
      </c>
      <c r="W60" s="129">
        <f>'oil heating total'!X26</f>
        <v>7928.5551906058972</v>
      </c>
      <c r="X60" s="129">
        <f>'oil heating total'!Y26</f>
        <v>0</v>
      </c>
      <c r="Y60" s="276">
        <f>'oil heating total'!Z26</f>
        <v>274576.59608659171</v>
      </c>
      <c r="Z60" s="276">
        <f>'oil heating total'!AA26</f>
        <v>1281.0375454108255</v>
      </c>
      <c r="AA60" s="276">
        <f>'oil heating total'!AB26</f>
        <v>3662.3994934609063</v>
      </c>
      <c r="AB60" s="276">
        <f>'oil heating total'!AC26</f>
        <v>0</v>
      </c>
      <c r="AC60" s="276">
        <f>'oil heating total'!AD26</f>
        <v>191694.65990062759</v>
      </c>
      <c r="AD60" s="276">
        <f>'oil heating total'!AE26</f>
        <v>894.3517404157036</v>
      </c>
      <c r="AE60" s="276">
        <f>'oil heating total'!AF26</f>
        <v>2556.890992624199</v>
      </c>
      <c r="AF60" s="276">
        <f>'oil heating total'!AG26</f>
        <v>0</v>
      </c>
      <c r="AG60" s="276">
        <f>'oil heating total'!AH26</f>
        <v>128146.6113173847</v>
      </c>
      <c r="AH60" s="276">
        <f>'oil heating total'!AI26</f>
        <v>597.86821875731596</v>
      </c>
      <c r="AI60" s="276">
        <f>'oil heating total'!AJ26</f>
        <v>1709.2647045180543</v>
      </c>
      <c r="AJ60" s="276">
        <f>'oil heating total'!AK26</f>
        <v>0</v>
      </c>
    </row>
    <row r="61" spans="1:36" ht="18.75" hidden="1">
      <c r="A61" s="332" t="s">
        <v>149</v>
      </c>
      <c r="B61" s="334" t="str">
        <f>'oil heating total'!A27</f>
        <v>Portugal</v>
      </c>
      <c r="C61" s="117">
        <f>'oil heating total'!B27</f>
        <v>0.19557580866980473</v>
      </c>
      <c r="D61" s="49">
        <f>'oil heating total'!C27</f>
        <v>195.57580866980473</v>
      </c>
      <c r="E61" s="49">
        <f>'oil heating total'!D27</f>
        <v>0</v>
      </c>
      <c r="F61" s="49">
        <f>'oil heating total'!E27</f>
        <v>0</v>
      </c>
      <c r="G61" s="49">
        <f>'oil heating total'!F27</f>
        <v>0</v>
      </c>
      <c r="H61" s="331">
        <f>'oil heating total'!G27</f>
        <v>90.341395801113464</v>
      </c>
      <c r="I61" s="331">
        <f>'oil heating total'!H27</f>
        <v>0</v>
      </c>
      <c r="J61" s="331">
        <f>'oil heating total'!I27</f>
        <v>0</v>
      </c>
      <c r="K61" s="331">
        <f>'oil heating total'!J27</f>
        <v>0</v>
      </c>
      <c r="L61" s="331">
        <f>'oil heating total'!K27</f>
        <v>63.071519531770143</v>
      </c>
      <c r="M61" s="331">
        <f>'oil heating total'!L27</f>
        <v>0</v>
      </c>
      <c r="N61" s="331">
        <f>'oil heating total'!M27</f>
        <v>0</v>
      </c>
      <c r="O61" s="331">
        <f>'oil heating total'!N27</f>
        <v>0</v>
      </c>
      <c r="P61" s="331">
        <f>'oil heating total'!O27</f>
        <v>42.162893336853585</v>
      </c>
      <c r="Q61" s="331">
        <f>'oil heating total'!P27</f>
        <v>0</v>
      </c>
      <c r="R61" s="331">
        <f>'oil heating total'!Q27</f>
        <v>0</v>
      </c>
      <c r="S61" s="331">
        <f>'oil heating total'!R27</f>
        <v>0</v>
      </c>
      <c r="T61" s="129">
        <f>'oil heating total'!T27</f>
        <v>18843.064314772499</v>
      </c>
      <c r="U61" s="129">
        <f>'oil heating total'!V27</f>
        <v>18843.064314772499</v>
      </c>
      <c r="V61" s="129">
        <f>'oil heating total'!W27</f>
        <v>0</v>
      </c>
      <c r="W61" s="129">
        <f>'oil heating total'!X27</f>
        <v>0</v>
      </c>
      <c r="X61" s="129">
        <f>'oil heating total'!Y27</f>
        <v>0</v>
      </c>
      <c r="Y61" s="276">
        <f>'oil heating total'!Z27</f>
        <v>8704.086374206614</v>
      </c>
      <c r="Z61" s="276">
        <f>'oil heating total'!AA27</f>
        <v>0</v>
      </c>
      <c r="AA61" s="276">
        <f>'oil heating total'!AB27</f>
        <v>0</v>
      </c>
      <c r="AB61" s="276">
        <f>'oil heating total'!AC27</f>
        <v>0</v>
      </c>
      <c r="AC61" s="276">
        <f>'oil heating total'!AD27</f>
        <v>6076.7264982884017</v>
      </c>
      <c r="AD61" s="276">
        <f>'oil heating total'!AE27</f>
        <v>0</v>
      </c>
      <c r="AE61" s="276">
        <f>'oil heating total'!AF27</f>
        <v>0</v>
      </c>
      <c r="AF61" s="276">
        <f>'oil heating total'!AG27</f>
        <v>0</v>
      </c>
      <c r="AG61" s="276">
        <f>'oil heating total'!AH27</f>
        <v>4062.251442277483</v>
      </c>
      <c r="AH61" s="276">
        <f>'oil heating total'!AI27</f>
        <v>0</v>
      </c>
      <c r="AI61" s="276">
        <f>'oil heating total'!AJ27</f>
        <v>0</v>
      </c>
      <c r="AJ61" s="276">
        <f>'oil heating total'!AK27</f>
        <v>0</v>
      </c>
    </row>
    <row r="62" spans="1:36" ht="18.75" hidden="1">
      <c r="A62" s="332" t="s">
        <v>149</v>
      </c>
      <c r="B62" s="334" t="str">
        <f>'oil heating total'!A28</f>
        <v>Romania</v>
      </c>
      <c r="C62" s="117">
        <f>'oil heating total'!B28</f>
        <v>2.5432816090800257E-2</v>
      </c>
      <c r="D62" s="49">
        <f>'oil heating total'!C28</f>
        <v>19.906096753886953</v>
      </c>
      <c r="E62" s="49">
        <f>'oil heating total'!D28</f>
        <v>0</v>
      </c>
      <c r="F62" s="49">
        <f>'oil heating total'!E28</f>
        <v>5.526719336913307</v>
      </c>
      <c r="G62" s="49">
        <f>'oil heating total'!F28</f>
        <v>0</v>
      </c>
      <c r="H62" s="331">
        <f>'oil heating total'!G28</f>
        <v>8.2347450442290739</v>
      </c>
      <c r="I62" s="331">
        <f>'oil heating total'!H28</f>
        <v>0</v>
      </c>
      <c r="J62" s="331">
        <f>'oil heating total'!I28</f>
        <v>2.2862907396250423</v>
      </c>
      <c r="K62" s="331">
        <f>'oil heating total'!J28</f>
        <v>0</v>
      </c>
      <c r="L62" s="331">
        <f>'oil heating total'!K28</f>
        <v>6.2781380924756354</v>
      </c>
      <c r="M62" s="331">
        <f>'oil heating total'!L28</f>
        <v>0</v>
      </c>
      <c r="N62" s="331">
        <f>'oil heating total'!M28</f>
        <v>1.7430593061254929</v>
      </c>
      <c r="O62" s="331">
        <f>'oil heating total'!N28</f>
        <v>0</v>
      </c>
      <c r="P62" s="331">
        <f>'oil heating total'!O28</f>
        <v>5.3932136169894207</v>
      </c>
      <c r="Q62" s="331">
        <f>'oil heating total'!P28</f>
        <v>0</v>
      </c>
      <c r="R62" s="331">
        <f>'oil heating total'!Q28</f>
        <v>1.4973692911092369</v>
      </c>
      <c r="S62" s="331">
        <f>'oil heating total'!R28</f>
        <v>0</v>
      </c>
      <c r="T62" s="129">
        <f>'oil heating total'!T28</f>
        <v>1623.764957647483</v>
      </c>
      <c r="U62" s="129">
        <f>'oil heating total'!V28</f>
        <v>1574.8939022344296</v>
      </c>
      <c r="V62" s="129">
        <f>'oil heating total'!W28</f>
        <v>0</v>
      </c>
      <c r="W62" s="129">
        <f>'oil heating total'!X28</f>
        <v>48.871055413053362</v>
      </c>
      <c r="X62" s="129">
        <f>'oil heating total'!Y28</f>
        <v>0</v>
      </c>
      <c r="Y62" s="276">
        <f>'oil heating total'!Z28</f>
        <v>651.50139261755703</v>
      </c>
      <c r="Z62" s="276">
        <f>'oil heating total'!AA28</f>
        <v>0</v>
      </c>
      <c r="AA62" s="276">
        <f>'oil heating total'!AB28</f>
        <v>20.216955958189121</v>
      </c>
      <c r="AB62" s="276">
        <f>'oil heating total'!AC28</f>
        <v>0</v>
      </c>
      <c r="AC62" s="276">
        <f>'oil heating total'!AD28</f>
        <v>496.70216725891726</v>
      </c>
      <c r="AD62" s="276">
        <f>'oil heating total'!AE28</f>
        <v>0</v>
      </c>
      <c r="AE62" s="276">
        <f>'oil heating total'!AF28</f>
        <v>15.413329815712819</v>
      </c>
      <c r="AF62" s="276">
        <f>'oil heating total'!AG28</f>
        <v>0</v>
      </c>
      <c r="AG62" s="276">
        <f>'oil heating total'!AH28</f>
        <v>426.69034235795539</v>
      </c>
      <c r="AH62" s="276">
        <f>'oil heating total'!AI28</f>
        <v>0</v>
      </c>
      <c r="AI62" s="276">
        <f>'oil heating total'!AJ28</f>
        <v>13.240769639151422</v>
      </c>
      <c r="AJ62" s="276">
        <f>'oil heating total'!AK28</f>
        <v>0</v>
      </c>
    </row>
    <row r="63" spans="1:36" ht="18.75" hidden="1">
      <c r="A63" s="332" t="s">
        <v>149</v>
      </c>
      <c r="B63" s="334" t="str">
        <f>'oil heating total'!A29</f>
        <v>Slovakia</v>
      </c>
      <c r="C63" s="117">
        <f>'oil heating total'!B29</f>
        <v>9.157085435228321E-3</v>
      </c>
      <c r="D63" s="49">
        <f>'oil heating total'!C29</f>
        <v>5.2289763627348362</v>
      </c>
      <c r="E63" s="49">
        <f>'oil heating total'!D29</f>
        <v>1.8875329309384283</v>
      </c>
      <c r="F63" s="49">
        <f>'oil heating total'!E29</f>
        <v>2.0405761415550576</v>
      </c>
      <c r="G63" s="49">
        <f>'oil heating total'!F29</f>
        <v>0</v>
      </c>
      <c r="H63" s="331">
        <f>'oil heating total'!G29</f>
        <v>1.9879871581277506</v>
      </c>
      <c r="I63" s="331">
        <f>'oil heating total'!H29</f>
        <v>0.71761487659245615</v>
      </c>
      <c r="J63" s="331">
        <f>'oil heating total'!I29</f>
        <v>0.77579986658643907</v>
      </c>
      <c r="K63" s="331">
        <f>'oil heating total'!J29</f>
        <v>0</v>
      </c>
      <c r="L63" s="331">
        <f>'oil heating total'!K29</f>
        <v>1.6523685732143496</v>
      </c>
      <c r="M63" s="331">
        <f>'oil heating total'!L29</f>
        <v>0.59646475325786275</v>
      </c>
      <c r="N63" s="331">
        <f>'oil heating total'!M29</f>
        <v>0.64482676027877051</v>
      </c>
      <c r="O63" s="331">
        <f>'oil heating total'!N29</f>
        <v>0</v>
      </c>
      <c r="P63" s="331">
        <f>'oil heating total'!O29</f>
        <v>1.5886206315176763</v>
      </c>
      <c r="Q63" s="331">
        <f>'oil heating total'!P29</f>
        <v>0.5734533011332098</v>
      </c>
      <c r="R63" s="331">
        <f>'oil heating total'!Q29</f>
        <v>0.61994951473860527</v>
      </c>
      <c r="S63" s="331">
        <f>'oil heating total'!R29</f>
        <v>0</v>
      </c>
      <c r="T63" s="129">
        <f>'oil heating total'!T29</f>
        <v>468.71195520987681</v>
      </c>
      <c r="U63" s="129">
        <f>'oil heating total'!V29</f>
        <v>377.82378574103052</v>
      </c>
      <c r="V63" s="129">
        <f>'oil heating total'!W29</f>
        <v>57.424864385823859</v>
      </c>
      <c r="W63" s="129">
        <f>'oil heating total'!X29</f>
        <v>33.463305083022419</v>
      </c>
      <c r="X63" s="129">
        <f>'oil heating total'!Y29</f>
        <v>0</v>
      </c>
      <c r="Y63" s="276">
        <f>'oil heating total'!Z29</f>
        <v>143.64357035983826</v>
      </c>
      <c r="Z63" s="276">
        <f>'oil heating total'!AA29</f>
        <v>21.832168484657352</v>
      </c>
      <c r="AA63" s="276">
        <f>'oil heating total'!AB29</f>
        <v>12.722302828918641</v>
      </c>
      <c r="AB63" s="276">
        <f>'oil heating total'!AC29</f>
        <v>0</v>
      </c>
      <c r="AC63" s="276">
        <f>'oil heating total'!AD29</f>
        <v>119.39318643810296</v>
      </c>
      <c r="AD63" s="276">
        <f>'oil heating total'!AE29</f>
        <v>18.146389397778169</v>
      </c>
      <c r="AE63" s="276">
        <f>'oil heating total'!AF29</f>
        <v>10.57448147362242</v>
      </c>
      <c r="AF63" s="276">
        <f>'oil heating total'!AG29</f>
        <v>0</v>
      </c>
      <c r="AG63" s="276">
        <f>'oil heating total'!AH29</f>
        <v>114.78702894308933</v>
      </c>
      <c r="AH63" s="276">
        <f>'oil heating total'!AI29</f>
        <v>17.446306503388335</v>
      </c>
      <c r="AI63" s="276">
        <f>'oil heating total'!AJ29</f>
        <v>10.166520780481356</v>
      </c>
      <c r="AJ63" s="276">
        <f>'oil heating total'!AK29</f>
        <v>0</v>
      </c>
    </row>
    <row r="64" spans="1:36" ht="18.75" hidden="1">
      <c r="A64" s="332" t="s">
        <v>149</v>
      </c>
      <c r="B64" s="334" t="str">
        <f>'oil heating total'!A30</f>
        <v>Slovenia</v>
      </c>
      <c r="C64" s="117">
        <f>'oil heating total'!B30</f>
        <v>1.0830872508984375</v>
      </c>
      <c r="D64" s="49">
        <f>'oil heating total'!C30</f>
        <v>421.407497052427</v>
      </c>
      <c r="E64" s="49">
        <f>'oil heating total'!D30</f>
        <v>597.46628640272274</v>
      </c>
      <c r="F64" s="49">
        <f>'oil heating total'!E30</f>
        <v>64.213467443287712</v>
      </c>
      <c r="G64" s="49">
        <f>'oil heating total'!F30</f>
        <v>0</v>
      </c>
      <c r="H64" s="331">
        <f>'oil heating total'!G30</f>
        <v>141.44544894396219</v>
      </c>
      <c r="I64" s="331">
        <f>'oil heating total'!H30</f>
        <v>200.53959101397126</v>
      </c>
      <c r="J64" s="331">
        <f>'oil heating total'!I30</f>
        <v>21.553253784743081</v>
      </c>
      <c r="K64" s="331">
        <f>'oil heating total'!J30</f>
        <v>0</v>
      </c>
      <c r="L64" s="331">
        <f>'oil heating total'!K30</f>
        <v>133.92416501634051</v>
      </c>
      <c r="M64" s="331">
        <f>'oil heating total'!L30</f>
        <v>189.87600859398989</v>
      </c>
      <c r="N64" s="331">
        <f>'oil heating total'!M30</f>
        <v>20.407171372834846</v>
      </c>
      <c r="O64" s="331">
        <f>'oil heating total'!N30</f>
        <v>0</v>
      </c>
      <c r="P64" s="331">
        <f>'oil heating total'!O30</f>
        <v>146.03788309212433</v>
      </c>
      <c r="Q64" s="331">
        <f>'oil heating total'!P30</f>
        <v>207.05068679476162</v>
      </c>
      <c r="R64" s="331">
        <f>'oil heating total'!Q30</f>
        <v>22.253042285709792</v>
      </c>
      <c r="S64" s="331">
        <f>'oil heating total'!R30</f>
        <v>0</v>
      </c>
      <c r="T64" s="129">
        <f>'oil heating total'!T30</f>
        <v>52759.433117274726</v>
      </c>
      <c r="U64" s="129">
        <f>'oil heating total'!V30</f>
        <v>36995.549950689041</v>
      </c>
      <c r="V64" s="129">
        <f>'oil heating total'!W30</f>
        <v>14643.78773337973</v>
      </c>
      <c r="W64" s="129">
        <f>'oil heating total'!X30</f>
        <v>1120.0954332059539</v>
      </c>
      <c r="X64" s="129">
        <f>'oil heating total'!Y30</f>
        <v>0</v>
      </c>
      <c r="Y64" s="276">
        <f>'oil heating total'!Z30</f>
        <v>12417.558321353201</v>
      </c>
      <c r="Z64" s="276">
        <f>'oil heating total'!AA30</f>
        <v>4915.1881366037815</v>
      </c>
      <c r="AA64" s="276">
        <f>'oil heating total'!AB30</f>
        <v>375.96009211527507</v>
      </c>
      <c r="AB64" s="276">
        <f>'oil heating total'!AC30</f>
        <v>0</v>
      </c>
      <c r="AC64" s="276">
        <f>'oil heating total'!AD30</f>
        <v>11757.261489465027</v>
      </c>
      <c r="AD64" s="276">
        <f>'oil heating total'!AE30</f>
        <v>4653.8257116612804</v>
      </c>
      <c r="AE64" s="276">
        <f>'oil heating total'!AF30</f>
        <v>355.96862106148342</v>
      </c>
      <c r="AF64" s="276">
        <f>'oil heating total'!AG30</f>
        <v>0</v>
      </c>
      <c r="AG64" s="276">
        <f>'oil heating total'!AH30</f>
        <v>12820.730139870813</v>
      </c>
      <c r="AH64" s="276">
        <f>'oil heating total'!AI30</f>
        <v>5074.7738851146687</v>
      </c>
      <c r="AI64" s="276">
        <f>'oil heating total'!AJ30</f>
        <v>388.16672002919546</v>
      </c>
      <c r="AJ64" s="276">
        <f>'oil heating total'!AK30</f>
        <v>0</v>
      </c>
    </row>
    <row r="65" spans="1:36" ht="18.75" hidden="1">
      <c r="A65" s="332" t="s">
        <v>149</v>
      </c>
      <c r="B65" s="334" t="str">
        <f>'oil heating total'!A31</f>
        <v>Spain</v>
      </c>
      <c r="C65" s="117">
        <f>'oil heating total'!B31</f>
        <v>17.954001948750001</v>
      </c>
      <c r="D65" s="49">
        <f>'oil heating total'!C31</f>
        <v>6413.7472911009072</v>
      </c>
      <c r="E65" s="49">
        <f>'oil heating total'!D31</f>
        <v>10023.96261574426</v>
      </c>
      <c r="F65" s="49">
        <f>'oil heating total'!E31</f>
        <v>1516.2920419048357</v>
      </c>
      <c r="G65" s="49">
        <f>'oil heating total'!F31</f>
        <v>0</v>
      </c>
      <c r="H65" s="331">
        <f>'oil heating total'!G31</f>
        <v>2736.6609317706689</v>
      </c>
      <c r="I65" s="331">
        <f>'oil heating total'!H31</f>
        <v>4277.091944376928</v>
      </c>
      <c r="J65" s="331">
        <f>'oil heating total'!I31</f>
        <v>646.98171036350118</v>
      </c>
      <c r="K65" s="331">
        <f>'oil heating total'!J31</f>
        <v>0</v>
      </c>
      <c r="L65" s="331">
        <f>'oil heating total'!K31</f>
        <v>2417.5540547150372</v>
      </c>
      <c r="M65" s="331">
        <f>'oil heating total'!L31</f>
        <v>3778.363937043247</v>
      </c>
      <c r="N65" s="331">
        <f>'oil heating total'!M31</f>
        <v>571.54075576463276</v>
      </c>
      <c r="O65" s="331">
        <f>'oil heating total'!N31</f>
        <v>0</v>
      </c>
      <c r="P65" s="331">
        <f>'oil heating total'!O31</f>
        <v>1259.532304611891</v>
      </c>
      <c r="Q65" s="331">
        <f>'oil heating total'!P31</f>
        <v>1968.5067343189107</v>
      </c>
      <c r="R65" s="331">
        <f>'oil heating total'!Q31</f>
        <v>297.76957577591912</v>
      </c>
      <c r="S65" s="331">
        <f>'oil heating total'!R31</f>
        <v>0</v>
      </c>
      <c r="T65" s="129">
        <f>'oil heating total'!T31</f>
        <v>764796.05715321261</v>
      </c>
      <c r="U65" s="129">
        <f>'oil heating total'!V31</f>
        <v>465745.72221515334</v>
      </c>
      <c r="V65" s="129">
        <f>'oil heating total'!W31</f>
        <v>272118.37848686491</v>
      </c>
      <c r="W65" s="129">
        <f>'oil heating total'!X31</f>
        <v>26931.956451194372</v>
      </c>
      <c r="X65" s="129">
        <f>'oil heating total'!Y31</f>
        <v>0</v>
      </c>
      <c r="Y65" s="276">
        <f>'oil heating total'!Z31</f>
        <v>198727.5245307337</v>
      </c>
      <c r="Z65" s="276">
        <f>'oil heating total'!AA31</f>
        <v>116109.30419030369</v>
      </c>
      <c r="AA65" s="276">
        <f>'oil heating total'!AB31</f>
        <v>11491.508737557326</v>
      </c>
      <c r="AB65" s="276">
        <f>'oil heating total'!AC31</f>
        <v>0</v>
      </c>
      <c r="AC65" s="276">
        <f>'oil heating total'!AD31</f>
        <v>175555.00834438688</v>
      </c>
      <c r="AD65" s="276">
        <f>'oil heating total'!AE31</f>
        <v>102570.44118132387</v>
      </c>
      <c r="AE65" s="276">
        <f>'oil heating total'!AF31</f>
        <v>10151.547537641049</v>
      </c>
      <c r="AF65" s="276">
        <f>'oil heating total'!AG31</f>
        <v>0</v>
      </c>
      <c r="AG65" s="276">
        <f>'oil heating total'!AH31</f>
        <v>91463.189340032754</v>
      </c>
      <c r="AH65" s="276">
        <f>'oil heating total'!AI31</f>
        <v>53438.633115237339</v>
      </c>
      <c r="AI65" s="276">
        <f>'oil heating total'!AJ31</f>
        <v>5288.9001759959974</v>
      </c>
      <c r="AJ65" s="276">
        <f>'oil heating total'!AK31</f>
        <v>0</v>
      </c>
    </row>
    <row r="66" spans="1:36" ht="18.75" hidden="1">
      <c r="A66" s="332" t="s">
        <v>149</v>
      </c>
      <c r="B66" s="334" t="str">
        <f>'oil heating total'!A32</f>
        <v>Sweden</v>
      </c>
      <c r="C66" s="117">
        <f>'oil heating total'!B32</f>
        <v>0.76627660678101783</v>
      </c>
      <c r="D66" s="49">
        <f>'oil heating total'!C32</f>
        <v>532.01060531309145</v>
      </c>
      <c r="E66" s="49">
        <f>'oil heating total'!D32</f>
        <v>64.424017343937791</v>
      </c>
      <c r="F66" s="49">
        <f>'oil heating total'!E32</f>
        <v>169.8419841239886</v>
      </c>
      <c r="G66" s="49">
        <f>'oil heating total'!F32</f>
        <v>0</v>
      </c>
      <c r="H66" s="331">
        <f>'oil heating total'!G32</f>
        <v>245.74910870559225</v>
      </c>
      <c r="I66" s="331">
        <f>'oil heating total'!H32</f>
        <v>29.759077513481174</v>
      </c>
      <c r="J66" s="331">
        <f>'oil heating total'!I32</f>
        <v>78.454293584422388</v>
      </c>
      <c r="K66" s="331">
        <f>'oil heating total'!J32</f>
        <v>0</v>
      </c>
      <c r="L66" s="331">
        <f>'oil heating total'!K32</f>
        <v>171.56885359356858</v>
      </c>
      <c r="M66" s="331">
        <f>'oil heating total'!L32</f>
        <v>20.776192596925274</v>
      </c>
      <c r="N66" s="331">
        <f>'oil heating total'!M32</f>
        <v>54.772582007196959</v>
      </c>
      <c r="O66" s="331">
        <f>'oil heating total'!N32</f>
        <v>0</v>
      </c>
      <c r="P66" s="331">
        <f>'oil heating total'!O32</f>
        <v>114.69264301374693</v>
      </c>
      <c r="Q66" s="331">
        <f>'oil heating total'!P32</f>
        <v>13.888747233509095</v>
      </c>
      <c r="R66" s="331">
        <f>'oil heating total'!Q32</f>
        <v>36.615108532310593</v>
      </c>
      <c r="S66" s="331">
        <f>'oil heating total'!R32</f>
        <v>0</v>
      </c>
      <c r="T66" s="129">
        <f>'oil heating total'!T32</f>
        <v>46197.49490461099</v>
      </c>
      <c r="U66" s="129">
        <f>'oil heating total'!V32</f>
        <v>42334.91494371969</v>
      </c>
      <c r="V66" s="129">
        <f>'oil heating total'!W32</f>
        <v>1712.7997133702752</v>
      </c>
      <c r="W66" s="129">
        <f>'oil heating total'!X32</f>
        <v>2149.780247521026</v>
      </c>
      <c r="X66" s="129">
        <f>'oil heating total'!Y32</f>
        <v>0</v>
      </c>
      <c r="Y66" s="276">
        <f>'oil heating total'!Z32</f>
        <v>19555.564326442487</v>
      </c>
      <c r="Z66" s="276">
        <f>'oil heating total'!AA32</f>
        <v>791.18536124739649</v>
      </c>
      <c r="AA66" s="276">
        <f>'oil heating total'!AB32</f>
        <v>993.03768471015792</v>
      </c>
      <c r="AB66" s="276">
        <f>'oil heating total'!AC32</f>
        <v>0</v>
      </c>
      <c r="AC66" s="276">
        <f>'oil heating total'!AD32</f>
        <v>13652.646679107465</v>
      </c>
      <c r="AD66" s="276">
        <f>'oil heating total'!AE32</f>
        <v>552.3632054016897</v>
      </c>
      <c r="AE66" s="276">
        <f>'oil heating total'!AF32</f>
        <v>693.28567675515797</v>
      </c>
      <c r="AF66" s="276">
        <f>'oil heating total'!AG32</f>
        <v>0</v>
      </c>
      <c r="AG66" s="276">
        <f>'oil heating total'!AH32</f>
        <v>9126.7039381697414</v>
      </c>
      <c r="AH66" s="276">
        <f>'oil heating total'!AI32</f>
        <v>369.25114672118895</v>
      </c>
      <c r="AI66" s="276">
        <f>'oil heating total'!AJ32</f>
        <v>463.45688605570996</v>
      </c>
      <c r="AJ66" s="276">
        <f>'oil heating total'!AK32</f>
        <v>0</v>
      </c>
    </row>
    <row r="67" spans="1:36" ht="18.75" hidden="1">
      <c r="A67" s="332" t="s">
        <v>149</v>
      </c>
      <c r="B67" s="334" t="str">
        <f>'oil heating total'!A33</f>
        <v>United Kingdom</v>
      </c>
      <c r="C67" s="117">
        <f>'oil heating total'!B33</f>
        <v>7.3947987653843645</v>
      </c>
      <c r="D67" s="49">
        <f>'oil heating total'!C33</f>
        <v>6477.0080046058329</v>
      </c>
      <c r="E67" s="49">
        <f>'oil heating total'!D33</f>
        <v>594.09788626038278</v>
      </c>
      <c r="F67" s="49">
        <f>'oil heating total'!E33</f>
        <v>323.69287451814949</v>
      </c>
      <c r="G67" s="49">
        <f>'oil heating total'!F33</f>
        <v>0</v>
      </c>
      <c r="H67" s="331">
        <f>'oil heating total'!G33</f>
        <v>2658.6991370176347</v>
      </c>
      <c r="I67" s="331">
        <f>'oil heating total'!H33</f>
        <v>243.86684969067056</v>
      </c>
      <c r="J67" s="331">
        <f>'oil heating total'!I33</f>
        <v>132.8702952857528</v>
      </c>
      <c r="K67" s="331">
        <f>'oil heating total'!J33</f>
        <v>0</v>
      </c>
      <c r="L67" s="331">
        <f>'oil heating total'!K33</f>
        <v>2316.6688080886688</v>
      </c>
      <c r="M67" s="331">
        <f>'oil heating total'!L33</f>
        <v>212.49441734086551</v>
      </c>
      <c r="N67" s="331">
        <f>'oil heating total'!M33</f>
        <v>115.77709727446785</v>
      </c>
      <c r="O67" s="331">
        <f>'oil heating total'!N33</f>
        <v>0</v>
      </c>
      <c r="P67" s="331">
        <f>'oil heating total'!O33</f>
        <v>1501.6400594995291</v>
      </c>
      <c r="Q67" s="331">
        <f>'oil heating total'!P33</f>
        <v>137.73661922884668</v>
      </c>
      <c r="R67" s="331">
        <f>'oil heating total'!Q33</f>
        <v>75.045481957928828</v>
      </c>
      <c r="S67" s="331">
        <f>'oil heating total'!R33</f>
        <v>0</v>
      </c>
      <c r="T67" s="129">
        <f>'oil heating total'!T33</f>
        <v>1063743.3398283245</v>
      </c>
      <c r="U67" s="129">
        <f>'oil heating total'!V33</f>
        <v>1024676.8683534977</v>
      </c>
      <c r="V67" s="129">
        <f>'oil heating total'!W33</f>
        <v>28364.22349598055</v>
      </c>
      <c r="W67" s="129">
        <f>'oil heating total'!X33</f>
        <v>10702.24797884623</v>
      </c>
      <c r="X67" s="129">
        <f>'oil heating total'!Y33</f>
        <v>0</v>
      </c>
      <c r="Y67" s="276">
        <f>'oil heating total'!Z33</f>
        <v>420612.03316038952</v>
      </c>
      <c r="Z67" s="276">
        <f>'oil heating total'!AA33</f>
        <v>11643.020431241246</v>
      </c>
      <c r="AA67" s="276">
        <f>'oil heating total'!AB33</f>
        <v>4393.0866605805295</v>
      </c>
      <c r="AB67" s="276">
        <f>'oil heating total'!AC33</f>
        <v>0</v>
      </c>
      <c r="AC67" s="276">
        <f>'oil heating total'!AD33</f>
        <v>366502.08515976509</v>
      </c>
      <c r="AD67" s="276">
        <f>'oil heating total'!AE33</f>
        <v>10145.195403814045</v>
      </c>
      <c r="AE67" s="276">
        <f>'oil heating total'!AF33</f>
        <v>3827.9347580537542</v>
      </c>
      <c r="AF67" s="276">
        <f>'oil heating total'!AG33</f>
        <v>0</v>
      </c>
      <c r="AG67" s="276">
        <f>'oil heating total'!AH33</f>
        <v>237562.75003334304</v>
      </c>
      <c r="AH67" s="276">
        <f>'oil heating total'!AI33</f>
        <v>6576.0076609252574</v>
      </c>
      <c r="AI67" s="276">
        <f>'oil heating total'!AJ33</f>
        <v>2481.2265602119455</v>
      </c>
      <c r="AJ67" s="276">
        <f>'oil heating total'!AK33</f>
        <v>0</v>
      </c>
    </row>
    <row r="68" spans="1:36" ht="18.75">
      <c r="A68" s="332" t="s">
        <v>149</v>
      </c>
      <c r="B68" s="334" t="str">
        <f>'oil heating total'!A34</f>
        <v>Total EU-28</v>
      </c>
      <c r="C68" s="117">
        <f>'oil heating total'!B34</f>
        <v>290.2379025233372</v>
      </c>
      <c r="D68" s="49">
        <f>'oil heating total'!C34</f>
        <v>148000.17679274592</v>
      </c>
      <c r="E68" s="49">
        <f>'oil heating total'!D34</f>
        <v>107252.13667574487</v>
      </c>
      <c r="F68" s="49">
        <f>'oil heating total'!E34</f>
        <v>34985.589054846532</v>
      </c>
      <c r="G68" s="49">
        <f>'oil heating total'!F34</f>
        <v>0</v>
      </c>
      <c r="H68" s="331">
        <f>'oil heating total'!G34</f>
        <v>65378.504123457729</v>
      </c>
      <c r="I68" s="331">
        <f>'oil heating total'!H34</f>
        <v>52020.68635860314</v>
      </c>
      <c r="J68" s="331">
        <f>'oil heating total'!I34</f>
        <v>17249.178158312436</v>
      </c>
      <c r="K68" s="331">
        <f>'oil heating total'!J34</f>
        <v>0</v>
      </c>
      <c r="L68" s="331">
        <f>'oil heating total'!K34</f>
        <v>48010.748172011132</v>
      </c>
      <c r="M68" s="331">
        <f>'oil heating total'!L34</f>
        <v>31966.139372188925</v>
      </c>
      <c r="N68" s="331">
        <f>'oil heating total'!M34</f>
        <v>9833.6022072606829</v>
      </c>
      <c r="O68" s="331">
        <f>'oil heating total'!N34</f>
        <v>0</v>
      </c>
      <c r="P68" s="331">
        <f>'oil heating total'!O34</f>
        <v>34610.924497236228</v>
      </c>
      <c r="Q68" s="331">
        <f>'oil heating total'!P34</f>
        <v>23265.310944932902</v>
      </c>
      <c r="R68" s="331">
        <f>'oil heating total'!Q34</f>
        <v>7902.8086892623387</v>
      </c>
      <c r="S68" s="331">
        <f>'oil heating total'!R34</f>
        <v>0</v>
      </c>
      <c r="T68" s="129">
        <f>'oil heating total'!T34</f>
        <v>18198209.407987315</v>
      </c>
      <c r="U68" s="129">
        <f>'oil heating total'!V34</f>
        <v>14105572.143298188</v>
      </c>
      <c r="V68" s="129">
        <f>'oil heating total'!W34</f>
        <v>3402764.2659229389</v>
      </c>
      <c r="W68" s="129">
        <f>'oil heating total'!X34</f>
        <v>689872.99876619224</v>
      </c>
      <c r="X68" s="129">
        <f>'oil heating total'!Y34</f>
        <v>0</v>
      </c>
      <c r="Y68" s="276">
        <f>'oil heating total'!Z34</f>
        <v>6247782.8186340705</v>
      </c>
      <c r="Z68" s="276">
        <f>'oil heating total'!AA34</f>
        <v>1653200.9669760293</v>
      </c>
      <c r="AA68" s="276">
        <f>'oil heating total'!AB34</f>
        <v>340716.97031344211</v>
      </c>
      <c r="AB68" s="276">
        <f>'oil heating total'!AC34</f>
        <v>0</v>
      </c>
      <c r="AC68" s="276">
        <f>'oil heating total'!AD34</f>
        <v>4579032.3490236215</v>
      </c>
      <c r="AD68" s="276">
        <f>'oil heating total'!AE34</f>
        <v>1012535.3690531653</v>
      </c>
      <c r="AE68" s="276">
        <f>'oil heating total'!AF34</f>
        <v>193221.62861920428</v>
      </c>
      <c r="AF68" s="276">
        <f>'oil heating total'!AG34</f>
        <v>0</v>
      </c>
      <c r="AG68" s="276">
        <f>'oil heating total'!AH34</f>
        <v>3278756.9756396213</v>
      </c>
      <c r="AH68" s="276">
        <f>'oil heating total'!AI34</f>
        <v>737027.92989365757</v>
      </c>
      <c r="AI68" s="276">
        <f>'oil heating total'!AJ34</f>
        <v>155934.39983352195</v>
      </c>
      <c r="AJ68" s="276">
        <f>'oil heating total'!AK34</f>
        <v>0</v>
      </c>
    </row>
    <row r="69" spans="1:36" ht="18.75" hidden="1">
      <c r="A69" s="332" t="s">
        <v>149</v>
      </c>
      <c r="B69" s="334" t="str">
        <f>'oil heating total'!A36</f>
        <v>Norway</v>
      </c>
      <c r="C69" s="117">
        <f>'oil heating total'!B36</f>
        <v>0</v>
      </c>
      <c r="D69" s="49">
        <f>'oil heating total'!C36</f>
        <v>0</v>
      </c>
      <c r="E69" s="49">
        <f>'oil heating total'!D36</f>
        <v>0</v>
      </c>
      <c r="F69" s="49">
        <f>'oil heating total'!E36</f>
        <v>0</v>
      </c>
      <c r="G69" s="49">
        <f>'oil heating total'!F36</f>
        <v>0</v>
      </c>
      <c r="H69" s="331">
        <f>'oil heating total'!G36</f>
        <v>0</v>
      </c>
      <c r="I69" s="331">
        <f>'oil heating total'!H36</f>
        <v>0</v>
      </c>
      <c r="J69" s="331">
        <f>'oil heating total'!I36</f>
        <v>0</v>
      </c>
      <c r="K69" s="331">
        <f>'oil heating total'!J36</f>
        <v>0</v>
      </c>
      <c r="L69" s="331">
        <f>'oil heating total'!K36</f>
        <v>0</v>
      </c>
      <c r="M69" s="331">
        <f>'oil heating total'!L36</f>
        <v>0</v>
      </c>
      <c r="N69" s="331">
        <f>'oil heating total'!M36</f>
        <v>0</v>
      </c>
      <c r="O69" s="331">
        <f>'oil heating total'!N36</f>
        <v>0</v>
      </c>
      <c r="P69" s="331">
        <f>'oil heating total'!O36</f>
        <v>0</v>
      </c>
      <c r="Q69" s="331">
        <f>'oil heating total'!P36</f>
        <v>0</v>
      </c>
      <c r="R69" s="331">
        <f>'oil heating total'!Q36</f>
        <v>0</v>
      </c>
      <c r="S69" s="331">
        <f>'oil heating total'!R36</f>
        <v>0</v>
      </c>
      <c r="T69" s="129">
        <f>'oil heating total'!T36</f>
        <v>0</v>
      </c>
      <c r="U69" s="129">
        <f>'oil heating total'!V36</f>
        <v>0</v>
      </c>
      <c r="V69" s="129">
        <f>'oil heating total'!W36</f>
        <v>0</v>
      </c>
      <c r="W69" s="129">
        <f>'oil heating total'!X36</f>
        <v>0</v>
      </c>
      <c r="X69" s="129">
        <f>'oil heating total'!Y36</f>
        <v>0</v>
      </c>
      <c r="Y69" s="276">
        <f>'oil heating total'!Z36</f>
        <v>0</v>
      </c>
      <c r="Z69" s="276">
        <f>'oil heating total'!AA36</f>
        <v>0</v>
      </c>
      <c r="AA69" s="276">
        <f>'oil heating total'!AB36</f>
        <v>0</v>
      </c>
      <c r="AB69" s="276">
        <f>'oil heating total'!AC36</f>
        <v>0</v>
      </c>
      <c r="AC69" s="276">
        <f>'oil heating total'!AD36</f>
        <v>0</v>
      </c>
      <c r="AD69" s="276">
        <f>'oil heating total'!AE36</f>
        <v>0</v>
      </c>
      <c r="AE69" s="276">
        <f>'oil heating total'!AF36</f>
        <v>0</v>
      </c>
      <c r="AF69" s="276">
        <f>'oil heating total'!AG36</f>
        <v>0</v>
      </c>
      <c r="AG69" s="276">
        <f>'oil heating total'!AH36</f>
        <v>0</v>
      </c>
      <c r="AH69" s="276">
        <f>'oil heating total'!AI36</f>
        <v>0</v>
      </c>
      <c r="AI69" s="276">
        <f>'oil heating total'!AJ36</f>
        <v>0</v>
      </c>
      <c r="AJ69" s="276">
        <f>'oil heating total'!AK36</f>
        <v>0</v>
      </c>
    </row>
    <row r="70" spans="1:36" ht="18.75" hidden="1">
      <c r="A70" s="332" t="s">
        <v>149</v>
      </c>
      <c r="B70" s="334" t="str">
        <f>'oil heating total'!A37</f>
        <v>Switzerland</v>
      </c>
      <c r="C70" s="117">
        <f>'oil heating total'!B37</f>
        <v>0</v>
      </c>
      <c r="D70" s="49">
        <f>'oil heating total'!C37</f>
        <v>0</v>
      </c>
      <c r="E70" s="49">
        <f>'oil heating total'!D37</f>
        <v>0</v>
      </c>
      <c r="F70" s="49">
        <f>'oil heating total'!E37</f>
        <v>0</v>
      </c>
      <c r="G70" s="49">
        <f>'oil heating total'!F37</f>
        <v>0</v>
      </c>
      <c r="H70" s="331">
        <f>'oil heating total'!G37</f>
        <v>0</v>
      </c>
      <c r="I70" s="331">
        <f>'oil heating total'!H37</f>
        <v>0</v>
      </c>
      <c r="J70" s="331">
        <f>'oil heating total'!I37</f>
        <v>0</v>
      </c>
      <c r="K70" s="331">
        <f>'oil heating total'!J37</f>
        <v>0</v>
      </c>
      <c r="L70" s="331">
        <f>'oil heating total'!K37</f>
        <v>0</v>
      </c>
      <c r="M70" s="331">
        <f>'oil heating total'!L37</f>
        <v>0</v>
      </c>
      <c r="N70" s="331">
        <f>'oil heating total'!M37</f>
        <v>0</v>
      </c>
      <c r="O70" s="331">
        <f>'oil heating total'!N37</f>
        <v>0</v>
      </c>
      <c r="P70" s="331">
        <f>'oil heating total'!O37</f>
        <v>0</v>
      </c>
      <c r="Q70" s="331">
        <f>'oil heating total'!P37</f>
        <v>0</v>
      </c>
      <c r="R70" s="331">
        <f>'oil heating total'!Q37</f>
        <v>0</v>
      </c>
      <c r="S70" s="331">
        <f>'oil heating total'!R37</f>
        <v>0</v>
      </c>
      <c r="T70" s="129">
        <f>'oil heating total'!T37</f>
        <v>831939</v>
      </c>
      <c r="U70" s="129">
        <f>'oil heating total'!V37</f>
        <v>0</v>
      </c>
      <c r="V70" s="129">
        <f>'oil heating total'!W37</f>
        <v>0</v>
      </c>
      <c r="W70" s="129">
        <f>'oil heating total'!X37</f>
        <v>0</v>
      </c>
      <c r="X70" s="129">
        <f>'oil heating total'!Y37</f>
        <v>0</v>
      </c>
      <c r="Y70" s="276">
        <f>'oil heating total'!Z37</f>
        <v>0</v>
      </c>
      <c r="Z70" s="276">
        <f>'oil heating total'!AA37</f>
        <v>0</v>
      </c>
      <c r="AA70" s="276">
        <f>'oil heating total'!AB37</f>
        <v>0</v>
      </c>
      <c r="AB70" s="276">
        <f>'oil heating total'!AC37</f>
        <v>0</v>
      </c>
      <c r="AC70" s="276">
        <f>'oil heating total'!AD37</f>
        <v>0</v>
      </c>
      <c r="AD70" s="276">
        <f>'oil heating total'!AE37</f>
        <v>0</v>
      </c>
      <c r="AE70" s="276">
        <f>'oil heating total'!AF37</f>
        <v>0</v>
      </c>
      <c r="AF70" s="276">
        <f>'oil heating total'!AG37</f>
        <v>0</v>
      </c>
      <c r="AG70" s="276">
        <f>'oil heating total'!AH37</f>
        <v>0</v>
      </c>
      <c r="AH70" s="276">
        <f>'oil heating total'!AI37</f>
        <v>0</v>
      </c>
      <c r="AI70" s="276">
        <f>'oil heating total'!AJ37</f>
        <v>0</v>
      </c>
      <c r="AJ70" s="276">
        <f>'oil heating total'!AK37</f>
        <v>0</v>
      </c>
    </row>
    <row r="71" spans="1:36" ht="18.75" hidden="1">
      <c r="A71" s="332" t="s">
        <v>149</v>
      </c>
      <c r="B71" s="334" t="str">
        <f>'oil heating total'!A38</f>
        <v>Iceland</v>
      </c>
      <c r="C71" s="117">
        <f>'oil heating total'!B38</f>
        <v>0</v>
      </c>
      <c r="D71" s="49">
        <f>'oil heating total'!C38</f>
        <v>0</v>
      </c>
      <c r="E71" s="49">
        <f>'oil heating total'!D38</f>
        <v>0</v>
      </c>
      <c r="F71" s="49">
        <f>'oil heating total'!E38</f>
        <v>0</v>
      </c>
      <c r="G71" s="49">
        <f>'oil heating total'!F38</f>
        <v>0</v>
      </c>
      <c r="H71" s="331">
        <f>'oil heating total'!G38</f>
        <v>0</v>
      </c>
      <c r="I71" s="331">
        <f>'oil heating total'!H38</f>
        <v>0</v>
      </c>
      <c r="J71" s="331">
        <f>'oil heating total'!I38</f>
        <v>0</v>
      </c>
      <c r="K71" s="331">
        <f>'oil heating total'!J38</f>
        <v>0</v>
      </c>
      <c r="L71" s="331">
        <f>'oil heating total'!K38</f>
        <v>0</v>
      </c>
      <c r="M71" s="331">
        <f>'oil heating total'!L38</f>
        <v>0</v>
      </c>
      <c r="N71" s="331">
        <f>'oil heating total'!M38</f>
        <v>0</v>
      </c>
      <c r="O71" s="331">
        <f>'oil heating total'!N38</f>
        <v>0</v>
      </c>
      <c r="P71" s="331">
        <f>'oil heating total'!O38</f>
        <v>0</v>
      </c>
      <c r="Q71" s="331">
        <f>'oil heating total'!P38</f>
        <v>0</v>
      </c>
      <c r="R71" s="331">
        <f>'oil heating total'!Q38</f>
        <v>0</v>
      </c>
      <c r="S71" s="331">
        <f>'oil heating total'!R38</f>
        <v>0</v>
      </c>
      <c r="T71" s="129">
        <f>'oil heating total'!T38</f>
        <v>0</v>
      </c>
      <c r="U71" s="129">
        <f>'oil heating total'!V38</f>
        <v>0</v>
      </c>
      <c r="V71" s="129">
        <f>'oil heating total'!W38</f>
        <v>0</v>
      </c>
      <c r="W71" s="129">
        <f>'oil heating total'!X38</f>
        <v>0</v>
      </c>
      <c r="X71" s="129">
        <f>'oil heating total'!Y38</f>
        <v>0</v>
      </c>
      <c r="Y71" s="276">
        <f>'oil heating total'!Z38</f>
        <v>0</v>
      </c>
      <c r="Z71" s="276">
        <f>'oil heating total'!AA38</f>
        <v>0</v>
      </c>
      <c r="AA71" s="276">
        <f>'oil heating total'!AB38</f>
        <v>0</v>
      </c>
      <c r="AB71" s="276">
        <f>'oil heating total'!AC38</f>
        <v>0</v>
      </c>
      <c r="AC71" s="276">
        <f>'oil heating total'!AD38</f>
        <v>0</v>
      </c>
      <c r="AD71" s="276">
        <f>'oil heating total'!AE38</f>
        <v>0</v>
      </c>
      <c r="AE71" s="276">
        <f>'oil heating total'!AF38</f>
        <v>0</v>
      </c>
      <c r="AF71" s="276">
        <f>'oil heating total'!AG38</f>
        <v>0</v>
      </c>
      <c r="AG71" s="276">
        <f>'oil heating total'!AH38</f>
        <v>0</v>
      </c>
      <c r="AH71" s="276">
        <f>'oil heating total'!AI38</f>
        <v>0</v>
      </c>
      <c r="AI71" s="276">
        <f>'oil heating total'!AJ38</f>
        <v>0</v>
      </c>
      <c r="AJ71" s="276">
        <f>'oil heating total'!AK38</f>
        <v>0</v>
      </c>
    </row>
    <row r="72" spans="1:36" ht="18.75" hidden="1">
      <c r="A72" s="337" t="s">
        <v>149</v>
      </c>
      <c r="B72" s="338" t="str">
        <f>'oil heating total'!A40</f>
        <v>Total</v>
      </c>
      <c r="C72" s="117">
        <f>'oil heating total'!B40</f>
        <v>0</v>
      </c>
      <c r="D72" s="49">
        <f>'oil heating total'!C40</f>
        <v>0</v>
      </c>
      <c r="E72" s="49">
        <f>'oil heating total'!D40</f>
        <v>0</v>
      </c>
      <c r="F72" s="49">
        <f>'oil heating total'!E40</f>
        <v>0</v>
      </c>
      <c r="G72" s="49">
        <f>'oil heating total'!F40</f>
        <v>0</v>
      </c>
      <c r="H72" s="331">
        <f>'oil heating total'!G40</f>
        <v>0</v>
      </c>
      <c r="I72" s="331">
        <f>'oil heating total'!H40</f>
        <v>0</v>
      </c>
      <c r="J72" s="331">
        <f>'oil heating total'!I40</f>
        <v>0</v>
      </c>
      <c r="K72" s="331">
        <f>'oil heating total'!J40</f>
        <v>0</v>
      </c>
      <c r="L72" s="331">
        <f>'oil heating total'!K40</f>
        <v>0</v>
      </c>
      <c r="M72" s="331">
        <f>'oil heating total'!L40</f>
        <v>0</v>
      </c>
      <c r="N72" s="331">
        <f>'oil heating total'!M40</f>
        <v>0</v>
      </c>
      <c r="O72" s="331">
        <f>'oil heating total'!N40</f>
        <v>0</v>
      </c>
      <c r="P72" s="331">
        <f>'oil heating total'!O40</f>
        <v>0</v>
      </c>
      <c r="Q72" s="331">
        <f>'oil heating total'!P40</f>
        <v>0</v>
      </c>
      <c r="R72" s="331">
        <f>'oil heating total'!Q40</f>
        <v>0</v>
      </c>
      <c r="S72" s="331">
        <f>'oil heating total'!R40</f>
        <v>0</v>
      </c>
      <c r="T72" s="129">
        <f>'oil heating total'!T40</f>
        <v>0</v>
      </c>
      <c r="U72" s="129">
        <f>'oil heating total'!V40</f>
        <v>0</v>
      </c>
      <c r="V72" s="129">
        <f>'oil heating total'!W40</f>
        <v>0</v>
      </c>
      <c r="W72" s="129">
        <f>'oil heating total'!X40</f>
        <v>0</v>
      </c>
      <c r="X72" s="129">
        <f>'oil heating total'!Y40</f>
        <v>0</v>
      </c>
      <c r="Y72" s="276">
        <f>'oil heating total'!Z40</f>
        <v>0</v>
      </c>
      <c r="Z72" s="276">
        <f>'oil heating total'!AA40</f>
        <v>0</v>
      </c>
      <c r="AA72" s="276">
        <f>'oil heating total'!AB40</f>
        <v>0</v>
      </c>
      <c r="AB72" s="276">
        <f>'oil heating total'!AC40</f>
        <v>0</v>
      </c>
      <c r="AC72" s="276">
        <f>'oil heating total'!AD40</f>
        <v>0</v>
      </c>
      <c r="AD72" s="276">
        <f>'oil heating total'!AE40</f>
        <v>0</v>
      </c>
      <c r="AE72" s="276">
        <f>'oil heating total'!AF40</f>
        <v>0</v>
      </c>
      <c r="AF72" s="276">
        <f>'oil heating total'!AG40</f>
        <v>0</v>
      </c>
      <c r="AG72" s="276">
        <f>'oil heating total'!AH40</f>
        <v>0</v>
      </c>
      <c r="AH72" s="276">
        <f>'oil heating total'!AI40</f>
        <v>0</v>
      </c>
      <c r="AI72" s="276">
        <f>'oil heating total'!AJ40</f>
        <v>0</v>
      </c>
      <c r="AJ72" s="276">
        <f>'oil heating total'!AK40</f>
        <v>0</v>
      </c>
    </row>
    <row r="73" spans="1:36" ht="18.75" hidden="1">
      <c r="A73" s="335" t="s">
        <v>150</v>
      </c>
      <c r="B73" s="334" t="s">
        <v>6</v>
      </c>
      <c r="C73" s="117">
        <f>'Coal heating'!B6</f>
        <v>0.40185561793504027</v>
      </c>
      <c r="D73" s="49">
        <f>'Coal heating'!C6</f>
        <v>98.358989336576087</v>
      </c>
      <c r="E73" s="49">
        <f>'Coal heating'!D6</f>
        <v>303.49662859846416</v>
      </c>
      <c r="F73" s="49">
        <f>'Coal heating'!E6</f>
        <v>0</v>
      </c>
      <c r="G73" s="49">
        <f>'Coal heating'!F6</f>
        <v>0</v>
      </c>
      <c r="H73" s="331">
        <f>'Coal heating'!G6</f>
        <v>84.779768706863422</v>
      </c>
      <c r="I73" s="331">
        <f>'Coal heating'!H6</f>
        <v>261.59656732384138</v>
      </c>
      <c r="J73" s="331">
        <f>'Coal heating'!I6</f>
        <v>0</v>
      </c>
      <c r="K73" s="331">
        <f>'Coal heating'!J6</f>
        <v>0</v>
      </c>
      <c r="L73" s="331">
        <f>'Coal heating'!K6</f>
        <v>10.92978060452432</v>
      </c>
      <c r="M73" s="331">
        <f>'Coal heating'!L6</f>
        <v>33.724945601494589</v>
      </c>
      <c r="N73" s="331">
        <f>'Coal heating'!M6</f>
        <v>0</v>
      </c>
      <c r="O73" s="331">
        <f>'Coal heating'!N6</f>
        <v>0</v>
      </c>
      <c r="P73" s="331">
        <f>'Coal heating'!O6</f>
        <v>2.6494400251883397</v>
      </c>
      <c r="Q73" s="331">
        <f>'Coal heating'!P6</f>
        <v>8.175115673128186</v>
      </c>
      <c r="R73" s="331">
        <f>'Coal heating'!Q6</f>
        <v>0</v>
      </c>
      <c r="S73" s="331">
        <f>'Coal heating'!R6</f>
        <v>0</v>
      </c>
      <c r="T73" s="129">
        <f>'Coal heating'!T6</f>
        <v>17940</v>
      </c>
      <c r="U73" s="129">
        <v>0.40185561793504027</v>
      </c>
      <c r="V73" s="129">
        <f>'Coal heating'!W6</f>
        <v>8970</v>
      </c>
      <c r="W73" s="129">
        <f>'Coal heating'!X6</f>
        <v>0</v>
      </c>
      <c r="X73" s="129">
        <f>'Coal heating'!Y6</f>
        <v>0</v>
      </c>
      <c r="Y73" s="276">
        <f>'Coal heating'!Z6</f>
        <v>7731.6219943892038</v>
      </c>
      <c r="Z73" s="276">
        <f>'Coal heating'!AA6</f>
        <v>7731.6219943892038</v>
      </c>
      <c r="AA73" s="276">
        <f>'Coal heating'!AB6</f>
        <v>0</v>
      </c>
      <c r="AB73" s="276">
        <f>'Coal heating'!AC6</f>
        <v>0</v>
      </c>
      <c r="AC73" s="276">
        <f>'Coal heating'!AD6</f>
        <v>996.75822905314897</v>
      </c>
      <c r="AD73" s="276">
        <f>'Coal heating'!AE6</f>
        <v>996.75822905314897</v>
      </c>
      <c r="AE73" s="276">
        <f>'Coal heating'!AF6</f>
        <v>0</v>
      </c>
      <c r="AF73" s="276">
        <f>'Coal heating'!AG6</f>
        <v>0</v>
      </c>
      <c r="AG73" s="276">
        <f>'Coal heating'!AH6</f>
        <v>241.61977655764611</v>
      </c>
      <c r="AH73" s="276">
        <f>'Coal heating'!AI6</f>
        <v>241.61977655764608</v>
      </c>
      <c r="AI73" s="276">
        <f>'Coal heating'!AJ6</f>
        <v>0</v>
      </c>
      <c r="AJ73" s="276">
        <f>'Coal heating'!AK6</f>
        <v>0</v>
      </c>
    </row>
    <row r="74" spans="1:36" ht="18.75" hidden="1">
      <c r="A74" s="335" t="s">
        <v>150</v>
      </c>
      <c r="B74" s="334" t="s">
        <v>9</v>
      </c>
      <c r="C74" s="117">
        <f>'Coal heating'!B7</f>
        <v>1.1867216592073415</v>
      </c>
      <c r="D74" s="49">
        <f>'Coal heating'!C7</f>
        <v>1186.7216592073414</v>
      </c>
      <c r="E74" s="49">
        <f>'Coal heating'!D7</f>
        <v>0</v>
      </c>
      <c r="F74" s="49">
        <f>'Coal heating'!E7</f>
        <v>0</v>
      </c>
      <c r="G74" s="49">
        <f>'Coal heating'!F7</f>
        <v>0</v>
      </c>
      <c r="H74" s="331">
        <f>'Coal heating'!G7</f>
        <v>719.88784996046002</v>
      </c>
      <c r="I74" s="331">
        <f>'Coal heating'!H7</f>
        <v>0</v>
      </c>
      <c r="J74" s="331">
        <f>'Coal heating'!I7</f>
        <v>0</v>
      </c>
      <c r="K74" s="331">
        <f>'Coal heating'!J7</f>
        <v>0</v>
      </c>
      <c r="L74" s="331">
        <f>'Coal heating'!K7</f>
        <v>381.41526280864315</v>
      </c>
      <c r="M74" s="331">
        <f>'Coal heating'!L7</f>
        <v>0</v>
      </c>
      <c r="N74" s="331">
        <f>'Coal heating'!M7</f>
        <v>0</v>
      </c>
      <c r="O74" s="331">
        <f>'Coal heating'!N7</f>
        <v>0</v>
      </c>
      <c r="P74" s="331">
        <f>'Coal heating'!O7</f>
        <v>85.418546421216845</v>
      </c>
      <c r="Q74" s="331">
        <f>'Coal heating'!P7</f>
        <v>0</v>
      </c>
      <c r="R74" s="331">
        <f>'Coal heating'!Q7</f>
        <v>0</v>
      </c>
      <c r="S74" s="331">
        <f>'Coal heating'!R7</f>
        <v>0</v>
      </c>
      <c r="T74" s="129">
        <f>'Coal heating'!T7</f>
        <v>96770.685225728128</v>
      </c>
      <c r="U74" s="129">
        <f>'Coal heating'!V7</f>
        <v>96770.685225728128</v>
      </c>
      <c r="V74" s="129">
        <f>'Coal heating'!W7</f>
        <v>0</v>
      </c>
      <c r="W74" s="129">
        <f>'Coal heating'!X7</f>
        <v>0</v>
      </c>
      <c r="X74" s="129">
        <f>'Coal heating'!Y7</f>
        <v>0</v>
      </c>
      <c r="Y74" s="276">
        <f>'Coal heating'!Z7</f>
        <v>58702.931716002604</v>
      </c>
      <c r="Z74" s="276">
        <f>'Coal heating'!AA7</f>
        <v>0</v>
      </c>
      <c r="AA74" s="276">
        <f>'Coal heating'!AB7</f>
        <v>0</v>
      </c>
      <c r="AB74" s="276">
        <f>'Coal heating'!AC7</f>
        <v>0</v>
      </c>
      <c r="AC74" s="276">
        <f>'Coal heating'!AD7</f>
        <v>31102.33646716881</v>
      </c>
      <c r="AD74" s="276">
        <f>'Coal heating'!AE7</f>
        <v>0</v>
      </c>
      <c r="AE74" s="276">
        <f>'Coal heating'!AF7</f>
        <v>0</v>
      </c>
      <c r="AF74" s="276">
        <f>'Coal heating'!AG7</f>
        <v>0</v>
      </c>
      <c r="AG74" s="276">
        <f>'Coal heating'!AH7</f>
        <v>6965.4170411687082</v>
      </c>
      <c r="AH74" s="276">
        <f>'Coal heating'!AI7</f>
        <v>0</v>
      </c>
      <c r="AI74" s="276">
        <f>'Coal heating'!AJ7</f>
        <v>0</v>
      </c>
      <c r="AJ74" s="276">
        <f>'Coal heating'!AK7</f>
        <v>0</v>
      </c>
    </row>
    <row r="75" spans="1:36" ht="18.75" hidden="1">
      <c r="A75" s="335" t="s">
        <v>150</v>
      </c>
      <c r="B75" s="334" t="s">
        <v>18</v>
      </c>
      <c r="C75" s="117">
        <f>'Coal heating'!B8</f>
        <v>3.6814798331135941</v>
      </c>
      <c r="D75" s="49">
        <f>'Coal heating'!C8</f>
        <v>3676.0454664984572</v>
      </c>
      <c r="E75" s="49">
        <f>'Coal heating'!D8</f>
        <v>0.54499425347436314</v>
      </c>
      <c r="F75" s="49">
        <f>'Coal heating'!E8</f>
        <v>4.8893723616624696</v>
      </c>
      <c r="G75" s="49">
        <f>'Coal heating'!F8</f>
        <v>0</v>
      </c>
      <c r="H75" s="331">
        <f>'Coal heating'!G8</f>
        <v>2084.0055481753839</v>
      </c>
      <c r="I75" s="331">
        <f>'Coal heating'!H8</f>
        <v>0.30896545168309086</v>
      </c>
      <c r="J75" s="331">
        <f>'Coal heating'!I8</f>
        <v>2.7718588416986445</v>
      </c>
      <c r="K75" s="331">
        <f>'Coal heating'!J8</f>
        <v>0</v>
      </c>
      <c r="L75" s="331">
        <f>'Coal heating'!K8</f>
        <v>1073.0409575916883</v>
      </c>
      <c r="M75" s="331">
        <f>'Coal heating'!L8</f>
        <v>0.15908430974525961</v>
      </c>
      <c r="N75" s="331">
        <f>'Coal heating'!M8</f>
        <v>1.4272121628512051</v>
      </c>
      <c r="O75" s="331">
        <f>'Coal heating'!N8</f>
        <v>0</v>
      </c>
      <c r="P75" s="331">
        <f>'Coal heating'!O8</f>
        <v>518.99896072402771</v>
      </c>
      <c r="Q75" s="331">
        <f>'Coal heating'!P8</f>
        <v>7.6944492044921917E-2</v>
      </c>
      <c r="R75" s="331">
        <f>'Coal heating'!Q8</f>
        <v>0.69030135710283436</v>
      </c>
      <c r="S75" s="331">
        <f>'Coal heating'!R8</f>
        <v>0</v>
      </c>
      <c r="T75" s="129">
        <f>'Coal heating'!T8</f>
        <v>364837.37400000007</v>
      </c>
      <c r="U75" s="129">
        <f>'Coal heating'!V8</f>
        <v>364759.27868716465</v>
      </c>
      <c r="V75" s="129">
        <f>'Coal heating'!W8</f>
        <v>13.345781297573858</v>
      </c>
      <c r="W75" s="129">
        <f>'Coal heating'!X8</f>
        <v>64.749531537841378</v>
      </c>
      <c r="X75" s="129">
        <f>'Coal heating'!Y8</f>
        <v>0</v>
      </c>
      <c r="Y75" s="276">
        <f>'Coal heating'!Z8</f>
        <v>206787.52955049209</v>
      </c>
      <c r="Z75" s="276">
        <f>'Coal heating'!AA8</f>
        <v>7.5659244485274559</v>
      </c>
      <c r="AA75" s="276">
        <f>'Coal heating'!AB8</f>
        <v>36.707484767632991</v>
      </c>
      <c r="AB75" s="276">
        <f>'Coal heating'!AC8</f>
        <v>0</v>
      </c>
      <c r="AC75" s="276">
        <f>'Coal heating'!AD8</f>
        <v>106473.55949755169</v>
      </c>
      <c r="AD75" s="276">
        <f>'Coal heating'!AE8</f>
        <v>3.8956454902062636</v>
      </c>
      <c r="AE75" s="276">
        <f>'Coal heating'!AF8</f>
        <v>18.900446133806732</v>
      </c>
      <c r="AF75" s="276">
        <f>'Coal heating'!AG8</f>
        <v>0</v>
      </c>
      <c r="AG75" s="276">
        <f>'Coal heating'!AH8</f>
        <v>51498.189638390832</v>
      </c>
      <c r="AH75" s="276">
        <f>'Coal heating'!AI8</f>
        <v>1.8842113588134275</v>
      </c>
      <c r="AI75" s="276">
        <f>'Coal heating'!AJ8</f>
        <v>9.141600636272063</v>
      </c>
      <c r="AJ75" s="276">
        <f>'Coal heating'!AK8</f>
        <v>0</v>
      </c>
    </row>
    <row r="76" spans="1:36" ht="18.75" hidden="1">
      <c r="A76" s="335" t="s">
        <v>150</v>
      </c>
      <c r="B76" s="334" t="s">
        <v>16</v>
      </c>
      <c r="C76" s="117">
        <f>'Coal heating'!B9</f>
        <v>3.2102137939305678E-2</v>
      </c>
      <c r="D76" s="49">
        <f>'Coal heating'!C9</f>
        <v>30.086432303428627</v>
      </c>
      <c r="E76" s="49">
        <f>'Coal heating'!D9</f>
        <v>1.5473702834419556</v>
      </c>
      <c r="F76" s="49">
        <f>'Coal heating'!E9</f>
        <v>0.46833535243509572</v>
      </c>
      <c r="G76" s="49">
        <f>'Coal heating'!F9</f>
        <v>0</v>
      </c>
      <c r="H76" s="331">
        <f>'Coal heating'!G9</f>
        <v>11.712504895328248</v>
      </c>
      <c r="I76" s="331">
        <f>'Coal heating'!H9</f>
        <v>0.60238388642823604</v>
      </c>
      <c r="J76" s="331">
        <f>'Coal heating'!I9</f>
        <v>0.18232072359826557</v>
      </c>
      <c r="K76" s="331">
        <f>'Coal heating'!J9</f>
        <v>0</v>
      </c>
      <c r="L76" s="331">
        <f>'Coal heating'!K9</f>
        <v>11.480284350533653</v>
      </c>
      <c r="M76" s="331">
        <f>'Coal heating'!L9</f>
        <v>0.59044059030738272</v>
      </c>
      <c r="N76" s="331">
        <f>'Coal heating'!M9</f>
        <v>0.17870590182105364</v>
      </c>
      <c r="O76" s="331">
        <f>'Coal heating'!N9</f>
        <v>0</v>
      </c>
      <c r="P76" s="331">
        <f>'Coal heating'!O9</f>
        <v>6.8936430482182338</v>
      </c>
      <c r="Q76" s="331">
        <f>'Coal heating'!P9</f>
        <v>0.35454580622553611</v>
      </c>
      <c r="R76" s="331">
        <f>'Coal heating'!Q9</f>
        <v>0.10730872687025482</v>
      </c>
      <c r="S76" s="331">
        <f>'Coal heating'!R9</f>
        <v>0</v>
      </c>
      <c r="T76" s="129">
        <f>'Coal heating'!T9</f>
        <v>1877.4707674312715</v>
      </c>
      <c r="U76" s="129">
        <f>'Coal heating'!V9</f>
        <v>1828.2955939523658</v>
      </c>
      <c r="V76" s="129">
        <f>'Coal heating'!W9</f>
        <v>42.020700710437623</v>
      </c>
      <c r="W76" s="129">
        <f>'Coal heating'!X9</f>
        <v>7.15447276846802</v>
      </c>
      <c r="X76" s="129">
        <f>'Coal heating'!Y9</f>
        <v>0</v>
      </c>
      <c r="Y76" s="276">
        <f>'Coal heating'!Z9</f>
        <v>711.74677292952401</v>
      </c>
      <c r="Z76" s="276">
        <f>'Coal heating'!AA9</f>
        <v>16.358458788513904</v>
      </c>
      <c r="AA76" s="276">
        <f>'Coal heating'!AB9</f>
        <v>2.785202196960467</v>
      </c>
      <c r="AB76" s="276">
        <f>'Coal heating'!AC9</f>
        <v>0</v>
      </c>
      <c r="AC76" s="276">
        <f>'Coal heating'!AD9</f>
        <v>697.63516957545289</v>
      </c>
      <c r="AD76" s="276">
        <f>'Coal heating'!AE9</f>
        <v>16.034124220817478</v>
      </c>
      <c r="AE76" s="276">
        <f>'Coal heating'!AF9</f>
        <v>2.7299807752986291</v>
      </c>
      <c r="AF76" s="276">
        <f>'Coal heating'!AG9</f>
        <v>0</v>
      </c>
      <c r="AG76" s="276">
        <f>'Coal heating'!AH9</f>
        <v>418.91365144738904</v>
      </c>
      <c r="AH76" s="276">
        <f>'Coal heating'!AI9</f>
        <v>9.6281177011062393</v>
      </c>
      <c r="AI76" s="276">
        <f>'Coal heating'!AJ9</f>
        <v>1.6392897962089246</v>
      </c>
      <c r="AJ76" s="276">
        <f>'Coal heating'!AK9</f>
        <v>0</v>
      </c>
    </row>
    <row r="77" spans="1:36" ht="18.75" hidden="1">
      <c r="A77" s="335" t="s">
        <v>150</v>
      </c>
      <c r="B77" s="334" t="s">
        <v>22</v>
      </c>
      <c r="C77" s="117">
        <f>'Coal heating'!B10</f>
        <v>0</v>
      </c>
      <c r="D77" s="49">
        <f>'Coal heating'!C10</f>
        <v>0</v>
      </c>
      <c r="E77" s="49">
        <f>'Coal heating'!D10</f>
        <v>0</v>
      </c>
      <c r="F77" s="49">
        <f>'Coal heating'!E10</f>
        <v>0</v>
      </c>
      <c r="G77" s="49">
        <f>'Coal heating'!F10</f>
        <v>0</v>
      </c>
      <c r="H77" s="331">
        <f>'Coal heating'!G10</f>
        <v>0</v>
      </c>
      <c r="I77" s="331">
        <f>'Coal heating'!H10</f>
        <v>0</v>
      </c>
      <c r="J77" s="331">
        <f>'Coal heating'!I10</f>
        <v>0</v>
      </c>
      <c r="K77" s="331">
        <f>'Coal heating'!J10</f>
        <v>0</v>
      </c>
      <c r="L77" s="331">
        <f>'Coal heating'!K10</f>
        <v>0</v>
      </c>
      <c r="M77" s="331">
        <f>'Coal heating'!L10</f>
        <v>0</v>
      </c>
      <c r="N77" s="331">
        <f>'Coal heating'!M10</f>
        <v>0</v>
      </c>
      <c r="O77" s="331">
        <f>'Coal heating'!N10</f>
        <v>0</v>
      </c>
      <c r="P77" s="331">
        <f>'Coal heating'!O10</f>
        <v>0</v>
      </c>
      <c r="Q77" s="331">
        <f>'Coal heating'!P10</f>
        <v>0</v>
      </c>
      <c r="R77" s="331">
        <f>'Coal heating'!Q10</f>
        <v>0</v>
      </c>
      <c r="S77" s="331">
        <f>'Coal heating'!R10</f>
        <v>0</v>
      </c>
      <c r="T77" s="129">
        <f>'Coal heating'!T10</f>
        <v>0</v>
      </c>
      <c r="U77" s="129">
        <f>'Coal heating'!V10</f>
        <v>0</v>
      </c>
      <c r="V77" s="129">
        <f>'Coal heating'!W10</f>
        <v>0</v>
      </c>
      <c r="W77" s="129">
        <f>'Coal heating'!X10</f>
        <v>0</v>
      </c>
      <c r="X77" s="129">
        <f>'Coal heating'!Y10</f>
        <v>0</v>
      </c>
      <c r="Y77" s="276">
        <f>'Coal heating'!Z10</f>
        <v>0</v>
      </c>
      <c r="Z77" s="276">
        <f>'Coal heating'!AA10</f>
        <v>0</v>
      </c>
      <c r="AA77" s="276">
        <f>'Coal heating'!AB10</f>
        <v>0</v>
      </c>
      <c r="AB77" s="276">
        <f>'Coal heating'!AC10</f>
        <v>0</v>
      </c>
      <c r="AC77" s="276">
        <f>'Coal heating'!AD10</f>
        <v>0</v>
      </c>
      <c r="AD77" s="276">
        <f>'Coal heating'!AE10</f>
        <v>0</v>
      </c>
      <c r="AE77" s="276">
        <f>'Coal heating'!AF10</f>
        <v>0</v>
      </c>
      <c r="AF77" s="276">
        <f>'Coal heating'!AG10</f>
        <v>0</v>
      </c>
      <c r="AG77" s="276">
        <f>'Coal heating'!AH10</f>
        <v>0</v>
      </c>
      <c r="AH77" s="276">
        <f>'Coal heating'!AI10</f>
        <v>0</v>
      </c>
      <c r="AI77" s="276">
        <f>'Coal heating'!AJ10</f>
        <v>0</v>
      </c>
      <c r="AJ77" s="276">
        <f>'Coal heating'!AK10</f>
        <v>0</v>
      </c>
    </row>
    <row r="78" spans="1:36" ht="18.75" hidden="1">
      <c r="A78" s="335" t="s">
        <v>150</v>
      </c>
      <c r="B78" s="334" t="s">
        <v>19</v>
      </c>
      <c r="C78" s="117">
        <f>'Coal heating'!B11</f>
        <v>1.0216594206437299</v>
      </c>
      <c r="D78" s="49">
        <f>'Coal heating'!C11</f>
        <v>816.91175250741423</v>
      </c>
      <c r="E78" s="49">
        <f>'Coal heating'!D11</f>
        <v>167.47192158390098</v>
      </c>
      <c r="F78" s="49">
        <f>'Coal heating'!E11</f>
        <v>37.275746552414617</v>
      </c>
      <c r="G78" s="49">
        <f>'Coal heating'!F11</f>
        <v>0</v>
      </c>
      <c r="H78" s="331">
        <f>'Coal heating'!G11</f>
        <v>423.1264683646728</v>
      </c>
      <c r="I78" s="331">
        <f>'Coal heating'!H11</f>
        <v>86.743522188950635</v>
      </c>
      <c r="J78" s="331">
        <f>'Coal heating'!I11</f>
        <v>19.307293530749732</v>
      </c>
      <c r="K78" s="331">
        <f>'Coal heating'!J11</f>
        <v>0</v>
      </c>
      <c r="L78" s="331">
        <f>'Coal heating'!K11</f>
        <v>246.1297288344951</v>
      </c>
      <c r="M78" s="331">
        <f>'Coal heating'!L11</f>
        <v>50.458104587573878</v>
      </c>
      <c r="N78" s="331">
        <f>'Coal heating'!M11</f>
        <v>11.230918594191612</v>
      </c>
      <c r="O78" s="331">
        <f>'Coal heating'!N11</f>
        <v>0</v>
      </c>
      <c r="P78" s="331">
        <f>'Coal heating'!O11</f>
        <v>147.65555530824648</v>
      </c>
      <c r="Q78" s="331">
        <f>'Coal heating'!P11</f>
        <v>30.270294807376487</v>
      </c>
      <c r="R78" s="331">
        <f>'Coal heating'!Q11</f>
        <v>6.7375344274732791</v>
      </c>
      <c r="S78" s="331">
        <f>'Coal heating'!R11</f>
        <v>0</v>
      </c>
      <c r="T78" s="129">
        <f>'Coal heating'!T11</f>
        <v>98761</v>
      </c>
      <c r="U78" s="129">
        <f>'Coal heating'!V11</f>
        <v>92252.412779223363</v>
      </c>
      <c r="V78" s="129">
        <f>'Coal heating'!W11</f>
        <v>5513.6087692961837</v>
      </c>
      <c r="W78" s="129">
        <f>'Coal heating'!X11</f>
        <v>994.97845148045053</v>
      </c>
      <c r="X78" s="129">
        <f>'Coal heating'!Y11</f>
        <v>0</v>
      </c>
      <c r="Y78" s="276">
        <f>'Coal heating'!Z11</f>
        <v>34548.072503265954</v>
      </c>
      <c r="Z78" s="276">
        <f>'Coal heating'!AA11</f>
        <v>7082.566839542892</v>
      </c>
      <c r="AA78" s="276">
        <f>'Coal heating'!AB11</f>
        <v>1576.431224735622</v>
      </c>
      <c r="AB78" s="276">
        <f>'Coal heating'!AC11</f>
        <v>0</v>
      </c>
      <c r="AC78" s="276">
        <f>'Coal heating'!AD11</f>
        <v>20096.37390411305</v>
      </c>
      <c r="AD78" s="276">
        <f>'Coal heating'!AE11</f>
        <v>4119.8799555277901</v>
      </c>
      <c r="AE78" s="276">
        <f>'Coal heating'!AF11</f>
        <v>916.99909809472149</v>
      </c>
      <c r="AF78" s="276">
        <f>'Coal heating'!AG11</f>
        <v>0</v>
      </c>
      <c r="AG78" s="276">
        <f>'Coal heating'!AH11</f>
        <v>12056.005028507927</v>
      </c>
      <c r="AH78" s="276">
        <f>'Coal heating'!AI11</f>
        <v>2471.5550027921417</v>
      </c>
      <c r="AI78" s="276">
        <f>'Coal heating'!AJ11</f>
        <v>550.11644341990166</v>
      </c>
      <c r="AJ78" s="276">
        <f>'Coal heating'!AK11</f>
        <v>0</v>
      </c>
    </row>
    <row r="79" spans="1:36" ht="18.75" hidden="1">
      <c r="A79" s="335" t="s">
        <v>150</v>
      </c>
      <c r="B79" s="334" t="s">
        <v>3</v>
      </c>
      <c r="C79" s="117">
        <f>'Coal heating'!B12</f>
        <v>0</v>
      </c>
      <c r="D79" s="49">
        <f>'Coal heating'!C12</f>
        <v>0</v>
      </c>
      <c r="E79" s="49">
        <f>'Coal heating'!D12</f>
        <v>0</v>
      </c>
      <c r="F79" s="49">
        <f>'Coal heating'!E12</f>
        <v>0</v>
      </c>
      <c r="G79" s="49">
        <f>'Coal heating'!F12</f>
        <v>0</v>
      </c>
      <c r="H79" s="331">
        <f>'Coal heating'!G12</f>
        <v>0</v>
      </c>
      <c r="I79" s="331">
        <f>'Coal heating'!H12</f>
        <v>0</v>
      </c>
      <c r="J79" s="331">
        <f>'Coal heating'!I12</f>
        <v>0</v>
      </c>
      <c r="K79" s="331">
        <f>'Coal heating'!J12</f>
        <v>0</v>
      </c>
      <c r="L79" s="331">
        <f>'Coal heating'!K12</f>
        <v>0</v>
      </c>
      <c r="M79" s="331">
        <f>'Coal heating'!L12</f>
        <v>0</v>
      </c>
      <c r="N79" s="331">
        <f>'Coal heating'!M12</f>
        <v>0</v>
      </c>
      <c r="O79" s="331">
        <f>'Coal heating'!N12</f>
        <v>0</v>
      </c>
      <c r="P79" s="331">
        <f>'Coal heating'!O12</f>
        <v>0</v>
      </c>
      <c r="Q79" s="331">
        <f>'Coal heating'!P12</f>
        <v>0</v>
      </c>
      <c r="R79" s="331">
        <f>'Coal heating'!Q12</f>
        <v>0</v>
      </c>
      <c r="S79" s="331">
        <f>'Coal heating'!R12</f>
        <v>0</v>
      </c>
      <c r="T79" s="129">
        <f>'Coal heating'!T12</f>
        <v>0</v>
      </c>
      <c r="U79" s="129">
        <f>'Coal heating'!V12</f>
        <v>0</v>
      </c>
      <c r="V79" s="129">
        <f>'Coal heating'!W12</f>
        <v>0</v>
      </c>
      <c r="W79" s="129">
        <f>'Coal heating'!X12</f>
        <v>0</v>
      </c>
      <c r="X79" s="129">
        <f>'Coal heating'!Y12</f>
        <v>0</v>
      </c>
      <c r="Y79" s="276">
        <f>'Coal heating'!Z12</f>
        <v>0</v>
      </c>
      <c r="Z79" s="276">
        <f>'Coal heating'!AA12</f>
        <v>0</v>
      </c>
      <c r="AA79" s="276">
        <f>'Coal heating'!AB12</f>
        <v>0</v>
      </c>
      <c r="AB79" s="276">
        <f>'Coal heating'!AC12</f>
        <v>0</v>
      </c>
      <c r="AC79" s="276">
        <f>'Coal heating'!AD12</f>
        <v>0</v>
      </c>
      <c r="AD79" s="276">
        <f>'Coal heating'!AE12</f>
        <v>0</v>
      </c>
      <c r="AE79" s="276">
        <f>'Coal heating'!AF12</f>
        <v>0</v>
      </c>
      <c r="AF79" s="276">
        <f>'Coal heating'!AG12</f>
        <v>0</v>
      </c>
      <c r="AG79" s="276">
        <f>'Coal heating'!AH12</f>
        <v>0</v>
      </c>
      <c r="AH79" s="276">
        <f>'Coal heating'!AI12</f>
        <v>0</v>
      </c>
      <c r="AI79" s="276">
        <f>'Coal heating'!AJ12</f>
        <v>0</v>
      </c>
      <c r="AJ79" s="276">
        <f>'Coal heating'!AK12</f>
        <v>0</v>
      </c>
    </row>
    <row r="80" spans="1:36" ht="18.75" hidden="1">
      <c r="A80" s="335" t="s">
        <v>150</v>
      </c>
      <c r="B80" s="334" t="s">
        <v>20</v>
      </c>
      <c r="C80" s="117">
        <f>'Coal heating'!B13</f>
        <v>2.127771606821284E-2</v>
      </c>
      <c r="D80" s="49">
        <f>'Coal heating'!C13</f>
        <v>7.35075713664828</v>
      </c>
      <c r="E80" s="49">
        <f>'Coal heating'!D13</f>
        <v>3.1394495713944099</v>
      </c>
      <c r="F80" s="49">
        <f>'Coal heating'!E13</f>
        <v>10.78750936017015</v>
      </c>
      <c r="G80" s="49">
        <f>'Coal heating'!F13</f>
        <v>0</v>
      </c>
      <c r="H80" s="331">
        <f>'Coal heating'!G13</f>
        <v>3.488377452603364</v>
      </c>
      <c r="I80" s="331">
        <f>'Coal heating'!H13</f>
        <v>1.4898581050701318</v>
      </c>
      <c r="J80" s="331">
        <f>'Coal heating'!I13</f>
        <v>5.119323591055795</v>
      </c>
      <c r="K80" s="331">
        <f>'Coal heating'!J13</f>
        <v>0</v>
      </c>
      <c r="L80" s="331">
        <f>'Coal heating'!K13</f>
        <v>2.1149652298233992</v>
      </c>
      <c r="M80" s="331">
        <f>'Coal heating'!L13</f>
        <v>0.90328473119854791</v>
      </c>
      <c r="N80" s="331">
        <f>'Coal heating'!M13</f>
        <v>3.1037900979486532</v>
      </c>
      <c r="O80" s="331">
        <f>'Coal heating'!N13</f>
        <v>0</v>
      </c>
      <c r="P80" s="331">
        <f>'Coal heating'!O13</f>
        <v>1.7474144567587633</v>
      </c>
      <c r="Q80" s="331">
        <f>'Coal heating'!P13</f>
        <v>0.74630673620936772</v>
      </c>
      <c r="R80" s="331">
        <f>'Coal heating'!Q13</f>
        <v>2.5643956748892034</v>
      </c>
      <c r="S80" s="331">
        <f>'Coal heating'!R13</f>
        <v>0</v>
      </c>
      <c r="T80" s="129">
        <f>'Coal heating'!T13</f>
        <v>809.13938516808514</v>
      </c>
      <c r="U80" s="129">
        <f>'Coal heating'!V13</f>
        <v>559.50852412280892</v>
      </c>
      <c r="V80" s="129">
        <f>'Coal heating'!W13</f>
        <v>92.784153017316342</v>
      </c>
      <c r="W80" s="129">
        <f>'Coal heating'!X13</f>
        <v>156.84670802795986</v>
      </c>
      <c r="X80" s="129">
        <f>'Coal heating'!Y13</f>
        <v>0</v>
      </c>
      <c r="Y80" s="276">
        <f>'Coal heating'!Z13</f>
        <v>265.52052844799221</v>
      </c>
      <c r="Z80" s="276">
        <f>'Coal heating'!AA13</f>
        <v>44.031674726281238</v>
      </c>
      <c r="AA80" s="276">
        <f>'Coal heating'!AB13</f>
        <v>74.433219522801721</v>
      </c>
      <c r="AB80" s="276">
        <f>'Coal heating'!AC13</f>
        <v>0</v>
      </c>
      <c r="AC80" s="276">
        <f>'Coal heating'!AD13</f>
        <v>160.98220250011732</v>
      </c>
      <c r="AD80" s="276">
        <f>'Coal heating'!AE13</f>
        <v>26.695924487036038</v>
      </c>
      <c r="AE80" s="276">
        <f>'Coal heating'!AF13</f>
        <v>45.128049751913494</v>
      </c>
      <c r="AF80" s="276">
        <f>'Coal heating'!AG13</f>
        <v>0</v>
      </c>
      <c r="AG80" s="276">
        <f>'Coal heating'!AH13</f>
        <v>133.00579317469948</v>
      </c>
      <c r="AH80" s="276">
        <f>'Coal heating'!AI13</f>
        <v>22.056553803999066</v>
      </c>
      <c r="AI80" s="276">
        <f>'Coal heating'!AJ13</f>
        <v>37.285438753244655</v>
      </c>
      <c r="AJ80" s="276">
        <f>'Coal heating'!AK13</f>
        <v>0</v>
      </c>
    </row>
    <row r="81" spans="1:36" ht="18.75" hidden="1">
      <c r="A81" s="335" t="s">
        <v>150</v>
      </c>
      <c r="B81" s="334" t="s">
        <v>13</v>
      </c>
      <c r="C81" s="117">
        <f>'Coal heating'!B14</f>
        <v>4.1893988598900041E-2</v>
      </c>
      <c r="D81" s="49">
        <f>'Coal heating'!C14</f>
        <v>36.504305485077403</v>
      </c>
      <c r="E81" s="49">
        <f>'Coal heating'!D14</f>
        <v>2.8227866844569842</v>
      </c>
      <c r="F81" s="49">
        <f>'Coal heating'!E14</f>
        <v>2.5668964293656553</v>
      </c>
      <c r="G81" s="49">
        <f>'Coal heating'!F14</f>
        <v>0</v>
      </c>
      <c r="H81" s="331">
        <f>'Coal heating'!G14</f>
        <v>20.694840653223551</v>
      </c>
      <c r="I81" s="331">
        <f>'Coal heating'!H14</f>
        <v>1.6002802917797971</v>
      </c>
      <c r="J81" s="331">
        <f>'Coal heating'!I14</f>
        <v>1.4552122516278603</v>
      </c>
      <c r="K81" s="331">
        <f>'Coal heating'!J14</f>
        <v>0</v>
      </c>
      <c r="L81" s="331">
        <f>'Coal heating'!K14</f>
        <v>10.655639401336934</v>
      </c>
      <c r="M81" s="331">
        <f>'Coal heating'!L14</f>
        <v>0.82397395640809878</v>
      </c>
      <c r="N81" s="331">
        <f>'Coal heating'!M14</f>
        <v>0.74927936221334113</v>
      </c>
      <c r="O81" s="331">
        <f>'Coal heating'!N14</f>
        <v>0</v>
      </c>
      <c r="P81" s="331">
        <f>'Coal heating'!O14</f>
        <v>5.153825430443856</v>
      </c>
      <c r="Q81" s="331">
        <f>'Coal heating'!P14</f>
        <v>0.39853243626343859</v>
      </c>
      <c r="R81" s="331">
        <f>'Coal heating'!Q14</f>
        <v>0.36240481551931636</v>
      </c>
      <c r="S81" s="331">
        <f>'Coal heating'!R14</f>
        <v>0</v>
      </c>
      <c r="T81" s="129">
        <f>'Coal heating'!T14</f>
        <v>3037.1981873510431</v>
      </c>
      <c r="U81" s="129">
        <f>'Coal heating'!V14</f>
        <v>2928.1514444667464</v>
      </c>
      <c r="V81" s="129">
        <f>'Coal heating'!W14</f>
        <v>79.554608724113805</v>
      </c>
      <c r="W81" s="129">
        <f>'Coal heating'!X14</f>
        <v>29.49213416018295</v>
      </c>
      <c r="X81" s="129">
        <f>'Coal heating'!Y14</f>
        <v>0</v>
      </c>
      <c r="Y81" s="276">
        <f>'Coal heating'!Z14</f>
        <v>1660.0131613691069</v>
      </c>
      <c r="Z81" s="276">
        <f>'Coal heating'!AA14</f>
        <v>45.100706037302864</v>
      </c>
      <c r="AA81" s="276">
        <f>'Coal heating'!AB14</f>
        <v>16.71953510303593</v>
      </c>
      <c r="AB81" s="276">
        <f>'Coal heating'!AC14</f>
        <v>0</v>
      </c>
      <c r="AC81" s="276">
        <f>'Coal heating'!AD14</f>
        <v>854.73002403945918</v>
      </c>
      <c r="AD81" s="276">
        <f>'Coal heating'!AE14</f>
        <v>23.222061398396967</v>
      </c>
      <c r="AE81" s="276">
        <f>'Coal heating'!AF14</f>
        <v>8.6087803236211347</v>
      </c>
      <c r="AF81" s="276">
        <f>'Coal heating'!AG14</f>
        <v>0</v>
      </c>
      <c r="AG81" s="276">
        <f>'Coal heating'!AH14</f>
        <v>413.40825905818036</v>
      </c>
      <c r="AH81" s="276">
        <f>'Coal heating'!AI14</f>
        <v>11.231841288413971</v>
      </c>
      <c r="AI81" s="276">
        <f>'Coal heating'!AJ14</f>
        <v>4.1638187335258863</v>
      </c>
      <c r="AJ81" s="276">
        <f>'Coal heating'!AK14</f>
        <v>0</v>
      </c>
    </row>
    <row r="82" spans="1:36" ht="18.75" hidden="1">
      <c r="A82" s="335" t="s">
        <v>150</v>
      </c>
      <c r="B82" s="334" t="s">
        <v>4</v>
      </c>
      <c r="C82" s="117">
        <f>'Coal heating'!B15</f>
        <v>1.0301582095033903</v>
      </c>
      <c r="D82" s="49">
        <f>'Coal heating'!C15</f>
        <v>972.09750133312957</v>
      </c>
      <c r="E82" s="49">
        <f>'Coal heating'!D15</f>
        <v>23.695574563030739</v>
      </c>
      <c r="F82" s="49">
        <f>'Coal heating'!E15</f>
        <v>34.365133607230163</v>
      </c>
      <c r="G82" s="49">
        <f>'Coal heating'!F15</f>
        <v>0</v>
      </c>
      <c r="H82" s="331">
        <f>'Coal heating'!G15</f>
        <v>837.89190880691353</v>
      </c>
      <c r="I82" s="331">
        <f>'Coal heating'!H15</f>
        <v>20.424216885308564</v>
      </c>
      <c r="J82" s="331">
        <f>'Coal heating'!I15</f>
        <v>29.620760628515537</v>
      </c>
      <c r="K82" s="331">
        <f>'Coal heating'!J15</f>
        <v>0</v>
      </c>
      <c r="L82" s="331">
        <f>'Coal heating'!K15</f>
        <v>108.02075628715734</v>
      </c>
      <c r="M82" s="331">
        <f>'Coal heating'!L15</f>
        <v>2.6330834936280225</v>
      </c>
      <c r="N82" s="331">
        <f>'Coal heating'!M15</f>
        <v>3.8186989649406455</v>
      </c>
      <c r="O82" s="331">
        <f>'Coal heating'!N15</f>
        <v>0</v>
      </c>
      <c r="P82" s="331">
        <f>'Coal heating'!O15</f>
        <v>26.184836239058733</v>
      </c>
      <c r="Q82" s="331">
        <f>'Coal heating'!P15</f>
        <v>0.63827418409415049</v>
      </c>
      <c r="R82" s="331">
        <f>'Coal heating'!Q15</f>
        <v>0.92567401377398062</v>
      </c>
      <c r="S82" s="331">
        <f>'Coal heating'!R15</f>
        <v>0</v>
      </c>
      <c r="T82" s="129">
        <f>'Coal heating'!T15</f>
        <v>90000</v>
      </c>
      <c r="U82" s="129">
        <f>'Coal heating'!V15</f>
        <v>88651.933552509887</v>
      </c>
      <c r="V82" s="129">
        <f>'Coal heating'!W15</f>
        <v>700.33497509323331</v>
      </c>
      <c r="W82" s="129">
        <f>'Coal heating'!X15</f>
        <v>647.73147239689274</v>
      </c>
      <c r="X82" s="129">
        <f>'Coal heating'!Y15</f>
        <v>0</v>
      </c>
      <c r="Y82" s="276">
        <f>'Coal heating'!Z15</f>
        <v>76412.847190603759</v>
      </c>
      <c r="Z82" s="276">
        <f>'Coal heating'!AA15</f>
        <v>603.64830511380808</v>
      </c>
      <c r="AA82" s="276">
        <f>'Coal heating'!AB15</f>
        <v>558.30712357212042</v>
      </c>
      <c r="AB82" s="276">
        <f>'Coal heating'!AC15</f>
        <v>0</v>
      </c>
      <c r="AC82" s="276">
        <f>'Coal heating'!AD15</f>
        <v>9851.1197647644585</v>
      </c>
      <c r="AD82" s="276">
        <f>'Coal heating'!AE15</f>
        <v>77.822145988618999</v>
      </c>
      <c r="AE82" s="276">
        <f>'Coal heating'!AF15</f>
        <v>71.976775398920338</v>
      </c>
      <c r="AF82" s="276">
        <f>'Coal heating'!AG15</f>
        <v>0</v>
      </c>
      <c r="AG82" s="276">
        <f>'Coal heating'!AH15</f>
        <v>2387.9665971416644</v>
      </c>
      <c r="AH82" s="276">
        <f>'Coal heating'!AI15</f>
        <v>18.864523990806205</v>
      </c>
      <c r="AI82" s="276">
        <f>'Coal heating'!AJ15</f>
        <v>17.447573425851989</v>
      </c>
      <c r="AJ82" s="276">
        <f>'Coal heating'!AK15</f>
        <v>0</v>
      </c>
    </row>
    <row r="83" spans="1:36" ht="18.75" hidden="1">
      <c r="A83" s="335" t="s">
        <v>150</v>
      </c>
      <c r="B83" s="334" t="s">
        <v>0</v>
      </c>
      <c r="C83" s="117">
        <f>'Coal heating'!B16</f>
        <v>0.43731478422217335</v>
      </c>
      <c r="D83" s="49">
        <f>'Coal heating'!C16</f>
        <v>107.0380461994412</v>
      </c>
      <c r="E83" s="49">
        <f>'Coal heating'!D16</f>
        <v>330.27673802273216</v>
      </c>
      <c r="F83" s="49">
        <f>'Coal heating'!E16</f>
        <v>0</v>
      </c>
      <c r="G83" s="49">
        <f>'Coal heating'!F16</f>
        <v>0</v>
      </c>
      <c r="H83" s="331">
        <f>'Coal heating'!G16</f>
        <v>92.260614518622901</v>
      </c>
      <c r="I83" s="331">
        <f>'Coal heating'!H16</f>
        <v>284.67947513173664</v>
      </c>
      <c r="J83" s="331">
        <f>'Coal heating'!I16</f>
        <v>0</v>
      </c>
      <c r="K83" s="331">
        <f>'Coal heating'!J16</f>
        <v>0</v>
      </c>
      <c r="L83" s="331">
        <f>'Coal heating'!K16</f>
        <v>11.894208848502135</v>
      </c>
      <c r="M83" s="331">
        <f>'Coal heating'!L16</f>
        <v>36.700786676587448</v>
      </c>
      <c r="N83" s="331">
        <f>'Coal heating'!M16</f>
        <v>0</v>
      </c>
      <c r="O83" s="331">
        <f>'Coal heating'!N16</f>
        <v>0</v>
      </c>
      <c r="P83" s="331">
        <f>'Coal heating'!O16</f>
        <v>2.8832228323161631</v>
      </c>
      <c r="Q83" s="331">
        <f>'Coal heating'!P16</f>
        <v>8.896476214408116</v>
      </c>
      <c r="R83" s="331">
        <f>'Coal heating'!Q16</f>
        <v>0</v>
      </c>
      <c r="S83" s="331">
        <f>'Coal heating'!R16</f>
        <v>0</v>
      </c>
      <c r="T83" s="129">
        <f>'Coal heating'!T16</f>
        <v>19523</v>
      </c>
      <c r="U83" s="129">
        <f>'Coal heating'!V16</f>
        <v>9761.5</v>
      </c>
      <c r="V83" s="129">
        <f>'Coal heating'!W16</f>
        <v>9761.5</v>
      </c>
      <c r="W83" s="129">
        <f>'Coal heating'!X16</f>
        <v>0</v>
      </c>
      <c r="X83" s="129">
        <f>'Coal heating'!Y16</f>
        <v>0</v>
      </c>
      <c r="Y83" s="276">
        <f>'Coal heating'!Z16</f>
        <v>8413.8492863132906</v>
      </c>
      <c r="Z83" s="276">
        <f>'Coal heating'!AA16</f>
        <v>8413.8492863132906</v>
      </c>
      <c r="AA83" s="276">
        <f>'Coal heating'!AB16</f>
        <v>0</v>
      </c>
      <c r="AB83" s="276">
        <f>'Coal heating'!AC16</f>
        <v>0</v>
      </c>
      <c r="AC83" s="276">
        <f>'Coal heating'!AD16</f>
        <v>1084.7107528319191</v>
      </c>
      <c r="AD83" s="276">
        <f>'Coal heating'!AE16</f>
        <v>1084.7107528319191</v>
      </c>
      <c r="AE83" s="276">
        <f>'Coal heating'!AF16</f>
        <v>0</v>
      </c>
      <c r="AF83" s="276">
        <f>'Coal heating'!AG16</f>
        <v>0</v>
      </c>
      <c r="AG83" s="276">
        <f>'Coal heating'!AH16</f>
        <v>262.9399608547896</v>
      </c>
      <c r="AH83" s="276">
        <f>'Coal heating'!AI16</f>
        <v>262.93996085478955</v>
      </c>
      <c r="AI83" s="276">
        <f>'Coal heating'!AJ16</f>
        <v>0</v>
      </c>
      <c r="AJ83" s="276">
        <f>'Coal heating'!AK16</f>
        <v>0</v>
      </c>
    </row>
    <row r="84" spans="1:36" ht="18.75" hidden="1">
      <c r="A84" s="335" t="s">
        <v>150</v>
      </c>
      <c r="B84" s="334" t="s">
        <v>15</v>
      </c>
      <c r="C84" s="117">
        <f>'Coal heating'!B17</f>
        <v>2.5409353474507328E-2</v>
      </c>
      <c r="D84" s="49">
        <f>'Coal heating'!C17</f>
        <v>19.475952907426475</v>
      </c>
      <c r="E84" s="49">
        <f>'Coal heating'!D17</f>
        <v>5.9334005670808514</v>
      </c>
      <c r="F84" s="49">
        <f>'Coal heating'!E17</f>
        <v>0</v>
      </c>
      <c r="G84" s="49">
        <f>'Coal heating'!F17</f>
        <v>0</v>
      </c>
      <c r="H84" s="331">
        <f>'Coal heating'!G17</f>
        <v>10.142830800891943</v>
      </c>
      <c r="I84" s="331">
        <f>'Coal heating'!H17</f>
        <v>3.0900402312468764</v>
      </c>
      <c r="J84" s="331">
        <f>'Coal heating'!I17</f>
        <v>0</v>
      </c>
      <c r="K84" s="331">
        <f>'Coal heating'!J17</f>
        <v>0</v>
      </c>
      <c r="L84" s="331">
        <f>'Coal heating'!K17</f>
        <v>6.4019528415706572</v>
      </c>
      <c r="M84" s="331">
        <f>'Coal heating'!L17</f>
        <v>1.9503718663293657</v>
      </c>
      <c r="N84" s="331">
        <f>'Coal heating'!M17</f>
        <v>0</v>
      </c>
      <c r="O84" s="331">
        <f>'Coal heating'!N17</f>
        <v>0</v>
      </c>
      <c r="P84" s="331">
        <f>'Coal heating'!O17</f>
        <v>2.9311692649638745</v>
      </c>
      <c r="Q84" s="331">
        <f>'Coal heating'!P17</f>
        <v>0.89298846950460942</v>
      </c>
      <c r="R84" s="331">
        <f>'Coal heating'!Q17</f>
        <v>0</v>
      </c>
      <c r="S84" s="331">
        <f>'Coal heating'!R17</f>
        <v>0</v>
      </c>
      <c r="T84" s="129">
        <f>'Coal heating'!T17</f>
        <v>1593.697459722594</v>
      </c>
      <c r="U84" s="129">
        <f>'Coal heating'!V17</f>
        <v>1430.0180333085893</v>
      </c>
      <c r="V84" s="129">
        <f>'Coal heating'!W17</f>
        <v>163.67942641400469</v>
      </c>
      <c r="W84" s="129">
        <f>'Coal heating'!X17</f>
        <v>0</v>
      </c>
      <c r="X84" s="129">
        <f>'Coal heating'!Y17</f>
        <v>0</v>
      </c>
      <c r="Y84" s="276">
        <f>'Coal heating'!Z17</f>
        <v>744.7353679183791</v>
      </c>
      <c r="Z84" s="276">
        <f>'Coal heating'!AA17</f>
        <v>85.242182274493175</v>
      </c>
      <c r="AA84" s="276">
        <f>'Coal heating'!AB17</f>
        <v>0</v>
      </c>
      <c r="AB84" s="276">
        <f>'Coal heating'!AC17</f>
        <v>0</v>
      </c>
      <c r="AC84" s="276">
        <f>'Coal heating'!AD17</f>
        <v>470.06213536007789</v>
      </c>
      <c r="AD84" s="276">
        <f>'Coal heating'!AE17</f>
        <v>53.803168143738162</v>
      </c>
      <c r="AE84" s="276">
        <f>'Coal heating'!AF17</f>
        <v>0</v>
      </c>
      <c r="AF84" s="276">
        <f>'Coal heating'!AG17</f>
        <v>0</v>
      </c>
      <c r="AG84" s="276">
        <f>'Coal heating'!AH17</f>
        <v>215.22053003013235</v>
      </c>
      <c r="AH84" s="276">
        <f>'Coal heating'!AI17</f>
        <v>24.634075995773351</v>
      </c>
      <c r="AI84" s="276">
        <f>'Coal heating'!AJ17</f>
        <v>0</v>
      </c>
      <c r="AJ84" s="276">
        <f>'Coal heating'!AK17</f>
        <v>0</v>
      </c>
    </row>
    <row r="85" spans="1:36" ht="18.75" hidden="1">
      <c r="A85" s="335" t="s">
        <v>150</v>
      </c>
      <c r="B85" s="334" t="s">
        <v>21</v>
      </c>
      <c r="C85" s="117">
        <f>'Coal heating'!B18</f>
        <v>1.2999185584562014</v>
      </c>
      <c r="D85" s="49">
        <f>'Coal heating'!C18</f>
        <v>1169.5861635144036</v>
      </c>
      <c r="E85" s="49">
        <f>'Coal heating'!D18</f>
        <v>129.45785874149709</v>
      </c>
      <c r="F85" s="49">
        <f>'Coal heating'!E18</f>
        <v>0.87453620030079904</v>
      </c>
      <c r="G85" s="49">
        <f>'Coal heating'!F18</f>
        <v>0</v>
      </c>
      <c r="H85" s="331">
        <f>'Coal heating'!G18</f>
        <v>695.56791574827821</v>
      </c>
      <c r="I85" s="331">
        <f>'Coal heating'!H18</f>
        <v>76.990251587350642</v>
      </c>
      <c r="J85" s="331">
        <f>'Coal heating'!I18</f>
        <v>0.52009791246316694</v>
      </c>
      <c r="K85" s="331">
        <f>'Coal heating'!J18</f>
        <v>0</v>
      </c>
      <c r="L85" s="331">
        <f>'Coal heating'!K18</f>
        <v>314.14493819156007</v>
      </c>
      <c r="M85" s="331">
        <f>'Coal heating'!L18</f>
        <v>34.771727215511376</v>
      </c>
      <c r="N85" s="331">
        <f>'Coal heating'!M18</f>
        <v>0.23489600780181683</v>
      </c>
      <c r="O85" s="331">
        <f>'Coal heating'!N18</f>
        <v>0</v>
      </c>
      <c r="P85" s="331">
        <f>'Coal heating'!O18</f>
        <v>159.87330957456521</v>
      </c>
      <c r="Q85" s="331">
        <f>'Coal heating'!P18</f>
        <v>17.695879938635077</v>
      </c>
      <c r="R85" s="331">
        <f>'Coal heating'!Q18</f>
        <v>0.11954228003581523</v>
      </c>
      <c r="S85" s="331">
        <f>'Coal heating'!R18</f>
        <v>0</v>
      </c>
      <c r="T85" s="129">
        <f>'Coal heating'!T18</f>
        <v>210315</v>
      </c>
      <c r="U85" s="129">
        <f>'Coal heating'!V18</f>
        <v>199447.82292359261</v>
      </c>
      <c r="V85" s="129">
        <f>'Coal heating'!W18</f>
        <v>10828.921947738141</v>
      </c>
      <c r="W85" s="129">
        <f>'Coal heating'!X18</f>
        <v>38.255128669255292</v>
      </c>
      <c r="X85" s="129">
        <f>'Coal heating'!Y18</f>
        <v>0</v>
      </c>
      <c r="Y85" s="276">
        <f>'Coal heating'!Z18</f>
        <v>0</v>
      </c>
      <c r="Z85" s="276">
        <f>'Coal heating'!AA18</f>
        <v>0</v>
      </c>
      <c r="AA85" s="276">
        <f>'Coal heating'!AB18</f>
        <v>0</v>
      </c>
      <c r="AB85" s="276">
        <f>'Coal heating'!AC18</f>
        <v>0</v>
      </c>
      <c r="AC85" s="276">
        <f>'Coal heating'!AD18</f>
        <v>0</v>
      </c>
      <c r="AD85" s="276">
        <f>'Coal heating'!AE18</f>
        <v>0</v>
      </c>
      <c r="AE85" s="276">
        <f>'Coal heating'!AF18</f>
        <v>0</v>
      </c>
      <c r="AF85" s="276">
        <f>'Coal heating'!AG18</f>
        <v>0</v>
      </c>
      <c r="AG85" s="276">
        <f>'Coal heating'!AH18</f>
        <v>0</v>
      </c>
      <c r="AH85" s="276">
        <f>'Coal heating'!AI18</f>
        <v>0</v>
      </c>
      <c r="AI85" s="276">
        <f>'Coal heating'!AJ18</f>
        <v>0</v>
      </c>
      <c r="AJ85" s="276">
        <f>'Coal heating'!AK18</f>
        <v>0</v>
      </c>
    </row>
    <row r="86" spans="1:36" ht="18.75" hidden="1">
      <c r="A86" s="335" t="s">
        <v>150</v>
      </c>
      <c r="B86" s="334" t="s">
        <v>10</v>
      </c>
      <c r="C86" s="117">
        <f>'Coal heating'!B19</f>
        <v>0.79759229734307568</v>
      </c>
      <c r="D86" s="49">
        <f>'Coal heating'!C19</f>
        <v>797.10945940206261</v>
      </c>
      <c r="E86" s="49">
        <f>'Coal heating'!D19</f>
        <v>0.48283794101309196</v>
      </c>
      <c r="F86" s="49">
        <f>'Coal heating'!E19</f>
        <v>0</v>
      </c>
      <c r="G86" s="49">
        <f>'Coal heating'!F19</f>
        <v>0</v>
      </c>
      <c r="H86" s="331">
        <f>'Coal heating'!G19</f>
        <v>377.15931536434806</v>
      </c>
      <c r="I86" s="331">
        <f>'Coal heating'!H19</f>
        <v>0.22845899658628241</v>
      </c>
      <c r="J86" s="331">
        <f>'Coal heating'!I19</f>
        <v>0</v>
      </c>
      <c r="K86" s="331">
        <f>'Coal heating'!J19</f>
        <v>0</v>
      </c>
      <c r="L86" s="331">
        <f>'Coal heating'!K19</f>
        <v>265.29288624522587</v>
      </c>
      <c r="M86" s="331">
        <f>'Coal heating'!L19</f>
        <v>0.1606974668901211</v>
      </c>
      <c r="N86" s="331">
        <f>'Coal heating'!M19</f>
        <v>0</v>
      </c>
      <c r="O86" s="331">
        <f>'Coal heating'!N19</f>
        <v>0</v>
      </c>
      <c r="P86" s="331">
        <f>'Coal heating'!O19</f>
        <v>154.65725779248871</v>
      </c>
      <c r="Q86" s="331">
        <f>'Coal heating'!P19</f>
        <v>9.3681477536688471E-2</v>
      </c>
      <c r="R86" s="331">
        <f>'Coal heating'!Q19</f>
        <v>0</v>
      </c>
      <c r="S86" s="331">
        <f>'Coal heating'!R19</f>
        <v>0</v>
      </c>
      <c r="T86" s="129">
        <f>'Coal heating'!T19</f>
        <v>73271.90843615387</v>
      </c>
      <c r="U86" s="129">
        <f>'Coal heating'!V19</f>
        <v>73259.526437648572</v>
      </c>
      <c r="V86" s="129">
        <f>'Coal heating'!W19</f>
        <v>12.381998505303059</v>
      </c>
      <c r="W86" s="129">
        <f>'Coal heating'!X19</f>
        <v>0</v>
      </c>
      <c r="X86" s="129">
        <f>'Coal heating'!Y19</f>
        <v>0</v>
      </c>
      <c r="Y86" s="276">
        <f>'Coal heating'!Z19</f>
        <v>34663.385949360614</v>
      </c>
      <c r="Z86" s="276">
        <f>'Coal heating'!AA19</f>
        <v>5.8586509343466942</v>
      </c>
      <c r="AA86" s="276">
        <f>'Coal heating'!AB19</f>
        <v>0</v>
      </c>
      <c r="AB86" s="276">
        <f>'Coal heating'!AC19</f>
        <v>0</v>
      </c>
      <c r="AC86" s="276">
        <f>'Coal heating'!AD19</f>
        <v>24382.135959321331</v>
      </c>
      <c r="AD86" s="276">
        <f>'Coal heating'!AE19</f>
        <v>4.1209599035745947</v>
      </c>
      <c r="AE86" s="276">
        <f>'Coal heating'!AF19</f>
        <v>0</v>
      </c>
      <c r="AF86" s="276">
        <f>'Coal heating'!AG19</f>
        <v>0</v>
      </c>
      <c r="AG86" s="276">
        <f>'Coal heating'!AH19</f>
        <v>14214.004528966625</v>
      </c>
      <c r="AH86" s="276">
        <f>'Coal heating'!AI19</f>
        <v>2.4023876673817703</v>
      </c>
      <c r="AI86" s="276">
        <f>'Coal heating'!AJ19</f>
        <v>0</v>
      </c>
      <c r="AJ86" s="276">
        <f>'Coal heating'!AK19</f>
        <v>0</v>
      </c>
    </row>
    <row r="87" spans="1:36" ht="18.75" hidden="1">
      <c r="A87" s="335" t="s">
        <v>150</v>
      </c>
      <c r="B87" s="334" t="s">
        <v>2</v>
      </c>
      <c r="C87" s="117">
        <f>'Coal heating'!B20</f>
        <v>1.8854939593910973</v>
      </c>
      <c r="D87" s="49">
        <f>'Coal heating'!C20</f>
        <v>1276.9207564306189</v>
      </c>
      <c r="E87" s="49">
        <f>'Coal heating'!D20</f>
        <v>608.57320296047862</v>
      </c>
      <c r="F87" s="49">
        <f>'Coal heating'!E20</f>
        <v>0</v>
      </c>
      <c r="G87" s="49">
        <f>'Coal heating'!F20</f>
        <v>0</v>
      </c>
      <c r="H87" s="331">
        <f>'Coal heating'!G20</f>
        <v>723.90561140597219</v>
      </c>
      <c r="I87" s="331">
        <f>'Coal heating'!H20</f>
        <v>345.00931585282223</v>
      </c>
      <c r="J87" s="331">
        <f>'Coal heating'!I20</f>
        <v>0</v>
      </c>
      <c r="K87" s="331">
        <f>'Coal heating'!J20</f>
        <v>0</v>
      </c>
      <c r="L87" s="331">
        <f>'Coal heating'!K20</f>
        <v>372.73431020812683</v>
      </c>
      <c r="M87" s="331">
        <f>'Coal heating'!L20</f>
        <v>177.64306193181488</v>
      </c>
      <c r="N87" s="331">
        <f>'Coal heating'!M20</f>
        <v>0</v>
      </c>
      <c r="O87" s="331">
        <f>'Coal heating'!N20</f>
        <v>0</v>
      </c>
      <c r="P87" s="331">
        <f>'Coal heating'!O20</f>
        <v>180.28083481396425</v>
      </c>
      <c r="Q87" s="331">
        <f>'Coal heating'!P20</f>
        <v>85.920825174623488</v>
      </c>
      <c r="R87" s="331">
        <f>'Coal heating'!Q20</f>
        <v>0</v>
      </c>
      <c r="S87" s="331">
        <f>'Coal heating'!R20</f>
        <v>0</v>
      </c>
      <c r="T87" s="129">
        <f>'Coal heating'!T20</f>
        <v>108895.47258334815</v>
      </c>
      <c r="U87" s="129">
        <f>'Coal heating'!V20</f>
        <v>90394.211157337995</v>
      </c>
      <c r="V87" s="129">
        <f>'Coal heating'!W20</f>
        <v>18501.261426010158</v>
      </c>
      <c r="W87" s="129">
        <f>'Coal heating'!X20</f>
        <v>0</v>
      </c>
      <c r="X87" s="129">
        <f>'Coal heating'!Y20</f>
        <v>0</v>
      </c>
      <c r="Y87" s="276">
        <f>'Coal heating'!Z20</f>
        <v>51245.839936426601</v>
      </c>
      <c r="Z87" s="276">
        <f>'Coal heating'!AA20</f>
        <v>10488.643791680843</v>
      </c>
      <c r="AA87" s="276">
        <f>'Coal heating'!AB20</f>
        <v>0</v>
      </c>
      <c r="AB87" s="276">
        <f>'Coal heating'!AC20</f>
        <v>0</v>
      </c>
      <c r="AC87" s="276">
        <f>'Coal heating'!AD20</f>
        <v>26386.151037898235</v>
      </c>
      <c r="AD87" s="276">
        <f>'Coal heating'!AE20</f>
        <v>5400.5347480563232</v>
      </c>
      <c r="AE87" s="276">
        <f>'Coal heating'!AF20</f>
        <v>0</v>
      </c>
      <c r="AF87" s="276">
        <f>'Coal heating'!AG20</f>
        <v>0</v>
      </c>
      <c r="AG87" s="276">
        <f>'Coal heating'!AH20</f>
        <v>12762.220183013156</v>
      </c>
      <c r="AH87" s="276">
        <f>'Coal heating'!AI20</f>
        <v>2612.0828862729909</v>
      </c>
      <c r="AI87" s="276">
        <f>'Coal heating'!AJ20</f>
        <v>0</v>
      </c>
      <c r="AJ87" s="276">
        <f>'Coal heating'!AK20</f>
        <v>0</v>
      </c>
    </row>
    <row r="88" spans="1:36" ht="18.75" hidden="1">
      <c r="A88" s="335" t="s">
        <v>150</v>
      </c>
      <c r="B88" s="334" t="s">
        <v>23</v>
      </c>
      <c r="C88" s="117">
        <f>'Coal heating'!B21</f>
        <v>0.3986592919929311</v>
      </c>
      <c r="D88" s="49">
        <f>'Coal heating'!C21</f>
        <v>359.30013308006971</v>
      </c>
      <c r="E88" s="49">
        <f>'Coal heating'!D21</f>
        <v>0</v>
      </c>
      <c r="F88" s="49">
        <f>'Coal heating'!E21</f>
        <v>36.074536685989337</v>
      </c>
      <c r="G88" s="49">
        <f>'Coal heating'!F21</f>
        <v>3.2846222268720782</v>
      </c>
      <c r="H88" s="331">
        <f>'Coal heating'!G21</f>
        <v>203.69265767331697</v>
      </c>
      <c r="I88" s="331">
        <f>'Coal heating'!H21</f>
        <v>0</v>
      </c>
      <c r="J88" s="331">
        <f>'Coal heating'!I21</f>
        <v>20.451198247302678</v>
      </c>
      <c r="K88" s="331">
        <f>'Coal heating'!J21</f>
        <v>1.8621018175223563</v>
      </c>
      <c r="L88" s="331">
        <f>'Coal heating'!K21</f>
        <v>104.88003001505336</v>
      </c>
      <c r="M88" s="331">
        <f>'Coal heating'!L21</f>
        <v>0</v>
      </c>
      <c r="N88" s="331">
        <f>'Coal heating'!M21</f>
        <v>10.530189504724051</v>
      </c>
      <c r="O88" s="331">
        <f>'Coal heating'!N21</f>
        <v>0.95878416406176337</v>
      </c>
      <c r="P88" s="331">
        <f>'Coal heating'!O21</f>
        <v>50.727445390980257</v>
      </c>
      <c r="Q88" s="331">
        <f>'Coal heating'!P21</f>
        <v>0</v>
      </c>
      <c r="R88" s="331">
        <f>'Coal heating'!Q21</f>
        <v>5.0931489338904061</v>
      </c>
      <c r="S88" s="331">
        <f>'Coal heating'!R21</f>
        <v>0.46373624528138452</v>
      </c>
      <c r="T88" s="129">
        <f>'Coal heating'!T21</f>
        <v>31464.954274469448</v>
      </c>
      <c r="U88" s="129">
        <f>'Coal heating'!V21</f>
        <v>31251.402289517147</v>
      </c>
      <c r="V88" s="129">
        <f>'Coal heating'!W21</f>
        <v>0</v>
      </c>
      <c r="W88" s="129">
        <f>'Coal heating'!X21</f>
        <v>202.04479584567915</v>
      </c>
      <c r="X88" s="129">
        <f>'Coal heating'!Y21</f>
        <v>11.507189106621185</v>
      </c>
      <c r="Y88" s="276">
        <f>'Coal heating'!Z21</f>
        <v>17716.890705865353</v>
      </c>
      <c r="Z88" s="276">
        <f>'Coal heating'!AA21</f>
        <v>0</v>
      </c>
      <c r="AA88" s="276">
        <f>'Coal heating'!AB21</f>
        <v>114.54223821781926</v>
      </c>
      <c r="AB88" s="276">
        <f>'Coal heating'!AC21</f>
        <v>6.5235988403028502</v>
      </c>
      <c r="AC88" s="276">
        <f>'Coal heating'!AD21</f>
        <v>9122.3122631385304</v>
      </c>
      <c r="AD88" s="276">
        <f>'Coal heating'!AE21</f>
        <v>0</v>
      </c>
      <c r="AE88" s="276">
        <f>'Coal heating'!AF21</f>
        <v>58.977056510024426</v>
      </c>
      <c r="AF88" s="276">
        <f>'Coal heating'!AG21</f>
        <v>3.3589587862044836</v>
      </c>
      <c r="AG88" s="276">
        <f>'Coal heating'!AH21</f>
        <v>4412.1993205132649</v>
      </c>
      <c r="AH88" s="276">
        <f>'Coal heating'!AI21</f>
        <v>0</v>
      </c>
      <c r="AI88" s="276">
        <f>'Coal heating'!AJ21</f>
        <v>28.525501117835457</v>
      </c>
      <c r="AJ88" s="276">
        <f>'Coal heating'!AK21</f>
        <v>1.6246314801138513</v>
      </c>
    </row>
    <row r="89" spans="1:36" ht="18.75" hidden="1">
      <c r="A89" s="335" t="s">
        <v>150</v>
      </c>
      <c r="B89" s="334" t="s">
        <v>17</v>
      </c>
      <c r="C89" s="117" t="str">
        <f>'Coal heating'!B22</f>
        <v>n.a.</v>
      </c>
      <c r="D89" s="49" t="str">
        <f>'Coal heating'!C22</f>
        <v>n.a.</v>
      </c>
      <c r="E89" s="49" t="str">
        <f>'Coal heating'!D22</f>
        <v>n.a.</v>
      </c>
      <c r="F89" s="49" t="str">
        <f>'Coal heating'!E22</f>
        <v>n.a.</v>
      </c>
      <c r="G89" s="49" t="str">
        <f>'Coal heating'!F22</f>
        <v>n.a.</v>
      </c>
      <c r="H89" s="331" t="str">
        <f>'Coal heating'!G22</f>
        <v>n.a.</v>
      </c>
      <c r="I89" s="331" t="str">
        <f>'Coal heating'!H22</f>
        <v>n.a.</v>
      </c>
      <c r="J89" s="331" t="str">
        <f>'Coal heating'!I22</f>
        <v>n.a.</v>
      </c>
      <c r="K89" s="331" t="str">
        <f>'Coal heating'!J22</f>
        <v>n.a.</v>
      </c>
      <c r="L89" s="331" t="str">
        <f>'Coal heating'!K22</f>
        <v>n.a.</v>
      </c>
      <c r="M89" s="331" t="str">
        <f>'Coal heating'!L22</f>
        <v>n.a.</v>
      </c>
      <c r="N89" s="331" t="str">
        <f>'Coal heating'!M22</f>
        <v>n.a.</v>
      </c>
      <c r="O89" s="331" t="str">
        <f>'Coal heating'!N22</f>
        <v>n.a.</v>
      </c>
      <c r="P89" s="331" t="str">
        <f>'Coal heating'!O22</f>
        <v>n.a.</v>
      </c>
      <c r="Q89" s="331" t="str">
        <f>'Coal heating'!P22</f>
        <v>n.a.</v>
      </c>
      <c r="R89" s="331" t="str">
        <f>'Coal heating'!Q22</f>
        <v>n.a.</v>
      </c>
      <c r="S89" s="331" t="str">
        <f>'Coal heating'!R22</f>
        <v>n.a.</v>
      </c>
      <c r="T89" s="129" t="str">
        <f>'Coal heating'!T22</f>
        <v>n.a.</v>
      </c>
      <c r="U89" s="129" t="str">
        <f>'Coal heating'!V22</f>
        <v>n.a.</v>
      </c>
      <c r="V89" s="129" t="str">
        <f>'Coal heating'!W22</f>
        <v>n.a.</v>
      </c>
      <c r="W89" s="129" t="str">
        <f>'Coal heating'!X22</f>
        <v>n.a.</v>
      </c>
      <c r="X89" s="129" t="str">
        <f>'Coal heating'!Y22</f>
        <v>n.a.</v>
      </c>
      <c r="Y89" s="276" t="str">
        <f>'Coal heating'!Z22</f>
        <v>n.a.</v>
      </c>
      <c r="Z89" s="276" t="str">
        <f>'Coal heating'!AA22</f>
        <v>n.a.</v>
      </c>
      <c r="AA89" s="276" t="str">
        <f>'Coal heating'!AB22</f>
        <v>n.a.</v>
      </c>
      <c r="AB89" s="276" t="str">
        <f>'Coal heating'!AC22</f>
        <v>n.a.</v>
      </c>
      <c r="AC89" s="276" t="str">
        <f>'Coal heating'!AD22</f>
        <v>n.a.</v>
      </c>
      <c r="AD89" s="276" t="str">
        <f>'Coal heating'!AE22</f>
        <v>n.a.</v>
      </c>
      <c r="AE89" s="276" t="str">
        <f>'Coal heating'!AF22</f>
        <v>n.a.</v>
      </c>
      <c r="AF89" s="276" t="str">
        <f>'Coal heating'!AG22</f>
        <v>n.a.</v>
      </c>
      <c r="AG89" s="276" t="str">
        <f>'Coal heating'!AH22</f>
        <v>n.a.</v>
      </c>
      <c r="AH89" s="276" t="str">
        <f>'Coal heating'!AI22</f>
        <v>n.a.</v>
      </c>
      <c r="AI89" s="276" t="str">
        <f>'Coal heating'!AJ22</f>
        <v>n.a.</v>
      </c>
      <c r="AJ89" s="276" t="str">
        <f>'Coal heating'!AK22</f>
        <v>n.a.</v>
      </c>
    </row>
    <row r="90" spans="1:36" ht="18.75" hidden="1">
      <c r="A90" s="335" t="s">
        <v>150</v>
      </c>
      <c r="B90" s="334" t="s">
        <v>24</v>
      </c>
      <c r="C90" s="117">
        <f>'Coal heating'!B23</f>
        <v>0</v>
      </c>
      <c r="D90" s="49">
        <f>'Coal heating'!C23</f>
        <v>0</v>
      </c>
      <c r="E90" s="49">
        <f>'Coal heating'!D23</f>
        <v>0</v>
      </c>
      <c r="F90" s="49">
        <f>'Coal heating'!E23</f>
        <v>0</v>
      </c>
      <c r="G90" s="49">
        <f>'Coal heating'!F23</f>
        <v>0</v>
      </c>
      <c r="H90" s="331">
        <f>'Coal heating'!G23</f>
        <v>0</v>
      </c>
      <c r="I90" s="331">
        <f>'Coal heating'!H23</f>
        <v>0</v>
      </c>
      <c r="J90" s="331">
        <f>'Coal heating'!I23</f>
        <v>0</v>
      </c>
      <c r="K90" s="331">
        <f>'Coal heating'!J23</f>
        <v>0</v>
      </c>
      <c r="L90" s="331">
        <f>'Coal heating'!K23</f>
        <v>0</v>
      </c>
      <c r="M90" s="331">
        <f>'Coal heating'!L23</f>
        <v>0</v>
      </c>
      <c r="N90" s="331">
        <f>'Coal heating'!M23</f>
        <v>0</v>
      </c>
      <c r="O90" s="331">
        <f>'Coal heating'!N23</f>
        <v>0</v>
      </c>
      <c r="P90" s="331">
        <f>'Coal heating'!O23</f>
        <v>0</v>
      </c>
      <c r="Q90" s="331">
        <f>'Coal heating'!P23</f>
        <v>0</v>
      </c>
      <c r="R90" s="331">
        <f>'Coal heating'!Q23</f>
        <v>0</v>
      </c>
      <c r="S90" s="331">
        <f>'Coal heating'!R23</f>
        <v>0</v>
      </c>
      <c r="T90" s="129">
        <f>'Coal heating'!T23</f>
        <v>0</v>
      </c>
      <c r="U90" s="129">
        <f>'Coal heating'!V23</f>
        <v>0</v>
      </c>
      <c r="V90" s="129">
        <f>'Coal heating'!W23</f>
        <v>0</v>
      </c>
      <c r="W90" s="129">
        <f>'Coal heating'!X23</f>
        <v>0</v>
      </c>
      <c r="X90" s="129">
        <f>'Coal heating'!Y23</f>
        <v>0</v>
      </c>
      <c r="Y90" s="276">
        <f>'Coal heating'!Z23</f>
        <v>0</v>
      </c>
      <c r="Z90" s="276">
        <f>'Coal heating'!AA23</f>
        <v>0</v>
      </c>
      <c r="AA90" s="276">
        <f>'Coal heating'!AB23</f>
        <v>0</v>
      </c>
      <c r="AB90" s="276">
        <f>'Coal heating'!AC23</f>
        <v>0</v>
      </c>
      <c r="AC90" s="276">
        <f>'Coal heating'!AD23</f>
        <v>0</v>
      </c>
      <c r="AD90" s="276">
        <f>'Coal heating'!AE23</f>
        <v>0</v>
      </c>
      <c r="AE90" s="276">
        <f>'Coal heating'!AF23</f>
        <v>0</v>
      </c>
      <c r="AF90" s="276">
        <f>'Coal heating'!AG23</f>
        <v>0</v>
      </c>
      <c r="AG90" s="276">
        <f>'Coal heating'!AH23</f>
        <v>0</v>
      </c>
      <c r="AH90" s="276">
        <f>'Coal heating'!AI23</f>
        <v>0</v>
      </c>
      <c r="AI90" s="276">
        <f>'Coal heating'!AJ23</f>
        <v>0</v>
      </c>
      <c r="AJ90" s="276">
        <f>'Coal heating'!AK23</f>
        <v>0</v>
      </c>
    </row>
    <row r="91" spans="1:36" ht="18.75" hidden="1">
      <c r="A91" s="335" t="s">
        <v>150</v>
      </c>
      <c r="B91" s="334" t="s">
        <v>27</v>
      </c>
      <c r="C91" s="117">
        <f>'Coal heating'!B24</f>
        <v>0</v>
      </c>
      <c r="D91" s="49">
        <f>'Coal heating'!C24</f>
        <v>0</v>
      </c>
      <c r="E91" s="49">
        <f>'Coal heating'!D24</f>
        <v>0</v>
      </c>
      <c r="F91" s="49">
        <f>'Coal heating'!E24</f>
        <v>0</v>
      </c>
      <c r="G91" s="49">
        <f>'Coal heating'!F24</f>
        <v>0</v>
      </c>
      <c r="H91" s="331">
        <f>'Coal heating'!G24</f>
        <v>0</v>
      </c>
      <c r="I91" s="331">
        <f>'Coal heating'!H24</f>
        <v>0</v>
      </c>
      <c r="J91" s="331">
        <f>'Coal heating'!I24</f>
        <v>0</v>
      </c>
      <c r="K91" s="331">
        <f>'Coal heating'!J24</f>
        <v>0</v>
      </c>
      <c r="L91" s="331">
        <f>'Coal heating'!K24</f>
        <v>0</v>
      </c>
      <c r="M91" s="331">
        <f>'Coal heating'!L24</f>
        <v>0</v>
      </c>
      <c r="N91" s="331">
        <f>'Coal heating'!M24</f>
        <v>0</v>
      </c>
      <c r="O91" s="331">
        <f>'Coal heating'!N24</f>
        <v>0</v>
      </c>
      <c r="P91" s="331">
        <f>'Coal heating'!O24</f>
        <v>0</v>
      </c>
      <c r="Q91" s="331">
        <f>'Coal heating'!P24</f>
        <v>0</v>
      </c>
      <c r="R91" s="331">
        <f>'Coal heating'!Q24</f>
        <v>0</v>
      </c>
      <c r="S91" s="331">
        <f>'Coal heating'!R24</f>
        <v>0</v>
      </c>
      <c r="T91" s="129">
        <f>'Coal heating'!T24</f>
        <v>0</v>
      </c>
      <c r="U91" s="129">
        <f>'Coal heating'!V24</f>
        <v>0</v>
      </c>
      <c r="V91" s="129">
        <f>'Coal heating'!W24</f>
        <v>0</v>
      </c>
      <c r="W91" s="129">
        <f>'Coal heating'!X24</f>
        <v>0</v>
      </c>
      <c r="X91" s="129">
        <f>'Coal heating'!Y24</f>
        <v>0</v>
      </c>
      <c r="Y91" s="276">
        <f>'Coal heating'!Z24</f>
        <v>0</v>
      </c>
      <c r="Z91" s="276">
        <f>'Coal heating'!AA24</f>
        <v>0</v>
      </c>
      <c r="AA91" s="276">
        <f>'Coal heating'!AB24</f>
        <v>0</v>
      </c>
      <c r="AB91" s="276">
        <f>'Coal heating'!AC24</f>
        <v>0</v>
      </c>
      <c r="AC91" s="276">
        <f>'Coal heating'!AD24</f>
        <v>0</v>
      </c>
      <c r="AD91" s="276">
        <f>'Coal heating'!AE24</f>
        <v>0</v>
      </c>
      <c r="AE91" s="276">
        <f>'Coal heating'!AF24</f>
        <v>0</v>
      </c>
      <c r="AF91" s="276">
        <f>'Coal heating'!AG24</f>
        <v>0</v>
      </c>
      <c r="AG91" s="276">
        <f>'Coal heating'!AH24</f>
        <v>0</v>
      </c>
      <c r="AH91" s="276">
        <f>'Coal heating'!AI24</f>
        <v>0</v>
      </c>
      <c r="AI91" s="276">
        <f>'Coal heating'!AJ24</f>
        <v>0</v>
      </c>
      <c r="AJ91" s="276">
        <f>'Coal heating'!AK24</f>
        <v>0</v>
      </c>
    </row>
    <row r="92" spans="1:36" ht="18.75" hidden="1">
      <c r="A92" s="335" t="s">
        <v>150</v>
      </c>
      <c r="B92" s="334" t="s">
        <v>8</v>
      </c>
      <c r="C92" s="117">
        <f>'Coal heating'!B25</f>
        <v>0</v>
      </c>
      <c r="D92" s="49">
        <f>'Coal heating'!C25</f>
        <v>0</v>
      </c>
      <c r="E92" s="49">
        <f>'Coal heating'!D25</f>
        <v>0</v>
      </c>
      <c r="F92" s="49">
        <f>'Coal heating'!E25</f>
        <v>0</v>
      </c>
      <c r="G92" s="49">
        <f>'Coal heating'!F25</f>
        <v>0</v>
      </c>
      <c r="H92" s="331">
        <f>'Coal heating'!G25</f>
        <v>0</v>
      </c>
      <c r="I92" s="331">
        <f>'Coal heating'!H25</f>
        <v>0</v>
      </c>
      <c r="J92" s="331">
        <f>'Coal heating'!I25</f>
        <v>0</v>
      </c>
      <c r="K92" s="331">
        <f>'Coal heating'!J25</f>
        <v>0</v>
      </c>
      <c r="L92" s="331">
        <f>'Coal heating'!K25</f>
        <v>0</v>
      </c>
      <c r="M92" s="331">
        <f>'Coal heating'!L25</f>
        <v>0</v>
      </c>
      <c r="N92" s="331">
        <f>'Coal heating'!M25</f>
        <v>0</v>
      </c>
      <c r="O92" s="331">
        <f>'Coal heating'!N25</f>
        <v>0</v>
      </c>
      <c r="P92" s="331">
        <f>'Coal heating'!O25</f>
        <v>0</v>
      </c>
      <c r="Q92" s="331">
        <f>'Coal heating'!P25</f>
        <v>0</v>
      </c>
      <c r="R92" s="331">
        <f>'Coal heating'!Q25</f>
        <v>0</v>
      </c>
      <c r="S92" s="331">
        <f>'Coal heating'!R25</f>
        <v>0</v>
      </c>
      <c r="T92" s="129">
        <f>'Coal heating'!T25</f>
        <v>0</v>
      </c>
      <c r="U92" s="129">
        <f>'Coal heating'!V25</f>
        <v>0</v>
      </c>
      <c r="V92" s="129">
        <f>'Coal heating'!W25</f>
        <v>0</v>
      </c>
      <c r="W92" s="129">
        <f>'Coal heating'!X25</f>
        <v>0</v>
      </c>
      <c r="X92" s="129">
        <f>'Coal heating'!Y25</f>
        <v>0</v>
      </c>
      <c r="Y92" s="276">
        <f>'Coal heating'!Z25</f>
        <v>0</v>
      </c>
      <c r="Z92" s="276">
        <f>'Coal heating'!AA25</f>
        <v>0</v>
      </c>
      <c r="AA92" s="276">
        <f>'Coal heating'!AB25</f>
        <v>0</v>
      </c>
      <c r="AB92" s="276">
        <f>'Coal heating'!AC25</f>
        <v>0</v>
      </c>
      <c r="AC92" s="276">
        <f>'Coal heating'!AD25</f>
        <v>0</v>
      </c>
      <c r="AD92" s="276">
        <f>'Coal heating'!AE25</f>
        <v>0</v>
      </c>
      <c r="AE92" s="276">
        <f>'Coal heating'!AF25</f>
        <v>0</v>
      </c>
      <c r="AF92" s="276">
        <f>'Coal heating'!AG25</f>
        <v>0</v>
      </c>
      <c r="AG92" s="276">
        <f>'Coal heating'!AH25</f>
        <v>0</v>
      </c>
      <c r="AH92" s="276">
        <f>'Coal heating'!AI25</f>
        <v>0</v>
      </c>
      <c r="AI92" s="276">
        <f>'Coal heating'!AJ25</f>
        <v>0</v>
      </c>
      <c r="AJ92" s="276">
        <f>'Coal heating'!AK25</f>
        <v>0</v>
      </c>
    </row>
    <row r="93" spans="1:36" ht="18.75" hidden="1">
      <c r="A93" s="335" t="s">
        <v>150</v>
      </c>
      <c r="B93" s="334" t="s">
        <v>11</v>
      </c>
      <c r="C93" s="117">
        <f>'Coal heating'!B26</f>
        <v>24.74671450568772</v>
      </c>
      <c r="D93" s="49">
        <f>'Coal heating'!C26</f>
        <v>16723.393426241641</v>
      </c>
      <c r="E93" s="49">
        <f>'Coal heating'!D26</f>
        <v>1574.6887450477179</v>
      </c>
      <c r="F93" s="49">
        <f>'Coal heating'!E26</f>
        <v>6448.632334398364</v>
      </c>
      <c r="G93" s="49">
        <f>'Coal heating'!F26</f>
        <v>0</v>
      </c>
      <c r="H93" s="331">
        <f>'Coal heating'!G26</f>
        <v>9480.7436421085822</v>
      </c>
      <c r="I93" s="331">
        <f>'Coal heating'!H26</f>
        <v>892.71476950872852</v>
      </c>
      <c r="J93" s="331">
        <f>'Coal heating'!I26</f>
        <v>3655.8268077762386</v>
      </c>
      <c r="K93" s="331">
        <f>'Coal heating'!J26</f>
        <v>0</v>
      </c>
      <c r="L93" s="331">
        <f>'Coal heating'!K26</f>
        <v>4881.5734897234315</v>
      </c>
      <c r="M93" s="331">
        <f>'Coal heating'!L26</f>
        <v>459.65305225246624</v>
      </c>
      <c r="N93" s="331">
        <f>'Coal heating'!M26</f>
        <v>1882.3615426744745</v>
      </c>
      <c r="O93" s="331">
        <f>'Coal heating'!N26</f>
        <v>0</v>
      </c>
      <c r="P93" s="331">
        <f>'Coal heating'!O26</f>
        <v>2361.076294376157</v>
      </c>
      <c r="Q93" s="331">
        <f>'Coal heating'!P26</f>
        <v>222.32092328337149</v>
      </c>
      <c r="R93" s="331">
        <f>'Coal heating'!Q26</f>
        <v>910.44398393474444</v>
      </c>
      <c r="S93" s="331">
        <f>'Coal heating'!R26</f>
        <v>0</v>
      </c>
      <c r="T93" s="129">
        <f>'Coal heating'!T26</f>
        <v>2099142</v>
      </c>
      <c r="U93" s="129">
        <f>'Coal heating'!V26</f>
        <v>1877098.4764586396</v>
      </c>
      <c r="V93" s="129">
        <f>'Coal heating'!W26</f>
        <v>57528.77653683145</v>
      </c>
      <c r="W93" s="129">
        <f>'Coal heating'!X26</f>
        <v>164514.74700452873</v>
      </c>
      <c r="X93" s="129">
        <f>'Coal heating'!Y26</f>
        <v>0</v>
      </c>
      <c r="Y93" s="276">
        <f>'Coal heating'!Z26</f>
        <v>1064155.4015210674</v>
      </c>
      <c r="Z93" s="276">
        <f>'Coal heating'!AA26</f>
        <v>32613.929989472537</v>
      </c>
      <c r="AA93" s="276">
        <f>'Coal heating'!AB26</f>
        <v>93265.888204772942</v>
      </c>
      <c r="AB93" s="276">
        <f>'Coal heating'!AC26</f>
        <v>0</v>
      </c>
      <c r="AC93" s="276">
        <f>'Coal heating'!AD26</f>
        <v>547926.72316745482</v>
      </c>
      <c r="AD93" s="276">
        <f>'Coal heating'!AE26</f>
        <v>16792.701294568109</v>
      </c>
      <c r="AE93" s="276">
        <f>'Coal heating'!AF26</f>
        <v>48022.001706046613</v>
      </c>
      <c r="AF93" s="276">
        <f>'Coal heating'!AG26</f>
        <v>0</v>
      </c>
      <c r="AG93" s="276">
        <f>'Coal heating'!AH26</f>
        <v>265016.35176636046</v>
      </c>
      <c r="AH93" s="276">
        <f>'Coal heating'!AI26</f>
        <v>8122.1452526756675</v>
      </c>
      <c r="AI93" s="276">
        <f>'Coal heating'!AJ26</f>
        <v>23226.857093379913</v>
      </c>
      <c r="AJ93" s="276">
        <f>'Coal heating'!AK26</f>
        <v>0</v>
      </c>
    </row>
    <row r="94" spans="1:36" ht="18.75" hidden="1">
      <c r="A94" s="335" t="s">
        <v>150</v>
      </c>
      <c r="B94" s="334" t="s">
        <v>14</v>
      </c>
      <c r="C94" s="117">
        <f>'Coal heating'!B27</f>
        <v>0</v>
      </c>
      <c r="D94" s="49">
        <f>'Coal heating'!C27</f>
        <v>0</v>
      </c>
      <c r="E94" s="49">
        <f>'Coal heating'!D27</f>
        <v>0</v>
      </c>
      <c r="F94" s="49">
        <f>'Coal heating'!E27</f>
        <v>0</v>
      </c>
      <c r="G94" s="49">
        <f>'Coal heating'!F27</f>
        <v>0</v>
      </c>
      <c r="H94" s="331">
        <f>'Coal heating'!G27</f>
        <v>0</v>
      </c>
      <c r="I94" s="331">
        <f>'Coal heating'!H27</f>
        <v>0</v>
      </c>
      <c r="J94" s="331">
        <f>'Coal heating'!I27</f>
        <v>0</v>
      </c>
      <c r="K94" s="331">
        <f>'Coal heating'!J27</f>
        <v>0</v>
      </c>
      <c r="L94" s="331">
        <f>'Coal heating'!K27</f>
        <v>0</v>
      </c>
      <c r="M94" s="331">
        <f>'Coal heating'!L27</f>
        <v>0</v>
      </c>
      <c r="N94" s="331">
        <f>'Coal heating'!M27</f>
        <v>0</v>
      </c>
      <c r="O94" s="331">
        <f>'Coal heating'!N27</f>
        <v>0</v>
      </c>
      <c r="P94" s="331">
        <f>'Coal heating'!O27</f>
        <v>0</v>
      </c>
      <c r="Q94" s="331">
        <f>'Coal heating'!P27</f>
        <v>0</v>
      </c>
      <c r="R94" s="331">
        <f>'Coal heating'!Q27</f>
        <v>0</v>
      </c>
      <c r="S94" s="331">
        <f>'Coal heating'!R27</f>
        <v>0</v>
      </c>
      <c r="T94" s="129">
        <f>'Coal heating'!T27</f>
        <v>0</v>
      </c>
      <c r="U94" s="129">
        <f>'Coal heating'!V27</f>
        <v>0</v>
      </c>
      <c r="V94" s="129">
        <f>'Coal heating'!W27</f>
        <v>0</v>
      </c>
      <c r="W94" s="129">
        <f>'Coal heating'!X27</f>
        <v>0</v>
      </c>
      <c r="X94" s="129">
        <f>'Coal heating'!Y27</f>
        <v>0</v>
      </c>
      <c r="Y94" s="276">
        <f>'Coal heating'!Z27</f>
        <v>0</v>
      </c>
      <c r="Z94" s="276">
        <f>'Coal heating'!AA27</f>
        <v>0</v>
      </c>
      <c r="AA94" s="276">
        <f>'Coal heating'!AB27</f>
        <v>0</v>
      </c>
      <c r="AB94" s="276">
        <f>'Coal heating'!AC27</f>
        <v>0</v>
      </c>
      <c r="AC94" s="276">
        <f>'Coal heating'!AD27</f>
        <v>0</v>
      </c>
      <c r="AD94" s="276">
        <f>'Coal heating'!AE27</f>
        <v>0</v>
      </c>
      <c r="AE94" s="276">
        <f>'Coal heating'!AF27</f>
        <v>0</v>
      </c>
      <c r="AF94" s="276">
        <f>'Coal heating'!AG27</f>
        <v>0</v>
      </c>
      <c r="AG94" s="276">
        <f>'Coal heating'!AH27</f>
        <v>0</v>
      </c>
      <c r="AH94" s="276">
        <f>'Coal heating'!AI27</f>
        <v>0</v>
      </c>
      <c r="AI94" s="276">
        <f>'Coal heating'!AJ27</f>
        <v>0</v>
      </c>
      <c r="AJ94" s="276">
        <f>'Coal heating'!AK27</f>
        <v>0</v>
      </c>
    </row>
    <row r="95" spans="1:36" ht="18.75" hidden="1">
      <c r="A95" s="335" t="s">
        <v>150</v>
      </c>
      <c r="B95" s="334" t="s">
        <v>12</v>
      </c>
      <c r="C95" s="117">
        <f>'Coal heating'!B28</f>
        <v>0.31794589804260609</v>
      </c>
      <c r="D95" s="49">
        <f>'Coal heating'!C28</f>
        <v>317.81581766841634</v>
      </c>
      <c r="E95" s="49">
        <f>'Coal heating'!D28</f>
        <v>0</v>
      </c>
      <c r="F95" s="49">
        <f>'Coal heating'!E28</f>
        <v>0.13008037418977467</v>
      </c>
      <c r="G95" s="49">
        <f>'Coal heating'!F28</f>
        <v>0</v>
      </c>
      <c r="H95" s="331">
        <f>'Coal heating'!G28</f>
        <v>161.36344173316559</v>
      </c>
      <c r="I95" s="331">
        <f>'Coal heating'!H28</f>
        <v>0</v>
      </c>
      <c r="J95" s="331">
        <f>'Coal heating'!I28</f>
        <v>6.6045224039476852E-2</v>
      </c>
      <c r="K95" s="331">
        <f>'Coal heating'!J28</f>
        <v>0</v>
      </c>
      <c r="L95" s="331">
        <f>'Coal heating'!K28</f>
        <v>103.61580051611011</v>
      </c>
      <c r="M95" s="331">
        <f>'Coal heating'!L28</f>
        <v>0</v>
      </c>
      <c r="N95" s="331">
        <f>'Coal heating'!M28</f>
        <v>4.2409412476665714E-2</v>
      </c>
      <c r="O95" s="331">
        <f>'Coal heating'!N28</f>
        <v>0</v>
      </c>
      <c r="P95" s="331">
        <f>'Coal heating'!O28</f>
        <v>52.836575419140608</v>
      </c>
      <c r="Q95" s="331">
        <f>'Coal heating'!P28</f>
        <v>0</v>
      </c>
      <c r="R95" s="331">
        <f>'Coal heating'!Q28</f>
        <v>2.1625737673632097E-2</v>
      </c>
      <c r="S95" s="331">
        <f>'Coal heating'!R28</f>
        <v>0</v>
      </c>
      <c r="T95" s="129">
        <f>'Coal heating'!T28</f>
        <v>25145.516806410968</v>
      </c>
      <c r="U95" s="129">
        <f>'Coal heating'!V28</f>
        <v>25144.3665462317</v>
      </c>
      <c r="V95" s="129">
        <f>'Coal heating'!W28</f>
        <v>0</v>
      </c>
      <c r="W95" s="129">
        <f>'Coal heating'!X28</f>
        <v>1.1502601792678102</v>
      </c>
      <c r="X95" s="129">
        <f>'Coal heating'!Y28</f>
        <v>0</v>
      </c>
      <c r="Y95" s="276">
        <f>'Coal heating'!Z28</f>
        <v>12766.455602701832</v>
      </c>
      <c r="Z95" s="276">
        <f>'Coal heating'!AA28</f>
        <v>0</v>
      </c>
      <c r="AA95" s="276">
        <f>'Coal heating'!AB28</f>
        <v>0.58401731788224742</v>
      </c>
      <c r="AB95" s="276">
        <f>'Coal heating'!AC28</f>
        <v>0</v>
      </c>
      <c r="AC95" s="276">
        <f>'Coal heating'!AD28</f>
        <v>8197.6840777525904</v>
      </c>
      <c r="AD95" s="276">
        <f>'Coal heating'!AE28</f>
        <v>0</v>
      </c>
      <c r="AE95" s="276">
        <f>'Coal heating'!AF28</f>
        <v>0.37501320781014974</v>
      </c>
      <c r="AF95" s="276">
        <f>'Coal heating'!AG28</f>
        <v>0</v>
      </c>
      <c r="AG95" s="276">
        <f>'Coal heating'!AH28</f>
        <v>4180.2268657772802</v>
      </c>
      <c r="AH95" s="276">
        <f>'Coal heating'!AI28</f>
        <v>0</v>
      </c>
      <c r="AI95" s="276">
        <f>'Coal heating'!AJ28</f>
        <v>0.19122965357541291</v>
      </c>
      <c r="AJ95" s="276">
        <f>'Coal heating'!AK28</f>
        <v>0</v>
      </c>
    </row>
    <row r="96" spans="1:36" ht="18.75" hidden="1">
      <c r="A96" s="335" t="s">
        <v>150</v>
      </c>
      <c r="B96" s="334" t="s">
        <v>25</v>
      </c>
      <c r="C96" s="117">
        <f>'Coal heating'!B29</f>
        <v>0.1878593274482529</v>
      </c>
      <c r="D96" s="49">
        <f>'Coal heating'!C29</f>
        <v>174.81689805730008</v>
      </c>
      <c r="E96" s="49">
        <f>'Coal heating'!D29</f>
        <v>6.3372964727998049</v>
      </c>
      <c r="F96" s="49">
        <f>'Coal heating'!E29</f>
        <v>6.7051329181530255</v>
      </c>
      <c r="G96" s="49">
        <f>'Coal heating'!F29</f>
        <v>0</v>
      </c>
      <c r="H96" s="331">
        <f>'Coal heating'!G29</f>
        <v>97.199500664228225</v>
      </c>
      <c r="I96" s="331">
        <f>'Coal heating'!H29</f>
        <v>3.5235841589833852</v>
      </c>
      <c r="J96" s="331">
        <f>'Coal heating'!I29</f>
        <v>3.7281039692063001</v>
      </c>
      <c r="K96" s="331">
        <f>'Coal heating'!J29</f>
        <v>0</v>
      </c>
      <c r="L96" s="331">
        <f>'Coal heating'!K29</f>
        <v>51.999992968824905</v>
      </c>
      <c r="M96" s="331">
        <f>'Coal heating'!L29</f>
        <v>1.8850544523386692</v>
      </c>
      <c r="N96" s="331">
        <f>'Coal heating'!M29</f>
        <v>1.9944688898707637</v>
      </c>
      <c r="O96" s="331">
        <f>'Coal heating'!N29</f>
        <v>0</v>
      </c>
      <c r="P96" s="331">
        <f>'Coal heating'!O29</f>
        <v>25.617404424246946</v>
      </c>
      <c r="Q96" s="331">
        <f>'Coal heating'!P29</f>
        <v>0.92865786147775098</v>
      </c>
      <c r="R96" s="331">
        <f>'Coal heating'!Q29</f>
        <v>0.98256005907596178</v>
      </c>
      <c r="S96" s="331">
        <f>'Coal heating'!R29</f>
        <v>0</v>
      </c>
      <c r="T96" s="129">
        <f>'Coal heating'!T29</f>
        <v>12934.290213932014</v>
      </c>
      <c r="U96" s="129">
        <f>'Coal heating'!V29</f>
        <v>12631.53199632931</v>
      </c>
      <c r="V96" s="129">
        <f>'Coal heating'!W29</f>
        <v>192.80108153327066</v>
      </c>
      <c r="W96" s="129">
        <f>'Coal heating'!X29</f>
        <v>109.95713606943389</v>
      </c>
      <c r="X96" s="129">
        <f>'Coal heating'!Y29</f>
        <v>0</v>
      </c>
      <c r="Y96" s="276">
        <f>'Coal heating'!Z29</f>
        <v>7023.2261086396775</v>
      </c>
      <c r="Z96" s="276">
        <f>'Coal heating'!AA29</f>
        <v>107.19884096338652</v>
      </c>
      <c r="AA96" s="276">
        <f>'Coal heating'!AB29</f>
        <v>61.136988696106592</v>
      </c>
      <c r="AB96" s="276">
        <f>'Coal heating'!AC29</f>
        <v>0</v>
      </c>
      <c r="AC96" s="276">
        <f>'Coal heating'!AD29</f>
        <v>3757.3002512567023</v>
      </c>
      <c r="AD96" s="276">
        <f>'Coal heating'!AE29</f>
        <v>57.349461039091224</v>
      </c>
      <c r="AE96" s="276">
        <f>'Coal heating'!AF29</f>
        <v>32.707194590585637</v>
      </c>
      <c r="AF96" s="276">
        <f>'Coal heating'!AG29</f>
        <v>0</v>
      </c>
      <c r="AG96" s="276">
        <f>'Coal heating'!AH29</f>
        <v>1851.0056364329296</v>
      </c>
      <c r="AH96" s="276">
        <f>'Coal heating'!AI29</f>
        <v>28.252779530792939</v>
      </c>
      <c r="AI96" s="276">
        <f>'Coal heating'!AJ29</f>
        <v>16.112952782741665</v>
      </c>
      <c r="AJ96" s="276">
        <f>'Coal heating'!AK29</f>
        <v>0</v>
      </c>
    </row>
    <row r="97" spans="1:36" ht="18.75" hidden="1">
      <c r="A97" s="335" t="s">
        <v>150</v>
      </c>
      <c r="B97" s="334" t="s">
        <v>26</v>
      </c>
      <c r="C97" s="117">
        <f>'Coal heating'!B30</f>
        <v>2.5543892958364804E-4</v>
      </c>
      <c r="D97" s="49">
        <f>'Coal heating'!C30</f>
        <v>0.15556806766581169</v>
      </c>
      <c r="E97" s="49">
        <f>'Coal heating'!D30</f>
        <v>9.9870861917836354E-2</v>
      </c>
      <c r="F97" s="49">
        <f>'Coal heating'!E30</f>
        <v>0</v>
      </c>
      <c r="G97" s="49">
        <f>'Coal heating'!F30</f>
        <v>0</v>
      </c>
      <c r="H97" s="331">
        <f>'Coal heating'!G30</f>
        <v>8.0475530986106603E-2</v>
      </c>
      <c r="I97" s="331">
        <f>'Coal heating'!H30</f>
        <v>5.1663305737931299E-2</v>
      </c>
      <c r="J97" s="331">
        <f>'Coal heating'!I30</f>
        <v>0</v>
      </c>
      <c r="K97" s="331">
        <f>'Coal heating'!J30</f>
        <v>0</v>
      </c>
      <c r="L97" s="331">
        <f>'Coal heating'!K30</f>
        <v>4.7788539524100934E-2</v>
      </c>
      <c r="M97" s="331">
        <f>'Coal heating'!L30</f>
        <v>3.0679063535835216E-2</v>
      </c>
      <c r="N97" s="331">
        <f>'Coal heating'!M30</f>
        <v>0</v>
      </c>
      <c r="O97" s="331">
        <f>'Coal heating'!N30</f>
        <v>0</v>
      </c>
      <c r="P97" s="331">
        <f>'Coal heating'!O30</f>
        <v>2.7303997155604161E-2</v>
      </c>
      <c r="Q97" s="331">
        <f>'Coal heating'!P30</f>
        <v>1.7528492644069842E-2</v>
      </c>
      <c r="R97" s="331">
        <f>'Coal heating'!Q30</f>
        <v>0</v>
      </c>
      <c r="S97" s="331">
        <f>'Coal heating'!R30</f>
        <v>0</v>
      </c>
      <c r="T97" s="129">
        <f>'Coal heating'!T30</f>
        <v>16.105205525245843</v>
      </c>
      <c r="U97" s="129">
        <f>'Coal heating'!V30</f>
        <v>13.65738924513413</v>
      </c>
      <c r="V97" s="129">
        <f>'Coal heating'!W30</f>
        <v>2.4478162801117143</v>
      </c>
      <c r="W97" s="129">
        <f>'Coal heating'!X30</f>
        <v>0</v>
      </c>
      <c r="X97" s="129">
        <f>'Coal heating'!Y30</f>
        <v>0</v>
      </c>
      <c r="Y97" s="276">
        <f>'Coal heating'!Z30</f>
        <v>7.0649823442375412</v>
      </c>
      <c r="Z97" s="276">
        <f>'Coal heating'!AA30</f>
        <v>1.2662580300321984</v>
      </c>
      <c r="AA97" s="276">
        <f>'Coal heating'!AB30</f>
        <v>0</v>
      </c>
      <c r="AB97" s="276">
        <f>'Coal heating'!AC30</f>
        <v>0</v>
      </c>
      <c r="AC97" s="276">
        <f>'Coal heating'!AD30</f>
        <v>4.1953769531879077</v>
      </c>
      <c r="AD97" s="276">
        <f>'Coal heating'!AE30</f>
        <v>0.75193815032237399</v>
      </c>
      <c r="AE97" s="276">
        <f>'Coal heating'!AF30</f>
        <v>0</v>
      </c>
      <c r="AF97" s="276">
        <f>'Coal heating'!AG30</f>
        <v>0</v>
      </c>
      <c r="AG97" s="276">
        <f>'Coal heating'!AH30</f>
        <v>2.3970299477086807</v>
      </c>
      <c r="AH97" s="276">
        <f>'Coal heating'!AI30</f>
        <v>0.42962009975714183</v>
      </c>
      <c r="AI97" s="276">
        <f>'Coal heating'!AJ30</f>
        <v>0</v>
      </c>
      <c r="AJ97" s="276">
        <f>'Coal heating'!AK30</f>
        <v>0</v>
      </c>
    </row>
    <row r="98" spans="1:36" ht="18.75" hidden="1">
      <c r="A98" s="335" t="s">
        <v>150</v>
      </c>
      <c r="B98" s="334" t="s">
        <v>5</v>
      </c>
      <c r="C98" s="117">
        <f>'Coal heating'!B31</f>
        <v>0.50959707814812694</v>
      </c>
      <c r="D98" s="49">
        <f>'Coal heating'!C31</f>
        <v>159.81816034459564</v>
      </c>
      <c r="E98" s="49">
        <f>'Coal heating'!D31</f>
        <v>285.47911948771804</v>
      </c>
      <c r="F98" s="49">
        <f>'Coal heating'!E31</f>
        <v>64.299798315813263</v>
      </c>
      <c r="G98" s="49">
        <f>'Coal heating'!F31</f>
        <v>0</v>
      </c>
      <c r="H98" s="331">
        <f>'Coal heating'!G31</f>
        <v>80.417707158474684</v>
      </c>
      <c r="I98" s="331">
        <f>'Coal heating'!H31</f>
        <v>143.64810720710338</v>
      </c>
      <c r="J98" s="331">
        <f>'Coal heating'!I31</f>
        <v>32.354535555664157</v>
      </c>
      <c r="K98" s="331">
        <f>'Coal heating'!J31</f>
        <v>0</v>
      </c>
      <c r="L98" s="331">
        <f>'Coal heating'!K31</f>
        <v>59.229214553406187</v>
      </c>
      <c r="M98" s="331">
        <f>'Coal heating'!L31</f>
        <v>105.79964118093612</v>
      </c>
      <c r="N98" s="331">
        <f>'Coal heating'!M31</f>
        <v>23.829748396405154</v>
      </c>
      <c r="O98" s="331">
        <f>'Coal heating'!N31</f>
        <v>0</v>
      </c>
      <c r="P98" s="331">
        <f>'Coal heating'!O31</f>
        <v>20.171238632714758</v>
      </c>
      <c r="Q98" s="331">
        <f>'Coal heating'!P31</f>
        <v>36.031371099678516</v>
      </c>
      <c r="R98" s="331">
        <f>'Coal heating'!Q31</f>
        <v>8.1155143637439497</v>
      </c>
      <c r="S98" s="331">
        <f>'Coal heating'!R31</f>
        <v>0</v>
      </c>
      <c r="T98" s="129">
        <f>'Coal heating'!T31</f>
        <v>20497.397292407048</v>
      </c>
      <c r="U98" s="129">
        <f>'Coal heating'!V31</f>
        <v>11605.481341010667</v>
      </c>
      <c r="V98" s="129">
        <f>'Coal heating'!W31</f>
        <v>7749.8408628220923</v>
      </c>
      <c r="W98" s="129">
        <f>'Coal heating'!X31</f>
        <v>1142.0750885742909</v>
      </c>
      <c r="X98" s="129">
        <f>'Coal heating'!Y31</f>
        <v>0</v>
      </c>
      <c r="Y98" s="276">
        <f>'Coal heating'!Z31</f>
        <v>5839.6755281265359</v>
      </c>
      <c r="Z98" s="276">
        <f>'Coal heating'!AA31</f>
        <v>3899.5845759169542</v>
      </c>
      <c r="AA98" s="276">
        <f>'Coal heating'!AB31</f>
        <v>574.67223892407992</v>
      </c>
      <c r="AB98" s="276">
        <f>'Coal heating'!AC31</f>
        <v>0</v>
      </c>
      <c r="AC98" s="276">
        <f>'Coal heating'!AD31</f>
        <v>4301.0352694597095</v>
      </c>
      <c r="AD98" s="276">
        <f>'Coal heating'!AE31</f>
        <v>2872.1203286855766</v>
      </c>
      <c r="AE98" s="276">
        <f>'Coal heating'!AF31</f>
        <v>423.25734642054709</v>
      </c>
      <c r="AF98" s="276">
        <f>'Coal heating'!AG31</f>
        <v>0</v>
      </c>
      <c r="AG98" s="276">
        <f>'Coal heating'!AH31</f>
        <v>1464.7705434244212</v>
      </c>
      <c r="AH98" s="276">
        <f>'Coal heating'!AI31</f>
        <v>978.13595821956073</v>
      </c>
      <c r="AI98" s="276">
        <f>'Coal heating'!AJ31</f>
        <v>144.14550322966397</v>
      </c>
      <c r="AJ98" s="276">
        <f>'Coal heating'!AK31</f>
        <v>0</v>
      </c>
    </row>
    <row r="99" spans="1:36" ht="18.75" hidden="1">
      <c r="A99" s="335" t="s">
        <v>150</v>
      </c>
      <c r="B99" s="334" t="s">
        <v>7</v>
      </c>
      <c r="C99" s="117">
        <f>'Coal heating'!B32</f>
        <v>0</v>
      </c>
      <c r="D99" s="49">
        <f>'Coal heating'!C32</f>
        <v>0</v>
      </c>
      <c r="E99" s="49">
        <f>'Coal heating'!D32</f>
        <v>0</v>
      </c>
      <c r="F99" s="49">
        <f>'Coal heating'!E32</f>
        <v>0</v>
      </c>
      <c r="G99" s="49">
        <f>'Coal heating'!F32</f>
        <v>0</v>
      </c>
      <c r="H99" s="331">
        <f>'Coal heating'!G32</f>
        <v>0</v>
      </c>
      <c r="I99" s="331">
        <f>'Coal heating'!H32</f>
        <v>0</v>
      </c>
      <c r="J99" s="331">
        <f>'Coal heating'!I32</f>
        <v>0</v>
      </c>
      <c r="K99" s="331">
        <f>'Coal heating'!J32</f>
        <v>0</v>
      </c>
      <c r="L99" s="331">
        <f>'Coal heating'!K32</f>
        <v>0</v>
      </c>
      <c r="M99" s="331">
        <f>'Coal heating'!L32</f>
        <v>0</v>
      </c>
      <c r="N99" s="331">
        <f>'Coal heating'!M32</f>
        <v>0</v>
      </c>
      <c r="O99" s="331">
        <f>'Coal heating'!N32</f>
        <v>0</v>
      </c>
      <c r="P99" s="331">
        <f>'Coal heating'!O32</f>
        <v>0</v>
      </c>
      <c r="Q99" s="331">
        <f>'Coal heating'!P32</f>
        <v>0</v>
      </c>
      <c r="R99" s="331">
        <f>'Coal heating'!Q32</f>
        <v>0</v>
      </c>
      <c r="S99" s="331">
        <f>'Coal heating'!R32</f>
        <v>0</v>
      </c>
      <c r="T99" s="129">
        <f>'Coal heating'!T32</f>
        <v>0</v>
      </c>
      <c r="U99" s="129">
        <f>'Coal heating'!V32</f>
        <v>0</v>
      </c>
      <c r="V99" s="129">
        <f>'Coal heating'!W32</f>
        <v>0</v>
      </c>
      <c r="W99" s="129">
        <f>'Coal heating'!X32</f>
        <v>0</v>
      </c>
      <c r="X99" s="129">
        <f>'Coal heating'!Y32</f>
        <v>0</v>
      </c>
      <c r="Y99" s="276">
        <f>'Coal heating'!Z32</f>
        <v>0</v>
      </c>
      <c r="Z99" s="276">
        <f>'Coal heating'!AA32</f>
        <v>0</v>
      </c>
      <c r="AA99" s="276">
        <f>'Coal heating'!AB32</f>
        <v>0</v>
      </c>
      <c r="AB99" s="276">
        <f>'Coal heating'!AC32</f>
        <v>0</v>
      </c>
      <c r="AC99" s="276">
        <f>'Coal heating'!AD32</f>
        <v>0</v>
      </c>
      <c r="AD99" s="276">
        <f>'Coal heating'!AE32</f>
        <v>0</v>
      </c>
      <c r="AE99" s="276">
        <f>'Coal heating'!AF32</f>
        <v>0</v>
      </c>
      <c r="AF99" s="276">
        <f>'Coal heating'!AG32</f>
        <v>0</v>
      </c>
      <c r="AG99" s="276">
        <f>'Coal heating'!AH32</f>
        <v>0</v>
      </c>
      <c r="AH99" s="276">
        <f>'Coal heating'!AI32</f>
        <v>0</v>
      </c>
      <c r="AI99" s="276">
        <f>'Coal heating'!AJ32</f>
        <v>0</v>
      </c>
      <c r="AJ99" s="276">
        <f>'Coal heating'!AK32</f>
        <v>0</v>
      </c>
    </row>
    <row r="100" spans="1:36" ht="18.75" hidden="1">
      <c r="A100" s="335" t="s">
        <v>150</v>
      </c>
      <c r="B100" s="334" t="s">
        <v>1</v>
      </c>
      <c r="C100" s="117">
        <f>'Coal heating'!B33</f>
        <v>1.2583790496053546</v>
      </c>
      <c r="D100" s="49">
        <f>'Coal heating'!C33</f>
        <v>1102.1978162206531</v>
      </c>
      <c r="E100" s="49">
        <f>'Coal heating'!D33</f>
        <v>101.09814726142447</v>
      </c>
      <c r="F100" s="49">
        <f>'Coal heating'!E33</f>
        <v>55.08308612327702</v>
      </c>
      <c r="G100" s="49">
        <f>'Coal heating'!F33</f>
        <v>0</v>
      </c>
      <c r="H100" s="331">
        <f>'Coal heating'!G33</f>
        <v>655.0907881998138</v>
      </c>
      <c r="I100" s="331">
        <f>'Coal heating'!H33</f>
        <v>60.087639442182386</v>
      </c>
      <c r="J100" s="331">
        <f>'Coal heating'!I33</f>
        <v>32.738608055590539</v>
      </c>
      <c r="K100" s="331">
        <f>'Coal heating'!J33</f>
        <v>0</v>
      </c>
      <c r="L100" s="331">
        <f>'Coal heating'!K33</f>
        <v>346.0169866305115</v>
      </c>
      <c r="M100" s="331">
        <f>'Coal heating'!L33</f>
        <v>31.738110668078733</v>
      </c>
      <c r="N100" s="331">
        <f>'Coal heating'!M33</f>
        <v>17.292434437984433</v>
      </c>
      <c r="O100" s="331">
        <f>'Coal heating'!N33</f>
        <v>0</v>
      </c>
      <c r="P100" s="331">
        <f>'Coal heating'!O33</f>
        <v>101.09004139032778</v>
      </c>
      <c r="Q100" s="331">
        <f>'Coal heating'!P33</f>
        <v>9.2723971511633536</v>
      </c>
      <c r="R100" s="331">
        <f>'Coal heating'!Q33</f>
        <v>5.0520436297020526</v>
      </c>
      <c r="S100" s="331">
        <f>'Coal heating'!R33</f>
        <v>0</v>
      </c>
      <c r="T100" s="129">
        <f>'Coal heating'!T33</f>
        <v>95396.699443551202</v>
      </c>
      <c r="U100" s="129">
        <f>'Coal heating'!V33</f>
        <v>91893.210595193188</v>
      </c>
      <c r="V100" s="129">
        <f>'Coal heating'!W33</f>
        <v>2543.7092474126316</v>
      </c>
      <c r="W100" s="129">
        <f>'Coal heating'!X33</f>
        <v>959.77960094538582</v>
      </c>
      <c r="X100" s="129">
        <f>'Coal heating'!Y33</f>
        <v>0</v>
      </c>
      <c r="Y100" s="276">
        <f>'Coal heating'!Z33</f>
        <v>54616.68937562588</v>
      </c>
      <c r="Z100" s="276">
        <f>'Coal heating'!AA33</f>
        <v>1511.8524744972833</v>
      </c>
      <c r="AA100" s="276">
        <f>'Coal heating'!AB33</f>
        <v>570.44458447334216</v>
      </c>
      <c r="AB100" s="276">
        <f>'Coal heating'!AC33</f>
        <v>0</v>
      </c>
      <c r="AC100" s="276">
        <f>'Coal heating'!AD33</f>
        <v>28848.371276019891</v>
      </c>
      <c r="AD100" s="276">
        <f>'Coal heating'!AE33</f>
        <v>798.55593587719579</v>
      </c>
      <c r="AE100" s="276">
        <f>'Coal heating'!AF33</f>
        <v>301.3071160740468</v>
      </c>
      <c r="AF100" s="276">
        <f>'Coal heating'!AG33</f>
        <v>0</v>
      </c>
      <c r="AG100" s="276">
        <f>'Coal heating'!AH33</f>
        <v>8428.1499435474198</v>
      </c>
      <c r="AH100" s="276">
        <f>'Coal heating'!AI33</f>
        <v>233.30083703815279</v>
      </c>
      <c r="AI100" s="276">
        <f>'Coal heating'!AJ33</f>
        <v>88.027900397996888</v>
      </c>
      <c r="AJ100" s="276">
        <f>'Coal heating'!AK33</f>
        <v>0</v>
      </c>
    </row>
    <row r="101" spans="1:36" ht="18.75">
      <c r="A101" s="335" t="s">
        <v>150</v>
      </c>
      <c r="B101" s="334" t="s">
        <v>44</v>
      </c>
      <c r="C101" s="117">
        <f>'Coal heating'!B34</f>
        <v>39.282288125751144</v>
      </c>
      <c r="D101" s="49">
        <f>'Coal heating'!C34</f>
        <v>29031.705061942364</v>
      </c>
      <c r="E101" s="49">
        <f>'Coal heating'!D34</f>
        <v>3545.1459429025431</v>
      </c>
      <c r="F101" s="49">
        <f>'Coal heating'!E34</f>
        <v>6702.1524986793647</v>
      </c>
      <c r="G101" s="49">
        <f>'Coal heating'!F34</f>
        <v>3.2846222268720782</v>
      </c>
      <c r="H101" s="331">
        <f>'Coal heating'!G34</f>
        <v>16763.211767922126</v>
      </c>
      <c r="I101" s="331">
        <f>'Coal heating'!H34</f>
        <v>2182.7890995555404</v>
      </c>
      <c r="J101" s="331">
        <f>'Coal heating'!I34</f>
        <v>3804.1421663077508</v>
      </c>
      <c r="K101" s="331">
        <f>'Coal heating'!J34</f>
        <v>1.8621018175223563</v>
      </c>
      <c r="L101" s="331">
        <f>'Coal heating'!K34</f>
        <v>8361.6189743900504</v>
      </c>
      <c r="M101" s="331">
        <f>'Coal heating'!L34</f>
        <v>939.62610004484441</v>
      </c>
      <c r="N101" s="331">
        <f>'Coal heating'!M34</f>
        <v>1956.794294407704</v>
      </c>
      <c r="O101" s="331">
        <f>'Coal heating'!N34</f>
        <v>0.95878416406176337</v>
      </c>
      <c r="P101" s="331">
        <f>'Coal heating'!O34</f>
        <v>3906.8743195621801</v>
      </c>
      <c r="Q101" s="331">
        <f>'Coal heating'!P34</f>
        <v>422.73074329838528</v>
      </c>
      <c r="R101" s="331">
        <f>'Coal heating'!Q34</f>
        <v>941.21603795449516</v>
      </c>
      <c r="S101" s="331">
        <f>'Coal heating'!R34</f>
        <v>0.46373624528138452</v>
      </c>
      <c r="T101" s="129">
        <f>'Coal heating'!T34</f>
        <v>3372228.9092811993</v>
      </c>
      <c r="U101" s="129">
        <f>'Coal heating'!V34</f>
        <v>3080651.4709752225</v>
      </c>
      <c r="V101" s="129">
        <f>'Coal heating'!W34</f>
        <v>122696.96933168602</v>
      </c>
      <c r="W101" s="129">
        <f>'Coal heating'!X34</f>
        <v>168868.96178518384</v>
      </c>
      <c r="X101" s="129">
        <f>'Coal heating'!Y34</f>
        <v>11.507189106621185</v>
      </c>
      <c r="Y101" s="276">
        <f>'Coal heating'!Z34</f>
        <v>1644013.49778189</v>
      </c>
      <c r="Z101" s="276">
        <f>'Coal heating'!AA34</f>
        <v>72658.319953129714</v>
      </c>
      <c r="AA101" s="276">
        <f>'Coal heating'!AB34</f>
        <v>96852.652062300345</v>
      </c>
      <c r="AB101" s="276">
        <f>'Coal heating'!AC34</f>
        <v>6.5235988403028502</v>
      </c>
      <c r="AC101" s="276">
        <f>'Coal heating'!AD34</f>
        <v>824714.17682621325</v>
      </c>
      <c r="AD101" s="276">
        <f>'Coal heating'!AE34</f>
        <v>32328.956673421868</v>
      </c>
      <c r="AE101" s="276">
        <f>'Coal heating'!AF34</f>
        <v>49902.968563327908</v>
      </c>
      <c r="AF101" s="276">
        <f>'Coal heating'!AG34</f>
        <v>3.3589587862044836</v>
      </c>
      <c r="AG101" s="276">
        <f>'Coal heating'!AH34</f>
        <v>386924.01209431526</v>
      </c>
      <c r="AH101" s="276">
        <f>'Coal heating'!AI34</f>
        <v>15041.163785847792</v>
      </c>
      <c r="AI101" s="276">
        <f>'Coal heating'!AJ34</f>
        <v>24123.654345326733</v>
      </c>
      <c r="AJ101" s="276">
        <f>'Coal heating'!AK34</f>
        <v>1.6246314801138513</v>
      </c>
    </row>
    <row r="102" spans="1:36" ht="18.75" hidden="1">
      <c r="A102" s="335" t="s">
        <v>150</v>
      </c>
      <c r="B102" s="334" t="s">
        <v>29</v>
      </c>
      <c r="C102" s="117">
        <f>'Coal heating'!B36</f>
        <v>0</v>
      </c>
      <c r="D102" s="49">
        <f>'Coal heating'!C36</f>
        <v>0</v>
      </c>
      <c r="E102" s="49">
        <f>'Coal heating'!D36</f>
        <v>0</v>
      </c>
      <c r="F102" s="49">
        <f>'Coal heating'!E36</f>
        <v>0</v>
      </c>
      <c r="G102" s="49">
        <f>'Coal heating'!F36</f>
        <v>0</v>
      </c>
      <c r="H102" s="331">
        <f>'Coal heating'!G36</f>
        <v>0</v>
      </c>
      <c r="I102" s="331">
        <f>'Coal heating'!H36</f>
        <v>0</v>
      </c>
      <c r="J102" s="331">
        <f>'Coal heating'!I36</f>
        <v>0</v>
      </c>
      <c r="K102" s="331">
        <f>'Coal heating'!J36</f>
        <v>0</v>
      </c>
      <c r="L102" s="331">
        <f>'Coal heating'!K36</f>
        <v>0</v>
      </c>
      <c r="M102" s="331">
        <f>'Coal heating'!L36</f>
        <v>0</v>
      </c>
      <c r="N102" s="331">
        <f>'Coal heating'!M36</f>
        <v>0</v>
      </c>
      <c r="O102" s="331">
        <f>'Coal heating'!N36</f>
        <v>0</v>
      </c>
      <c r="P102" s="331">
        <f>'Coal heating'!O36</f>
        <v>0</v>
      </c>
      <c r="Q102" s="331">
        <f>'Coal heating'!P36</f>
        <v>0</v>
      </c>
      <c r="R102" s="331">
        <f>'Coal heating'!Q36</f>
        <v>0</v>
      </c>
      <c r="S102" s="331">
        <f>'Coal heating'!R36</f>
        <v>0</v>
      </c>
      <c r="T102" s="129">
        <f>'Coal heating'!T36</f>
        <v>0</v>
      </c>
      <c r="U102" s="129">
        <f>'Coal heating'!V36</f>
        <v>0</v>
      </c>
      <c r="V102" s="129">
        <f>'Coal heating'!W36</f>
        <v>0</v>
      </c>
      <c r="W102" s="129">
        <f>'Coal heating'!X36</f>
        <v>0</v>
      </c>
      <c r="X102" s="129">
        <f>'Coal heating'!Y36</f>
        <v>0</v>
      </c>
      <c r="Y102" s="276">
        <f>'Coal heating'!Z36</f>
        <v>0</v>
      </c>
      <c r="Z102" s="276">
        <f>'Coal heating'!AA36</f>
        <v>0</v>
      </c>
      <c r="AA102" s="276">
        <f>'Coal heating'!AB36</f>
        <v>0</v>
      </c>
      <c r="AB102" s="276">
        <f>'Coal heating'!AC36</f>
        <v>0</v>
      </c>
      <c r="AC102" s="276">
        <f>'Coal heating'!AD36</f>
        <v>0</v>
      </c>
      <c r="AD102" s="276">
        <f>'Coal heating'!AE36</f>
        <v>0</v>
      </c>
      <c r="AE102" s="276">
        <f>'Coal heating'!AF36</f>
        <v>0</v>
      </c>
      <c r="AF102" s="276">
        <f>'Coal heating'!AG36</f>
        <v>0</v>
      </c>
      <c r="AG102" s="276">
        <f>'Coal heating'!AH36</f>
        <v>0</v>
      </c>
      <c r="AH102" s="276">
        <f>'Coal heating'!AI36</f>
        <v>0</v>
      </c>
      <c r="AI102" s="276">
        <f>'Coal heating'!AJ36</f>
        <v>0</v>
      </c>
      <c r="AJ102" s="276">
        <f>'Coal heating'!AK36</f>
        <v>0</v>
      </c>
    </row>
    <row r="103" spans="1:36" ht="18.75" hidden="1">
      <c r="A103" s="335" t="s">
        <v>150</v>
      </c>
      <c r="B103" s="334" t="s">
        <v>28</v>
      </c>
      <c r="C103" s="117">
        <f>'Coal heating'!B37</f>
        <v>0</v>
      </c>
      <c r="D103" s="49">
        <f>'Coal heating'!C37</f>
        <v>0</v>
      </c>
      <c r="E103" s="49">
        <f>'Coal heating'!D37</f>
        <v>0</v>
      </c>
      <c r="F103" s="49">
        <f>'Coal heating'!E37</f>
        <v>0</v>
      </c>
      <c r="G103" s="49">
        <f>'Coal heating'!F37</f>
        <v>0</v>
      </c>
      <c r="H103" s="331">
        <f>'Coal heating'!G37</f>
        <v>0</v>
      </c>
      <c r="I103" s="331">
        <f>'Coal heating'!H37</f>
        <v>0</v>
      </c>
      <c r="J103" s="331">
        <f>'Coal heating'!I37</f>
        <v>0</v>
      </c>
      <c r="K103" s="331">
        <f>'Coal heating'!J37</f>
        <v>0</v>
      </c>
      <c r="L103" s="331">
        <f>'Coal heating'!K37</f>
        <v>0</v>
      </c>
      <c r="M103" s="331">
        <f>'Coal heating'!L37</f>
        <v>0</v>
      </c>
      <c r="N103" s="331">
        <f>'Coal heating'!M37</f>
        <v>0</v>
      </c>
      <c r="O103" s="331">
        <f>'Coal heating'!N37</f>
        <v>0</v>
      </c>
      <c r="P103" s="331">
        <f>'Coal heating'!O37</f>
        <v>0</v>
      </c>
      <c r="Q103" s="331">
        <f>'Coal heating'!P37</f>
        <v>0</v>
      </c>
      <c r="R103" s="331">
        <f>'Coal heating'!Q37</f>
        <v>0</v>
      </c>
      <c r="S103" s="331">
        <f>'Coal heating'!R37</f>
        <v>0</v>
      </c>
      <c r="T103" s="129">
        <f>'Coal heating'!T37</f>
        <v>1966</v>
      </c>
      <c r="U103" s="129">
        <f>'Coal heating'!V37</f>
        <v>0</v>
      </c>
      <c r="V103" s="129">
        <f>'Coal heating'!W37</f>
        <v>0</v>
      </c>
      <c r="W103" s="129">
        <f>'Coal heating'!X37</f>
        <v>0</v>
      </c>
      <c r="X103" s="129">
        <f>'Coal heating'!Y37</f>
        <v>0</v>
      </c>
      <c r="Y103" s="276">
        <f>'Coal heating'!Z37</f>
        <v>0</v>
      </c>
      <c r="Z103" s="276">
        <f>'Coal heating'!AA37</f>
        <v>0</v>
      </c>
      <c r="AA103" s="276">
        <f>'Coal heating'!AB37</f>
        <v>0</v>
      </c>
      <c r="AB103" s="276">
        <f>'Coal heating'!AC37</f>
        <v>0</v>
      </c>
      <c r="AC103" s="276">
        <f>'Coal heating'!AD37</f>
        <v>0</v>
      </c>
      <c r="AD103" s="276">
        <f>'Coal heating'!AE37</f>
        <v>0</v>
      </c>
      <c r="AE103" s="276">
        <f>'Coal heating'!AF37</f>
        <v>0</v>
      </c>
      <c r="AF103" s="276">
        <f>'Coal heating'!AG37</f>
        <v>0</v>
      </c>
      <c r="AG103" s="276">
        <f>'Coal heating'!AH37</f>
        <v>0</v>
      </c>
      <c r="AH103" s="276">
        <f>'Coal heating'!AI37</f>
        <v>0</v>
      </c>
      <c r="AI103" s="276">
        <f>'Coal heating'!AJ37</f>
        <v>0</v>
      </c>
      <c r="AJ103" s="276">
        <f>'Coal heating'!AK37</f>
        <v>0</v>
      </c>
    </row>
    <row r="104" spans="1:36" ht="18.75" hidden="1">
      <c r="A104" s="335" t="s">
        <v>150</v>
      </c>
      <c r="B104" s="334" t="s">
        <v>42</v>
      </c>
      <c r="C104" s="117">
        <f>'Coal heating'!B38</f>
        <v>0</v>
      </c>
      <c r="D104" s="49">
        <f>'Coal heating'!C38</f>
        <v>0</v>
      </c>
      <c r="E104" s="49">
        <f>'Coal heating'!D38</f>
        <v>0</v>
      </c>
      <c r="F104" s="49">
        <f>'Coal heating'!E38</f>
        <v>0</v>
      </c>
      <c r="G104" s="49">
        <f>'Coal heating'!F38</f>
        <v>0</v>
      </c>
      <c r="H104" s="331">
        <f>'Coal heating'!G38</f>
        <v>0</v>
      </c>
      <c r="I104" s="331">
        <f>'Coal heating'!H38</f>
        <v>0</v>
      </c>
      <c r="J104" s="331">
        <f>'Coal heating'!I38</f>
        <v>0</v>
      </c>
      <c r="K104" s="331">
        <f>'Coal heating'!J38</f>
        <v>0</v>
      </c>
      <c r="L104" s="331">
        <f>'Coal heating'!K38</f>
        <v>0</v>
      </c>
      <c r="M104" s="331">
        <f>'Coal heating'!L38</f>
        <v>0</v>
      </c>
      <c r="N104" s="331">
        <f>'Coal heating'!M38</f>
        <v>0</v>
      </c>
      <c r="O104" s="331">
        <f>'Coal heating'!N38</f>
        <v>0</v>
      </c>
      <c r="P104" s="331">
        <f>'Coal heating'!O38</f>
        <v>0</v>
      </c>
      <c r="Q104" s="331">
        <f>'Coal heating'!P38</f>
        <v>0</v>
      </c>
      <c r="R104" s="331">
        <f>'Coal heating'!Q38</f>
        <v>0</v>
      </c>
      <c r="S104" s="331">
        <f>'Coal heating'!R38</f>
        <v>0</v>
      </c>
      <c r="T104" s="129">
        <f>'Coal heating'!T38</f>
        <v>0</v>
      </c>
      <c r="U104" s="129">
        <f>'Coal heating'!V38</f>
        <v>0</v>
      </c>
      <c r="V104" s="129">
        <f>'Coal heating'!W38</f>
        <v>0</v>
      </c>
      <c r="W104" s="129">
        <f>'Coal heating'!X38</f>
        <v>0</v>
      </c>
      <c r="X104" s="129">
        <f>'Coal heating'!Y38</f>
        <v>0</v>
      </c>
      <c r="Y104" s="276">
        <f>'Coal heating'!Z38</f>
        <v>0</v>
      </c>
      <c r="Z104" s="276">
        <f>'Coal heating'!AA38</f>
        <v>0</v>
      </c>
      <c r="AA104" s="276">
        <f>'Coal heating'!AB38</f>
        <v>0</v>
      </c>
      <c r="AB104" s="276">
        <f>'Coal heating'!AC38</f>
        <v>0</v>
      </c>
      <c r="AC104" s="276">
        <f>'Coal heating'!AD38</f>
        <v>0</v>
      </c>
      <c r="AD104" s="276">
        <f>'Coal heating'!AE38</f>
        <v>0</v>
      </c>
      <c r="AE104" s="276">
        <f>'Coal heating'!AF38</f>
        <v>0</v>
      </c>
      <c r="AF104" s="276">
        <f>'Coal heating'!AG38</f>
        <v>0</v>
      </c>
      <c r="AG104" s="276">
        <f>'Coal heating'!AH38</f>
        <v>0</v>
      </c>
      <c r="AH104" s="276">
        <f>'Coal heating'!AI38</f>
        <v>0</v>
      </c>
      <c r="AI104" s="276">
        <f>'Coal heating'!AJ38</f>
        <v>0</v>
      </c>
      <c r="AJ104" s="276">
        <f>'Coal heating'!AK38</f>
        <v>0</v>
      </c>
    </row>
    <row r="105" spans="1:36" ht="18.75" hidden="1">
      <c r="A105" s="339" t="s">
        <v>150</v>
      </c>
      <c r="B105" s="338" t="s">
        <v>43</v>
      </c>
      <c r="C105" s="117">
        <f>'Coal heating'!B40</f>
        <v>0</v>
      </c>
      <c r="D105" s="49">
        <f>'Coal heating'!C40</f>
        <v>0</v>
      </c>
      <c r="E105" s="49">
        <f>'Coal heating'!D40</f>
        <v>0</v>
      </c>
      <c r="F105" s="49">
        <f>'Coal heating'!E40</f>
        <v>0</v>
      </c>
      <c r="G105" s="49">
        <f>'Coal heating'!F40</f>
        <v>0</v>
      </c>
      <c r="H105" s="331">
        <f>'Coal heating'!G40</f>
        <v>0</v>
      </c>
      <c r="I105" s="331">
        <f>'Coal heating'!H40</f>
        <v>0</v>
      </c>
      <c r="J105" s="331">
        <f>'Coal heating'!I40</f>
        <v>0</v>
      </c>
      <c r="K105" s="331">
        <f>'Coal heating'!J40</f>
        <v>0</v>
      </c>
      <c r="L105" s="331">
        <f>'Coal heating'!K40</f>
        <v>0</v>
      </c>
      <c r="M105" s="331">
        <f>'Coal heating'!L40</f>
        <v>0</v>
      </c>
      <c r="N105" s="331">
        <f>'Coal heating'!M40</f>
        <v>0</v>
      </c>
      <c r="O105" s="331">
        <f>'Coal heating'!N40</f>
        <v>0</v>
      </c>
      <c r="P105" s="331">
        <f>'Coal heating'!O40</f>
        <v>0</v>
      </c>
      <c r="Q105" s="331">
        <f>'Coal heating'!P40</f>
        <v>0</v>
      </c>
      <c r="R105" s="331">
        <f>'Coal heating'!Q40</f>
        <v>0</v>
      </c>
      <c r="S105" s="331">
        <f>'Coal heating'!R40</f>
        <v>0</v>
      </c>
      <c r="T105" s="129">
        <f>'Coal heating'!T40</f>
        <v>0</v>
      </c>
      <c r="U105" s="129">
        <f>'Coal heating'!V40</f>
        <v>0</v>
      </c>
      <c r="V105" s="129">
        <f>'Coal heating'!W40</f>
        <v>0</v>
      </c>
      <c r="W105" s="129">
        <f>'Coal heating'!X40</f>
        <v>0</v>
      </c>
      <c r="X105" s="129">
        <f>'Coal heating'!Y40</f>
        <v>0</v>
      </c>
      <c r="Y105" s="276">
        <f>'Coal heating'!Z40</f>
        <v>0</v>
      </c>
      <c r="Z105" s="276">
        <f>'Coal heating'!AA40</f>
        <v>0</v>
      </c>
      <c r="AA105" s="276">
        <f>'Coal heating'!AB40</f>
        <v>0</v>
      </c>
      <c r="AB105" s="276">
        <f>'Coal heating'!AC40</f>
        <v>0</v>
      </c>
      <c r="AC105" s="276">
        <f>'Coal heating'!AD40</f>
        <v>0</v>
      </c>
      <c r="AD105" s="276">
        <f>'Coal heating'!AE40</f>
        <v>0</v>
      </c>
      <c r="AE105" s="276">
        <f>'Coal heating'!AF40</f>
        <v>0</v>
      </c>
      <c r="AF105" s="276">
        <f>'Coal heating'!AG40</f>
        <v>0</v>
      </c>
      <c r="AG105" s="276">
        <f>'Coal heating'!AH40</f>
        <v>0</v>
      </c>
      <c r="AH105" s="276">
        <f>'Coal heating'!AI40</f>
        <v>0</v>
      </c>
      <c r="AI105" s="276">
        <f>'Coal heating'!AJ40</f>
        <v>0</v>
      </c>
      <c r="AJ105" s="276">
        <f>'Coal heating'!AK40</f>
        <v>0</v>
      </c>
    </row>
    <row r="106" spans="1:36" ht="18.75" hidden="1">
      <c r="A106" s="336" t="s">
        <v>48</v>
      </c>
      <c r="B106" s="334" t="s">
        <v>6</v>
      </c>
      <c r="C106" s="117">
        <f>'CHP-IC'!B6</f>
        <v>0</v>
      </c>
      <c r="D106" s="49">
        <f>'CHP-IC'!C6</f>
        <v>0</v>
      </c>
      <c r="E106" s="49">
        <f>'CHP-IC'!D6</f>
        <v>0</v>
      </c>
      <c r="F106" s="49">
        <f>'CHP-IC'!E6</f>
        <v>0</v>
      </c>
      <c r="G106" s="49">
        <f>'CHP-IC'!F6</f>
        <v>0</v>
      </c>
      <c r="H106" s="331">
        <f>'CHP-IC'!G6</f>
        <v>0</v>
      </c>
      <c r="I106" s="331">
        <f>'CHP-IC'!H6</f>
        <v>0</v>
      </c>
      <c r="J106" s="331">
        <f>'CHP-IC'!I6</f>
        <v>0</v>
      </c>
      <c r="K106" s="331">
        <f>'CHP-IC'!J6</f>
        <v>0</v>
      </c>
      <c r="L106" s="331">
        <f>'CHP-IC'!K6</f>
        <v>0</v>
      </c>
      <c r="M106" s="331">
        <f>'CHP-IC'!L6</f>
        <v>0</v>
      </c>
      <c r="N106" s="331">
        <f>'CHP-IC'!M6</f>
        <v>0</v>
      </c>
      <c r="O106" s="331">
        <f>'CHP-IC'!N6</f>
        <v>0</v>
      </c>
      <c r="P106" s="331">
        <f>'CHP-IC'!O6</f>
        <v>0</v>
      </c>
      <c r="Q106" s="331">
        <f>'CHP-IC'!P6</f>
        <v>0</v>
      </c>
      <c r="R106" s="331">
        <f>'CHP-IC'!Q6</f>
        <v>0</v>
      </c>
      <c r="S106" s="331">
        <f>'CHP-IC'!R6</f>
        <v>0</v>
      </c>
      <c r="T106" s="129">
        <f>'CHP-IC'!T6</f>
        <v>0</v>
      </c>
      <c r="U106" s="129">
        <f>'CHP-IC'!V6</f>
        <v>0</v>
      </c>
      <c r="V106" s="129">
        <f>'CHP-IC'!W6</f>
        <v>0</v>
      </c>
      <c r="W106" s="129">
        <f>'CHP-IC'!X6</f>
        <v>0</v>
      </c>
      <c r="X106" s="129">
        <f>'CHP-IC'!Y6</f>
        <v>0</v>
      </c>
      <c r="Y106" s="276">
        <f>'CHP-IC'!Z6</f>
        <v>0</v>
      </c>
      <c r="Z106" s="276">
        <f>'CHP-IC'!AA6</f>
        <v>0</v>
      </c>
      <c r="AA106" s="276">
        <f>'CHP-IC'!AB6</f>
        <v>0</v>
      </c>
      <c r="AB106" s="276">
        <f>'CHP-IC'!AC6</f>
        <v>0</v>
      </c>
      <c r="AC106" s="276">
        <f>'CHP-IC'!AD6</f>
        <v>0</v>
      </c>
      <c r="AD106" s="276">
        <f>'CHP-IC'!AE6</f>
        <v>0</v>
      </c>
      <c r="AE106" s="276">
        <f>'CHP-IC'!AF6</f>
        <v>0</v>
      </c>
      <c r="AF106" s="276">
        <f>'CHP-IC'!AG6</f>
        <v>0</v>
      </c>
      <c r="AG106" s="276">
        <f>'CHP-IC'!AH6</f>
        <v>0</v>
      </c>
      <c r="AH106" s="276">
        <f>'CHP-IC'!AI6</f>
        <v>0</v>
      </c>
      <c r="AI106" s="276">
        <f>'CHP-IC'!AJ6</f>
        <v>0</v>
      </c>
      <c r="AJ106" s="276">
        <f>'CHP-IC'!AK6</f>
        <v>0</v>
      </c>
    </row>
    <row r="107" spans="1:36" ht="18.75" hidden="1">
      <c r="A107" s="336" t="s">
        <v>48</v>
      </c>
      <c r="B107" s="334" t="s">
        <v>9</v>
      </c>
      <c r="C107" s="117">
        <f>'CHP-IC'!B7</f>
        <v>0</v>
      </c>
      <c r="D107" s="49">
        <f>'CHP-IC'!C7</f>
        <v>0</v>
      </c>
      <c r="E107" s="49">
        <f>'CHP-IC'!D7</f>
        <v>0</v>
      </c>
      <c r="F107" s="49">
        <f>'CHP-IC'!E7</f>
        <v>0</v>
      </c>
      <c r="G107" s="49">
        <f>'CHP-IC'!F7</f>
        <v>0</v>
      </c>
      <c r="H107" s="331">
        <f>'CHP-IC'!G7</f>
        <v>0</v>
      </c>
      <c r="I107" s="331">
        <f>'CHP-IC'!H7</f>
        <v>0</v>
      </c>
      <c r="J107" s="331">
        <f>'CHP-IC'!I7</f>
        <v>0</v>
      </c>
      <c r="K107" s="331">
        <f>'CHP-IC'!J7</f>
        <v>0</v>
      </c>
      <c r="L107" s="331">
        <f>'CHP-IC'!K7</f>
        <v>0</v>
      </c>
      <c r="M107" s="331">
        <f>'CHP-IC'!L7</f>
        <v>0</v>
      </c>
      <c r="N107" s="331">
        <f>'CHP-IC'!M7</f>
        <v>0</v>
      </c>
      <c r="O107" s="331">
        <f>'CHP-IC'!N7</f>
        <v>0</v>
      </c>
      <c r="P107" s="331">
        <f>'CHP-IC'!O7</f>
        <v>0</v>
      </c>
      <c r="Q107" s="331">
        <f>'CHP-IC'!P7</f>
        <v>0</v>
      </c>
      <c r="R107" s="331">
        <f>'CHP-IC'!Q7</f>
        <v>0</v>
      </c>
      <c r="S107" s="331">
        <f>'CHP-IC'!R7</f>
        <v>0</v>
      </c>
      <c r="T107" s="129">
        <f>'CHP-IC'!T7</f>
        <v>205</v>
      </c>
      <c r="U107" s="129">
        <f>'CHP-IC'!V7</f>
        <v>110</v>
      </c>
      <c r="V107" s="129">
        <f>'CHP-IC'!W7</f>
        <v>0</v>
      </c>
      <c r="W107" s="129">
        <f>'CHP-IC'!X7</f>
        <v>95</v>
      </c>
      <c r="X107" s="129">
        <f>'CHP-IC'!Y7</f>
        <v>0</v>
      </c>
      <c r="Y107" s="276">
        <f>'CHP-IC'!Z7</f>
        <v>0</v>
      </c>
      <c r="Z107" s="276">
        <f>'CHP-IC'!AA7</f>
        <v>0</v>
      </c>
      <c r="AA107" s="276">
        <f>'CHP-IC'!AB7</f>
        <v>0</v>
      </c>
      <c r="AB107" s="276">
        <f>'CHP-IC'!AC7</f>
        <v>0</v>
      </c>
      <c r="AC107" s="276">
        <f>'CHP-IC'!AD7</f>
        <v>0</v>
      </c>
      <c r="AD107" s="276">
        <f>'CHP-IC'!AE7</f>
        <v>0</v>
      </c>
      <c r="AE107" s="276">
        <f>'CHP-IC'!AF7</f>
        <v>0</v>
      </c>
      <c r="AF107" s="276">
        <f>'CHP-IC'!AG7</f>
        <v>0</v>
      </c>
      <c r="AG107" s="276">
        <f>'CHP-IC'!AH7</f>
        <v>0</v>
      </c>
      <c r="AH107" s="276">
        <f>'CHP-IC'!AI7</f>
        <v>0</v>
      </c>
      <c r="AI107" s="276">
        <f>'CHP-IC'!AJ7</f>
        <v>0</v>
      </c>
      <c r="AJ107" s="276">
        <f>'CHP-IC'!AK7</f>
        <v>0</v>
      </c>
    </row>
    <row r="108" spans="1:36" ht="18.75" hidden="1">
      <c r="A108" s="336" t="s">
        <v>48</v>
      </c>
      <c r="B108" s="334" t="s">
        <v>18</v>
      </c>
      <c r="C108" s="117">
        <f>'CHP-IC'!B8</f>
        <v>0</v>
      </c>
      <c r="D108" s="49">
        <f>'CHP-IC'!C8</f>
        <v>0</v>
      </c>
      <c r="E108" s="49">
        <f>'CHP-IC'!D8</f>
        <v>0</v>
      </c>
      <c r="F108" s="49">
        <f>'CHP-IC'!E8</f>
        <v>0</v>
      </c>
      <c r="G108" s="49">
        <f>'CHP-IC'!F8</f>
        <v>0</v>
      </c>
      <c r="H108" s="331">
        <f>'CHP-IC'!G8</f>
        <v>0</v>
      </c>
      <c r="I108" s="331">
        <f>'CHP-IC'!H8</f>
        <v>0</v>
      </c>
      <c r="J108" s="331">
        <f>'CHP-IC'!I8</f>
        <v>0</v>
      </c>
      <c r="K108" s="331">
        <f>'CHP-IC'!J8</f>
        <v>0</v>
      </c>
      <c r="L108" s="331">
        <f>'CHP-IC'!K8</f>
        <v>0</v>
      </c>
      <c r="M108" s="331">
        <f>'CHP-IC'!L8</f>
        <v>0</v>
      </c>
      <c r="N108" s="331">
        <f>'CHP-IC'!M8</f>
        <v>0</v>
      </c>
      <c r="O108" s="331">
        <f>'CHP-IC'!N8</f>
        <v>0</v>
      </c>
      <c r="P108" s="331">
        <f>'CHP-IC'!O8</f>
        <v>0</v>
      </c>
      <c r="Q108" s="331">
        <f>'CHP-IC'!P8</f>
        <v>0</v>
      </c>
      <c r="R108" s="331">
        <f>'CHP-IC'!Q8</f>
        <v>0</v>
      </c>
      <c r="S108" s="331">
        <f>'CHP-IC'!R8</f>
        <v>0</v>
      </c>
      <c r="T108" s="129">
        <f>'CHP-IC'!T8</f>
        <v>0</v>
      </c>
      <c r="U108" s="129">
        <f>'CHP-IC'!V8</f>
        <v>0</v>
      </c>
      <c r="V108" s="129">
        <f>'CHP-IC'!W8</f>
        <v>0</v>
      </c>
      <c r="W108" s="129">
        <f>'CHP-IC'!X8</f>
        <v>0</v>
      </c>
      <c r="X108" s="129">
        <f>'CHP-IC'!Y8</f>
        <v>0</v>
      </c>
      <c r="Y108" s="276">
        <f>'CHP-IC'!Z8</f>
        <v>0</v>
      </c>
      <c r="Z108" s="276">
        <f>'CHP-IC'!AA8</f>
        <v>0</v>
      </c>
      <c r="AA108" s="276">
        <f>'CHP-IC'!AB8</f>
        <v>0</v>
      </c>
      <c r="AB108" s="276">
        <f>'CHP-IC'!AC8</f>
        <v>0</v>
      </c>
      <c r="AC108" s="276">
        <f>'CHP-IC'!AD8</f>
        <v>0</v>
      </c>
      <c r="AD108" s="276">
        <f>'CHP-IC'!AE8</f>
        <v>0</v>
      </c>
      <c r="AE108" s="276">
        <f>'CHP-IC'!AF8</f>
        <v>0</v>
      </c>
      <c r="AF108" s="276">
        <f>'CHP-IC'!AG8</f>
        <v>0</v>
      </c>
      <c r="AG108" s="276">
        <f>'CHP-IC'!AH8</f>
        <v>0</v>
      </c>
      <c r="AH108" s="276">
        <f>'CHP-IC'!AI8</f>
        <v>0</v>
      </c>
      <c r="AI108" s="276">
        <f>'CHP-IC'!AJ8</f>
        <v>0</v>
      </c>
      <c r="AJ108" s="276">
        <f>'CHP-IC'!AK8</f>
        <v>0</v>
      </c>
    </row>
    <row r="109" spans="1:36" ht="18.75" hidden="1">
      <c r="A109" s="336" t="s">
        <v>48</v>
      </c>
      <c r="B109" s="334" t="s">
        <v>16</v>
      </c>
      <c r="C109" s="117">
        <f>'CHP-IC'!B9</f>
        <v>0</v>
      </c>
      <c r="D109" s="49">
        <f>'CHP-IC'!C9</f>
        <v>0</v>
      </c>
      <c r="E109" s="49">
        <f>'CHP-IC'!D9</f>
        <v>0</v>
      </c>
      <c r="F109" s="49">
        <f>'CHP-IC'!E9</f>
        <v>0</v>
      </c>
      <c r="G109" s="49">
        <f>'CHP-IC'!F9</f>
        <v>0</v>
      </c>
      <c r="H109" s="331">
        <f>'CHP-IC'!G9</f>
        <v>0</v>
      </c>
      <c r="I109" s="331">
        <f>'CHP-IC'!H9</f>
        <v>0</v>
      </c>
      <c r="J109" s="331">
        <f>'CHP-IC'!I9</f>
        <v>0</v>
      </c>
      <c r="K109" s="331">
        <f>'CHP-IC'!J9</f>
        <v>0</v>
      </c>
      <c r="L109" s="331">
        <f>'CHP-IC'!K9</f>
        <v>0</v>
      </c>
      <c r="M109" s="331">
        <f>'CHP-IC'!L9</f>
        <v>0</v>
      </c>
      <c r="N109" s="331">
        <f>'CHP-IC'!M9</f>
        <v>0</v>
      </c>
      <c r="O109" s="331">
        <f>'CHP-IC'!N9</f>
        <v>0</v>
      </c>
      <c r="P109" s="331">
        <f>'CHP-IC'!O9</f>
        <v>0</v>
      </c>
      <c r="Q109" s="331">
        <f>'CHP-IC'!P9</f>
        <v>0</v>
      </c>
      <c r="R109" s="331">
        <f>'CHP-IC'!Q9</f>
        <v>0</v>
      </c>
      <c r="S109" s="331">
        <f>'CHP-IC'!R9</f>
        <v>0</v>
      </c>
      <c r="T109" s="129">
        <f>'CHP-IC'!T9</f>
        <v>0</v>
      </c>
      <c r="U109" s="129">
        <f>'CHP-IC'!V9</f>
        <v>0</v>
      </c>
      <c r="V109" s="129">
        <f>'CHP-IC'!W9</f>
        <v>0</v>
      </c>
      <c r="W109" s="129">
        <f>'CHP-IC'!X9</f>
        <v>0</v>
      </c>
      <c r="X109" s="129">
        <f>'CHP-IC'!Y9</f>
        <v>0</v>
      </c>
      <c r="Y109" s="276">
        <f>'CHP-IC'!Z9</f>
        <v>0</v>
      </c>
      <c r="Z109" s="276">
        <f>'CHP-IC'!AA9</f>
        <v>0</v>
      </c>
      <c r="AA109" s="276">
        <f>'CHP-IC'!AB9</f>
        <v>0</v>
      </c>
      <c r="AB109" s="276">
        <f>'CHP-IC'!AC9</f>
        <v>0</v>
      </c>
      <c r="AC109" s="276">
        <f>'CHP-IC'!AD9</f>
        <v>0</v>
      </c>
      <c r="AD109" s="276">
        <f>'CHP-IC'!AE9</f>
        <v>0</v>
      </c>
      <c r="AE109" s="276">
        <f>'CHP-IC'!AF9</f>
        <v>0</v>
      </c>
      <c r="AF109" s="276">
        <f>'CHP-IC'!AG9</f>
        <v>0</v>
      </c>
      <c r="AG109" s="276">
        <f>'CHP-IC'!AH9</f>
        <v>0</v>
      </c>
      <c r="AH109" s="276">
        <f>'CHP-IC'!AI9</f>
        <v>0</v>
      </c>
      <c r="AI109" s="276">
        <f>'CHP-IC'!AJ9</f>
        <v>0</v>
      </c>
      <c r="AJ109" s="276">
        <f>'CHP-IC'!AK9</f>
        <v>0</v>
      </c>
    </row>
    <row r="110" spans="1:36" ht="18.75" hidden="1">
      <c r="A110" s="336" t="s">
        <v>48</v>
      </c>
      <c r="B110" s="334" t="s">
        <v>22</v>
      </c>
      <c r="C110" s="117">
        <f>'CHP-IC'!B10</f>
        <v>0</v>
      </c>
      <c r="D110" s="49">
        <f>'CHP-IC'!C10</f>
        <v>0</v>
      </c>
      <c r="E110" s="49">
        <f>'CHP-IC'!D10</f>
        <v>0</v>
      </c>
      <c r="F110" s="49">
        <f>'CHP-IC'!E10</f>
        <v>0</v>
      </c>
      <c r="G110" s="49">
        <f>'CHP-IC'!F10</f>
        <v>0</v>
      </c>
      <c r="H110" s="331">
        <f>'CHP-IC'!G10</f>
        <v>0</v>
      </c>
      <c r="I110" s="331">
        <f>'CHP-IC'!H10</f>
        <v>0</v>
      </c>
      <c r="J110" s="331">
        <f>'CHP-IC'!I10</f>
        <v>0</v>
      </c>
      <c r="K110" s="331">
        <f>'CHP-IC'!J10</f>
        <v>0</v>
      </c>
      <c r="L110" s="331">
        <f>'CHP-IC'!K10</f>
        <v>0</v>
      </c>
      <c r="M110" s="331">
        <f>'CHP-IC'!L10</f>
        <v>0</v>
      </c>
      <c r="N110" s="331">
        <f>'CHP-IC'!M10</f>
        <v>0</v>
      </c>
      <c r="O110" s="331">
        <f>'CHP-IC'!N10</f>
        <v>0</v>
      </c>
      <c r="P110" s="331">
        <f>'CHP-IC'!O10</f>
        <v>0</v>
      </c>
      <c r="Q110" s="331">
        <f>'CHP-IC'!P10</f>
        <v>0</v>
      </c>
      <c r="R110" s="331">
        <f>'CHP-IC'!Q10</f>
        <v>0</v>
      </c>
      <c r="S110" s="331">
        <f>'CHP-IC'!R10</f>
        <v>0</v>
      </c>
      <c r="T110" s="129">
        <f>'CHP-IC'!T10</f>
        <v>0</v>
      </c>
      <c r="U110" s="129">
        <f>'CHP-IC'!V10</f>
        <v>0</v>
      </c>
      <c r="V110" s="129">
        <f>'CHP-IC'!W10</f>
        <v>0</v>
      </c>
      <c r="W110" s="129">
        <f>'CHP-IC'!X10</f>
        <v>0</v>
      </c>
      <c r="X110" s="129">
        <f>'CHP-IC'!Y10</f>
        <v>0</v>
      </c>
      <c r="Y110" s="276">
        <f>'CHP-IC'!Z10</f>
        <v>0</v>
      </c>
      <c r="Z110" s="276">
        <f>'CHP-IC'!AA10</f>
        <v>0</v>
      </c>
      <c r="AA110" s="276">
        <f>'CHP-IC'!AB10</f>
        <v>0</v>
      </c>
      <c r="AB110" s="276">
        <f>'CHP-IC'!AC10</f>
        <v>0</v>
      </c>
      <c r="AC110" s="276">
        <f>'CHP-IC'!AD10</f>
        <v>0</v>
      </c>
      <c r="AD110" s="276">
        <f>'CHP-IC'!AE10</f>
        <v>0</v>
      </c>
      <c r="AE110" s="276">
        <f>'CHP-IC'!AF10</f>
        <v>0</v>
      </c>
      <c r="AF110" s="276">
        <f>'CHP-IC'!AG10</f>
        <v>0</v>
      </c>
      <c r="AG110" s="276">
        <f>'CHP-IC'!AH10</f>
        <v>0</v>
      </c>
      <c r="AH110" s="276">
        <f>'CHP-IC'!AI10</f>
        <v>0</v>
      </c>
      <c r="AI110" s="276">
        <f>'CHP-IC'!AJ10</f>
        <v>0</v>
      </c>
      <c r="AJ110" s="276">
        <f>'CHP-IC'!AK10</f>
        <v>0</v>
      </c>
    </row>
    <row r="111" spans="1:36" ht="18.75" hidden="1">
      <c r="A111" s="336" t="s">
        <v>48</v>
      </c>
      <c r="B111" s="334" t="s">
        <v>19</v>
      </c>
      <c r="C111" s="117">
        <f>'CHP-IC'!B11</f>
        <v>0</v>
      </c>
      <c r="D111" s="49">
        <f>'CHP-IC'!C11</f>
        <v>0</v>
      </c>
      <c r="E111" s="49">
        <f>'CHP-IC'!D11</f>
        <v>0</v>
      </c>
      <c r="F111" s="49">
        <f>'CHP-IC'!E11</f>
        <v>0</v>
      </c>
      <c r="G111" s="49">
        <f>'CHP-IC'!F11</f>
        <v>0</v>
      </c>
      <c r="H111" s="331">
        <f>'CHP-IC'!G11</f>
        <v>0</v>
      </c>
      <c r="I111" s="331">
        <f>'CHP-IC'!H11</f>
        <v>0</v>
      </c>
      <c r="J111" s="331">
        <f>'CHP-IC'!I11</f>
        <v>0</v>
      </c>
      <c r="K111" s="331">
        <f>'CHP-IC'!J11</f>
        <v>0</v>
      </c>
      <c r="L111" s="331">
        <f>'CHP-IC'!K11</f>
        <v>0</v>
      </c>
      <c r="M111" s="331">
        <f>'CHP-IC'!L11</f>
        <v>0</v>
      </c>
      <c r="N111" s="331">
        <f>'CHP-IC'!M11</f>
        <v>0</v>
      </c>
      <c r="O111" s="331">
        <f>'CHP-IC'!N11</f>
        <v>0</v>
      </c>
      <c r="P111" s="331">
        <f>'CHP-IC'!O11</f>
        <v>0</v>
      </c>
      <c r="Q111" s="331">
        <f>'CHP-IC'!P11</f>
        <v>0</v>
      </c>
      <c r="R111" s="331">
        <f>'CHP-IC'!Q11</f>
        <v>0</v>
      </c>
      <c r="S111" s="331">
        <f>'CHP-IC'!R11</f>
        <v>0</v>
      </c>
      <c r="T111" s="129">
        <f>'CHP-IC'!T11</f>
        <v>0</v>
      </c>
      <c r="U111" s="129">
        <f>'CHP-IC'!V11</f>
        <v>0</v>
      </c>
      <c r="V111" s="129">
        <f>'CHP-IC'!W11</f>
        <v>0</v>
      </c>
      <c r="W111" s="129">
        <f>'CHP-IC'!X11</f>
        <v>0</v>
      </c>
      <c r="X111" s="129">
        <f>'CHP-IC'!Y11</f>
        <v>0</v>
      </c>
      <c r="Y111" s="276">
        <f>'CHP-IC'!Z11</f>
        <v>0</v>
      </c>
      <c r="Z111" s="276">
        <f>'CHP-IC'!AA11</f>
        <v>0</v>
      </c>
      <c r="AA111" s="276">
        <f>'CHP-IC'!AB11</f>
        <v>0</v>
      </c>
      <c r="AB111" s="276">
        <f>'CHP-IC'!AC11</f>
        <v>0</v>
      </c>
      <c r="AC111" s="276">
        <f>'CHP-IC'!AD11</f>
        <v>0</v>
      </c>
      <c r="AD111" s="276">
        <f>'CHP-IC'!AE11</f>
        <v>0</v>
      </c>
      <c r="AE111" s="276">
        <f>'CHP-IC'!AF11</f>
        <v>0</v>
      </c>
      <c r="AF111" s="276">
        <f>'CHP-IC'!AG11</f>
        <v>0</v>
      </c>
      <c r="AG111" s="276">
        <f>'CHP-IC'!AH11</f>
        <v>0</v>
      </c>
      <c r="AH111" s="276">
        <f>'CHP-IC'!AI11</f>
        <v>0</v>
      </c>
      <c r="AI111" s="276">
        <f>'CHP-IC'!AJ11</f>
        <v>0</v>
      </c>
      <c r="AJ111" s="276">
        <f>'CHP-IC'!AK11</f>
        <v>0</v>
      </c>
    </row>
    <row r="112" spans="1:36" ht="18.75" hidden="1">
      <c r="A112" s="336" t="s">
        <v>48</v>
      </c>
      <c r="B112" s="334" t="s">
        <v>3</v>
      </c>
      <c r="C112" s="117">
        <f>'CHP-IC'!B12</f>
        <v>0</v>
      </c>
      <c r="D112" s="49">
        <f>'CHP-IC'!C12</f>
        <v>0</v>
      </c>
      <c r="E112" s="49">
        <f>'CHP-IC'!D12</f>
        <v>0</v>
      </c>
      <c r="F112" s="49">
        <f>'CHP-IC'!E12</f>
        <v>0</v>
      </c>
      <c r="G112" s="49">
        <f>'CHP-IC'!F12</f>
        <v>0</v>
      </c>
      <c r="H112" s="331">
        <f>'CHP-IC'!G12</f>
        <v>0</v>
      </c>
      <c r="I112" s="331">
        <f>'CHP-IC'!H12</f>
        <v>0</v>
      </c>
      <c r="J112" s="331">
        <f>'CHP-IC'!I12</f>
        <v>0</v>
      </c>
      <c r="K112" s="331">
        <f>'CHP-IC'!J12</f>
        <v>0</v>
      </c>
      <c r="L112" s="331">
        <f>'CHP-IC'!K12</f>
        <v>0</v>
      </c>
      <c r="M112" s="331">
        <f>'CHP-IC'!L12</f>
        <v>0</v>
      </c>
      <c r="N112" s="331">
        <f>'CHP-IC'!M12</f>
        <v>0</v>
      </c>
      <c r="O112" s="331">
        <f>'CHP-IC'!N12</f>
        <v>0</v>
      </c>
      <c r="P112" s="331">
        <f>'CHP-IC'!O12</f>
        <v>0</v>
      </c>
      <c r="Q112" s="331">
        <f>'CHP-IC'!P12</f>
        <v>0</v>
      </c>
      <c r="R112" s="331">
        <f>'CHP-IC'!Q12</f>
        <v>0</v>
      </c>
      <c r="S112" s="331">
        <f>'CHP-IC'!R12</f>
        <v>0</v>
      </c>
      <c r="T112" s="129">
        <f>'CHP-IC'!T12</f>
        <v>0</v>
      </c>
      <c r="U112" s="129">
        <f>'CHP-IC'!V12</f>
        <v>0</v>
      </c>
      <c r="V112" s="129">
        <f>'CHP-IC'!W12</f>
        <v>0</v>
      </c>
      <c r="W112" s="129">
        <f>'CHP-IC'!X12</f>
        <v>0</v>
      </c>
      <c r="X112" s="129">
        <f>'CHP-IC'!Y12</f>
        <v>0</v>
      </c>
      <c r="Y112" s="276">
        <f>'CHP-IC'!Z12</f>
        <v>0</v>
      </c>
      <c r="Z112" s="276">
        <f>'CHP-IC'!AA12</f>
        <v>0</v>
      </c>
      <c r="AA112" s="276">
        <f>'CHP-IC'!AB12</f>
        <v>0</v>
      </c>
      <c r="AB112" s="276">
        <f>'CHP-IC'!AC12</f>
        <v>0</v>
      </c>
      <c r="AC112" s="276">
        <f>'CHP-IC'!AD12</f>
        <v>0</v>
      </c>
      <c r="AD112" s="276">
        <f>'CHP-IC'!AE12</f>
        <v>0</v>
      </c>
      <c r="AE112" s="276">
        <f>'CHP-IC'!AF12</f>
        <v>0</v>
      </c>
      <c r="AF112" s="276">
        <f>'CHP-IC'!AG12</f>
        <v>0</v>
      </c>
      <c r="AG112" s="276">
        <f>'CHP-IC'!AH12</f>
        <v>0</v>
      </c>
      <c r="AH112" s="276">
        <f>'CHP-IC'!AI12</f>
        <v>0</v>
      </c>
      <c r="AI112" s="276">
        <f>'CHP-IC'!AJ12</f>
        <v>0</v>
      </c>
      <c r="AJ112" s="276">
        <f>'CHP-IC'!AK12</f>
        <v>0</v>
      </c>
    </row>
    <row r="113" spans="1:37" ht="18.75" hidden="1">
      <c r="A113" s="336" t="s">
        <v>48</v>
      </c>
      <c r="B113" s="334" t="s">
        <v>20</v>
      </c>
      <c r="C113" s="117">
        <f>'CHP-IC'!B13</f>
        <v>0</v>
      </c>
      <c r="D113" s="49">
        <f>'CHP-IC'!C13</f>
        <v>0</v>
      </c>
      <c r="E113" s="49">
        <f>'CHP-IC'!D13</f>
        <v>0</v>
      </c>
      <c r="F113" s="49">
        <f>'CHP-IC'!E13</f>
        <v>0</v>
      </c>
      <c r="G113" s="49">
        <f>'CHP-IC'!F13</f>
        <v>0</v>
      </c>
      <c r="H113" s="331">
        <f>'CHP-IC'!G13</f>
        <v>0</v>
      </c>
      <c r="I113" s="331">
        <f>'CHP-IC'!H13</f>
        <v>0</v>
      </c>
      <c r="J113" s="331">
        <f>'CHP-IC'!I13</f>
        <v>0</v>
      </c>
      <c r="K113" s="331">
        <f>'CHP-IC'!J13</f>
        <v>0</v>
      </c>
      <c r="L113" s="331">
        <f>'CHP-IC'!K13</f>
        <v>0</v>
      </c>
      <c r="M113" s="331">
        <f>'CHP-IC'!L13</f>
        <v>0</v>
      </c>
      <c r="N113" s="331">
        <f>'CHP-IC'!M13</f>
        <v>0</v>
      </c>
      <c r="O113" s="331">
        <f>'CHP-IC'!N13</f>
        <v>0</v>
      </c>
      <c r="P113" s="331">
        <f>'CHP-IC'!O13</f>
        <v>0</v>
      </c>
      <c r="Q113" s="331">
        <f>'CHP-IC'!P13</f>
        <v>0</v>
      </c>
      <c r="R113" s="331">
        <f>'CHP-IC'!Q13</f>
        <v>0</v>
      </c>
      <c r="S113" s="331">
        <f>'CHP-IC'!R13</f>
        <v>0</v>
      </c>
      <c r="T113" s="129">
        <f>'CHP-IC'!T13</f>
        <v>0</v>
      </c>
      <c r="U113" s="129">
        <f>'CHP-IC'!V13</f>
        <v>0</v>
      </c>
      <c r="V113" s="129">
        <f>'CHP-IC'!W13</f>
        <v>0</v>
      </c>
      <c r="W113" s="129">
        <f>'CHP-IC'!X13</f>
        <v>0</v>
      </c>
      <c r="X113" s="129">
        <f>'CHP-IC'!Y13</f>
        <v>0</v>
      </c>
      <c r="Y113" s="276">
        <f>'CHP-IC'!Z13</f>
        <v>0</v>
      </c>
      <c r="Z113" s="276">
        <f>'CHP-IC'!AA13</f>
        <v>0</v>
      </c>
      <c r="AA113" s="276">
        <f>'CHP-IC'!AB13</f>
        <v>0</v>
      </c>
      <c r="AB113" s="276">
        <f>'CHP-IC'!AC13</f>
        <v>0</v>
      </c>
      <c r="AC113" s="276">
        <f>'CHP-IC'!AD13</f>
        <v>0</v>
      </c>
      <c r="AD113" s="276">
        <f>'CHP-IC'!AE13</f>
        <v>0</v>
      </c>
      <c r="AE113" s="276">
        <f>'CHP-IC'!AF13</f>
        <v>0</v>
      </c>
      <c r="AF113" s="276">
        <f>'CHP-IC'!AG13</f>
        <v>0</v>
      </c>
      <c r="AG113" s="276">
        <f>'CHP-IC'!AH13</f>
        <v>0</v>
      </c>
      <c r="AH113" s="276">
        <f>'CHP-IC'!AI13</f>
        <v>0</v>
      </c>
      <c r="AI113" s="276">
        <f>'CHP-IC'!AJ13</f>
        <v>0</v>
      </c>
      <c r="AJ113" s="276">
        <f>'CHP-IC'!AK13</f>
        <v>0</v>
      </c>
    </row>
    <row r="114" spans="1:37" ht="18.75" hidden="1">
      <c r="A114" s="336" t="s">
        <v>48</v>
      </c>
      <c r="B114" s="334" t="s">
        <v>13</v>
      </c>
      <c r="C114" s="117">
        <f>'CHP-IC'!B14</f>
        <v>0</v>
      </c>
      <c r="D114" s="49">
        <f>'CHP-IC'!C14</f>
        <v>0</v>
      </c>
      <c r="E114" s="49">
        <f>'CHP-IC'!D14</f>
        <v>0</v>
      </c>
      <c r="F114" s="49">
        <f>'CHP-IC'!E14</f>
        <v>0</v>
      </c>
      <c r="G114" s="49">
        <f>'CHP-IC'!F14</f>
        <v>0</v>
      </c>
      <c r="H114" s="331">
        <f>'CHP-IC'!G14</f>
        <v>0</v>
      </c>
      <c r="I114" s="331">
        <f>'CHP-IC'!H14</f>
        <v>0</v>
      </c>
      <c r="J114" s="331">
        <f>'CHP-IC'!I14</f>
        <v>0</v>
      </c>
      <c r="K114" s="331">
        <f>'CHP-IC'!J14</f>
        <v>0</v>
      </c>
      <c r="L114" s="331">
        <f>'CHP-IC'!K14</f>
        <v>0</v>
      </c>
      <c r="M114" s="331">
        <f>'CHP-IC'!L14</f>
        <v>0</v>
      </c>
      <c r="N114" s="331">
        <f>'CHP-IC'!M14</f>
        <v>0</v>
      </c>
      <c r="O114" s="331">
        <f>'CHP-IC'!N14</f>
        <v>0</v>
      </c>
      <c r="P114" s="331">
        <f>'CHP-IC'!O14</f>
        <v>0</v>
      </c>
      <c r="Q114" s="331">
        <f>'CHP-IC'!P14</f>
        <v>0</v>
      </c>
      <c r="R114" s="331">
        <f>'CHP-IC'!Q14</f>
        <v>0</v>
      </c>
      <c r="S114" s="331">
        <f>'CHP-IC'!R14</f>
        <v>0</v>
      </c>
      <c r="T114" s="129">
        <f>'CHP-IC'!T14</f>
        <v>0</v>
      </c>
      <c r="U114" s="129">
        <f>'CHP-IC'!V14</f>
        <v>0</v>
      </c>
      <c r="V114" s="129">
        <f>'CHP-IC'!W14</f>
        <v>0</v>
      </c>
      <c r="W114" s="129">
        <f>'CHP-IC'!X14</f>
        <v>0</v>
      </c>
      <c r="X114" s="129">
        <f>'CHP-IC'!Y14</f>
        <v>0</v>
      </c>
      <c r="Y114" s="276">
        <f>'CHP-IC'!Z14</f>
        <v>0</v>
      </c>
      <c r="Z114" s="276">
        <f>'CHP-IC'!AA14</f>
        <v>0</v>
      </c>
      <c r="AA114" s="276">
        <f>'CHP-IC'!AB14</f>
        <v>0</v>
      </c>
      <c r="AB114" s="276">
        <f>'CHP-IC'!AC14</f>
        <v>0</v>
      </c>
      <c r="AC114" s="276">
        <f>'CHP-IC'!AD14</f>
        <v>0</v>
      </c>
      <c r="AD114" s="276">
        <f>'CHP-IC'!AE14</f>
        <v>0</v>
      </c>
      <c r="AE114" s="276">
        <f>'CHP-IC'!AF14</f>
        <v>0</v>
      </c>
      <c r="AF114" s="276">
        <f>'CHP-IC'!AG14</f>
        <v>0</v>
      </c>
      <c r="AG114" s="276">
        <f>'CHP-IC'!AH14</f>
        <v>0</v>
      </c>
      <c r="AH114" s="276">
        <f>'CHP-IC'!AI14</f>
        <v>0</v>
      </c>
      <c r="AI114" s="276">
        <f>'CHP-IC'!AJ14</f>
        <v>0</v>
      </c>
      <c r="AJ114" s="276">
        <f>'CHP-IC'!AK14</f>
        <v>0</v>
      </c>
    </row>
    <row r="115" spans="1:37" ht="18.75" hidden="1">
      <c r="A115" s="336" t="s">
        <v>48</v>
      </c>
      <c r="B115" s="334" t="s">
        <v>4</v>
      </c>
      <c r="C115" s="117">
        <f>'CHP-IC'!B15</f>
        <v>0</v>
      </c>
      <c r="D115" s="49">
        <f>'CHP-IC'!C15</f>
        <v>0</v>
      </c>
      <c r="E115" s="49">
        <f>'CHP-IC'!D15</f>
        <v>0</v>
      </c>
      <c r="F115" s="49">
        <f>'CHP-IC'!E15</f>
        <v>0</v>
      </c>
      <c r="G115" s="49">
        <f>'CHP-IC'!F15</f>
        <v>0</v>
      </c>
      <c r="H115" s="331">
        <f>'CHP-IC'!G15</f>
        <v>0</v>
      </c>
      <c r="I115" s="331">
        <f>'CHP-IC'!H15</f>
        <v>0</v>
      </c>
      <c r="J115" s="331">
        <f>'CHP-IC'!I15</f>
        <v>0</v>
      </c>
      <c r="K115" s="331">
        <f>'CHP-IC'!J15</f>
        <v>0</v>
      </c>
      <c r="L115" s="331">
        <f>'CHP-IC'!K15</f>
        <v>0</v>
      </c>
      <c r="M115" s="331">
        <f>'CHP-IC'!L15</f>
        <v>0</v>
      </c>
      <c r="N115" s="331">
        <f>'CHP-IC'!M15</f>
        <v>0</v>
      </c>
      <c r="O115" s="331">
        <f>'CHP-IC'!N15</f>
        <v>0</v>
      </c>
      <c r="P115" s="331">
        <f>'CHP-IC'!O15</f>
        <v>0</v>
      </c>
      <c r="Q115" s="331">
        <f>'CHP-IC'!P15</f>
        <v>0</v>
      </c>
      <c r="R115" s="331">
        <f>'CHP-IC'!Q15</f>
        <v>0</v>
      </c>
      <c r="S115" s="331">
        <f>'CHP-IC'!R15</f>
        <v>0</v>
      </c>
      <c r="T115" s="129">
        <f>'CHP-IC'!T15</f>
        <v>800</v>
      </c>
      <c r="U115" s="129">
        <f>'CHP-IC'!V15</f>
        <v>0</v>
      </c>
      <c r="V115" s="129">
        <f>'CHP-IC'!W15</f>
        <v>0</v>
      </c>
      <c r="W115" s="129">
        <f>'CHP-IC'!X15</f>
        <v>0</v>
      </c>
      <c r="X115" s="129">
        <f>'CHP-IC'!Y15</f>
        <v>0</v>
      </c>
      <c r="Y115" s="276">
        <f>'CHP-IC'!Z15</f>
        <v>0</v>
      </c>
      <c r="Z115" s="276">
        <f>'CHP-IC'!AA15</f>
        <v>0</v>
      </c>
      <c r="AA115" s="276">
        <f>'CHP-IC'!AB15</f>
        <v>0</v>
      </c>
      <c r="AB115" s="276">
        <f>'CHP-IC'!AC15</f>
        <v>0</v>
      </c>
      <c r="AC115" s="276">
        <f>'CHP-IC'!AD15</f>
        <v>0</v>
      </c>
      <c r="AD115" s="276">
        <f>'CHP-IC'!AE15</f>
        <v>0</v>
      </c>
      <c r="AE115" s="276">
        <f>'CHP-IC'!AF15</f>
        <v>0</v>
      </c>
      <c r="AF115" s="276">
        <f>'CHP-IC'!AG15</f>
        <v>0</v>
      </c>
      <c r="AG115" s="276">
        <f>'CHP-IC'!AH15</f>
        <v>0</v>
      </c>
      <c r="AH115" s="276">
        <f>'CHP-IC'!AI15</f>
        <v>0</v>
      </c>
      <c r="AI115" s="276">
        <f>'CHP-IC'!AJ15</f>
        <v>0</v>
      </c>
      <c r="AJ115" s="276">
        <f>'CHP-IC'!AK15</f>
        <v>0</v>
      </c>
    </row>
    <row r="116" spans="1:37" ht="18.75" hidden="1">
      <c r="A116" s="336" t="s">
        <v>48</v>
      </c>
      <c r="B116" s="334" t="s">
        <v>0</v>
      </c>
      <c r="C116" s="117">
        <f>'CHP-IC'!B16</f>
        <v>1.6838643240000002</v>
      </c>
      <c r="D116" s="49">
        <f>'CHP-IC'!C16</f>
        <v>218.0307</v>
      </c>
      <c r="E116" s="49">
        <f>'CHP-IC'!D16</f>
        <v>143.60849999999999</v>
      </c>
      <c r="F116" s="49">
        <f>'CHP-IC'!E16</f>
        <v>269.24300000000005</v>
      </c>
      <c r="G116" s="49">
        <f>'CHP-IC'!F16</f>
        <v>1052.9821240000001</v>
      </c>
      <c r="H116" s="331">
        <f>'CHP-IC'!G16</f>
        <v>0.27700000000000002</v>
      </c>
      <c r="I116" s="331">
        <f>'CHP-IC'!H16</f>
        <v>0.67679999999999996</v>
      </c>
      <c r="J116" s="331">
        <f>'CHP-IC'!I16</f>
        <v>9.1739999999999995</v>
      </c>
      <c r="K116" s="331">
        <f>'CHP-IC'!J16</f>
        <v>165.55125000000001</v>
      </c>
      <c r="L116" s="331">
        <f>'CHP-IC'!K16</f>
        <v>21.181750000000001</v>
      </c>
      <c r="M116" s="331">
        <f>'CHP-IC'!L16</f>
        <v>10.7019</v>
      </c>
      <c r="N116" s="331">
        <f>'CHP-IC'!M16</f>
        <v>87.57</v>
      </c>
      <c r="O116" s="331">
        <f>'CHP-IC'!N16</f>
        <v>463.88100000000003</v>
      </c>
      <c r="P116" s="331">
        <f>'CHP-IC'!O16</f>
        <v>196.57194999999999</v>
      </c>
      <c r="Q116" s="331">
        <f>'CHP-IC'!P16</f>
        <v>132.22979999999998</v>
      </c>
      <c r="R116" s="331">
        <f>'CHP-IC'!Q16</f>
        <v>172.49900000000002</v>
      </c>
      <c r="S116" s="331">
        <f>'CHP-IC'!R16</f>
        <v>423.54987400000005</v>
      </c>
      <c r="T116" s="129">
        <f>'CHP-IC'!T16</f>
        <v>37502</v>
      </c>
      <c r="U116" s="129">
        <f>'CHP-IC'!V16</f>
        <v>31044</v>
      </c>
      <c r="V116" s="129">
        <f>'CHP-IC'!W16</f>
        <v>3395</v>
      </c>
      <c r="W116" s="129">
        <f>'CHP-IC'!X16</f>
        <v>1937</v>
      </c>
      <c r="X116" s="129">
        <f>'CHP-IC'!Y16</f>
        <v>1126</v>
      </c>
      <c r="Y116" s="276">
        <f>'CHP-IC'!Z16</f>
        <v>22</v>
      </c>
      <c r="Z116" s="276">
        <f>'CHP-IC'!AA16</f>
        <v>16</v>
      </c>
      <c r="AA116" s="276">
        <f>'CHP-IC'!AB16</f>
        <v>66</v>
      </c>
      <c r="AB116" s="276">
        <f>'CHP-IC'!AC16</f>
        <v>139</v>
      </c>
      <c r="AC116" s="276">
        <f>'CHP-IC'!AD16</f>
        <v>2907</v>
      </c>
      <c r="AD116" s="276">
        <f>'CHP-IC'!AE16</f>
        <v>253</v>
      </c>
      <c r="AE116" s="276">
        <f>'CHP-IC'!AF16</f>
        <v>630</v>
      </c>
      <c r="AF116" s="276">
        <f>'CHP-IC'!AG16</f>
        <v>390</v>
      </c>
      <c r="AG116" s="276">
        <f>'CHP-IC'!AH16</f>
        <v>28115</v>
      </c>
      <c r="AH116" s="276">
        <f>'CHP-IC'!AI16</f>
        <v>3126</v>
      </c>
      <c r="AI116" s="276">
        <f>'CHP-IC'!AJ16</f>
        <v>1241</v>
      </c>
      <c r="AJ116" s="276">
        <f>'CHP-IC'!AK16</f>
        <v>597</v>
      </c>
      <c r="AK116" s="148"/>
    </row>
    <row r="117" spans="1:37" ht="18.75" hidden="1">
      <c r="A117" s="336" t="s">
        <v>48</v>
      </c>
      <c r="B117" s="334" t="s">
        <v>15</v>
      </c>
      <c r="C117" s="117">
        <f>'CHP-IC'!B17</f>
        <v>0</v>
      </c>
      <c r="D117" s="49">
        <f>'CHP-IC'!C17</f>
        <v>0</v>
      </c>
      <c r="E117" s="49">
        <f>'CHP-IC'!D17</f>
        <v>0</v>
      </c>
      <c r="F117" s="49">
        <f>'CHP-IC'!E17</f>
        <v>0</v>
      </c>
      <c r="G117" s="49">
        <f>'CHP-IC'!F17</f>
        <v>0</v>
      </c>
      <c r="H117" s="331">
        <f>'CHP-IC'!G17</f>
        <v>0</v>
      </c>
      <c r="I117" s="331">
        <f>'CHP-IC'!H17</f>
        <v>0</v>
      </c>
      <c r="J117" s="331">
        <f>'CHP-IC'!I17</f>
        <v>0</v>
      </c>
      <c r="K117" s="331">
        <f>'CHP-IC'!J17</f>
        <v>0</v>
      </c>
      <c r="L117" s="331">
        <f>'CHP-IC'!K17</f>
        <v>0</v>
      </c>
      <c r="M117" s="331">
        <f>'CHP-IC'!L17</f>
        <v>0</v>
      </c>
      <c r="N117" s="331">
        <f>'CHP-IC'!M17</f>
        <v>0</v>
      </c>
      <c r="O117" s="331">
        <f>'CHP-IC'!N17</f>
        <v>0</v>
      </c>
      <c r="P117" s="331">
        <f>'CHP-IC'!O17</f>
        <v>0</v>
      </c>
      <c r="Q117" s="331">
        <f>'CHP-IC'!P17</f>
        <v>0</v>
      </c>
      <c r="R117" s="331">
        <f>'CHP-IC'!Q17</f>
        <v>0</v>
      </c>
      <c r="S117" s="331">
        <f>'CHP-IC'!R17</f>
        <v>0</v>
      </c>
      <c r="T117" s="129">
        <f>'CHP-IC'!T17</f>
        <v>0</v>
      </c>
      <c r="U117" s="129">
        <f>'CHP-IC'!V17</f>
        <v>0</v>
      </c>
      <c r="V117" s="129">
        <f>'CHP-IC'!W17</f>
        <v>0</v>
      </c>
      <c r="W117" s="129">
        <f>'CHP-IC'!X17</f>
        <v>0</v>
      </c>
      <c r="X117" s="129">
        <f>'CHP-IC'!Y17</f>
        <v>0</v>
      </c>
      <c r="Y117" s="276">
        <f>'CHP-IC'!Z17</f>
        <v>0</v>
      </c>
      <c r="Z117" s="276">
        <f>'CHP-IC'!AA17</f>
        <v>0</v>
      </c>
      <c r="AA117" s="276">
        <f>'CHP-IC'!AB17</f>
        <v>0</v>
      </c>
      <c r="AB117" s="276">
        <f>'CHP-IC'!AC17</f>
        <v>0</v>
      </c>
      <c r="AC117" s="276">
        <f>'CHP-IC'!AD17</f>
        <v>0</v>
      </c>
      <c r="AD117" s="276">
        <f>'CHP-IC'!AE17</f>
        <v>0</v>
      </c>
      <c r="AE117" s="276">
        <f>'CHP-IC'!AF17</f>
        <v>0</v>
      </c>
      <c r="AF117" s="276">
        <f>'CHP-IC'!AG17</f>
        <v>0</v>
      </c>
      <c r="AG117" s="276">
        <f>'CHP-IC'!AH17</f>
        <v>0</v>
      </c>
      <c r="AH117" s="276">
        <f>'CHP-IC'!AI17</f>
        <v>0</v>
      </c>
      <c r="AI117" s="276">
        <f>'CHP-IC'!AJ17</f>
        <v>0</v>
      </c>
      <c r="AJ117" s="276">
        <f>'CHP-IC'!AK17</f>
        <v>0</v>
      </c>
    </row>
    <row r="118" spans="1:37" ht="18.75" hidden="1">
      <c r="A118" s="336" t="s">
        <v>48</v>
      </c>
      <c r="B118" s="334" t="s">
        <v>21</v>
      </c>
      <c r="C118" s="117">
        <f>'CHP-IC'!B18</f>
        <v>0</v>
      </c>
      <c r="D118" s="49">
        <f>'CHP-IC'!C18</f>
        <v>0</v>
      </c>
      <c r="E118" s="49">
        <f>'CHP-IC'!D18</f>
        <v>0</v>
      </c>
      <c r="F118" s="49">
        <f>'CHP-IC'!E18</f>
        <v>0</v>
      </c>
      <c r="G118" s="49">
        <f>'CHP-IC'!F18</f>
        <v>0</v>
      </c>
      <c r="H118" s="331">
        <f>'CHP-IC'!G18</f>
        <v>0</v>
      </c>
      <c r="I118" s="331">
        <f>'CHP-IC'!H18</f>
        <v>0</v>
      </c>
      <c r="J118" s="331">
        <f>'CHP-IC'!I18</f>
        <v>0</v>
      </c>
      <c r="K118" s="331">
        <f>'CHP-IC'!J18</f>
        <v>0</v>
      </c>
      <c r="L118" s="331">
        <f>'CHP-IC'!K18</f>
        <v>0</v>
      </c>
      <c r="M118" s="331">
        <f>'CHP-IC'!L18</f>
        <v>0</v>
      </c>
      <c r="N118" s="331">
        <f>'CHP-IC'!M18</f>
        <v>0</v>
      </c>
      <c r="O118" s="331">
        <f>'CHP-IC'!N18</f>
        <v>0</v>
      </c>
      <c r="P118" s="331">
        <f>'CHP-IC'!O18</f>
        <v>0</v>
      </c>
      <c r="Q118" s="331">
        <f>'CHP-IC'!P18</f>
        <v>0</v>
      </c>
      <c r="R118" s="331">
        <f>'CHP-IC'!Q18</f>
        <v>0</v>
      </c>
      <c r="S118" s="331">
        <f>'CHP-IC'!R18</f>
        <v>0</v>
      </c>
      <c r="T118" s="129">
        <f>'CHP-IC'!T18</f>
        <v>0</v>
      </c>
      <c r="U118" s="129">
        <f>'CHP-IC'!V18</f>
        <v>0</v>
      </c>
      <c r="V118" s="129">
        <f>'CHP-IC'!W18</f>
        <v>0</v>
      </c>
      <c r="W118" s="129">
        <f>'CHP-IC'!X18</f>
        <v>0</v>
      </c>
      <c r="X118" s="129">
        <f>'CHP-IC'!Y18</f>
        <v>0</v>
      </c>
      <c r="Y118" s="276">
        <f>'CHP-IC'!Z18</f>
        <v>0</v>
      </c>
      <c r="Z118" s="276">
        <f>'CHP-IC'!AA18</f>
        <v>0</v>
      </c>
      <c r="AA118" s="276">
        <f>'CHP-IC'!AB18</f>
        <v>0</v>
      </c>
      <c r="AB118" s="276">
        <f>'CHP-IC'!AC18</f>
        <v>0</v>
      </c>
      <c r="AC118" s="276">
        <f>'CHP-IC'!AD18</f>
        <v>0</v>
      </c>
      <c r="AD118" s="276">
        <f>'CHP-IC'!AE18</f>
        <v>0</v>
      </c>
      <c r="AE118" s="276">
        <f>'CHP-IC'!AF18</f>
        <v>0</v>
      </c>
      <c r="AF118" s="276">
        <f>'CHP-IC'!AG18</f>
        <v>0</v>
      </c>
      <c r="AG118" s="276">
        <f>'CHP-IC'!AH18</f>
        <v>0</v>
      </c>
      <c r="AH118" s="276">
        <f>'CHP-IC'!AI18</f>
        <v>0</v>
      </c>
      <c r="AI118" s="276">
        <f>'CHP-IC'!AJ18</f>
        <v>0</v>
      </c>
      <c r="AJ118" s="276">
        <f>'CHP-IC'!AK18</f>
        <v>0</v>
      </c>
    </row>
    <row r="119" spans="1:37" ht="18.75" hidden="1">
      <c r="A119" s="336" t="s">
        <v>48</v>
      </c>
      <c r="B119" s="334" t="s">
        <v>10</v>
      </c>
      <c r="C119" s="117">
        <f>'CHP-IC'!B19</f>
        <v>0</v>
      </c>
      <c r="D119" s="49">
        <f>'CHP-IC'!C19</f>
        <v>0</v>
      </c>
      <c r="E119" s="49">
        <f>'CHP-IC'!D19</f>
        <v>0</v>
      </c>
      <c r="F119" s="49">
        <f>'CHP-IC'!E19</f>
        <v>0</v>
      </c>
      <c r="G119" s="49">
        <f>'CHP-IC'!F19</f>
        <v>0</v>
      </c>
      <c r="H119" s="331">
        <f>'CHP-IC'!G19</f>
        <v>0</v>
      </c>
      <c r="I119" s="331">
        <f>'CHP-IC'!H19</f>
        <v>0</v>
      </c>
      <c r="J119" s="331">
        <f>'CHP-IC'!I19</f>
        <v>0</v>
      </c>
      <c r="K119" s="331">
        <f>'CHP-IC'!J19</f>
        <v>0</v>
      </c>
      <c r="L119" s="331">
        <f>'CHP-IC'!K19</f>
        <v>0</v>
      </c>
      <c r="M119" s="331">
        <f>'CHP-IC'!L19</f>
        <v>0</v>
      </c>
      <c r="N119" s="331">
        <f>'CHP-IC'!M19</f>
        <v>0</v>
      </c>
      <c r="O119" s="331">
        <f>'CHP-IC'!N19</f>
        <v>0</v>
      </c>
      <c r="P119" s="331">
        <f>'CHP-IC'!O19</f>
        <v>0</v>
      </c>
      <c r="Q119" s="331">
        <f>'CHP-IC'!P19</f>
        <v>0</v>
      </c>
      <c r="R119" s="331">
        <f>'CHP-IC'!Q19</f>
        <v>0</v>
      </c>
      <c r="S119" s="331">
        <f>'CHP-IC'!R19</f>
        <v>0</v>
      </c>
      <c r="T119" s="129">
        <f>'CHP-IC'!T19</f>
        <v>0</v>
      </c>
      <c r="U119" s="129">
        <f>'CHP-IC'!V19</f>
        <v>0</v>
      </c>
      <c r="V119" s="129">
        <f>'CHP-IC'!W19</f>
        <v>0</v>
      </c>
      <c r="W119" s="129">
        <f>'CHP-IC'!X19</f>
        <v>0</v>
      </c>
      <c r="X119" s="129">
        <f>'CHP-IC'!Y19</f>
        <v>0</v>
      </c>
      <c r="Y119" s="276">
        <f>'CHP-IC'!Z19</f>
        <v>0</v>
      </c>
      <c r="Z119" s="276">
        <f>'CHP-IC'!AA19</f>
        <v>0</v>
      </c>
      <c r="AA119" s="276">
        <f>'CHP-IC'!AB19</f>
        <v>0</v>
      </c>
      <c r="AB119" s="276">
        <f>'CHP-IC'!AC19</f>
        <v>0</v>
      </c>
      <c r="AC119" s="276">
        <f>'CHP-IC'!AD19</f>
        <v>0</v>
      </c>
      <c r="AD119" s="276">
        <f>'CHP-IC'!AE19</f>
        <v>0</v>
      </c>
      <c r="AE119" s="276">
        <f>'CHP-IC'!AF19</f>
        <v>0</v>
      </c>
      <c r="AF119" s="276">
        <f>'CHP-IC'!AG19</f>
        <v>0</v>
      </c>
      <c r="AG119" s="276">
        <f>'CHP-IC'!AH19</f>
        <v>0</v>
      </c>
      <c r="AH119" s="276">
        <f>'CHP-IC'!AI19</f>
        <v>0</v>
      </c>
      <c r="AI119" s="276">
        <f>'CHP-IC'!AJ19</f>
        <v>0</v>
      </c>
      <c r="AJ119" s="276">
        <f>'CHP-IC'!AK19</f>
        <v>0</v>
      </c>
    </row>
    <row r="120" spans="1:37" ht="18.75" hidden="1">
      <c r="A120" s="336" t="s">
        <v>48</v>
      </c>
      <c r="B120" s="334" t="s">
        <v>2</v>
      </c>
      <c r="C120" s="117">
        <f>'CHP-IC'!B20</f>
        <v>0</v>
      </c>
      <c r="D120" s="49">
        <f>'CHP-IC'!C20</f>
        <v>0</v>
      </c>
      <c r="E120" s="49">
        <f>'CHP-IC'!D20</f>
        <v>0</v>
      </c>
      <c r="F120" s="49">
        <f>'CHP-IC'!E20</f>
        <v>0</v>
      </c>
      <c r="G120" s="49">
        <f>'CHP-IC'!F20</f>
        <v>0</v>
      </c>
      <c r="H120" s="331">
        <f>'CHP-IC'!G20</f>
        <v>0</v>
      </c>
      <c r="I120" s="331">
        <f>'CHP-IC'!H20</f>
        <v>0</v>
      </c>
      <c r="J120" s="331">
        <f>'CHP-IC'!I20</f>
        <v>0</v>
      </c>
      <c r="K120" s="331">
        <f>'CHP-IC'!J20</f>
        <v>0</v>
      </c>
      <c r="L120" s="331">
        <f>'CHP-IC'!K20</f>
        <v>0</v>
      </c>
      <c r="M120" s="331">
        <f>'CHP-IC'!L20</f>
        <v>0</v>
      </c>
      <c r="N120" s="331">
        <f>'CHP-IC'!M20</f>
        <v>0</v>
      </c>
      <c r="O120" s="331">
        <f>'CHP-IC'!N20</f>
        <v>0</v>
      </c>
      <c r="P120" s="331">
        <f>'CHP-IC'!O20</f>
        <v>0</v>
      </c>
      <c r="Q120" s="331">
        <f>'CHP-IC'!P20</f>
        <v>0</v>
      </c>
      <c r="R120" s="331">
        <f>'CHP-IC'!Q20</f>
        <v>0</v>
      </c>
      <c r="S120" s="331">
        <f>'CHP-IC'!R20</f>
        <v>0</v>
      </c>
      <c r="T120" s="129">
        <f>'CHP-IC'!T20</f>
        <v>0</v>
      </c>
      <c r="U120" s="129">
        <f>'CHP-IC'!V20</f>
        <v>0</v>
      </c>
      <c r="V120" s="129">
        <f>'CHP-IC'!W20</f>
        <v>0</v>
      </c>
      <c r="W120" s="129">
        <f>'CHP-IC'!X20</f>
        <v>0</v>
      </c>
      <c r="X120" s="129">
        <f>'CHP-IC'!Y20</f>
        <v>0</v>
      </c>
      <c r="Y120" s="276">
        <f>'CHP-IC'!Z20</f>
        <v>0</v>
      </c>
      <c r="Z120" s="276">
        <f>'CHP-IC'!AA20</f>
        <v>0</v>
      </c>
      <c r="AA120" s="276">
        <f>'CHP-IC'!AB20</f>
        <v>0</v>
      </c>
      <c r="AB120" s="276">
        <f>'CHP-IC'!AC20</f>
        <v>0</v>
      </c>
      <c r="AC120" s="276">
        <f>'CHP-IC'!AD20</f>
        <v>0</v>
      </c>
      <c r="AD120" s="276">
        <f>'CHP-IC'!AE20</f>
        <v>0</v>
      </c>
      <c r="AE120" s="276">
        <f>'CHP-IC'!AF20</f>
        <v>0</v>
      </c>
      <c r="AF120" s="276">
        <f>'CHP-IC'!AG20</f>
        <v>0</v>
      </c>
      <c r="AG120" s="276">
        <f>'CHP-IC'!AH20</f>
        <v>0</v>
      </c>
      <c r="AH120" s="276">
        <f>'CHP-IC'!AI20</f>
        <v>0</v>
      </c>
      <c r="AI120" s="276">
        <f>'CHP-IC'!AJ20</f>
        <v>0</v>
      </c>
      <c r="AJ120" s="276">
        <f>'CHP-IC'!AK20</f>
        <v>0</v>
      </c>
    </row>
    <row r="121" spans="1:37" ht="18.75" hidden="1">
      <c r="A121" s="336" t="s">
        <v>48</v>
      </c>
      <c r="B121" s="334" t="s">
        <v>23</v>
      </c>
      <c r="C121" s="117">
        <f>'CHP-IC'!B21</f>
        <v>6.1100000000000002E-2</v>
      </c>
      <c r="D121" s="49">
        <f>'CHP-IC'!C21</f>
        <v>2.9</v>
      </c>
      <c r="E121" s="49">
        <f>'CHP-IC'!D21</f>
        <v>0</v>
      </c>
      <c r="F121" s="49">
        <f>'CHP-IC'!E21</f>
        <v>58.2</v>
      </c>
      <c r="G121" s="49">
        <f>'CHP-IC'!F21</f>
        <v>0</v>
      </c>
      <c r="H121" s="331">
        <f>'CHP-IC'!G21</f>
        <v>0</v>
      </c>
      <c r="I121" s="331">
        <f>'CHP-IC'!H21</f>
        <v>0</v>
      </c>
      <c r="J121" s="331">
        <f>'CHP-IC'!I21</f>
        <v>0</v>
      </c>
      <c r="K121" s="331">
        <f>'CHP-IC'!J21</f>
        <v>0</v>
      </c>
      <c r="L121" s="331">
        <f>'CHP-IC'!K21</f>
        <v>0</v>
      </c>
      <c r="M121" s="331">
        <f>'CHP-IC'!L21</f>
        <v>0</v>
      </c>
      <c r="N121" s="331">
        <f>'CHP-IC'!M21</f>
        <v>0</v>
      </c>
      <c r="O121" s="331">
        <f>'CHP-IC'!N21</f>
        <v>0</v>
      </c>
      <c r="P121" s="331">
        <f>'CHP-IC'!O21</f>
        <v>0</v>
      </c>
      <c r="Q121" s="331">
        <f>'CHP-IC'!P21</f>
        <v>0</v>
      </c>
      <c r="R121" s="331">
        <f>'CHP-IC'!Q21</f>
        <v>0</v>
      </c>
      <c r="S121" s="331">
        <f>'CHP-IC'!R21</f>
        <v>0</v>
      </c>
      <c r="T121" s="129">
        <f>'CHP-IC'!T21</f>
        <v>110</v>
      </c>
      <c r="U121" s="129">
        <f>'CHP-IC'!V21</f>
        <v>19</v>
      </c>
      <c r="V121" s="129">
        <f>'CHP-IC'!W21</f>
        <v>0</v>
      </c>
      <c r="W121" s="129">
        <f>'CHP-IC'!X21</f>
        <v>91</v>
      </c>
      <c r="X121" s="129">
        <f>'CHP-IC'!Y21</f>
        <v>0</v>
      </c>
      <c r="Y121" s="276">
        <f>'CHP-IC'!Z21</f>
        <v>0</v>
      </c>
      <c r="Z121" s="276">
        <f>'CHP-IC'!AA21</f>
        <v>0</v>
      </c>
      <c r="AA121" s="276">
        <f>'CHP-IC'!AB21</f>
        <v>0</v>
      </c>
      <c r="AB121" s="276">
        <f>'CHP-IC'!AC21</f>
        <v>0</v>
      </c>
      <c r="AC121" s="276">
        <f>'CHP-IC'!AD21</f>
        <v>0</v>
      </c>
      <c r="AD121" s="276">
        <f>'CHP-IC'!AE21</f>
        <v>0</v>
      </c>
      <c r="AE121" s="276">
        <f>'CHP-IC'!AF21</f>
        <v>0</v>
      </c>
      <c r="AF121" s="276">
        <f>'CHP-IC'!AG21</f>
        <v>0</v>
      </c>
      <c r="AG121" s="276">
        <f>'CHP-IC'!AH21</f>
        <v>0</v>
      </c>
      <c r="AH121" s="276">
        <f>'CHP-IC'!AI21</f>
        <v>0</v>
      </c>
      <c r="AI121" s="276">
        <f>'CHP-IC'!AJ21</f>
        <v>0</v>
      </c>
      <c r="AJ121" s="276">
        <f>'CHP-IC'!AK21</f>
        <v>0</v>
      </c>
    </row>
    <row r="122" spans="1:37" ht="18.75" hidden="1">
      <c r="A122" s="336" t="s">
        <v>48</v>
      </c>
      <c r="B122" s="334" t="s">
        <v>17</v>
      </c>
      <c r="C122" s="117">
        <f>'CHP-IC'!B22</f>
        <v>0</v>
      </c>
      <c r="D122" s="49">
        <f>'CHP-IC'!C22</f>
        <v>0</v>
      </c>
      <c r="E122" s="49">
        <f>'CHP-IC'!D22</f>
        <v>0</v>
      </c>
      <c r="F122" s="49">
        <f>'CHP-IC'!E22</f>
        <v>0</v>
      </c>
      <c r="G122" s="49">
        <f>'CHP-IC'!F22</f>
        <v>0</v>
      </c>
      <c r="H122" s="331">
        <f>'CHP-IC'!G22</f>
        <v>0</v>
      </c>
      <c r="I122" s="331">
        <f>'CHP-IC'!H22</f>
        <v>0</v>
      </c>
      <c r="J122" s="331">
        <f>'CHP-IC'!I22</f>
        <v>0</v>
      </c>
      <c r="K122" s="331">
        <f>'CHP-IC'!J22</f>
        <v>0</v>
      </c>
      <c r="L122" s="331">
        <f>'CHP-IC'!K22</f>
        <v>0</v>
      </c>
      <c r="M122" s="331">
        <f>'CHP-IC'!L22</f>
        <v>0</v>
      </c>
      <c r="N122" s="331">
        <f>'CHP-IC'!M22</f>
        <v>0</v>
      </c>
      <c r="O122" s="331">
        <f>'CHP-IC'!N22</f>
        <v>0</v>
      </c>
      <c r="P122" s="331">
        <f>'CHP-IC'!O22</f>
        <v>0</v>
      </c>
      <c r="Q122" s="331">
        <f>'CHP-IC'!P22</f>
        <v>0</v>
      </c>
      <c r="R122" s="331">
        <f>'CHP-IC'!Q22</f>
        <v>0</v>
      </c>
      <c r="S122" s="331">
        <f>'CHP-IC'!R22</f>
        <v>0</v>
      </c>
      <c r="T122" s="129">
        <f>'CHP-IC'!T22</f>
        <v>0</v>
      </c>
      <c r="U122" s="129">
        <f>'CHP-IC'!V22</f>
        <v>0</v>
      </c>
      <c r="V122" s="129">
        <f>'CHP-IC'!W22</f>
        <v>0</v>
      </c>
      <c r="W122" s="129">
        <f>'CHP-IC'!X22</f>
        <v>0</v>
      </c>
      <c r="X122" s="129">
        <f>'CHP-IC'!Y22</f>
        <v>0</v>
      </c>
      <c r="Y122" s="276">
        <f>'CHP-IC'!Z22</f>
        <v>0</v>
      </c>
      <c r="Z122" s="276">
        <f>'CHP-IC'!AA22</f>
        <v>0</v>
      </c>
      <c r="AA122" s="276">
        <f>'CHP-IC'!AB22</f>
        <v>0</v>
      </c>
      <c r="AB122" s="276">
        <f>'CHP-IC'!AC22</f>
        <v>0</v>
      </c>
      <c r="AC122" s="276">
        <f>'CHP-IC'!AD22</f>
        <v>0</v>
      </c>
      <c r="AD122" s="276">
        <f>'CHP-IC'!AE22</f>
        <v>0</v>
      </c>
      <c r="AE122" s="276">
        <f>'CHP-IC'!AF22</f>
        <v>0</v>
      </c>
      <c r="AF122" s="276">
        <f>'CHP-IC'!AG22</f>
        <v>0</v>
      </c>
      <c r="AG122" s="276">
        <f>'CHP-IC'!AH22</f>
        <v>0</v>
      </c>
      <c r="AH122" s="276">
        <f>'CHP-IC'!AI22</f>
        <v>0</v>
      </c>
      <c r="AI122" s="276">
        <f>'CHP-IC'!AJ22</f>
        <v>0</v>
      </c>
      <c r="AJ122" s="276">
        <f>'CHP-IC'!AK22</f>
        <v>0</v>
      </c>
    </row>
    <row r="123" spans="1:37" ht="18.75" hidden="1">
      <c r="A123" s="336" t="s">
        <v>48</v>
      </c>
      <c r="B123" s="334" t="s">
        <v>24</v>
      </c>
      <c r="C123" s="117">
        <f>'CHP-IC'!B23</f>
        <v>0</v>
      </c>
      <c r="D123" s="49">
        <f>'CHP-IC'!C23</f>
        <v>0</v>
      </c>
      <c r="E123" s="49">
        <f>'CHP-IC'!D23</f>
        <v>0</v>
      </c>
      <c r="F123" s="49">
        <f>'CHP-IC'!E23</f>
        <v>0</v>
      </c>
      <c r="G123" s="49">
        <f>'CHP-IC'!F23</f>
        <v>0</v>
      </c>
      <c r="H123" s="331">
        <f>'CHP-IC'!G23</f>
        <v>0</v>
      </c>
      <c r="I123" s="331">
        <f>'CHP-IC'!H23</f>
        <v>0</v>
      </c>
      <c r="J123" s="331">
        <f>'CHP-IC'!I23</f>
        <v>0</v>
      </c>
      <c r="K123" s="331">
        <f>'CHP-IC'!J23</f>
        <v>0</v>
      </c>
      <c r="L123" s="331">
        <f>'CHP-IC'!K23</f>
        <v>0</v>
      </c>
      <c r="M123" s="331">
        <f>'CHP-IC'!L23</f>
        <v>0</v>
      </c>
      <c r="N123" s="331">
        <f>'CHP-IC'!M23</f>
        <v>0</v>
      </c>
      <c r="O123" s="331">
        <f>'CHP-IC'!N23</f>
        <v>0</v>
      </c>
      <c r="P123" s="331">
        <f>'CHP-IC'!O23</f>
        <v>0</v>
      </c>
      <c r="Q123" s="331">
        <f>'CHP-IC'!P23</f>
        <v>0</v>
      </c>
      <c r="R123" s="331">
        <f>'CHP-IC'!Q23</f>
        <v>0</v>
      </c>
      <c r="S123" s="331">
        <f>'CHP-IC'!R23</f>
        <v>0</v>
      </c>
      <c r="T123" s="129">
        <f>'CHP-IC'!T23</f>
        <v>0</v>
      </c>
      <c r="U123" s="129">
        <f>'CHP-IC'!V23</f>
        <v>0</v>
      </c>
      <c r="V123" s="129">
        <f>'CHP-IC'!W23</f>
        <v>0</v>
      </c>
      <c r="W123" s="129">
        <f>'CHP-IC'!X23</f>
        <v>0</v>
      </c>
      <c r="X123" s="129">
        <f>'CHP-IC'!Y23</f>
        <v>0</v>
      </c>
      <c r="Y123" s="276">
        <f>'CHP-IC'!Z23</f>
        <v>0</v>
      </c>
      <c r="Z123" s="276">
        <f>'CHP-IC'!AA23</f>
        <v>0</v>
      </c>
      <c r="AA123" s="276">
        <f>'CHP-IC'!AB23</f>
        <v>0</v>
      </c>
      <c r="AB123" s="276">
        <f>'CHP-IC'!AC23</f>
        <v>0</v>
      </c>
      <c r="AC123" s="276">
        <f>'CHP-IC'!AD23</f>
        <v>0</v>
      </c>
      <c r="AD123" s="276">
        <f>'CHP-IC'!AE23</f>
        <v>0</v>
      </c>
      <c r="AE123" s="276">
        <f>'CHP-IC'!AF23</f>
        <v>0</v>
      </c>
      <c r="AF123" s="276">
        <f>'CHP-IC'!AG23</f>
        <v>0</v>
      </c>
      <c r="AG123" s="276">
        <f>'CHP-IC'!AH23</f>
        <v>0</v>
      </c>
      <c r="AH123" s="276">
        <f>'CHP-IC'!AI23</f>
        <v>0</v>
      </c>
      <c r="AI123" s="276">
        <f>'CHP-IC'!AJ23</f>
        <v>0</v>
      </c>
      <c r="AJ123" s="276">
        <f>'CHP-IC'!AK23</f>
        <v>0</v>
      </c>
    </row>
    <row r="124" spans="1:37" ht="18.75" hidden="1">
      <c r="A124" s="336" t="s">
        <v>48</v>
      </c>
      <c r="B124" s="334" t="s">
        <v>27</v>
      </c>
      <c r="C124" s="117">
        <f>'CHP-IC'!B24</f>
        <v>0</v>
      </c>
      <c r="D124" s="49">
        <f>'CHP-IC'!C24</f>
        <v>0</v>
      </c>
      <c r="E124" s="49">
        <f>'CHP-IC'!D24</f>
        <v>0</v>
      </c>
      <c r="F124" s="49">
        <f>'CHP-IC'!E24</f>
        <v>0</v>
      </c>
      <c r="G124" s="49">
        <f>'CHP-IC'!F24</f>
        <v>0</v>
      </c>
      <c r="H124" s="331">
        <f>'CHP-IC'!G24</f>
        <v>0</v>
      </c>
      <c r="I124" s="331">
        <f>'CHP-IC'!H24</f>
        <v>0</v>
      </c>
      <c r="J124" s="331">
        <f>'CHP-IC'!I24</f>
        <v>0</v>
      </c>
      <c r="K124" s="331">
        <f>'CHP-IC'!J24</f>
        <v>0</v>
      </c>
      <c r="L124" s="331">
        <f>'CHP-IC'!K24</f>
        <v>0</v>
      </c>
      <c r="M124" s="331">
        <f>'CHP-IC'!L24</f>
        <v>0</v>
      </c>
      <c r="N124" s="331">
        <f>'CHP-IC'!M24</f>
        <v>0</v>
      </c>
      <c r="O124" s="331">
        <f>'CHP-IC'!N24</f>
        <v>0</v>
      </c>
      <c r="P124" s="331">
        <f>'CHP-IC'!O24</f>
        <v>0</v>
      </c>
      <c r="Q124" s="331">
        <f>'CHP-IC'!P24</f>
        <v>0</v>
      </c>
      <c r="R124" s="331">
        <f>'CHP-IC'!Q24</f>
        <v>0</v>
      </c>
      <c r="S124" s="331">
        <f>'CHP-IC'!R24</f>
        <v>0</v>
      </c>
      <c r="T124" s="129">
        <f>'CHP-IC'!T24</f>
        <v>0</v>
      </c>
      <c r="U124" s="129">
        <f>'CHP-IC'!V24</f>
        <v>0</v>
      </c>
      <c r="V124" s="129">
        <f>'CHP-IC'!W24</f>
        <v>0</v>
      </c>
      <c r="W124" s="129">
        <f>'CHP-IC'!X24</f>
        <v>0</v>
      </c>
      <c r="X124" s="129">
        <f>'CHP-IC'!Y24</f>
        <v>0</v>
      </c>
      <c r="Y124" s="276">
        <f>'CHP-IC'!Z24</f>
        <v>0</v>
      </c>
      <c r="Z124" s="276">
        <f>'CHP-IC'!AA24</f>
        <v>0</v>
      </c>
      <c r="AA124" s="276">
        <f>'CHP-IC'!AB24</f>
        <v>0</v>
      </c>
      <c r="AB124" s="276">
        <f>'CHP-IC'!AC24</f>
        <v>0</v>
      </c>
      <c r="AC124" s="276">
        <f>'CHP-IC'!AD24</f>
        <v>0</v>
      </c>
      <c r="AD124" s="276">
        <f>'CHP-IC'!AE24</f>
        <v>0</v>
      </c>
      <c r="AE124" s="276">
        <f>'CHP-IC'!AF24</f>
        <v>0</v>
      </c>
      <c r="AF124" s="276">
        <f>'CHP-IC'!AG24</f>
        <v>0</v>
      </c>
      <c r="AG124" s="276">
        <f>'CHP-IC'!AH24</f>
        <v>0</v>
      </c>
      <c r="AH124" s="276">
        <f>'CHP-IC'!AI24</f>
        <v>0</v>
      </c>
      <c r="AI124" s="276">
        <f>'CHP-IC'!AJ24</f>
        <v>0</v>
      </c>
      <c r="AJ124" s="276">
        <f>'CHP-IC'!AK24</f>
        <v>0</v>
      </c>
    </row>
    <row r="125" spans="1:37" ht="18.75" hidden="1">
      <c r="A125" s="336" t="s">
        <v>48</v>
      </c>
      <c r="B125" s="334" t="s">
        <v>8</v>
      </c>
      <c r="C125" s="117">
        <f>'CHP-IC'!B25</f>
        <v>0</v>
      </c>
      <c r="D125" s="49">
        <f>'CHP-IC'!C25</f>
        <v>0</v>
      </c>
      <c r="E125" s="49">
        <f>'CHP-IC'!D25</f>
        <v>0</v>
      </c>
      <c r="F125" s="49">
        <f>'CHP-IC'!E25</f>
        <v>0</v>
      </c>
      <c r="G125" s="49">
        <f>'CHP-IC'!F25</f>
        <v>0</v>
      </c>
      <c r="H125" s="331">
        <f>'CHP-IC'!G25</f>
        <v>0</v>
      </c>
      <c r="I125" s="331">
        <f>'CHP-IC'!H25</f>
        <v>0</v>
      </c>
      <c r="J125" s="331">
        <f>'CHP-IC'!I25</f>
        <v>0</v>
      </c>
      <c r="K125" s="331">
        <f>'CHP-IC'!J25</f>
        <v>0</v>
      </c>
      <c r="L125" s="331">
        <f>'CHP-IC'!K25</f>
        <v>0</v>
      </c>
      <c r="M125" s="331">
        <f>'CHP-IC'!L25</f>
        <v>0</v>
      </c>
      <c r="N125" s="331">
        <f>'CHP-IC'!M25</f>
        <v>0</v>
      </c>
      <c r="O125" s="331">
        <f>'CHP-IC'!N25</f>
        <v>0</v>
      </c>
      <c r="P125" s="331">
        <f>'CHP-IC'!O25</f>
        <v>0</v>
      </c>
      <c r="Q125" s="331">
        <f>'CHP-IC'!P25</f>
        <v>0</v>
      </c>
      <c r="R125" s="331">
        <f>'CHP-IC'!Q25</f>
        <v>0</v>
      </c>
      <c r="S125" s="331">
        <f>'CHP-IC'!R25</f>
        <v>0</v>
      </c>
      <c r="T125" s="129">
        <f>'CHP-IC'!T25</f>
        <v>1000</v>
      </c>
      <c r="U125" s="129">
        <f>'CHP-IC'!V25</f>
        <v>1000</v>
      </c>
      <c r="V125" s="129">
        <f>'CHP-IC'!W25</f>
        <v>0</v>
      </c>
      <c r="W125" s="129">
        <f>'CHP-IC'!X25</f>
        <v>0</v>
      </c>
      <c r="X125" s="129">
        <f>'CHP-IC'!Y25</f>
        <v>0</v>
      </c>
      <c r="Y125" s="276">
        <f>'CHP-IC'!Z25</f>
        <v>0</v>
      </c>
      <c r="Z125" s="276">
        <f>'CHP-IC'!AA25</f>
        <v>0</v>
      </c>
      <c r="AA125" s="276">
        <f>'CHP-IC'!AB25</f>
        <v>0</v>
      </c>
      <c r="AB125" s="276">
        <f>'CHP-IC'!AC25</f>
        <v>0</v>
      </c>
      <c r="AC125" s="276">
        <f>'CHP-IC'!AD25</f>
        <v>0</v>
      </c>
      <c r="AD125" s="276">
        <f>'CHP-IC'!AE25</f>
        <v>0</v>
      </c>
      <c r="AE125" s="276">
        <f>'CHP-IC'!AF25</f>
        <v>0</v>
      </c>
      <c r="AF125" s="276">
        <f>'CHP-IC'!AG25</f>
        <v>0</v>
      </c>
      <c r="AG125" s="276">
        <f>'CHP-IC'!AH25</f>
        <v>0</v>
      </c>
      <c r="AH125" s="276">
        <f>'CHP-IC'!AI25</f>
        <v>0</v>
      </c>
      <c r="AI125" s="276">
        <f>'CHP-IC'!AJ25</f>
        <v>0</v>
      </c>
      <c r="AJ125" s="276">
        <f>'CHP-IC'!AK25</f>
        <v>0</v>
      </c>
    </row>
    <row r="126" spans="1:37" ht="18.75" hidden="1">
      <c r="A126" s="336" t="s">
        <v>48</v>
      </c>
      <c r="B126" s="334" t="s">
        <v>11</v>
      </c>
      <c r="C126" s="117">
        <f>'CHP-IC'!B26</f>
        <v>0</v>
      </c>
      <c r="D126" s="49">
        <f>'CHP-IC'!C26</f>
        <v>0</v>
      </c>
      <c r="E126" s="49">
        <f>'CHP-IC'!D26</f>
        <v>0</v>
      </c>
      <c r="F126" s="49">
        <f>'CHP-IC'!E26</f>
        <v>0</v>
      </c>
      <c r="G126" s="49">
        <f>'CHP-IC'!F26</f>
        <v>0</v>
      </c>
      <c r="H126" s="331">
        <f>'CHP-IC'!G26</f>
        <v>0</v>
      </c>
      <c r="I126" s="331">
        <f>'CHP-IC'!H26</f>
        <v>0</v>
      </c>
      <c r="J126" s="331">
        <f>'CHP-IC'!I26</f>
        <v>0</v>
      </c>
      <c r="K126" s="331">
        <f>'CHP-IC'!J26</f>
        <v>0</v>
      </c>
      <c r="L126" s="331">
        <f>'CHP-IC'!K26</f>
        <v>0</v>
      </c>
      <c r="M126" s="331">
        <f>'CHP-IC'!L26</f>
        <v>0</v>
      </c>
      <c r="N126" s="331">
        <f>'CHP-IC'!M26</f>
        <v>0</v>
      </c>
      <c r="O126" s="331">
        <f>'CHP-IC'!N26</f>
        <v>0</v>
      </c>
      <c r="P126" s="331">
        <f>'CHP-IC'!O26</f>
        <v>0</v>
      </c>
      <c r="Q126" s="331">
        <f>'CHP-IC'!P26</f>
        <v>0</v>
      </c>
      <c r="R126" s="331">
        <f>'CHP-IC'!Q26</f>
        <v>0</v>
      </c>
      <c r="S126" s="331">
        <f>'CHP-IC'!R26</f>
        <v>0</v>
      </c>
      <c r="T126" s="129">
        <f>'CHP-IC'!T26</f>
        <v>0</v>
      </c>
      <c r="U126" s="129">
        <f>'CHP-IC'!V26</f>
        <v>0</v>
      </c>
      <c r="V126" s="129">
        <f>'CHP-IC'!W26</f>
        <v>0</v>
      </c>
      <c r="W126" s="129">
        <f>'CHP-IC'!X26</f>
        <v>0</v>
      </c>
      <c r="X126" s="129">
        <f>'CHP-IC'!Y26</f>
        <v>0</v>
      </c>
      <c r="Y126" s="276">
        <f>'CHP-IC'!Z26</f>
        <v>0</v>
      </c>
      <c r="Z126" s="276">
        <f>'CHP-IC'!AA26</f>
        <v>0</v>
      </c>
      <c r="AA126" s="276">
        <f>'CHP-IC'!AB26</f>
        <v>0</v>
      </c>
      <c r="AB126" s="276">
        <f>'CHP-IC'!AC26</f>
        <v>0</v>
      </c>
      <c r="AC126" s="276">
        <f>'CHP-IC'!AD26</f>
        <v>0</v>
      </c>
      <c r="AD126" s="276">
        <f>'CHP-IC'!AE26</f>
        <v>0</v>
      </c>
      <c r="AE126" s="276">
        <f>'CHP-IC'!AF26</f>
        <v>0</v>
      </c>
      <c r="AF126" s="276">
        <f>'CHP-IC'!AG26</f>
        <v>0</v>
      </c>
      <c r="AG126" s="276">
        <f>'CHP-IC'!AH26</f>
        <v>0</v>
      </c>
      <c r="AH126" s="276">
        <f>'CHP-IC'!AI26</f>
        <v>0</v>
      </c>
      <c r="AI126" s="276">
        <f>'CHP-IC'!AJ26</f>
        <v>0</v>
      </c>
      <c r="AJ126" s="276">
        <f>'CHP-IC'!AK26</f>
        <v>0</v>
      </c>
    </row>
    <row r="127" spans="1:37" ht="18.75" hidden="1">
      <c r="A127" s="336" t="s">
        <v>48</v>
      </c>
      <c r="B127" s="334" t="s">
        <v>14</v>
      </c>
      <c r="C127" s="117">
        <f>'CHP-IC'!B27</f>
        <v>0</v>
      </c>
      <c r="D127" s="49">
        <f>'CHP-IC'!C27</f>
        <v>0</v>
      </c>
      <c r="E127" s="49">
        <f>'CHP-IC'!D27</f>
        <v>0</v>
      </c>
      <c r="F127" s="49">
        <f>'CHP-IC'!E27</f>
        <v>0</v>
      </c>
      <c r="G127" s="49">
        <f>'CHP-IC'!F27</f>
        <v>0</v>
      </c>
      <c r="H127" s="331">
        <f>'CHP-IC'!G27</f>
        <v>0</v>
      </c>
      <c r="I127" s="331">
        <f>'CHP-IC'!H27</f>
        <v>0</v>
      </c>
      <c r="J127" s="331">
        <f>'CHP-IC'!I27</f>
        <v>0</v>
      </c>
      <c r="K127" s="331">
        <f>'CHP-IC'!J27</f>
        <v>0</v>
      </c>
      <c r="L127" s="331">
        <f>'CHP-IC'!K27</f>
        <v>0</v>
      </c>
      <c r="M127" s="331">
        <f>'CHP-IC'!L27</f>
        <v>0</v>
      </c>
      <c r="N127" s="331">
        <f>'CHP-IC'!M27</f>
        <v>0</v>
      </c>
      <c r="O127" s="331">
        <f>'CHP-IC'!N27</f>
        <v>0</v>
      </c>
      <c r="P127" s="331">
        <f>'CHP-IC'!O27</f>
        <v>0</v>
      </c>
      <c r="Q127" s="331">
        <f>'CHP-IC'!P27</f>
        <v>0</v>
      </c>
      <c r="R127" s="331">
        <f>'CHP-IC'!Q27</f>
        <v>0</v>
      </c>
      <c r="S127" s="331">
        <f>'CHP-IC'!R27</f>
        <v>0</v>
      </c>
      <c r="T127" s="129">
        <f>'CHP-IC'!T27</f>
        <v>14</v>
      </c>
      <c r="U127" s="129">
        <f>'CHP-IC'!V27</f>
        <v>3</v>
      </c>
      <c r="V127" s="129">
        <f>'CHP-IC'!W27</f>
        <v>0</v>
      </c>
      <c r="W127" s="129">
        <f>'CHP-IC'!X27</f>
        <v>11</v>
      </c>
      <c r="X127" s="129">
        <f>'CHP-IC'!Y27</f>
        <v>0</v>
      </c>
      <c r="Y127" s="276">
        <f>'CHP-IC'!Z27</f>
        <v>0</v>
      </c>
      <c r="Z127" s="276">
        <f>'CHP-IC'!AA27</f>
        <v>0</v>
      </c>
      <c r="AA127" s="276">
        <f>'CHP-IC'!AB27</f>
        <v>0</v>
      </c>
      <c r="AB127" s="276">
        <f>'CHP-IC'!AC27</f>
        <v>0</v>
      </c>
      <c r="AC127" s="276">
        <f>'CHP-IC'!AD27</f>
        <v>0</v>
      </c>
      <c r="AD127" s="276">
        <f>'CHP-IC'!AE27</f>
        <v>0</v>
      </c>
      <c r="AE127" s="276">
        <f>'CHP-IC'!AF27</f>
        <v>0</v>
      </c>
      <c r="AF127" s="276">
        <f>'CHP-IC'!AG27</f>
        <v>0</v>
      </c>
      <c r="AG127" s="276">
        <f>'CHP-IC'!AH27</f>
        <v>0</v>
      </c>
      <c r="AH127" s="276">
        <f>'CHP-IC'!AI27</f>
        <v>0</v>
      </c>
      <c r="AI127" s="276">
        <f>'CHP-IC'!AJ27</f>
        <v>0</v>
      </c>
      <c r="AJ127" s="276">
        <f>'CHP-IC'!AK27</f>
        <v>0</v>
      </c>
    </row>
    <row r="128" spans="1:37" ht="18.75" hidden="1">
      <c r="A128" s="336" t="s">
        <v>48</v>
      </c>
      <c r="B128" s="334" t="s">
        <v>12</v>
      </c>
      <c r="C128" s="117">
        <f>'CHP-IC'!B28</f>
        <v>0</v>
      </c>
      <c r="D128" s="49">
        <f>'CHP-IC'!C28</f>
        <v>0</v>
      </c>
      <c r="E128" s="49">
        <f>'CHP-IC'!D28</f>
        <v>0</v>
      </c>
      <c r="F128" s="49">
        <f>'CHP-IC'!E28</f>
        <v>0</v>
      </c>
      <c r="G128" s="49">
        <f>'CHP-IC'!F28</f>
        <v>0</v>
      </c>
      <c r="H128" s="331">
        <f>'CHP-IC'!G28</f>
        <v>0</v>
      </c>
      <c r="I128" s="331">
        <f>'CHP-IC'!H28</f>
        <v>0</v>
      </c>
      <c r="J128" s="331">
        <f>'CHP-IC'!I28</f>
        <v>0</v>
      </c>
      <c r="K128" s="331">
        <f>'CHP-IC'!J28</f>
        <v>0</v>
      </c>
      <c r="L128" s="331">
        <f>'CHP-IC'!K28</f>
        <v>0</v>
      </c>
      <c r="M128" s="331">
        <f>'CHP-IC'!L28</f>
        <v>0</v>
      </c>
      <c r="N128" s="331">
        <f>'CHP-IC'!M28</f>
        <v>0</v>
      </c>
      <c r="O128" s="331">
        <f>'CHP-IC'!N28</f>
        <v>0</v>
      </c>
      <c r="P128" s="331">
        <f>'CHP-IC'!O28</f>
        <v>0</v>
      </c>
      <c r="Q128" s="331">
        <f>'CHP-IC'!P28</f>
        <v>0</v>
      </c>
      <c r="R128" s="331">
        <f>'CHP-IC'!Q28</f>
        <v>0</v>
      </c>
      <c r="S128" s="331">
        <f>'CHP-IC'!R28</f>
        <v>0</v>
      </c>
      <c r="T128" s="129">
        <f>'CHP-IC'!T28</f>
        <v>0</v>
      </c>
      <c r="U128" s="129">
        <f>'CHP-IC'!V28</f>
        <v>0</v>
      </c>
      <c r="V128" s="129">
        <f>'CHP-IC'!W28</f>
        <v>0</v>
      </c>
      <c r="W128" s="129">
        <f>'CHP-IC'!X28</f>
        <v>0</v>
      </c>
      <c r="X128" s="129">
        <f>'CHP-IC'!Y28</f>
        <v>0</v>
      </c>
      <c r="Y128" s="276">
        <f>'CHP-IC'!Z28</f>
        <v>0</v>
      </c>
      <c r="Z128" s="276">
        <f>'CHP-IC'!AA28</f>
        <v>0</v>
      </c>
      <c r="AA128" s="276">
        <f>'CHP-IC'!AB28</f>
        <v>0</v>
      </c>
      <c r="AB128" s="276">
        <f>'CHP-IC'!AC28</f>
        <v>0</v>
      </c>
      <c r="AC128" s="276">
        <f>'CHP-IC'!AD28</f>
        <v>0</v>
      </c>
      <c r="AD128" s="276">
        <f>'CHP-IC'!AE28</f>
        <v>0</v>
      </c>
      <c r="AE128" s="276">
        <f>'CHP-IC'!AF28</f>
        <v>0</v>
      </c>
      <c r="AF128" s="276">
        <f>'CHP-IC'!AG28</f>
        <v>0</v>
      </c>
      <c r="AG128" s="276">
        <f>'CHP-IC'!AH28</f>
        <v>0</v>
      </c>
      <c r="AH128" s="276">
        <f>'CHP-IC'!AI28</f>
        <v>0</v>
      </c>
      <c r="AI128" s="276">
        <f>'CHP-IC'!AJ28</f>
        <v>0</v>
      </c>
      <c r="AJ128" s="276">
        <f>'CHP-IC'!AK28</f>
        <v>0</v>
      </c>
    </row>
    <row r="129" spans="1:36" ht="18.75" hidden="1">
      <c r="A129" s="336" t="s">
        <v>48</v>
      </c>
      <c r="B129" s="334" t="s">
        <v>25</v>
      </c>
      <c r="C129" s="117">
        <f>'CHP-IC'!B29</f>
        <v>0</v>
      </c>
      <c r="D129" s="49">
        <f>'CHP-IC'!C29</f>
        <v>0</v>
      </c>
      <c r="E129" s="49">
        <f>'CHP-IC'!D29</f>
        <v>0</v>
      </c>
      <c r="F129" s="49">
        <f>'CHP-IC'!E29</f>
        <v>0</v>
      </c>
      <c r="G129" s="49">
        <f>'CHP-IC'!F29</f>
        <v>0</v>
      </c>
      <c r="H129" s="331">
        <f>'CHP-IC'!G29</f>
        <v>0</v>
      </c>
      <c r="I129" s="331">
        <f>'CHP-IC'!H29</f>
        <v>0</v>
      </c>
      <c r="J129" s="331">
        <f>'CHP-IC'!I29</f>
        <v>0</v>
      </c>
      <c r="K129" s="331">
        <f>'CHP-IC'!J29</f>
        <v>0</v>
      </c>
      <c r="L129" s="331">
        <f>'CHP-IC'!K29</f>
        <v>0</v>
      </c>
      <c r="M129" s="331">
        <f>'CHP-IC'!L29</f>
        <v>0</v>
      </c>
      <c r="N129" s="331">
        <f>'CHP-IC'!M29</f>
        <v>0</v>
      </c>
      <c r="O129" s="331">
        <f>'CHP-IC'!N29</f>
        <v>0</v>
      </c>
      <c r="P129" s="331">
        <f>'CHP-IC'!O29</f>
        <v>0</v>
      </c>
      <c r="Q129" s="331">
        <f>'CHP-IC'!P29</f>
        <v>0</v>
      </c>
      <c r="R129" s="331">
        <f>'CHP-IC'!Q29</f>
        <v>0</v>
      </c>
      <c r="S129" s="331">
        <f>'CHP-IC'!R29</f>
        <v>0</v>
      </c>
      <c r="T129" s="129">
        <f>'CHP-IC'!T29</f>
        <v>0</v>
      </c>
      <c r="U129" s="129">
        <f>'CHP-IC'!V29</f>
        <v>0</v>
      </c>
      <c r="V129" s="129">
        <f>'CHP-IC'!W29</f>
        <v>0</v>
      </c>
      <c r="W129" s="129">
        <f>'CHP-IC'!X29</f>
        <v>0</v>
      </c>
      <c r="X129" s="129">
        <f>'CHP-IC'!Y29</f>
        <v>0</v>
      </c>
      <c r="Y129" s="276">
        <f>'CHP-IC'!Z29</f>
        <v>0</v>
      </c>
      <c r="Z129" s="276">
        <f>'CHP-IC'!AA29</f>
        <v>0</v>
      </c>
      <c r="AA129" s="276">
        <f>'CHP-IC'!AB29</f>
        <v>0</v>
      </c>
      <c r="AB129" s="276">
        <f>'CHP-IC'!AC29</f>
        <v>0</v>
      </c>
      <c r="AC129" s="276">
        <f>'CHP-IC'!AD29</f>
        <v>0</v>
      </c>
      <c r="AD129" s="276">
        <f>'CHP-IC'!AE29</f>
        <v>0</v>
      </c>
      <c r="AE129" s="276">
        <f>'CHP-IC'!AF29</f>
        <v>0</v>
      </c>
      <c r="AF129" s="276">
        <f>'CHP-IC'!AG29</f>
        <v>0</v>
      </c>
      <c r="AG129" s="276">
        <f>'CHP-IC'!AH29</f>
        <v>0</v>
      </c>
      <c r="AH129" s="276">
        <f>'CHP-IC'!AI29</f>
        <v>0</v>
      </c>
      <c r="AI129" s="276">
        <f>'CHP-IC'!AJ29</f>
        <v>0</v>
      </c>
      <c r="AJ129" s="276">
        <f>'CHP-IC'!AK29</f>
        <v>0</v>
      </c>
    </row>
    <row r="130" spans="1:36" ht="18.75" hidden="1">
      <c r="A130" s="336" t="s">
        <v>48</v>
      </c>
      <c r="B130" s="334" t="s">
        <v>26</v>
      </c>
      <c r="C130" s="117">
        <f>'CHP-IC'!B30</f>
        <v>0</v>
      </c>
      <c r="D130" s="49">
        <f>'CHP-IC'!C30</f>
        <v>0</v>
      </c>
      <c r="E130" s="49">
        <f>'CHP-IC'!D30</f>
        <v>0</v>
      </c>
      <c r="F130" s="49">
        <f>'CHP-IC'!E30</f>
        <v>0</v>
      </c>
      <c r="G130" s="49">
        <f>'CHP-IC'!F30</f>
        <v>0</v>
      </c>
      <c r="H130" s="331">
        <f>'CHP-IC'!G30</f>
        <v>0</v>
      </c>
      <c r="I130" s="331">
        <f>'CHP-IC'!H30</f>
        <v>0</v>
      </c>
      <c r="J130" s="331">
        <f>'CHP-IC'!I30</f>
        <v>0</v>
      </c>
      <c r="K130" s="331">
        <f>'CHP-IC'!J30</f>
        <v>0</v>
      </c>
      <c r="L130" s="331">
        <f>'CHP-IC'!K30</f>
        <v>0</v>
      </c>
      <c r="M130" s="331">
        <f>'CHP-IC'!L30</f>
        <v>0</v>
      </c>
      <c r="N130" s="331">
        <f>'CHP-IC'!M30</f>
        <v>0</v>
      </c>
      <c r="O130" s="331">
        <f>'CHP-IC'!N30</f>
        <v>0</v>
      </c>
      <c r="P130" s="331">
        <f>'CHP-IC'!O30</f>
        <v>0</v>
      </c>
      <c r="Q130" s="331">
        <f>'CHP-IC'!P30</f>
        <v>0</v>
      </c>
      <c r="R130" s="331">
        <f>'CHP-IC'!Q30</f>
        <v>0</v>
      </c>
      <c r="S130" s="331">
        <f>'CHP-IC'!R30</f>
        <v>0</v>
      </c>
      <c r="T130" s="129">
        <f>'CHP-IC'!T30</f>
        <v>206</v>
      </c>
      <c r="U130" s="129">
        <f>'CHP-IC'!V30</f>
        <v>142</v>
      </c>
      <c r="V130" s="129">
        <f>'CHP-IC'!W30</f>
        <v>0</v>
      </c>
      <c r="W130" s="129">
        <f>'CHP-IC'!X30</f>
        <v>64</v>
      </c>
      <c r="X130" s="129">
        <f>'CHP-IC'!Y30</f>
        <v>0</v>
      </c>
      <c r="Y130" s="276">
        <f>'CHP-IC'!Z30</f>
        <v>0</v>
      </c>
      <c r="Z130" s="276">
        <f>'CHP-IC'!AA30</f>
        <v>0</v>
      </c>
      <c r="AA130" s="276">
        <f>'CHP-IC'!AB30</f>
        <v>0</v>
      </c>
      <c r="AB130" s="276">
        <f>'CHP-IC'!AC30</f>
        <v>0</v>
      </c>
      <c r="AC130" s="276">
        <f>'CHP-IC'!AD30</f>
        <v>0</v>
      </c>
      <c r="AD130" s="276">
        <f>'CHP-IC'!AE30</f>
        <v>0</v>
      </c>
      <c r="AE130" s="276">
        <f>'CHP-IC'!AF30</f>
        <v>0</v>
      </c>
      <c r="AF130" s="276">
        <f>'CHP-IC'!AG30</f>
        <v>0</v>
      </c>
      <c r="AG130" s="276">
        <f>'CHP-IC'!AH30</f>
        <v>0</v>
      </c>
      <c r="AH130" s="276">
        <f>'CHP-IC'!AI30</f>
        <v>0</v>
      </c>
      <c r="AI130" s="276">
        <f>'CHP-IC'!AJ30</f>
        <v>0</v>
      </c>
      <c r="AJ130" s="276">
        <f>'CHP-IC'!AK30</f>
        <v>0</v>
      </c>
    </row>
    <row r="131" spans="1:36" ht="18.75" hidden="1">
      <c r="A131" s="336" t="s">
        <v>48</v>
      </c>
      <c r="B131" s="334" t="s">
        <v>5</v>
      </c>
      <c r="C131" s="117">
        <f>'CHP-IC'!B31</f>
        <v>0</v>
      </c>
      <c r="D131" s="49">
        <f>'CHP-IC'!C31</f>
        <v>0</v>
      </c>
      <c r="E131" s="49">
        <f>'CHP-IC'!D31</f>
        <v>0</v>
      </c>
      <c r="F131" s="49">
        <f>'CHP-IC'!E31</f>
        <v>0</v>
      </c>
      <c r="G131" s="49">
        <f>'CHP-IC'!F31</f>
        <v>0</v>
      </c>
      <c r="H131" s="331">
        <f>'CHP-IC'!G31</f>
        <v>0</v>
      </c>
      <c r="I131" s="331">
        <f>'CHP-IC'!H31</f>
        <v>0</v>
      </c>
      <c r="J131" s="331">
        <f>'CHP-IC'!I31</f>
        <v>0</v>
      </c>
      <c r="K131" s="331">
        <f>'CHP-IC'!J31</f>
        <v>0</v>
      </c>
      <c r="L131" s="331">
        <f>'CHP-IC'!K31</f>
        <v>0</v>
      </c>
      <c r="M131" s="331">
        <f>'CHP-IC'!L31</f>
        <v>0</v>
      </c>
      <c r="N131" s="331">
        <f>'CHP-IC'!M31</f>
        <v>0</v>
      </c>
      <c r="O131" s="331">
        <f>'CHP-IC'!N31</f>
        <v>0</v>
      </c>
      <c r="P131" s="331">
        <f>'CHP-IC'!O31</f>
        <v>0</v>
      </c>
      <c r="Q131" s="331">
        <f>'CHP-IC'!P31</f>
        <v>0</v>
      </c>
      <c r="R131" s="331">
        <f>'CHP-IC'!Q31</f>
        <v>0</v>
      </c>
      <c r="S131" s="331">
        <f>'CHP-IC'!R31</f>
        <v>0</v>
      </c>
      <c r="T131" s="129">
        <f>'CHP-IC'!T31</f>
        <v>200</v>
      </c>
      <c r="U131" s="129">
        <f>'CHP-IC'!V31</f>
        <v>10</v>
      </c>
      <c r="V131" s="129">
        <f>'CHP-IC'!W31</f>
        <v>0</v>
      </c>
      <c r="W131" s="129">
        <f>'CHP-IC'!X31</f>
        <v>190</v>
      </c>
      <c r="X131" s="129">
        <f>'CHP-IC'!Y31</f>
        <v>0</v>
      </c>
      <c r="Y131" s="276">
        <f>'CHP-IC'!Z31</f>
        <v>0</v>
      </c>
      <c r="Z131" s="276">
        <f>'CHP-IC'!AA31</f>
        <v>0</v>
      </c>
      <c r="AA131" s="276">
        <f>'CHP-IC'!AB31</f>
        <v>0</v>
      </c>
      <c r="AB131" s="276">
        <f>'CHP-IC'!AC31</f>
        <v>0</v>
      </c>
      <c r="AC131" s="276">
        <f>'CHP-IC'!AD31</f>
        <v>0</v>
      </c>
      <c r="AD131" s="276">
        <f>'CHP-IC'!AE31</f>
        <v>0</v>
      </c>
      <c r="AE131" s="276">
        <f>'CHP-IC'!AF31</f>
        <v>0</v>
      </c>
      <c r="AF131" s="276">
        <f>'CHP-IC'!AG31</f>
        <v>0</v>
      </c>
      <c r="AG131" s="276">
        <f>'CHP-IC'!AH31</f>
        <v>0</v>
      </c>
      <c r="AH131" s="276">
        <f>'CHP-IC'!AI31</f>
        <v>0</v>
      </c>
      <c r="AI131" s="276">
        <f>'CHP-IC'!AJ31</f>
        <v>0</v>
      </c>
      <c r="AJ131" s="276">
        <f>'CHP-IC'!AK31</f>
        <v>0</v>
      </c>
    </row>
    <row r="132" spans="1:36" ht="18.75" hidden="1">
      <c r="A132" s="336" t="s">
        <v>48</v>
      </c>
      <c r="B132" s="334" t="s">
        <v>7</v>
      </c>
      <c r="C132" s="117">
        <f>'CHP-IC'!B32</f>
        <v>0</v>
      </c>
      <c r="D132" s="49">
        <f>'CHP-IC'!C32</f>
        <v>0</v>
      </c>
      <c r="E132" s="49">
        <f>'CHP-IC'!D32</f>
        <v>0</v>
      </c>
      <c r="F132" s="49">
        <f>'CHP-IC'!E32</f>
        <v>0</v>
      </c>
      <c r="G132" s="49">
        <f>'CHP-IC'!F32</f>
        <v>0</v>
      </c>
      <c r="H132" s="331">
        <f>'CHP-IC'!G32</f>
        <v>0</v>
      </c>
      <c r="I132" s="331">
        <f>'CHP-IC'!H32</f>
        <v>0</v>
      </c>
      <c r="J132" s="331">
        <f>'CHP-IC'!I32</f>
        <v>0</v>
      </c>
      <c r="K132" s="331">
        <f>'CHP-IC'!J32</f>
        <v>0</v>
      </c>
      <c r="L132" s="331">
        <f>'CHP-IC'!K32</f>
        <v>0</v>
      </c>
      <c r="M132" s="331">
        <f>'CHP-IC'!L32</f>
        <v>0</v>
      </c>
      <c r="N132" s="331">
        <f>'CHP-IC'!M32</f>
        <v>0</v>
      </c>
      <c r="O132" s="331">
        <f>'CHP-IC'!N32</f>
        <v>0</v>
      </c>
      <c r="P132" s="331">
        <f>'CHP-IC'!O32</f>
        <v>0</v>
      </c>
      <c r="Q132" s="331">
        <f>'CHP-IC'!P32</f>
        <v>0</v>
      </c>
      <c r="R132" s="331">
        <f>'CHP-IC'!Q32</f>
        <v>0</v>
      </c>
      <c r="S132" s="331">
        <f>'CHP-IC'!R32</f>
        <v>0</v>
      </c>
      <c r="T132" s="129">
        <f>'CHP-IC'!T32</f>
        <v>0</v>
      </c>
      <c r="U132" s="129">
        <f>'CHP-IC'!V32</f>
        <v>0</v>
      </c>
      <c r="V132" s="129">
        <f>'CHP-IC'!W32</f>
        <v>0</v>
      </c>
      <c r="W132" s="129">
        <f>'CHP-IC'!X32</f>
        <v>0</v>
      </c>
      <c r="X132" s="129">
        <f>'CHP-IC'!Y32</f>
        <v>0</v>
      </c>
      <c r="Y132" s="276">
        <f>'CHP-IC'!Z32</f>
        <v>0</v>
      </c>
      <c r="Z132" s="276">
        <f>'CHP-IC'!AA32</f>
        <v>0</v>
      </c>
      <c r="AA132" s="276">
        <f>'CHP-IC'!AB32</f>
        <v>0</v>
      </c>
      <c r="AB132" s="276">
        <f>'CHP-IC'!AC32</f>
        <v>0</v>
      </c>
      <c r="AC132" s="276">
        <f>'CHP-IC'!AD32</f>
        <v>0</v>
      </c>
      <c r="AD132" s="276">
        <f>'CHP-IC'!AE32</f>
        <v>0</v>
      </c>
      <c r="AE132" s="276">
        <f>'CHP-IC'!AF32</f>
        <v>0</v>
      </c>
      <c r="AF132" s="276">
        <f>'CHP-IC'!AG32</f>
        <v>0</v>
      </c>
      <c r="AG132" s="276">
        <f>'CHP-IC'!AH32</f>
        <v>0</v>
      </c>
      <c r="AH132" s="276">
        <f>'CHP-IC'!AI32</f>
        <v>0</v>
      </c>
      <c r="AI132" s="276">
        <f>'CHP-IC'!AJ32</f>
        <v>0</v>
      </c>
      <c r="AJ132" s="276">
        <f>'CHP-IC'!AK32</f>
        <v>0</v>
      </c>
    </row>
    <row r="133" spans="1:36" ht="18.75" hidden="1">
      <c r="A133" s="336" t="s">
        <v>48</v>
      </c>
      <c r="B133" s="334" t="s">
        <v>1</v>
      </c>
      <c r="C133" s="117">
        <f>'CHP-IC'!B33</f>
        <v>0.4496</v>
      </c>
      <c r="D133" s="49">
        <f>'CHP-IC'!C33</f>
        <v>0.6</v>
      </c>
      <c r="E133" s="49">
        <f>'CHP-IC'!D33</f>
        <v>37</v>
      </c>
      <c r="F133" s="49">
        <f>'CHP-IC'!E33</f>
        <v>0</v>
      </c>
      <c r="G133" s="49">
        <f>'CHP-IC'!F33</f>
        <v>412</v>
      </c>
      <c r="H133" s="331">
        <f>'CHP-IC'!G33</f>
        <v>0</v>
      </c>
      <c r="I133" s="331">
        <f>'CHP-IC'!H33</f>
        <v>0</v>
      </c>
      <c r="J133" s="331">
        <f>'CHP-IC'!I33</f>
        <v>0</v>
      </c>
      <c r="K133" s="331">
        <f>'CHP-IC'!J33</f>
        <v>0</v>
      </c>
      <c r="L133" s="331">
        <f>'CHP-IC'!K33</f>
        <v>0</v>
      </c>
      <c r="M133" s="331">
        <f>'CHP-IC'!L33</f>
        <v>0</v>
      </c>
      <c r="N133" s="331">
        <f>'CHP-IC'!M33</f>
        <v>0</v>
      </c>
      <c r="O133" s="331">
        <f>'CHP-IC'!N33</f>
        <v>0</v>
      </c>
      <c r="P133" s="331">
        <f>'CHP-IC'!O33</f>
        <v>0</v>
      </c>
      <c r="Q133" s="331">
        <f>'CHP-IC'!P33</f>
        <v>0</v>
      </c>
      <c r="R133" s="331">
        <f>'CHP-IC'!Q33</f>
        <v>0</v>
      </c>
      <c r="S133" s="331">
        <f>'CHP-IC'!R33</f>
        <v>0</v>
      </c>
      <c r="T133" s="129">
        <f>'CHP-IC'!T33</f>
        <v>2302</v>
      </c>
      <c r="U133" s="129">
        <f>'CHP-IC'!V33</f>
        <v>569</v>
      </c>
      <c r="V133" s="129">
        <f>'CHP-IC'!W33</f>
        <v>575</v>
      </c>
      <c r="W133" s="129">
        <f>'CHP-IC'!X33</f>
        <v>0</v>
      </c>
      <c r="X133" s="129">
        <f>'CHP-IC'!Y33</f>
        <v>1158</v>
      </c>
      <c r="Y133" s="276">
        <f>'CHP-IC'!Z33</f>
        <v>0</v>
      </c>
      <c r="Z133" s="276">
        <f>'CHP-IC'!AA33</f>
        <v>0</v>
      </c>
      <c r="AA133" s="276">
        <f>'CHP-IC'!AB33</f>
        <v>0</v>
      </c>
      <c r="AB133" s="276">
        <f>'CHP-IC'!AC33</f>
        <v>0</v>
      </c>
      <c r="AC133" s="276">
        <f>'CHP-IC'!AD33</f>
        <v>0</v>
      </c>
      <c r="AD133" s="276">
        <f>'CHP-IC'!AE33</f>
        <v>0</v>
      </c>
      <c r="AE133" s="276">
        <f>'CHP-IC'!AF33</f>
        <v>0</v>
      </c>
      <c r="AF133" s="276">
        <f>'CHP-IC'!AG33</f>
        <v>0</v>
      </c>
      <c r="AG133" s="276">
        <f>'CHP-IC'!AH33</f>
        <v>0</v>
      </c>
      <c r="AH133" s="276">
        <f>'CHP-IC'!AI33</f>
        <v>0</v>
      </c>
      <c r="AI133" s="276">
        <f>'CHP-IC'!AJ33</f>
        <v>0</v>
      </c>
      <c r="AJ133" s="276">
        <f>'CHP-IC'!AK33</f>
        <v>0</v>
      </c>
    </row>
    <row r="134" spans="1:36" ht="18.75">
      <c r="A134" s="336" t="s">
        <v>48</v>
      </c>
      <c r="B134" s="334" t="s">
        <v>44</v>
      </c>
      <c r="C134" s="117">
        <f>'CHP-IC'!B34</f>
        <v>0</v>
      </c>
      <c r="D134" s="49">
        <f>'CHP-IC'!C34</f>
        <v>0</v>
      </c>
      <c r="E134" s="49">
        <f>'CHP-IC'!D34</f>
        <v>0</v>
      </c>
      <c r="F134" s="49">
        <f>'CHP-IC'!E34</f>
        <v>0</v>
      </c>
      <c r="G134" s="49">
        <f>'CHP-IC'!F34</f>
        <v>0</v>
      </c>
      <c r="H134" s="331">
        <f>'CHP-IC'!G34</f>
        <v>0</v>
      </c>
      <c r="I134" s="331">
        <f>'CHP-IC'!H34</f>
        <v>0</v>
      </c>
      <c r="J134" s="331">
        <f>'CHP-IC'!I34</f>
        <v>0</v>
      </c>
      <c r="K134" s="331">
        <f>'CHP-IC'!J34</f>
        <v>0</v>
      </c>
      <c r="L134" s="331">
        <f>'CHP-IC'!K34</f>
        <v>0</v>
      </c>
      <c r="M134" s="331">
        <f>'CHP-IC'!L34</f>
        <v>0</v>
      </c>
      <c r="N134" s="331">
        <f>'CHP-IC'!M34</f>
        <v>0</v>
      </c>
      <c r="O134" s="331">
        <f>'CHP-IC'!N34</f>
        <v>0</v>
      </c>
      <c r="P134" s="331">
        <f>'CHP-IC'!O34</f>
        <v>0</v>
      </c>
      <c r="Q134" s="331">
        <f>'CHP-IC'!P34</f>
        <v>0</v>
      </c>
      <c r="R134" s="331">
        <f>'CHP-IC'!Q34</f>
        <v>0</v>
      </c>
      <c r="S134" s="331">
        <f>'CHP-IC'!R34</f>
        <v>0</v>
      </c>
      <c r="T134" s="129">
        <f>'CHP-IC'!T34</f>
        <v>0</v>
      </c>
      <c r="U134" s="129">
        <f>'CHP-IC'!V34</f>
        <v>32897</v>
      </c>
      <c r="V134" s="129">
        <f>'CHP-IC'!W34</f>
        <v>3970</v>
      </c>
      <c r="W134" s="129">
        <f>'CHP-IC'!X34</f>
        <v>2388</v>
      </c>
      <c r="X134" s="129">
        <f>'CHP-IC'!Y34</f>
        <v>2284</v>
      </c>
      <c r="Y134" s="276">
        <f>'CHP-IC'!Z34</f>
        <v>0</v>
      </c>
      <c r="Z134" s="276">
        <f>'CHP-IC'!AA34</f>
        <v>0</v>
      </c>
      <c r="AA134" s="276">
        <f>'CHP-IC'!AB34</f>
        <v>0</v>
      </c>
      <c r="AB134" s="276">
        <f>'CHP-IC'!AC34</f>
        <v>0</v>
      </c>
      <c r="AC134" s="276">
        <f>'CHP-IC'!AD34</f>
        <v>0</v>
      </c>
      <c r="AD134" s="276">
        <f>'CHP-IC'!AE34</f>
        <v>0</v>
      </c>
      <c r="AE134" s="276">
        <f>'CHP-IC'!AF34</f>
        <v>0</v>
      </c>
      <c r="AF134" s="276">
        <f>'CHP-IC'!AG34</f>
        <v>0</v>
      </c>
      <c r="AG134" s="276">
        <f>'CHP-IC'!AH34</f>
        <v>0</v>
      </c>
      <c r="AH134" s="276">
        <f>'CHP-IC'!AI34</f>
        <v>0</v>
      </c>
      <c r="AI134" s="276">
        <f>'CHP-IC'!AJ34</f>
        <v>0</v>
      </c>
      <c r="AJ134" s="276">
        <f>'CHP-IC'!AK34</f>
        <v>0</v>
      </c>
    </row>
    <row r="135" spans="1:36" ht="18.75" hidden="1">
      <c r="A135" s="336" t="s">
        <v>48</v>
      </c>
      <c r="B135" s="334" t="s">
        <v>29</v>
      </c>
      <c r="C135" s="117">
        <f>'CHP-IC'!B36</f>
        <v>0</v>
      </c>
      <c r="D135" s="49">
        <f>'CHP-IC'!C36</f>
        <v>0</v>
      </c>
      <c r="E135" s="49">
        <f>'CHP-IC'!D36</f>
        <v>0</v>
      </c>
      <c r="F135" s="49">
        <f>'CHP-IC'!E36</f>
        <v>0</v>
      </c>
      <c r="G135" s="49">
        <f>'CHP-IC'!F36</f>
        <v>0</v>
      </c>
      <c r="H135" s="331">
        <f>'CHP-IC'!G36</f>
        <v>0</v>
      </c>
      <c r="I135" s="331">
        <f>'CHP-IC'!H36</f>
        <v>0</v>
      </c>
      <c r="J135" s="331">
        <f>'CHP-IC'!I36</f>
        <v>0</v>
      </c>
      <c r="K135" s="331">
        <f>'CHP-IC'!J36</f>
        <v>0</v>
      </c>
      <c r="L135" s="331">
        <f>'CHP-IC'!K36</f>
        <v>0</v>
      </c>
      <c r="M135" s="331">
        <f>'CHP-IC'!L36</f>
        <v>0</v>
      </c>
      <c r="N135" s="331">
        <f>'CHP-IC'!M36</f>
        <v>0</v>
      </c>
      <c r="O135" s="331">
        <f>'CHP-IC'!N36</f>
        <v>0</v>
      </c>
      <c r="P135" s="331">
        <f>'CHP-IC'!O36</f>
        <v>0</v>
      </c>
      <c r="Q135" s="331">
        <f>'CHP-IC'!P36</f>
        <v>0</v>
      </c>
      <c r="R135" s="331">
        <f>'CHP-IC'!Q36</f>
        <v>0</v>
      </c>
      <c r="S135" s="331">
        <f>'CHP-IC'!R36</f>
        <v>0</v>
      </c>
      <c r="T135" s="129">
        <f>'CHP-IC'!T36</f>
        <v>0</v>
      </c>
      <c r="U135" s="129">
        <f>'CHP-IC'!V36</f>
        <v>0</v>
      </c>
      <c r="V135" s="129">
        <f>'CHP-IC'!W36</f>
        <v>0</v>
      </c>
      <c r="W135" s="129">
        <f>'CHP-IC'!X36</f>
        <v>0</v>
      </c>
      <c r="X135" s="129">
        <f>'CHP-IC'!Y36</f>
        <v>0</v>
      </c>
      <c r="Y135" s="276">
        <f>'CHP-IC'!Z36</f>
        <v>0</v>
      </c>
      <c r="Z135" s="276">
        <f>'CHP-IC'!AA36</f>
        <v>0</v>
      </c>
      <c r="AA135" s="276">
        <f>'CHP-IC'!AB36</f>
        <v>0</v>
      </c>
      <c r="AB135" s="276">
        <f>'CHP-IC'!AC36</f>
        <v>0</v>
      </c>
      <c r="AC135" s="276">
        <f>'CHP-IC'!AD36</f>
        <v>0</v>
      </c>
      <c r="AD135" s="276">
        <f>'CHP-IC'!AE36</f>
        <v>0</v>
      </c>
      <c r="AE135" s="276">
        <f>'CHP-IC'!AF36</f>
        <v>0</v>
      </c>
      <c r="AF135" s="276">
        <f>'CHP-IC'!AG36</f>
        <v>0</v>
      </c>
      <c r="AG135" s="276">
        <f>'CHP-IC'!AH36</f>
        <v>0</v>
      </c>
      <c r="AH135" s="276">
        <f>'CHP-IC'!AI36</f>
        <v>0</v>
      </c>
      <c r="AI135" s="276">
        <f>'CHP-IC'!AJ36</f>
        <v>0</v>
      </c>
      <c r="AJ135" s="276">
        <f>'CHP-IC'!AK36</f>
        <v>0</v>
      </c>
    </row>
    <row r="136" spans="1:36" ht="18.75" hidden="1">
      <c r="A136" s="336" t="s">
        <v>48</v>
      </c>
      <c r="B136" s="334" t="s">
        <v>28</v>
      </c>
      <c r="C136" s="117">
        <f>'CHP-IC'!B37</f>
        <v>0</v>
      </c>
      <c r="D136" s="49">
        <f>'CHP-IC'!C37</f>
        <v>0</v>
      </c>
      <c r="E136" s="49">
        <f>'CHP-IC'!D37</f>
        <v>0</v>
      </c>
      <c r="F136" s="49">
        <f>'CHP-IC'!E37</f>
        <v>0</v>
      </c>
      <c r="G136" s="49">
        <f>'CHP-IC'!F37</f>
        <v>0</v>
      </c>
      <c r="H136" s="331">
        <f>'CHP-IC'!G37</f>
        <v>0</v>
      </c>
      <c r="I136" s="331">
        <f>'CHP-IC'!H37</f>
        <v>0</v>
      </c>
      <c r="J136" s="331">
        <f>'CHP-IC'!I37</f>
        <v>0</v>
      </c>
      <c r="K136" s="331">
        <f>'CHP-IC'!J37</f>
        <v>0</v>
      </c>
      <c r="L136" s="331">
        <f>'CHP-IC'!K37</f>
        <v>0</v>
      </c>
      <c r="M136" s="331">
        <f>'CHP-IC'!L37</f>
        <v>0</v>
      </c>
      <c r="N136" s="331">
        <f>'CHP-IC'!M37</f>
        <v>0</v>
      </c>
      <c r="O136" s="331">
        <f>'CHP-IC'!N37</f>
        <v>0</v>
      </c>
      <c r="P136" s="331">
        <f>'CHP-IC'!O37</f>
        <v>0</v>
      </c>
      <c r="Q136" s="331">
        <f>'CHP-IC'!P37</f>
        <v>0</v>
      </c>
      <c r="R136" s="331">
        <f>'CHP-IC'!Q37</f>
        <v>0</v>
      </c>
      <c r="S136" s="331">
        <f>'CHP-IC'!R37</f>
        <v>0</v>
      </c>
      <c r="T136" s="129">
        <f>'CHP-IC'!T37</f>
        <v>0</v>
      </c>
      <c r="U136" s="129">
        <f>'CHP-IC'!V37</f>
        <v>0</v>
      </c>
      <c r="V136" s="129">
        <f>'CHP-IC'!W37</f>
        <v>0</v>
      </c>
      <c r="W136" s="129">
        <f>'CHP-IC'!X37</f>
        <v>0</v>
      </c>
      <c r="X136" s="129">
        <f>'CHP-IC'!Y37</f>
        <v>0</v>
      </c>
      <c r="Y136" s="276">
        <f>'CHP-IC'!Z37</f>
        <v>0</v>
      </c>
      <c r="Z136" s="276">
        <f>'CHP-IC'!AA37</f>
        <v>0</v>
      </c>
      <c r="AA136" s="276">
        <f>'CHP-IC'!AB37</f>
        <v>0</v>
      </c>
      <c r="AB136" s="276">
        <f>'CHP-IC'!AC37</f>
        <v>0</v>
      </c>
      <c r="AC136" s="276">
        <f>'CHP-IC'!AD37</f>
        <v>0</v>
      </c>
      <c r="AD136" s="276">
        <f>'CHP-IC'!AE37</f>
        <v>0</v>
      </c>
      <c r="AE136" s="276">
        <f>'CHP-IC'!AF37</f>
        <v>0</v>
      </c>
      <c r="AF136" s="276">
        <f>'CHP-IC'!AG37</f>
        <v>0</v>
      </c>
      <c r="AG136" s="276">
        <f>'CHP-IC'!AH37</f>
        <v>0</v>
      </c>
      <c r="AH136" s="276">
        <f>'CHP-IC'!AI37</f>
        <v>0</v>
      </c>
      <c r="AI136" s="276">
        <f>'CHP-IC'!AJ37</f>
        <v>0</v>
      </c>
      <c r="AJ136" s="276">
        <f>'CHP-IC'!AK37</f>
        <v>0</v>
      </c>
    </row>
    <row r="137" spans="1:36" ht="18.75" hidden="1">
      <c r="A137" s="336" t="s">
        <v>48</v>
      </c>
      <c r="B137" s="334" t="s">
        <v>42</v>
      </c>
      <c r="C137" s="117">
        <f>'CHP-IC'!B38</f>
        <v>0</v>
      </c>
      <c r="D137" s="49">
        <f>'CHP-IC'!C38</f>
        <v>0</v>
      </c>
      <c r="E137" s="49">
        <f>'CHP-IC'!D38</f>
        <v>0</v>
      </c>
      <c r="F137" s="49">
        <f>'CHP-IC'!E38</f>
        <v>0</v>
      </c>
      <c r="G137" s="49">
        <f>'CHP-IC'!F38</f>
        <v>0</v>
      </c>
      <c r="H137" s="331">
        <f>'CHP-IC'!G38</f>
        <v>0</v>
      </c>
      <c r="I137" s="331">
        <f>'CHP-IC'!H38</f>
        <v>0</v>
      </c>
      <c r="J137" s="331">
        <f>'CHP-IC'!I38</f>
        <v>0</v>
      </c>
      <c r="K137" s="331">
        <f>'CHP-IC'!J38</f>
        <v>0</v>
      </c>
      <c r="L137" s="331">
        <f>'CHP-IC'!K38</f>
        <v>0</v>
      </c>
      <c r="M137" s="331">
        <f>'CHP-IC'!L38</f>
        <v>0</v>
      </c>
      <c r="N137" s="331">
        <f>'CHP-IC'!M38</f>
        <v>0</v>
      </c>
      <c r="O137" s="331">
        <f>'CHP-IC'!N38</f>
        <v>0</v>
      </c>
      <c r="P137" s="331">
        <f>'CHP-IC'!O38</f>
        <v>0</v>
      </c>
      <c r="Q137" s="331">
        <f>'CHP-IC'!P38</f>
        <v>0</v>
      </c>
      <c r="R137" s="331">
        <f>'CHP-IC'!Q38</f>
        <v>0</v>
      </c>
      <c r="S137" s="331">
        <f>'CHP-IC'!R38</f>
        <v>0</v>
      </c>
      <c r="T137" s="129">
        <f>'CHP-IC'!T38</f>
        <v>0</v>
      </c>
      <c r="U137" s="129">
        <f>'CHP-IC'!V38</f>
        <v>0</v>
      </c>
      <c r="V137" s="129">
        <f>'CHP-IC'!W38</f>
        <v>0</v>
      </c>
      <c r="W137" s="129">
        <f>'CHP-IC'!X38</f>
        <v>0</v>
      </c>
      <c r="X137" s="129">
        <f>'CHP-IC'!Y38</f>
        <v>0</v>
      </c>
      <c r="Y137" s="276">
        <f>'CHP-IC'!Z38</f>
        <v>0</v>
      </c>
      <c r="Z137" s="276">
        <f>'CHP-IC'!AA38</f>
        <v>0</v>
      </c>
      <c r="AA137" s="276">
        <f>'CHP-IC'!AB38</f>
        <v>0</v>
      </c>
      <c r="AB137" s="276">
        <f>'CHP-IC'!AC38</f>
        <v>0</v>
      </c>
      <c r="AC137" s="276">
        <f>'CHP-IC'!AD38</f>
        <v>0</v>
      </c>
      <c r="AD137" s="276">
        <f>'CHP-IC'!AE38</f>
        <v>0</v>
      </c>
      <c r="AE137" s="276">
        <f>'CHP-IC'!AF38</f>
        <v>0</v>
      </c>
      <c r="AF137" s="276">
        <f>'CHP-IC'!AG38</f>
        <v>0</v>
      </c>
      <c r="AG137" s="276">
        <f>'CHP-IC'!AH38</f>
        <v>0</v>
      </c>
      <c r="AH137" s="276">
        <f>'CHP-IC'!AI38</f>
        <v>0</v>
      </c>
      <c r="AI137" s="276">
        <f>'CHP-IC'!AJ38</f>
        <v>0</v>
      </c>
      <c r="AJ137" s="276">
        <f>'CHP-IC'!AK38</f>
        <v>0</v>
      </c>
    </row>
    <row r="138" spans="1:36" ht="18.75" hidden="1">
      <c r="A138" s="340" t="s">
        <v>48</v>
      </c>
      <c r="B138" s="338" t="s">
        <v>43</v>
      </c>
      <c r="C138" s="117">
        <f>'CHP-IC'!B40</f>
        <v>0</v>
      </c>
      <c r="D138" s="49">
        <f>'CHP-IC'!C40</f>
        <v>0</v>
      </c>
      <c r="E138" s="49">
        <f>'CHP-IC'!D40</f>
        <v>0</v>
      </c>
      <c r="F138" s="49">
        <f>'CHP-IC'!E40</f>
        <v>0</v>
      </c>
      <c r="G138" s="49">
        <f>'CHP-IC'!F40</f>
        <v>0</v>
      </c>
      <c r="H138" s="331">
        <f>'CHP-IC'!G40</f>
        <v>0</v>
      </c>
      <c r="I138" s="331">
        <f>'CHP-IC'!H40</f>
        <v>0</v>
      </c>
      <c r="J138" s="331">
        <f>'CHP-IC'!I40</f>
        <v>0</v>
      </c>
      <c r="K138" s="331">
        <f>'CHP-IC'!J40</f>
        <v>0</v>
      </c>
      <c r="L138" s="331">
        <f>'CHP-IC'!K40</f>
        <v>0</v>
      </c>
      <c r="M138" s="331">
        <f>'CHP-IC'!L40</f>
        <v>0</v>
      </c>
      <c r="N138" s="331">
        <f>'CHP-IC'!M40</f>
        <v>0</v>
      </c>
      <c r="O138" s="331">
        <f>'CHP-IC'!N40</f>
        <v>0</v>
      </c>
      <c r="P138" s="331">
        <f>'CHP-IC'!O40</f>
        <v>0</v>
      </c>
      <c r="Q138" s="331">
        <f>'CHP-IC'!P40</f>
        <v>0</v>
      </c>
      <c r="R138" s="331">
        <f>'CHP-IC'!Q40</f>
        <v>0</v>
      </c>
      <c r="S138" s="331">
        <f>'CHP-IC'!R40</f>
        <v>0</v>
      </c>
      <c r="T138" s="129">
        <f>'CHP-IC'!T40</f>
        <v>0</v>
      </c>
      <c r="U138" s="129">
        <f>'CHP-IC'!V40</f>
        <v>0</v>
      </c>
      <c r="V138" s="129">
        <f>'CHP-IC'!W40</f>
        <v>0</v>
      </c>
      <c r="W138" s="129">
        <f>'CHP-IC'!X40</f>
        <v>0</v>
      </c>
      <c r="X138" s="129">
        <f>'CHP-IC'!Y40</f>
        <v>0</v>
      </c>
      <c r="Y138" s="276">
        <f>'CHP-IC'!Z40</f>
        <v>0</v>
      </c>
      <c r="Z138" s="276">
        <f>'CHP-IC'!AA40</f>
        <v>0</v>
      </c>
      <c r="AA138" s="276">
        <f>'CHP-IC'!AB40</f>
        <v>0</v>
      </c>
      <c r="AB138" s="276">
        <f>'CHP-IC'!AC40</f>
        <v>0</v>
      </c>
      <c r="AC138" s="276">
        <f>'CHP-IC'!AD40</f>
        <v>0</v>
      </c>
      <c r="AD138" s="276">
        <f>'CHP-IC'!AE40</f>
        <v>0</v>
      </c>
      <c r="AE138" s="276">
        <f>'CHP-IC'!AF40</f>
        <v>0</v>
      </c>
      <c r="AF138" s="276">
        <f>'CHP-IC'!AG40</f>
        <v>0</v>
      </c>
      <c r="AG138" s="276">
        <f>'CHP-IC'!AH40</f>
        <v>0</v>
      </c>
      <c r="AH138" s="276">
        <f>'CHP-IC'!AI40</f>
        <v>0</v>
      </c>
      <c r="AI138" s="276">
        <f>'CHP-IC'!AJ40</f>
        <v>0</v>
      </c>
      <c r="AJ138" s="276">
        <f>'CHP-IC'!AK40</f>
        <v>0</v>
      </c>
    </row>
    <row r="139" spans="1:36" ht="18.75" hidden="1">
      <c r="A139" s="336" t="s">
        <v>76</v>
      </c>
      <c r="B139" s="334" t="s">
        <v>6</v>
      </c>
      <c r="C139" s="117" t="str">
        <f>'Direct electric'!B6</f>
        <v>n.a.</v>
      </c>
      <c r="D139" s="49" t="str">
        <f>'Direct electric'!C6</f>
        <v>n.a.</v>
      </c>
      <c r="E139" s="49" t="str">
        <f>'Direct electric'!D6</f>
        <v>n.a.</v>
      </c>
      <c r="F139" s="49" t="str">
        <f>'Direct electric'!E6</f>
        <v>n.a.</v>
      </c>
      <c r="G139" s="49" t="str">
        <f>'Direct electric'!F6</f>
        <v>n.a.</v>
      </c>
      <c r="H139" s="331" t="str">
        <f>'Direct electric'!G6</f>
        <v>n.a.</v>
      </c>
      <c r="I139" s="331" t="str">
        <f>'Direct electric'!H6</f>
        <v>n.a.</v>
      </c>
      <c r="J139" s="331" t="str">
        <f>'Direct electric'!I6</f>
        <v>n.a.</v>
      </c>
      <c r="K139" s="331" t="str">
        <f>'Direct electric'!J6</f>
        <v>n.a.</v>
      </c>
      <c r="L139" s="331" t="str">
        <f>'Direct electric'!K6</f>
        <v>n.a.</v>
      </c>
      <c r="M139" s="331" t="str">
        <f>'Direct electric'!L6</f>
        <v>n.a.</v>
      </c>
      <c r="N139" s="331" t="str">
        <f>'Direct electric'!M6</f>
        <v>n.a.</v>
      </c>
      <c r="O139" s="331" t="str">
        <f>'Direct electric'!N6</f>
        <v>n.a.</v>
      </c>
      <c r="P139" s="331" t="str">
        <f>'Direct electric'!O6</f>
        <v>n.a.</v>
      </c>
      <c r="Q139" s="331" t="str">
        <f>'Direct electric'!P6</f>
        <v>n.a.</v>
      </c>
      <c r="R139" s="331" t="str">
        <f>'Direct electric'!Q6</f>
        <v>n.a.</v>
      </c>
      <c r="S139" s="331" t="str">
        <f>'Direct electric'!R6</f>
        <v>n.a.</v>
      </c>
      <c r="T139" s="129">
        <f>'Direct electric'!T6</f>
        <v>237541</v>
      </c>
      <c r="U139" s="129" t="str">
        <f>'Direct electric'!V6</f>
        <v>n.a.</v>
      </c>
      <c r="V139" s="129" t="str">
        <f>'Direct electric'!W6</f>
        <v>n.a.</v>
      </c>
      <c r="W139" s="129" t="str">
        <f>'Direct electric'!X6</f>
        <v>n.a.</v>
      </c>
      <c r="X139" s="129" t="str">
        <f>'Direct electric'!Y6</f>
        <v>n.a.</v>
      </c>
      <c r="Y139" s="276" t="str">
        <f>'Direct electric'!Z6</f>
        <v>n.a.</v>
      </c>
      <c r="Z139" s="276" t="str">
        <f>'Direct electric'!AA6</f>
        <v>n.a.</v>
      </c>
      <c r="AA139" s="276" t="str">
        <f>'Direct electric'!AB6</f>
        <v>n.a.</v>
      </c>
      <c r="AB139" s="276" t="str">
        <f>'Direct electric'!AC6</f>
        <v>n.a.</v>
      </c>
      <c r="AC139" s="276" t="str">
        <f>'Direct electric'!AD6</f>
        <v>n.a.</v>
      </c>
      <c r="AD139" s="276" t="str">
        <f>'Direct electric'!AE6</f>
        <v>n.a.</v>
      </c>
      <c r="AE139" s="276" t="str">
        <f>'Direct electric'!AF6</f>
        <v>n.a.</v>
      </c>
      <c r="AF139" s="276" t="str">
        <f>'Direct electric'!AG6</f>
        <v>n.a.</v>
      </c>
      <c r="AG139" s="276" t="str">
        <f>'Direct electric'!AH6</f>
        <v>n.a.</v>
      </c>
      <c r="AH139" s="276" t="str">
        <f>'Direct electric'!AI6</f>
        <v>n.a.</v>
      </c>
      <c r="AI139" s="276" t="str">
        <f>'Direct electric'!AJ6</f>
        <v>n.a.</v>
      </c>
      <c r="AJ139" s="276" t="str">
        <f>'Direct electric'!AK6</f>
        <v>n.a.</v>
      </c>
    </row>
    <row r="140" spans="1:36" ht="18.75" hidden="1">
      <c r="A140" s="336" t="s">
        <v>76</v>
      </c>
      <c r="B140" s="334" t="s">
        <v>9</v>
      </c>
      <c r="C140" s="117">
        <f>'Direct electric'!B7</f>
        <v>3.1394496104566438</v>
      </c>
      <c r="D140" s="49">
        <f>'Direct electric'!C7</f>
        <v>1483.9409602852375</v>
      </c>
      <c r="E140" s="49">
        <f>'Direct electric'!D7</f>
        <v>421.93739201931595</v>
      </c>
      <c r="F140" s="49">
        <f>'Direct electric'!E7</f>
        <v>1233.5712581520906</v>
      </c>
      <c r="G140" s="49">
        <f>'Direct electric'!F7</f>
        <v>0</v>
      </c>
      <c r="H140" s="331">
        <f>'Direct electric'!G7</f>
        <v>422.06954071925139</v>
      </c>
      <c r="I140" s="331">
        <f>'Direct electric'!H7</f>
        <v>120.00943839951708</v>
      </c>
      <c r="J140" s="331">
        <f>'Direct electric'!I7</f>
        <v>350.85820009486372</v>
      </c>
      <c r="K140" s="331">
        <f>'Direct electric'!J7</f>
        <v>0</v>
      </c>
      <c r="L140" s="331">
        <f>'Direct electric'!K7</f>
        <v>527.27412826170723</v>
      </c>
      <c r="M140" s="331">
        <f>'Direct electric'!L7</f>
        <v>149.92285846415308</v>
      </c>
      <c r="N140" s="331">
        <f>'Direct electric'!M7</f>
        <v>438.31272752644941</v>
      </c>
      <c r="O140" s="331">
        <f>'Direct electric'!N7</f>
        <v>0</v>
      </c>
      <c r="P140" s="331">
        <f>'Direct electric'!O7</f>
        <v>534.59729129945447</v>
      </c>
      <c r="Q140" s="331">
        <f>'Direct electric'!P7</f>
        <v>152.00509515427407</v>
      </c>
      <c r="R140" s="331">
        <f>'Direct electric'!Q7</f>
        <v>444.40033052676716</v>
      </c>
      <c r="S140" s="331">
        <f>'Direct electric'!R7</f>
        <v>0</v>
      </c>
      <c r="T140" s="129">
        <f>'Direct electric'!T7</f>
        <v>323933.74064162798</v>
      </c>
      <c r="U140" s="129">
        <f>'Direct electric'!V7</f>
        <v>258337.59187010792</v>
      </c>
      <c r="V140" s="129">
        <f>'Direct electric'!W7</f>
        <v>24025.420628936528</v>
      </c>
      <c r="W140" s="129">
        <f>'Direct electric'!X7</f>
        <v>41570.728142583532</v>
      </c>
      <c r="X140" s="129">
        <f>'Direct electric'!Y7</f>
        <v>0</v>
      </c>
      <c r="Y140" s="276">
        <f>'Direct electric'!Z7</f>
        <v>73477.605692732759</v>
      </c>
      <c r="Z140" s="276">
        <f>'Direct electric'!AA7</f>
        <v>6833.4243220113831</v>
      </c>
      <c r="AA140" s="276">
        <f>'Direct electric'!AB7</f>
        <v>11823.744073438418</v>
      </c>
      <c r="AB140" s="276">
        <f>'Direct electric'!AC7</f>
        <v>0</v>
      </c>
      <c r="AC140" s="276">
        <f>'Direct electric'!AD7</f>
        <v>91792.552531441135</v>
      </c>
      <c r="AD140" s="276">
        <f>'Direct electric'!AE7</f>
        <v>8536.7161209758342</v>
      </c>
      <c r="AE140" s="276">
        <f>'Direct electric'!AF7</f>
        <v>14770.917461818652</v>
      </c>
      <c r="AF140" s="276">
        <f>'Direct electric'!AG7</f>
        <v>0</v>
      </c>
      <c r="AG140" s="276">
        <f>'Direct electric'!AH7</f>
        <v>93067.433645094177</v>
      </c>
      <c r="AH140" s="276">
        <f>'Direct electric'!AI7</f>
        <v>8655.2801858712046</v>
      </c>
      <c r="AI140" s="276">
        <f>'Direct electric'!AJ7</f>
        <v>14976.066607191317</v>
      </c>
      <c r="AJ140" s="276">
        <f>'Direct electric'!AK7</f>
        <v>0</v>
      </c>
    </row>
    <row r="141" spans="1:36" ht="18.75" hidden="1">
      <c r="A141" s="336" t="s">
        <v>76</v>
      </c>
      <c r="B141" s="334" t="s">
        <v>18</v>
      </c>
      <c r="C141" s="117">
        <f>'Direct electric'!B8</f>
        <v>3.4620590990852529</v>
      </c>
      <c r="D141" s="49">
        <f>'Direct electric'!C8</f>
        <v>2183.675313246425</v>
      </c>
      <c r="E141" s="49">
        <f>'Direct electric'!D8</f>
        <v>128.20479184458526</v>
      </c>
      <c r="F141" s="49">
        <f>'Direct electric'!E8</f>
        <v>1150.1789939942428</v>
      </c>
      <c r="G141" s="49">
        <f>'Direct electric'!F8</f>
        <v>0</v>
      </c>
      <c r="H141" s="331">
        <f>'Direct electric'!G8</f>
        <v>737.06412785454859</v>
      </c>
      <c r="I141" s="331">
        <f>'Direct electric'!H8</f>
        <v>43.273444781137897</v>
      </c>
      <c r="J141" s="331">
        <f>'Direct electric'!I8</f>
        <v>388.22423459312165</v>
      </c>
      <c r="K141" s="331">
        <f>'Direct electric'!J8</f>
        <v>0</v>
      </c>
      <c r="L141" s="331">
        <f>'Direct electric'!K8</f>
        <v>748.80841729271617</v>
      </c>
      <c r="M141" s="331">
        <f>'Direct electric'!L8</f>
        <v>43.962958544310126</v>
      </c>
      <c r="N141" s="331">
        <f>'Direct electric'!M8</f>
        <v>394.41015194504092</v>
      </c>
      <c r="O141" s="331">
        <f>'Direct electric'!N8</f>
        <v>0</v>
      </c>
      <c r="P141" s="331">
        <f>'Direct electric'!O8</f>
        <v>697.80276809896168</v>
      </c>
      <c r="Q141" s="331">
        <f>'Direct electric'!P8</f>
        <v>40.968388519125575</v>
      </c>
      <c r="R141" s="331">
        <f>'Direct electric'!Q8</f>
        <v>367.54460745597549</v>
      </c>
      <c r="S141" s="331">
        <f>'Direct electric'!R8</f>
        <v>0</v>
      </c>
      <c r="T141" s="129">
        <f>'Direct electric'!T8</f>
        <v>762685.63800000004</v>
      </c>
      <c r="U141" s="129">
        <f>'Direct electric'!V8</f>
        <v>703074.79282029439</v>
      </c>
      <c r="V141" s="129">
        <f>'Direct electric'!W8</f>
        <v>10186.953592593563</v>
      </c>
      <c r="W141" s="129">
        <f>'Direct electric'!X8</f>
        <v>49423.891587112063</v>
      </c>
      <c r="X141" s="129">
        <f>'Direct electric'!Y8</f>
        <v>0</v>
      </c>
      <c r="Y141" s="276">
        <f>'Direct electric'!Z8</f>
        <v>237311.4747614167</v>
      </c>
      <c r="Z141" s="276">
        <f>'Direct electric'!AA8</f>
        <v>3438.4406965965536</v>
      </c>
      <c r="AA141" s="276">
        <f>'Direct electric'!AB8</f>
        <v>16682.231706725161</v>
      </c>
      <c r="AB141" s="276">
        <f>'Direct electric'!AC8</f>
        <v>0</v>
      </c>
      <c r="AC141" s="276">
        <f>'Direct electric'!AD8</f>
        <v>241092.76670233512</v>
      </c>
      <c r="AD141" s="276">
        <f>'Direct electric'!AE8</f>
        <v>3493.2283890519561</v>
      </c>
      <c r="AE141" s="276">
        <f>'Direct electric'!AF8</f>
        <v>16948.044341249439</v>
      </c>
      <c r="AF141" s="276">
        <f>'Direct electric'!AG8</f>
        <v>0</v>
      </c>
      <c r="AG141" s="276">
        <f>'Direct electric'!AH8</f>
        <v>224670.55135647859</v>
      </c>
      <c r="AH141" s="276">
        <f>'Direct electric'!AI8</f>
        <v>3255.2845069441273</v>
      </c>
      <c r="AI141" s="276">
        <f>'Direct electric'!AJ8</f>
        <v>15793.615539132965</v>
      </c>
      <c r="AJ141" s="276">
        <f>'Direct electric'!AK8</f>
        <v>0</v>
      </c>
    </row>
    <row r="142" spans="1:36" ht="18.75" hidden="1">
      <c r="A142" s="336" t="s">
        <v>76</v>
      </c>
      <c r="B142" s="334" t="s">
        <v>16</v>
      </c>
      <c r="C142" s="117">
        <f>'Direct electric'!B9</f>
        <v>1.5309974354331819</v>
      </c>
      <c r="D142" s="49">
        <f>'Direct electric'!C9</f>
        <v>1436.0853998279997</v>
      </c>
      <c r="E142" s="49">
        <f>'Direct electric'!D9</f>
        <v>72.859873641600615</v>
      </c>
      <c r="F142" s="49">
        <f>'Direct electric'!E9</f>
        <v>22.05216196358159</v>
      </c>
      <c r="G142" s="49">
        <f>'Direct electric'!F9</f>
        <v>0</v>
      </c>
      <c r="H142" s="331">
        <f>'Direct electric'!G9</f>
        <v>355.99457470552585</v>
      </c>
      <c r="I142" s="331">
        <f>'Direct electric'!H9</f>
        <v>18.061404797546533</v>
      </c>
      <c r="J142" s="331">
        <f>'Direct electric'!I9</f>
        <v>5.4665621003478293</v>
      </c>
      <c r="K142" s="331">
        <f>'Direct electric'!J9</f>
        <v>0</v>
      </c>
      <c r="L142" s="331">
        <f>'Direct electric'!K9</f>
        <v>528.9691192316061</v>
      </c>
      <c r="M142" s="331">
        <f>'Direct electric'!L9</f>
        <v>26.837278056123687</v>
      </c>
      <c r="N142" s="331">
        <f>'Direct electric'!M9</f>
        <v>8.1227151897969208</v>
      </c>
      <c r="O142" s="331">
        <f>'Direct electric'!N9</f>
        <v>0</v>
      </c>
      <c r="P142" s="331">
        <f>'Direct electric'!O9</f>
        <v>551.1217058908677</v>
      </c>
      <c r="Q142" s="331">
        <f>'Direct electric'!P9</f>
        <v>27.961190787930388</v>
      </c>
      <c r="R142" s="331">
        <f>'Direct electric'!Q9</f>
        <v>8.4628846734368377</v>
      </c>
      <c r="S142" s="331">
        <f>'Direct electric'!R9</f>
        <v>0</v>
      </c>
      <c r="T142" s="129">
        <f>'Direct electric'!T9</f>
        <v>89583.668834798926</v>
      </c>
      <c r="U142" s="129">
        <f>'Direct electric'!V9</f>
        <v>87268.19396135147</v>
      </c>
      <c r="V142" s="129">
        <f>'Direct electric'!W9</f>
        <v>1978.5974810341249</v>
      </c>
      <c r="W142" s="129">
        <f>'Direct electric'!X9</f>
        <v>336.87739241333168</v>
      </c>
      <c r="X142" s="129">
        <f>'Direct electric'!Y9</f>
        <v>0</v>
      </c>
      <c r="Y142" s="276">
        <f>'Direct electric'!Z9</f>
        <v>21633.117082251207</v>
      </c>
      <c r="Z142" s="276">
        <f>'Direct electric'!AA9</f>
        <v>490.47916569483311</v>
      </c>
      <c r="AA142" s="276">
        <f>'Direct electric'!AB9</f>
        <v>83.509326154596508</v>
      </c>
      <c r="AB142" s="276">
        <f>'Direct electric'!AC9</f>
        <v>0</v>
      </c>
      <c r="AC142" s="276">
        <f>'Direct electric'!AD9</f>
        <v>32144.453040326091</v>
      </c>
      <c r="AD142" s="276">
        <f>'Direct electric'!AE9</f>
        <v>728.79855681413449</v>
      </c>
      <c r="AE142" s="276">
        <f>'Direct electric'!AF9</f>
        <v>124.08575254317255</v>
      </c>
      <c r="AF142" s="276">
        <f>'Direct electric'!AG9</f>
        <v>0</v>
      </c>
      <c r="AG142" s="276">
        <f>'Direct electric'!AH9</f>
        <v>33490.623838774169</v>
      </c>
      <c r="AH142" s="276">
        <f>'Direct electric'!AI9</f>
        <v>759.31975852515723</v>
      </c>
      <c r="AI142" s="276">
        <f>'Direct electric'!AJ9</f>
        <v>129.28231371556259</v>
      </c>
      <c r="AJ142" s="276">
        <f>'Direct electric'!AK9</f>
        <v>0</v>
      </c>
    </row>
    <row r="143" spans="1:36" ht="18.75" hidden="1">
      <c r="A143" s="336" t="s">
        <v>76</v>
      </c>
      <c r="B143" s="334" t="s">
        <v>22</v>
      </c>
      <c r="C143" s="117">
        <f>'Direct electric'!B10</f>
        <v>0.11048848480171329</v>
      </c>
      <c r="D143" s="49">
        <f>'Direct electric'!C10</f>
        <v>84.232734291121872</v>
      </c>
      <c r="E143" s="49">
        <f>'Direct electric'!D10</f>
        <v>22.804994729199407</v>
      </c>
      <c r="F143" s="49">
        <f>'Direct electric'!E10</f>
        <v>3.4507557813920151</v>
      </c>
      <c r="G143" s="49">
        <f>'Direct electric'!F10</f>
        <v>0</v>
      </c>
      <c r="H143" s="331">
        <f>'Direct electric'!G10</f>
        <v>28.431391086612269</v>
      </c>
      <c r="I143" s="331">
        <f>'Direct electric'!H10</f>
        <v>7.6974555002940086</v>
      </c>
      <c r="J143" s="331">
        <f>'Direct electric'!I10</f>
        <v>1.1647465559655406</v>
      </c>
      <c r="K143" s="331">
        <f>'Direct electric'!J10</f>
        <v>0</v>
      </c>
      <c r="L143" s="331">
        <f>'Direct electric'!K10</f>
        <v>28.884413386073309</v>
      </c>
      <c r="M143" s="331">
        <f>'Direct electric'!L10</f>
        <v>7.8201058124127227</v>
      </c>
      <c r="N143" s="331">
        <f>'Direct electric'!M10</f>
        <v>1.1833054847729776</v>
      </c>
      <c r="O143" s="331">
        <f>'Direct electric'!N10</f>
        <v>0</v>
      </c>
      <c r="P143" s="331">
        <f>'Direct electric'!O10</f>
        <v>26.916929818428631</v>
      </c>
      <c r="Q143" s="331">
        <f>'Direct electric'!P10</f>
        <v>7.2874334164906012</v>
      </c>
      <c r="R143" s="331">
        <f>'Direct electric'!Q10</f>
        <v>1.1027037406531828</v>
      </c>
      <c r="S143" s="331">
        <f>'Direct electric'!R10</f>
        <v>0</v>
      </c>
      <c r="T143" s="129">
        <f>'Direct electric'!T10</f>
        <v>10390</v>
      </c>
      <c r="U143" s="129">
        <f>'Direct electric'!V10</f>
        <v>9366.2401483698704</v>
      </c>
      <c r="V143" s="129">
        <f>'Direct electric'!W10</f>
        <v>931.69908942325708</v>
      </c>
      <c r="W143" s="129">
        <f>'Direct electric'!X10</f>
        <v>92.060762206871914</v>
      </c>
      <c r="X143" s="129">
        <f>'Direct electric'!Y10</f>
        <v>0</v>
      </c>
      <c r="Y143" s="276">
        <f>'Direct electric'!Z10</f>
        <v>3161.422206111391</v>
      </c>
      <c r="Z143" s="276">
        <f>'Direct electric'!AA10</f>
        <v>314.47989204388386</v>
      </c>
      <c r="AA143" s="276">
        <f>'Direct electric'!AB10</f>
        <v>31.07361474209042</v>
      </c>
      <c r="AB143" s="276">
        <f>'Direct electric'!AC10</f>
        <v>0</v>
      </c>
      <c r="AC143" s="276">
        <f>'Direct electric'!AD10</f>
        <v>3211.795919906006</v>
      </c>
      <c r="AD143" s="276">
        <f>'Direct electric'!AE10</f>
        <v>319.49077608378099</v>
      </c>
      <c r="AE143" s="276">
        <f>'Direct electric'!AF10</f>
        <v>31.568737909301777</v>
      </c>
      <c r="AF143" s="276">
        <f>'Direct electric'!AG10</f>
        <v>0</v>
      </c>
      <c r="AG143" s="276">
        <f>'Direct electric'!AH10</f>
        <v>2993.0220223516212</v>
      </c>
      <c r="AH143" s="276">
        <f>'Direct electric'!AI10</f>
        <v>297.72842129550747</v>
      </c>
      <c r="AI143" s="276">
        <f>'Direct electric'!AJ10</f>
        <v>29.418409555471339</v>
      </c>
      <c r="AJ143" s="276">
        <f>'Direct electric'!AK10</f>
        <v>0</v>
      </c>
    </row>
    <row r="144" spans="1:36" ht="18.75" hidden="1">
      <c r="A144" s="336" t="s">
        <v>76</v>
      </c>
      <c r="B144" s="334" t="s">
        <v>19</v>
      </c>
      <c r="C144" s="117">
        <f>'Direct electric'!B11</f>
        <v>2.7333460756237562</v>
      </c>
      <c r="D144" s="49">
        <f>'Direct electric'!C11</f>
        <v>2456.9029433633764</v>
      </c>
      <c r="E144" s="49">
        <f>'Direct electric'!D11</f>
        <v>226.12644764120853</v>
      </c>
      <c r="F144" s="49">
        <f>'Direct electric'!E11</f>
        <v>50.316684619171205</v>
      </c>
      <c r="G144" s="49">
        <f>'Direct electric'!F11</f>
        <v>0</v>
      </c>
      <c r="H144" s="331">
        <f>'Direct electric'!G11</f>
        <v>693.77831101440347</v>
      </c>
      <c r="I144" s="331">
        <f>'Direct electric'!H11</f>
        <v>63.853407536498594</v>
      </c>
      <c r="J144" s="331">
        <f>'Direct electric'!I11</f>
        <v>14.208385628430591</v>
      </c>
      <c r="K144" s="331">
        <f>'Direct electric'!J11</f>
        <v>0</v>
      </c>
      <c r="L144" s="331">
        <f>'Direct electric'!K11</f>
        <v>830.20952278396931</v>
      </c>
      <c r="M144" s="331">
        <f>'Direct electric'!L11</f>
        <v>76.410153153240088</v>
      </c>
      <c r="N144" s="331">
        <f>'Direct electric'!M11</f>
        <v>17.002458659831287</v>
      </c>
      <c r="O144" s="331">
        <f>'Direct electric'!N11</f>
        <v>0</v>
      </c>
      <c r="P144" s="331">
        <f>'Direct electric'!O11</f>
        <v>932.91510956500338</v>
      </c>
      <c r="Q144" s="331">
        <f>'Direct electric'!P11</f>
        <v>85.862886951469832</v>
      </c>
      <c r="R144" s="331">
        <f>'Direct electric'!Q11</f>
        <v>19.105840330909324</v>
      </c>
      <c r="S144" s="331">
        <f>'Direct electric'!R11</f>
        <v>0</v>
      </c>
      <c r="T144" s="129">
        <f>'Direct electric'!T11</f>
        <v>242444</v>
      </c>
      <c r="U144" s="129">
        <f>'Direct electric'!V11</f>
        <v>235000.86243776992</v>
      </c>
      <c r="V144" s="129">
        <f>'Direct electric'!W11</f>
        <v>6305.5673570742028</v>
      </c>
      <c r="W144" s="129">
        <f>'Direct electric'!X11</f>
        <v>1137.570205155874</v>
      </c>
      <c r="X144" s="129">
        <f>'Direct electric'!Y11</f>
        <v>0</v>
      </c>
      <c r="Y144" s="276">
        <f>'Direct electric'!Z11</f>
        <v>66359.357771704526</v>
      </c>
      <c r="Z144" s="276">
        <f>'Direct electric'!AA11</f>
        <v>1780.5611258659649</v>
      </c>
      <c r="AA144" s="276">
        <f>'Direct electric'!AB11</f>
        <v>321.2261753054625</v>
      </c>
      <c r="AB144" s="276">
        <f>'Direct electric'!AC11</f>
        <v>0</v>
      </c>
      <c r="AC144" s="276">
        <f>'Direct electric'!AD11</f>
        <v>79408.897443543363</v>
      </c>
      <c r="AD144" s="276">
        <f>'Direct electric'!AE11</f>
        <v>2130.7077190572195</v>
      </c>
      <c r="AE144" s="276">
        <f>'Direct electric'!AF11</f>
        <v>384.39516697507577</v>
      </c>
      <c r="AF144" s="276">
        <f>'Direct electric'!AG11</f>
        <v>0</v>
      </c>
      <c r="AG144" s="276">
        <f>'Direct electric'!AH11</f>
        <v>89232.607222522012</v>
      </c>
      <c r="AH144" s="276">
        <f>'Direct electric'!AI11</f>
        <v>2394.2985121510178</v>
      </c>
      <c r="AI144" s="276">
        <f>'Direct electric'!AJ11</f>
        <v>431.94886287533564</v>
      </c>
      <c r="AJ144" s="276">
        <f>'Direct electric'!AK11</f>
        <v>0</v>
      </c>
    </row>
    <row r="145" spans="1:36" ht="18.75" hidden="1">
      <c r="A145" s="336" t="s">
        <v>76</v>
      </c>
      <c r="B145" s="334" t="s">
        <v>3</v>
      </c>
      <c r="C145" s="117">
        <f>'Direct electric'!B12</f>
        <v>2.1870823800813546</v>
      </c>
      <c r="D145" s="49">
        <f>'Direct electric'!C12</f>
        <v>2147.6120985959101</v>
      </c>
      <c r="E145" s="49">
        <f>'Direct electric'!D12</f>
        <v>31.041159162647684</v>
      </c>
      <c r="F145" s="49">
        <f>'Direct electric'!E12</f>
        <v>8.4291223227968928</v>
      </c>
      <c r="G145" s="49">
        <f>'Direct electric'!F12</f>
        <v>0</v>
      </c>
      <c r="H145" s="331">
        <f>'Direct electric'!G12</f>
        <v>724.89157560157832</v>
      </c>
      <c r="I145" s="331">
        <f>'Direct electric'!H12</f>
        <v>10.477439007082479</v>
      </c>
      <c r="J145" s="331">
        <f>'Direct electric'!I12</f>
        <v>2.8451133077083473</v>
      </c>
      <c r="K145" s="331">
        <f>'Direct electric'!J12</f>
        <v>0</v>
      </c>
      <c r="L145" s="331">
        <f>'Direct electric'!K12</f>
        <v>736.44190908468374</v>
      </c>
      <c r="M145" s="331">
        <f>'Direct electric'!L12</f>
        <v>10.644385235530875</v>
      </c>
      <c r="N145" s="331">
        <f>'Direct electric'!M12</f>
        <v>2.8904469943000017</v>
      </c>
      <c r="O145" s="331">
        <f>'Direct electric'!N12</f>
        <v>0</v>
      </c>
      <c r="P145" s="331">
        <f>'Direct electric'!O12</f>
        <v>686.27861390945259</v>
      </c>
      <c r="Q145" s="331">
        <f>'Direct electric'!P12</f>
        <v>9.9193349200315062</v>
      </c>
      <c r="R145" s="331">
        <f>'Direct electric'!Q12</f>
        <v>2.6935620207877764</v>
      </c>
      <c r="S145" s="331">
        <f>'Direct electric'!R12</f>
        <v>0</v>
      </c>
      <c r="T145" s="129">
        <f>'Direct electric'!T12</f>
        <v>208669.03969771788</v>
      </c>
      <c r="U145" s="129">
        <f>'Direct electric'!V12</f>
        <v>207723.33813420933</v>
      </c>
      <c r="V145" s="129">
        <f>'Direct electric'!W12</f>
        <v>836.46845416093333</v>
      </c>
      <c r="W145" s="129">
        <f>'Direct electric'!X12</f>
        <v>109.23310934761685</v>
      </c>
      <c r="X145" s="129">
        <f>'Direct electric'!Y12</f>
        <v>0</v>
      </c>
      <c r="Y145" s="276">
        <f>'Direct electric'!Z12</f>
        <v>70113.638290539515</v>
      </c>
      <c r="Z145" s="276">
        <f>'Direct electric'!AA12</f>
        <v>282.33633814701284</v>
      </c>
      <c r="AA145" s="276">
        <f>'Direct electric'!AB12</f>
        <v>36.869861552106769</v>
      </c>
      <c r="AB145" s="276">
        <f>'Direct electric'!AC12</f>
        <v>0</v>
      </c>
      <c r="AC145" s="276">
        <f>'Direct electric'!AD12</f>
        <v>71230.820406082086</v>
      </c>
      <c r="AD145" s="276">
        <f>'Direct electric'!AE12</f>
        <v>286.83505074039687</v>
      </c>
      <c r="AE145" s="276">
        <f>'Direct electric'!AF12</f>
        <v>37.457341405282527</v>
      </c>
      <c r="AF145" s="276">
        <f>'Direct electric'!AG12</f>
        <v>0</v>
      </c>
      <c r="AG145" s="276">
        <f>'Direct electric'!AH12</f>
        <v>66378.879437587733</v>
      </c>
      <c r="AH145" s="276">
        <f>'Direct electric'!AI12</f>
        <v>267.29706527352363</v>
      </c>
      <c r="AI145" s="276">
        <f>'Direct electric'!AJ12</f>
        <v>34.905906390227557</v>
      </c>
      <c r="AJ145" s="276">
        <f>'Direct electric'!AK12</f>
        <v>0</v>
      </c>
    </row>
    <row r="146" spans="1:36" ht="18.75" hidden="1">
      <c r="A146" s="336" t="s">
        <v>76</v>
      </c>
      <c r="B146" s="334" t="s">
        <v>20</v>
      </c>
      <c r="C146" s="117">
        <f>'Direct electric'!B13</f>
        <v>0.26831867331421516</v>
      </c>
      <c r="D146" s="49">
        <f>'Direct electric'!C13</f>
        <v>92.638111917406718</v>
      </c>
      <c r="E146" s="49">
        <f>'Direct electric'!D13</f>
        <v>39.995494820703684</v>
      </c>
      <c r="F146" s="49">
        <f>'Direct electric'!E13</f>
        <v>135.68506657610476</v>
      </c>
      <c r="G146" s="49">
        <f>'Direct electric'!F13</f>
        <v>0</v>
      </c>
      <c r="H146" s="331">
        <f>'Direct electric'!G13</f>
        <v>27.73133577841449</v>
      </c>
      <c r="I146" s="331">
        <f>'Direct electric'!H13</f>
        <v>11.972701877663873</v>
      </c>
      <c r="J146" s="331">
        <f>'Direct electric'!I13</f>
        <v>40.617496011719432</v>
      </c>
      <c r="K146" s="331">
        <f>'Direct electric'!J13</f>
        <v>0</v>
      </c>
      <c r="L146" s="331">
        <f>'Direct electric'!K13</f>
        <v>27.754547926602061</v>
      </c>
      <c r="M146" s="331">
        <f>'Direct electric'!L13</f>
        <v>11.982723469570249</v>
      </c>
      <c r="N146" s="331">
        <f>'Direct electric'!M13</f>
        <v>40.651494350060062</v>
      </c>
      <c r="O146" s="331">
        <f>'Direct electric'!N13</f>
        <v>0</v>
      </c>
      <c r="P146" s="331">
        <f>'Direct electric'!O13</f>
        <v>37.152228212390163</v>
      </c>
      <c r="Q146" s="331">
        <f>'Direct electric'!P13</f>
        <v>16.040069473469558</v>
      </c>
      <c r="R146" s="331">
        <f>'Direct electric'!Q13</f>
        <v>54.416076214325258</v>
      </c>
      <c r="S146" s="331">
        <f>'Direct electric'!R13</f>
        <v>0</v>
      </c>
      <c r="T146" s="129">
        <f>'Direct electric'!T13</f>
        <v>10206.073442404881</v>
      </c>
      <c r="U146" s="129">
        <f>'Direct electric'!V13</f>
        <v>7051.2210232230409</v>
      </c>
      <c r="V146" s="129">
        <f>'Direct electric'!W13</f>
        <v>1182.0378145199215</v>
      </c>
      <c r="W146" s="129">
        <f>'Direct electric'!X13</f>
        <v>1972.8146046619186</v>
      </c>
      <c r="X146" s="129">
        <f>'Direct electric'!Y13</f>
        <v>0</v>
      </c>
      <c r="Y146" s="276">
        <f>'Direct electric'!Z13</f>
        <v>2110.7919170152213</v>
      </c>
      <c r="Z146" s="276">
        <f>'Direct electric'!AA13</f>
        <v>353.84451235858899</v>
      </c>
      <c r="AA146" s="276">
        <f>'Direct electric'!AB13</f>
        <v>590.56454301677013</v>
      </c>
      <c r="AB146" s="276">
        <f>'Direct electric'!AC13</f>
        <v>0</v>
      </c>
      <c r="AC146" s="276">
        <f>'Direct electric'!AD13</f>
        <v>2112.5587274985814</v>
      </c>
      <c r="AD146" s="276">
        <f>'Direct electric'!AE13</f>
        <v>354.14069323216313</v>
      </c>
      <c r="AE146" s="276">
        <f>'Direct electric'!AF13</f>
        <v>591.05886726412575</v>
      </c>
      <c r="AF146" s="276">
        <f>'Direct electric'!AG13</f>
        <v>0</v>
      </c>
      <c r="AG146" s="276">
        <f>'Direct electric'!AH13</f>
        <v>2827.8703787092377</v>
      </c>
      <c r="AH146" s="276">
        <f>'Direct electric'!AI13</f>
        <v>474.05260892916948</v>
      </c>
      <c r="AI146" s="276">
        <f>'Direct electric'!AJ13</f>
        <v>791.1911943810228</v>
      </c>
      <c r="AJ146" s="276">
        <f>'Direct electric'!AK13</f>
        <v>0</v>
      </c>
    </row>
    <row r="147" spans="1:36" ht="18.75" hidden="1">
      <c r="A147" s="336" t="s">
        <v>76</v>
      </c>
      <c r="B147" s="334" t="s">
        <v>13</v>
      </c>
      <c r="C147" s="117">
        <f>'Direct electric'!B14</f>
        <v>10.295749504528041</v>
      </c>
      <c r="D147" s="49">
        <f>'Direct electric'!C14</f>
        <v>9565.3313116344707</v>
      </c>
      <c r="E147" s="49">
        <f>'Direct electric'!D14</f>
        <v>504.63064361156648</v>
      </c>
      <c r="F147" s="49">
        <f>'Direct electric'!E14</f>
        <v>225.78754928200385</v>
      </c>
      <c r="G147" s="49">
        <f>'Direct electric'!F14</f>
        <v>0</v>
      </c>
      <c r="H147" s="331">
        <f>'Direct electric'!G14</f>
        <v>3228.6221940056585</v>
      </c>
      <c r="I147" s="331">
        <f>'Direct electric'!H14</f>
        <v>170.32987595086908</v>
      </c>
      <c r="J147" s="331">
        <f>'Direct electric'!I14</f>
        <v>76.210919307661641</v>
      </c>
      <c r="K147" s="331">
        <f>'Direct electric'!J14</f>
        <v>0</v>
      </c>
      <c r="L147" s="331">
        <f>'Direct electric'!K14</f>
        <v>3280.0666641676585</v>
      </c>
      <c r="M147" s="331">
        <f>'Direct electric'!L14</f>
        <v>173.04389130928433</v>
      </c>
      <c r="N147" s="331">
        <f>'Direct electric'!M14</f>
        <v>77.425254751313346</v>
      </c>
      <c r="O147" s="331">
        <f>'Direct electric'!N14</f>
        <v>0</v>
      </c>
      <c r="P147" s="331">
        <f>'Direct electric'!O14</f>
        <v>3056.6424534602834</v>
      </c>
      <c r="Q147" s="331">
        <f>'Direct electric'!P14</f>
        <v>161.25687635136717</v>
      </c>
      <c r="R147" s="331">
        <f>'Direct electric'!Q14</f>
        <v>72.151375223008316</v>
      </c>
      <c r="S147" s="331">
        <f>'Direct electric'!R14</f>
        <v>0</v>
      </c>
      <c r="T147" s="129">
        <f>'Direct electric'!T14</f>
        <v>784088.37174393598</v>
      </c>
      <c r="U147" s="129">
        <f>'Direct electric'!V14</f>
        <v>767272.19775400683</v>
      </c>
      <c r="V147" s="129">
        <f>'Direct electric'!W14</f>
        <v>14222.00750196445</v>
      </c>
      <c r="W147" s="129">
        <f>'Direct electric'!X14</f>
        <v>2594.1664879646487</v>
      </c>
      <c r="X147" s="129">
        <f>'Direct electric'!Y14</f>
        <v>0</v>
      </c>
      <c r="Y147" s="276">
        <f>'Direct electric'!Z14</f>
        <v>258980.26590037838</v>
      </c>
      <c r="Z147" s="276">
        <f>'Direct electric'!AA14</f>
        <v>4800.4075936513955</v>
      </c>
      <c r="AA147" s="276">
        <f>'Direct electric'!AB14</f>
        <v>875.61875539028938</v>
      </c>
      <c r="AB147" s="276">
        <f>'Direct electric'!AC14</f>
        <v>0</v>
      </c>
      <c r="AC147" s="276">
        <f>'Direct electric'!AD14</f>
        <v>263106.82570238772</v>
      </c>
      <c r="AD147" s="276">
        <f>'Direct electric'!AE14</f>
        <v>4876.8966996469935</v>
      </c>
      <c r="AE147" s="276">
        <f>'Direct electric'!AF14</f>
        <v>889.57075727474546</v>
      </c>
      <c r="AF147" s="276">
        <f>'Direct electric'!AG14</f>
        <v>0</v>
      </c>
      <c r="AG147" s="276">
        <f>'Direct electric'!AH14</f>
        <v>245185.10615124076</v>
      </c>
      <c r="AH147" s="276">
        <f>'Direct electric'!AI14</f>
        <v>4544.703208666062</v>
      </c>
      <c r="AI147" s="276">
        <f>'Direct electric'!AJ14</f>
        <v>828.97697529961408</v>
      </c>
      <c r="AJ147" s="276">
        <f>'Direct electric'!AK14</f>
        <v>0</v>
      </c>
    </row>
    <row r="148" spans="1:36" ht="18.75" hidden="1">
      <c r="A148" s="336" t="s">
        <v>76</v>
      </c>
      <c r="B148" s="334" t="s">
        <v>4</v>
      </c>
      <c r="C148" s="117">
        <f>'Direct electric'!B15</f>
        <v>87.236364593847242</v>
      </c>
      <c r="D148" s="49">
        <f>'Direct electric'!C15</f>
        <v>71365.966020999927</v>
      </c>
      <c r="E148" s="49">
        <f>'Direct electric'!D15</f>
        <v>6470.4051678256419</v>
      </c>
      <c r="F148" s="49">
        <f>'Direct electric'!E15</f>
        <v>9399.9934050216707</v>
      </c>
      <c r="G148" s="49">
        <f>'Direct electric'!F15</f>
        <v>0</v>
      </c>
      <c r="H148" s="331">
        <f>'Direct electric'!G15</f>
        <v>22953.807998779397</v>
      </c>
      <c r="I148" s="331">
        <f>'Direct electric'!H15</f>
        <v>2081.1101730603154</v>
      </c>
      <c r="J148" s="331">
        <f>'Direct electric'!I15</f>
        <v>3023.3689227322934</v>
      </c>
      <c r="K148" s="331">
        <f>'Direct electric'!J15</f>
        <v>0</v>
      </c>
      <c r="L148" s="331">
        <f>'Direct electric'!K15</f>
        <v>22182.840075064189</v>
      </c>
      <c r="M148" s="331">
        <f>'Direct electric'!L15</f>
        <v>2011.210259754766</v>
      </c>
      <c r="N148" s="331">
        <f>'Direct electric'!M15</f>
        <v>2921.8206105259719</v>
      </c>
      <c r="O148" s="331">
        <f>'Direct electric'!N15</f>
        <v>0</v>
      </c>
      <c r="P148" s="331">
        <f>'Direct electric'!O15</f>
        <v>26229.317947156349</v>
      </c>
      <c r="Q148" s="331">
        <f>'Direct electric'!P15</f>
        <v>2378.084735010561</v>
      </c>
      <c r="R148" s="331">
        <f>'Direct electric'!Q15</f>
        <v>3454.8038717634058</v>
      </c>
      <c r="S148" s="331">
        <f>'Direct electric'!R15</f>
        <v>0</v>
      </c>
      <c r="T148" s="129">
        <f>'Direct electric'!T15</f>
        <v>9500000</v>
      </c>
      <c r="U148" s="129">
        <f>'Direct electric'!V15</f>
        <v>8991050.4986109138</v>
      </c>
      <c r="V148" s="129">
        <f>'Direct electric'!W15</f>
        <v>264186.7005942596</v>
      </c>
      <c r="W148" s="129">
        <f>'Direct electric'!X15</f>
        <v>244762.80079482627</v>
      </c>
      <c r="X148" s="129">
        <f>'Direct electric'!Y15</f>
        <v>0</v>
      </c>
      <c r="Y148" s="276">
        <f>'Direct electric'!Z15</f>
        <v>2891838.4821094731</v>
      </c>
      <c r="Z148" s="276">
        <f>'Direct electric'!AA15</f>
        <v>84971.746889648392</v>
      </c>
      <c r="AA148" s="276">
        <f>'Direct electric'!AB15</f>
        <v>78724.336654179468</v>
      </c>
      <c r="AB148" s="276">
        <f>'Direct electric'!AC15</f>
        <v>0</v>
      </c>
      <c r="AC148" s="276">
        <f>'Direct electric'!AD15</f>
        <v>2794707.9881021068</v>
      </c>
      <c r="AD148" s="276">
        <f>'Direct electric'!AE15</f>
        <v>82117.732807215973</v>
      </c>
      <c r="AE148" s="276">
        <f>'Direct electric'!AF15</f>
        <v>76080.159340360464</v>
      </c>
      <c r="AF148" s="276">
        <f>'Direct electric'!AG15</f>
        <v>0</v>
      </c>
      <c r="AG148" s="276">
        <f>'Direct electric'!AH15</f>
        <v>3304504.0283993343</v>
      </c>
      <c r="AH148" s="276">
        <f>'Direct electric'!AI15</f>
        <v>97097.220897395266</v>
      </c>
      <c r="AI148" s="276">
        <f>'Direct electric'!AJ15</f>
        <v>89958.304800286351</v>
      </c>
      <c r="AJ148" s="276">
        <f>'Direct electric'!AK15</f>
        <v>0</v>
      </c>
    </row>
    <row r="149" spans="1:36" ht="18.75" hidden="1">
      <c r="A149" s="336" t="s">
        <v>76</v>
      </c>
      <c r="B149" s="334" t="s">
        <v>0</v>
      </c>
      <c r="C149" s="117" t="str">
        <f>'Direct electric'!B16</f>
        <v>n.a.</v>
      </c>
      <c r="D149" s="49" t="str">
        <f>'Direct electric'!C16</f>
        <v>n.a.</v>
      </c>
      <c r="E149" s="49" t="str">
        <f>'Direct electric'!D16</f>
        <v>n.a.</v>
      </c>
      <c r="F149" s="49" t="str">
        <f>'Direct electric'!E16</f>
        <v>n.a.</v>
      </c>
      <c r="G149" s="49" t="str">
        <f>'Direct electric'!F16</f>
        <v>n.a.</v>
      </c>
      <c r="H149" s="331" t="str">
        <f>'Direct electric'!G16</f>
        <v>n.a.</v>
      </c>
      <c r="I149" s="331" t="str">
        <f>'Direct electric'!H16</f>
        <v>n.a.</v>
      </c>
      <c r="J149" s="331" t="str">
        <f>'Direct electric'!I16</f>
        <v>n.a.</v>
      </c>
      <c r="K149" s="331" t="str">
        <f>'Direct electric'!J16</f>
        <v>n.a.</v>
      </c>
      <c r="L149" s="331" t="str">
        <f>'Direct electric'!K16</f>
        <v>n.a.</v>
      </c>
      <c r="M149" s="331" t="str">
        <f>'Direct electric'!L16</f>
        <v>n.a.</v>
      </c>
      <c r="N149" s="331" t="str">
        <f>'Direct electric'!M16</f>
        <v>n.a.</v>
      </c>
      <c r="O149" s="331" t="str">
        <f>'Direct electric'!N16</f>
        <v>n.a.</v>
      </c>
      <c r="P149" s="331" t="str">
        <f>'Direct electric'!O16</f>
        <v>n.a.</v>
      </c>
      <c r="Q149" s="331" t="str">
        <f>'Direct electric'!P16</f>
        <v>n.a.</v>
      </c>
      <c r="R149" s="331" t="str">
        <f>'Direct electric'!Q16</f>
        <v>n.a.</v>
      </c>
      <c r="S149" s="331" t="str">
        <f>'Direct electric'!R16</f>
        <v>n.a.</v>
      </c>
      <c r="T149" s="129" t="str">
        <f>'Direct electric'!T16</f>
        <v>n.a.</v>
      </c>
      <c r="U149" s="129" t="str">
        <f>'Direct electric'!V16</f>
        <v>n.a.</v>
      </c>
      <c r="V149" s="129" t="str">
        <f>'Direct electric'!W16</f>
        <v>n.a.</v>
      </c>
      <c r="W149" s="129" t="str">
        <f>'Direct electric'!X16</f>
        <v>n.a.</v>
      </c>
      <c r="X149" s="129" t="str">
        <f>'Direct electric'!Y16</f>
        <v>n.a.</v>
      </c>
      <c r="Y149" s="276" t="str">
        <f>'Direct electric'!Z16</f>
        <v>n.a.</v>
      </c>
      <c r="Z149" s="276" t="str">
        <f>'Direct electric'!AA16</f>
        <v>n.a.</v>
      </c>
      <c r="AA149" s="276" t="str">
        <f>'Direct electric'!AB16</f>
        <v>n.a.</v>
      </c>
      <c r="AB149" s="276" t="str">
        <f>'Direct electric'!AC16</f>
        <v>n.a.</v>
      </c>
      <c r="AC149" s="276" t="str">
        <f>'Direct electric'!AD16</f>
        <v>n.a.</v>
      </c>
      <c r="AD149" s="276" t="str">
        <f>'Direct electric'!AE16</f>
        <v>n.a.</v>
      </c>
      <c r="AE149" s="276" t="str">
        <f>'Direct electric'!AF16</f>
        <v>n.a.</v>
      </c>
      <c r="AF149" s="276" t="str">
        <f>'Direct electric'!AG16</f>
        <v>n.a.</v>
      </c>
      <c r="AG149" s="276" t="str">
        <f>'Direct electric'!AH16</f>
        <v>n.a.</v>
      </c>
      <c r="AH149" s="276" t="str">
        <f>'Direct electric'!AI16</f>
        <v>n.a.</v>
      </c>
      <c r="AI149" s="276" t="str">
        <f>'Direct electric'!AJ16</f>
        <v>n.a.</v>
      </c>
      <c r="AJ149" s="276" t="str">
        <f>'Direct electric'!AK16</f>
        <v>n.a.</v>
      </c>
    </row>
    <row r="150" spans="1:36" ht="18.75" hidden="1">
      <c r="A150" s="336" t="s">
        <v>76</v>
      </c>
      <c r="B150" s="334" t="s">
        <v>15</v>
      </c>
      <c r="C150" s="117">
        <f>'Direct electric'!B17</f>
        <v>5.9065570584107654</v>
      </c>
      <c r="D150" s="49">
        <f>'Direct electric'!C17</f>
        <v>5860.5202201298762</v>
      </c>
      <c r="E150" s="49">
        <f>'Direct electric'!D17</f>
        <v>46.036838280889164</v>
      </c>
      <c r="F150" s="49">
        <f>'Direct electric'!E17</f>
        <v>0</v>
      </c>
      <c r="G150" s="49">
        <f>'Direct electric'!F17</f>
        <v>0</v>
      </c>
      <c r="H150" s="331">
        <f>'Direct electric'!G17</f>
        <v>2044.500243972306</v>
      </c>
      <c r="I150" s="331">
        <f>'Direct electric'!H17</f>
        <v>16.06040480394514</v>
      </c>
      <c r="J150" s="331">
        <f>'Direct electric'!I17</f>
        <v>0</v>
      </c>
      <c r="K150" s="331">
        <f>'Direct electric'!J17</f>
        <v>0</v>
      </c>
      <c r="L150" s="331">
        <f>'Direct electric'!K17</f>
        <v>2175.9203344506827</v>
      </c>
      <c r="M150" s="331">
        <f>'Direct electric'!L17</f>
        <v>17.092764598802869</v>
      </c>
      <c r="N150" s="331">
        <f>'Direct electric'!M17</f>
        <v>0</v>
      </c>
      <c r="O150" s="331">
        <f>'Direct electric'!N17</f>
        <v>0</v>
      </c>
      <c r="P150" s="331">
        <f>'Direct electric'!O17</f>
        <v>1640.0996417068873</v>
      </c>
      <c r="Q150" s="331">
        <f>'Direct electric'!P17</f>
        <v>12.883668878141153</v>
      </c>
      <c r="R150" s="331">
        <f>'Direct electric'!Q17</f>
        <v>0</v>
      </c>
      <c r="S150" s="331">
        <f>'Direct electric'!R17</f>
        <v>0</v>
      </c>
      <c r="T150" s="129">
        <f>'Direct electric'!T17</f>
        <v>431577.52819285198</v>
      </c>
      <c r="U150" s="129">
        <f>'Direct electric'!V17</f>
        <v>430307.55101896339</v>
      </c>
      <c r="V150" s="129">
        <f>'Direct electric'!W17</f>
        <v>1269.9771738885788</v>
      </c>
      <c r="W150" s="129">
        <f>'Direct electric'!X17</f>
        <v>0</v>
      </c>
      <c r="X150" s="129">
        <f>'Direct electric'!Y17</f>
        <v>0</v>
      </c>
      <c r="Y150" s="276">
        <f>'Direct electric'!Z17</f>
        <v>150117.03057000964</v>
      </c>
      <c r="Z150" s="276">
        <f>'Direct electric'!AA17</f>
        <v>443.0440548496083</v>
      </c>
      <c r="AA150" s="276">
        <f>'Direct electric'!AB17</f>
        <v>0</v>
      </c>
      <c r="AB150" s="276">
        <f>'Direct electric'!AC17</f>
        <v>0</v>
      </c>
      <c r="AC150" s="276">
        <f>'Direct electric'!AD17</f>
        <v>159766.52501150951</v>
      </c>
      <c r="AD150" s="276">
        <f>'Direct electric'!AE17</f>
        <v>471.52284322143856</v>
      </c>
      <c r="AE150" s="276">
        <f>'Direct electric'!AF17</f>
        <v>0</v>
      </c>
      <c r="AF150" s="276">
        <f>'Direct electric'!AG17</f>
        <v>0</v>
      </c>
      <c r="AG150" s="276">
        <f>'Direct electric'!AH17</f>
        <v>120423.99543744425</v>
      </c>
      <c r="AH150" s="276">
        <f>'Direct electric'!AI17</f>
        <v>355.41027581753212</v>
      </c>
      <c r="AI150" s="276">
        <f>'Direct electric'!AJ17</f>
        <v>0</v>
      </c>
      <c r="AJ150" s="276">
        <f>'Direct electric'!AK17</f>
        <v>0</v>
      </c>
    </row>
    <row r="151" spans="1:36" ht="18.75" hidden="1">
      <c r="A151" s="336" t="s">
        <v>76</v>
      </c>
      <c r="B151" s="334" t="s">
        <v>21</v>
      </c>
      <c r="C151" s="117">
        <f>'Direct electric'!B18</f>
        <v>6.3797163530106532E-2</v>
      </c>
      <c r="D151" s="49">
        <f>'Direct electric'!C18</f>
        <v>56.735513307566258</v>
      </c>
      <c r="E151" s="49">
        <f>'Direct electric'!D18</f>
        <v>6.4316402517058027</v>
      </c>
      <c r="F151" s="49">
        <f>'Direct electric'!E18</f>
        <v>0.63000997083447585</v>
      </c>
      <c r="G151" s="49">
        <f>'Direct electric'!F18</f>
        <v>0</v>
      </c>
      <c r="H151" s="331">
        <f>'Direct electric'!G18</f>
        <v>20.522430192047239</v>
      </c>
      <c r="I151" s="331">
        <f>'Direct electric'!H18</f>
        <v>2.3264597496536772</v>
      </c>
      <c r="J151" s="331">
        <f>'Direct electric'!I18</f>
        <v>0.22788787644616215</v>
      </c>
      <c r="K151" s="331">
        <f>'Direct electric'!J18</f>
        <v>0</v>
      </c>
      <c r="L151" s="331">
        <f>'Direct electric'!K18</f>
        <v>18.34072021719938</v>
      </c>
      <c r="M151" s="331">
        <f>'Direct electric'!L18</f>
        <v>2.0791371667819671</v>
      </c>
      <c r="N151" s="331">
        <f>'Direct electric'!M18</f>
        <v>0.20366144475474601</v>
      </c>
      <c r="O151" s="331">
        <f>'Direct electric'!N18</f>
        <v>0</v>
      </c>
      <c r="P151" s="331">
        <f>'Direct electric'!O18</f>
        <v>17.872362898319643</v>
      </c>
      <c r="Q151" s="331">
        <f>'Direct electric'!P18</f>
        <v>2.0260433352701583</v>
      </c>
      <c r="R151" s="331">
        <f>'Direct electric'!Q18</f>
        <v>0.19846064963356774</v>
      </c>
      <c r="S151" s="331">
        <f>'Direct electric'!R18</f>
        <v>0</v>
      </c>
      <c r="T151" s="129">
        <f>'Direct electric'!T18</f>
        <v>4344</v>
      </c>
      <c r="U151" s="129">
        <f>'Direct electric'!V18</f>
        <v>4104.0948910302814</v>
      </c>
      <c r="V151" s="129">
        <f>'Direct electric'!W18</f>
        <v>228.21483671721836</v>
      </c>
      <c r="W151" s="129">
        <f>'Direct electric'!X18</f>
        <v>11.690272252500087</v>
      </c>
      <c r="X151" s="129">
        <f>'Direct electric'!Y18</f>
        <v>0</v>
      </c>
      <c r="Y151" s="276">
        <f>'Direct electric'!Z18</f>
        <v>1484.5375672572663</v>
      </c>
      <c r="Z151" s="276">
        <f>'Direct electric'!AA18</f>
        <v>82.550113364251132</v>
      </c>
      <c r="AA151" s="276">
        <f>'Direct electric'!AB18</f>
        <v>4.2286177077024005</v>
      </c>
      <c r="AB151" s="276">
        <f>'Direct electric'!AC18</f>
        <v>0</v>
      </c>
      <c r="AC151" s="276">
        <f>'Direct electric'!AD18</f>
        <v>1326.7185181381883</v>
      </c>
      <c r="AD151" s="276">
        <f>'Direct electric'!AE18</f>
        <v>73.774329791533702</v>
      </c>
      <c r="AE151" s="276">
        <f>'Direct electric'!AF18</f>
        <v>3.7790794538806045</v>
      </c>
      <c r="AF151" s="276">
        <f>'Direct electric'!AG18</f>
        <v>0</v>
      </c>
      <c r="AG151" s="276">
        <f>'Direct electric'!AH18</f>
        <v>1292.8388056348272</v>
      </c>
      <c r="AH151" s="276">
        <f>'Direct electric'!AI18</f>
        <v>71.890393561433555</v>
      </c>
      <c r="AI151" s="276">
        <f>'Direct electric'!AJ18</f>
        <v>3.6825750909170827</v>
      </c>
      <c r="AJ151" s="276">
        <f>'Direct electric'!AK18</f>
        <v>0</v>
      </c>
    </row>
    <row r="152" spans="1:36" ht="18.75" hidden="1">
      <c r="A152" s="336" t="s">
        <v>76</v>
      </c>
      <c r="B152" s="334" t="s">
        <v>10</v>
      </c>
      <c r="C152" s="117">
        <f>'Direct electric'!B19</f>
        <v>1.0301986230202356</v>
      </c>
      <c r="D152" s="49">
        <f>'Direct electric'!C19</f>
        <v>998.70074352776862</v>
      </c>
      <c r="E152" s="49">
        <f>'Direct electric'!D19</f>
        <v>31.497879492466858</v>
      </c>
      <c r="F152" s="49">
        <f>'Direct electric'!E19</f>
        <v>0</v>
      </c>
      <c r="G152" s="49">
        <f>'Direct electric'!F19</f>
        <v>0</v>
      </c>
      <c r="H152" s="331">
        <f>'Direct electric'!G19</f>
        <v>214.28387876973414</v>
      </c>
      <c r="I152" s="331">
        <f>'Direct electric'!H19</f>
        <v>6.7582685147763648</v>
      </c>
      <c r="J152" s="331">
        <f>'Direct electric'!I19</f>
        <v>0</v>
      </c>
      <c r="K152" s="331">
        <f>'Direct electric'!J19</f>
        <v>0</v>
      </c>
      <c r="L152" s="331">
        <f>'Direct electric'!K19</f>
        <v>316.47678489002624</v>
      </c>
      <c r="M152" s="331">
        <f>'Direct electric'!L19</f>
        <v>9.9813159219423735</v>
      </c>
      <c r="N152" s="331">
        <f>'Direct electric'!M19</f>
        <v>0</v>
      </c>
      <c r="O152" s="331">
        <f>'Direct electric'!N19</f>
        <v>0</v>
      </c>
      <c r="P152" s="331">
        <f>'Direct electric'!O19</f>
        <v>467.9400798680083</v>
      </c>
      <c r="Q152" s="331">
        <f>'Direct electric'!P19</f>
        <v>14.758295055748123</v>
      </c>
      <c r="R152" s="331">
        <f>'Direct electric'!Q19</f>
        <v>0</v>
      </c>
      <c r="S152" s="331">
        <f>'Direct electric'!R19</f>
        <v>0</v>
      </c>
      <c r="T152" s="129">
        <f>'Direct electric'!T19</f>
        <v>92594.81052624833</v>
      </c>
      <c r="U152" s="129">
        <f>'Direct electric'!V19</f>
        <v>91787.072228015953</v>
      </c>
      <c r="V152" s="129">
        <f>'Direct electric'!W19</f>
        <v>807.73829823237872</v>
      </c>
      <c r="W152" s="129">
        <f>'Direct electric'!X19</f>
        <v>0</v>
      </c>
      <c r="X152" s="129">
        <f>'Direct electric'!Y19</f>
        <v>0</v>
      </c>
      <c r="Y152" s="276">
        <f>'Direct electric'!Z19</f>
        <v>19694.077515613786</v>
      </c>
      <c r="Z152" s="276">
        <f>'Direct electric'!AA19</f>
        <v>173.31047032637539</v>
      </c>
      <c r="AA152" s="276">
        <f>'Direct electric'!AB19</f>
        <v>0</v>
      </c>
      <c r="AB152" s="276">
        <f>'Direct electric'!AC19</f>
        <v>0</v>
      </c>
      <c r="AC152" s="276">
        <f>'Direct electric'!AD19</f>
        <v>29086.268035188878</v>
      </c>
      <c r="AD152" s="276">
        <f>'Direct electric'!AE19</f>
        <v>255.96298121712238</v>
      </c>
      <c r="AE152" s="276">
        <f>'Direct electric'!AF19</f>
        <v>0</v>
      </c>
      <c r="AF152" s="276">
        <f>'Direct electric'!AG19</f>
        <v>0</v>
      </c>
      <c r="AG152" s="276">
        <f>'Direct electric'!AH19</f>
        <v>43006.726677213279</v>
      </c>
      <c r="AH152" s="276">
        <f>'Direct electric'!AI19</f>
        <v>378.46484668888093</v>
      </c>
      <c r="AI152" s="276">
        <f>'Direct electric'!AJ19</f>
        <v>0</v>
      </c>
      <c r="AJ152" s="276">
        <f>'Direct electric'!AK19</f>
        <v>0</v>
      </c>
    </row>
    <row r="153" spans="1:36" ht="18.75" hidden="1">
      <c r="A153" s="336" t="s">
        <v>76</v>
      </c>
      <c r="B153" s="334" t="s">
        <v>2</v>
      </c>
      <c r="C153" s="117">
        <f>'Direct electric'!B20</f>
        <v>6.6082875124458926</v>
      </c>
      <c r="D153" s="49">
        <f>'Direct electric'!C20</f>
        <v>2491.0797285206186</v>
      </c>
      <c r="E153" s="49">
        <f>'Direct electric'!D20</f>
        <v>4117.2077839252734</v>
      </c>
      <c r="F153" s="49">
        <f>'Direct electric'!E20</f>
        <v>0</v>
      </c>
      <c r="G153" s="49">
        <f>'Direct electric'!F20</f>
        <v>0</v>
      </c>
      <c r="H153" s="331">
        <f>'Direct electric'!G20</f>
        <v>840.82349439968925</v>
      </c>
      <c r="I153" s="331">
        <f>'Direct electric'!H20</f>
        <v>1389.6966028082693</v>
      </c>
      <c r="J153" s="331">
        <f>'Direct electric'!I20</f>
        <v>0</v>
      </c>
      <c r="K153" s="331">
        <f>'Direct electric'!J20</f>
        <v>0</v>
      </c>
      <c r="L153" s="331">
        <f>'Direct electric'!K20</f>
        <v>854.22107286193966</v>
      </c>
      <c r="M153" s="331">
        <f>'Direct electric'!L20</f>
        <v>1411.8398580798639</v>
      </c>
      <c r="N153" s="331">
        <f>'Direct electric'!M20</f>
        <v>0</v>
      </c>
      <c r="O153" s="331">
        <f>'Direct electric'!N20</f>
        <v>0</v>
      </c>
      <c r="P153" s="331">
        <f>'Direct electric'!O20</f>
        <v>796.03516125876297</v>
      </c>
      <c r="Q153" s="331">
        <f>'Direct electric'!P20</f>
        <v>1315.6713230367657</v>
      </c>
      <c r="R153" s="331">
        <f>'Direct electric'!Q20</f>
        <v>0</v>
      </c>
      <c r="S153" s="331">
        <f>'Direct electric'!R20</f>
        <v>0</v>
      </c>
      <c r="T153" s="129">
        <f>'Direct electric'!T20</f>
        <v>301512.88667241007</v>
      </c>
      <c r="U153" s="129">
        <f>'Direct electric'!V20</f>
        <v>176345.46690237173</v>
      </c>
      <c r="V153" s="129">
        <f>'Direct electric'!W20</f>
        <v>125167.41977003831</v>
      </c>
      <c r="W153" s="129">
        <f>'Direct electric'!X20</f>
        <v>0</v>
      </c>
      <c r="X153" s="129">
        <f>'Direct electric'!Y20</f>
        <v>0</v>
      </c>
      <c r="Y153" s="276">
        <f>'Direct electric'!Z20</f>
        <v>59522.547594438896</v>
      </c>
      <c r="Z153" s="276">
        <f>'Direct electric'!AA20</f>
        <v>42248.229179941656</v>
      </c>
      <c r="AA153" s="276">
        <f>'Direct electric'!AB20</f>
        <v>0</v>
      </c>
      <c r="AB153" s="276">
        <f>'Direct electric'!AC20</f>
        <v>0</v>
      </c>
      <c r="AC153" s="276">
        <f>'Direct electric'!AD20</f>
        <v>60470.972569455655</v>
      </c>
      <c r="AD153" s="276">
        <f>'Direct electric'!AE20</f>
        <v>42921.407283431166</v>
      </c>
      <c r="AE153" s="276">
        <f>'Direct electric'!AF20</f>
        <v>0</v>
      </c>
      <c r="AF153" s="276">
        <f>'Direct electric'!AG20</f>
        <v>0</v>
      </c>
      <c r="AG153" s="276">
        <f>'Direct electric'!AH20</f>
        <v>56351.946738477185</v>
      </c>
      <c r="AH153" s="276">
        <f>'Direct electric'!AI20</f>
        <v>39997.783306665493</v>
      </c>
      <c r="AI153" s="276">
        <f>'Direct electric'!AJ20</f>
        <v>0</v>
      </c>
      <c r="AJ153" s="276">
        <f>'Direct electric'!AK20</f>
        <v>0</v>
      </c>
    </row>
    <row r="154" spans="1:36" ht="18.75" hidden="1">
      <c r="A154" s="336" t="s">
        <v>76</v>
      </c>
      <c r="B154" s="334" t="s">
        <v>23</v>
      </c>
      <c r="C154" s="117">
        <f>'Direct electric'!B21</f>
        <v>3.0986289997484585E-2</v>
      </c>
      <c r="D154" s="49">
        <f>'Direct electric'!C21</f>
        <v>15.364402830308853</v>
      </c>
      <c r="E154" s="49">
        <f>'Direct electric'!D21</f>
        <v>0</v>
      </c>
      <c r="F154" s="49">
        <f>'Direct electric'!E21</f>
        <v>14.020032454759988</v>
      </c>
      <c r="G154" s="49">
        <f>'Direct electric'!F21</f>
        <v>1.6018547124157434</v>
      </c>
      <c r="H154" s="331">
        <f>'Direct electric'!G21</f>
        <v>5.1860045783507882</v>
      </c>
      <c r="I154" s="331">
        <f>'Direct electric'!H21</f>
        <v>0</v>
      </c>
      <c r="J154" s="331">
        <f>'Direct electric'!I21</f>
        <v>4.7322341975819162</v>
      </c>
      <c r="K154" s="331">
        <f>'Direct electric'!J21</f>
        <v>0.54068003580675705</v>
      </c>
      <c r="L154" s="331">
        <f>'Direct electric'!K21</f>
        <v>5.2686377394206385</v>
      </c>
      <c r="M154" s="331">
        <f>'Direct electric'!L21</f>
        <v>0</v>
      </c>
      <c r="N154" s="331">
        <f>'Direct electric'!M21</f>
        <v>4.8076370370436194</v>
      </c>
      <c r="O154" s="331">
        <f>'Direct electric'!N21</f>
        <v>0.54929516520185695</v>
      </c>
      <c r="P154" s="331">
        <f>'Direct electric'!O21</f>
        <v>4.9097605125360282</v>
      </c>
      <c r="Q154" s="331">
        <f>'Direct electric'!P21</f>
        <v>0</v>
      </c>
      <c r="R154" s="331">
        <f>'Direct electric'!Q21</f>
        <v>4.4801612201331773</v>
      </c>
      <c r="S154" s="331">
        <f>'Direct electric'!R21</f>
        <v>0.51187951140698362</v>
      </c>
      <c r="T154" s="129">
        <f>'Direct electric'!T21</f>
        <v>1420.5080697171047</v>
      </c>
      <c r="U154" s="129">
        <f>'Direct electric'!V21</f>
        <v>1336.3733814206303</v>
      </c>
      <c r="V154" s="129">
        <f>'Direct electric'!W21</f>
        <v>0</v>
      </c>
      <c r="W154" s="129">
        <f>'Direct electric'!X21</f>
        <v>78.522826772085665</v>
      </c>
      <c r="X154" s="129">
        <f>'Direct electric'!Y21</f>
        <v>5.6118615243887371</v>
      </c>
      <c r="Y154" s="276">
        <f>'Direct electric'!Z21</f>
        <v>451.07112531329199</v>
      </c>
      <c r="Z154" s="276">
        <f>'Direct electric'!AA21</f>
        <v>0</v>
      </c>
      <c r="AA154" s="276">
        <f>'Direct electric'!AB21</f>
        <v>26.504104561864917</v>
      </c>
      <c r="AB154" s="276">
        <f>'Direct electric'!AC21</f>
        <v>1.8941926920285155</v>
      </c>
      <c r="AC154" s="276">
        <f>'Direct electric'!AD21</f>
        <v>458.25843731597928</v>
      </c>
      <c r="AD154" s="276">
        <f>'Direct electric'!AE21</f>
        <v>0</v>
      </c>
      <c r="AE154" s="276">
        <f>'Direct electric'!AF21</f>
        <v>26.926417714154734</v>
      </c>
      <c r="AF154" s="276">
        <f>'Direct electric'!AG21</f>
        <v>1.9243745261269931</v>
      </c>
      <c r="AG154" s="276">
        <f>'Direct electric'!AH21</f>
        <v>427.04381879135883</v>
      </c>
      <c r="AH154" s="276">
        <f>'Direct electric'!AI21</f>
        <v>0</v>
      </c>
      <c r="AI154" s="276">
        <f>'Direct electric'!AJ21</f>
        <v>25.092304496066006</v>
      </c>
      <c r="AJ154" s="276">
        <f>'Direct electric'!AK21</f>
        <v>1.7932943062332285</v>
      </c>
    </row>
    <row r="155" spans="1:36" ht="18.75" hidden="1">
      <c r="A155" s="336" t="s">
        <v>76</v>
      </c>
      <c r="B155" s="334" t="s">
        <v>17</v>
      </c>
      <c r="C155" s="117" t="str">
        <f>'Direct electric'!B22</f>
        <v>n.a.</v>
      </c>
      <c r="D155" s="49" t="str">
        <f>'Direct electric'!C22</f>
        <v>n.a.</v>
      </c>
      <c r="E155" s="49" t="str">
        <f>'Direct electric'!D22</f>
        <v>n.a.</v>
      </c>
      <c r="F155" s="49" t="str">
        <f>'Direct electric'!E22</f>
        <v>n.a.</v>
      </c>
      <c r="G155" s="49" t="str">
        <f>'Direct electric'!F22</f>
        <v>n.a.</v>
      </c>
      <c r="H155" s="331" t="str">
        <f>'Direct electric'!G22</f>
        <v>n.a.</v>
      </c>
      <c r="I155" s="331" t="str">
        <f>'Direct electric'!H22</f>
        <v>n.a.</v>
      </c>
      <c r="J155" s="331" t="str">
        <f>'Direct electric'!I22</f>
        <v>n.a.</v>
      </c>
      <c r="K155" s="331" t="str">
        <f>'Direct electric'!J22</f>
        <v>n.a.</v>
      </c>
      <c r="L155" s="331" t="str">
        <f>'Direct electric'!K22</f>
        <v>n.a.</v>
      </c>
      <c r="M155" s="331" t="str">
        <f>'Direct electric'!L22</f>
        <v>n.a.</v>
      </c>
      <c r="N155" s="331" t="str">
        <f>'Direct electric'!M22</f>
        <v>n.a.</v>
      </c>
      <c r="O155" s="331" t="str">
        <f>'Direct electric'!N22</f>
        <v>n.a.</v>
      </c>
      <c r="P155" s="331" t="str">
        <f>'Direct electric'!O22</f>
        <v>n.a.</v>
      </c>
      <c r="Q155" s="331" t="str">
        <f>'Direct electric'!P22</f>
        <v>n.a.</v>
      </c>
      <c r="R155" s="331" t="str">
        <f>'Direct electric'!Q22</f>
        <v>n.a.</v>
      </c>
      <c r="S155" s="331" t="str">
        <f>'Direct electric'!R22</f>
        <v>n.a.</v>
      </c>
      <c r="T155" s="129" t="str">
        <f>'Direct electric'!T22</f>
        <v>n.a.</v>
      </c>
      <c r="U155" s="129" t="str">
        <f>'Direct electric'!V22</f>
        <v>n.a.</v>
      </c>
      <c r="V155" s="129" t="str">
        <f>'Direct electric'!W22</f>
        <v>n.a.</v>
      </c>
      <c r="W155" s="129" t="str">
        <f>'Direct electric'!X22</f>
        <v>n.a.</v>
      </c>
      <c r="X155" s="129" t="str">
        <f>'Direct electric'!Y22</f>
        <v>n.a.</v>
      </c>
      <c r="Y155" s="276" t="str">
        <f>'Direct electric'!Z22</f>
        <v>n.a.</v>
      </c>
      <c r="Z155" s="276" t="str">
        <f>'Direct electric'!AA22</f>
        <v>n.a.</v>
      </c>
      <c r="AA155" s="276" t="str">
        <f>'Direct electric'!AB22</f>
        <v>n.a.</v>
      </c>
      <c r="AB155" s="276" t="str">
        <f>'Direct electric'!AC22</f>
        <v>n.a.</v>
      </c>
      <c r="AC155" s="276" t="str">
        <f>'Direct electric'!AD22</f>
        <v>n.a.</v>
      </c>
      <c r="AD155" s="276" t="str">
        <f>'Direct electric'!AE22</f>
        <v>n.a.</v>
      </c>
      <c r="AE155" s="276" t="str">
        <f>'Direct electric'!AF22</f>
        <v>n.a.</v>
      </c>
      <c r="AF155" s="276" t="str">
        <f>'Direct electric'!AG22</f>
        <v>n.a.</v>
      </c>
      <c r="AG155" s="276" t="str">
        <f>'Direct electric'!AH22</f>
        <v>n.a.</v>
      </c>
      <c r="AH155" s="276" t="str">
        <f>'Direct electric'!AI22</f>
        <v>n.a.</v>
      </c>
      <c r="AI155" s="276" t="str">
        <f>'Direct electric'!AJ22</f>
        <v>n.a.</v>
      </c>
      <c r="AJ155" s="276" t="str">
        <f>'Direct electric'!AK22</f>
        <v>n.a.</v>
      </c>
    </row>
    <row r="156" spans="1:36" ht="18.75" hidden="1">
      <c r="A156" s="336" t="s">
        <v>76</v>
      </c>
      <c r="B156" s="334" t="s">
        <v>24</v>
      </c>
      <c r="C156" s="117">
        <f>'Direct electric'!B23</f>
        <v>9.2977052750119957E-2</v>
      </c>
      <c r="D156" s="49">
        <f>'Direct electric'!C23</f>
        <v>90.256870608508436</v>
      </c>
      <c r="E156" s="49">
        <f>'Direct electric'!D23</f>
        <v>2.2088697089777729</v>
      </c>
      <c r="F156" s="49">
        <f>'Direct electric'!E23</f>
        <v>0.51131243263374371</v>
      </c>
      <c r="G156" s="49">
        <f>'Direct electric'!F23</f>
        <v>0</v>
      </c>
      <c r="H156" s="331">
        <f>'Direct electric'!G23</f>
        <v>22.078273034076016</v>
      </c>
      <c r="I156" s="331">
        <f>'Direct electric'!H23</f>
        <v>0.54032483292096312</v>
      </c>
      <c r="J156" s="331">
        <f>'Direct electric'!I23</f>
        <v>0.12507519280577847</v>
      </c>
      <c r="K156" s="331">
        <f>'Direct electric'!J23</f>
        <v>0</v>
      </c>
      <c r="L156" s="331">
        <f>'Direct electric'!K23</f>
        <v>31.832871777820998</v>
      </c>
      <c r="M156" s="331">
        <f>'Direct electric'!L23</f>
        <v>0.77905056696230868</v>
      </c>
      <c r="N156" s="331">
        <f>'Direct electric'!M23</f>
        <v>0.18033577938942327</v>
      </c>
      <c r="O156" s="331">
        <f>'Direct electric'!N23</f>
        <v>0</v>
      </c>
      <c r="P156" s="331">
        <f>'Direct electric'!O23</f>
        <v>36.345725786978029</v>
      </c>
      <c r="Q156" s="331">
        <f>'Direct electric'!P23</f>
        <v>0.88949430885874181</v>
      </c>
      <c r="R156" s="331">
        <f>'Direct electric'!Q23</f>
        <v>0.205901460383968</v>
      </c>
      <c r="S156" s="331">
        <f>'Direct electric'!R23</f>
        <v>0</v>
      </c>
      <c r="T156" s="129">
        <f>'Direct electric'!T23</f>
        <v>7767.2614044746088</v>
      </c>
      <c r="U156" s="129">
        <f>'Direct electric'!V23</f>
        <v>7690.8154386219176</v>
      </c>
      <c r="V156" s="129">
        <f>'Direct electric'!W23</f>
        <v>66.227005629335366</v>
      </c>
      <c r="W156" s="129">
        <f>'Direct electric'!X23</f>
        <v>10.218960223355911</v>
      </c>
      <c r="X156" s="129">
        <f>'Direct electric'!Y23</f>
        <v>0</v>
      </c>
      <c r="Y156" s="276">
        <f>'Direct electric'!Z23</f>
        <v>1881.2963709235689</v>
      </c>
      <c r="Z156" s="276">
        <f>'Direct electric'!AA23</f>
        <v>16.200184017148718</v>
      </c>
      <c r="AA156" s="276">
        <f>'Direct electric'!AB23</f>
        <v>2.4997209900874435</v>
      </c>
      <c r="AB156" s="276">
        <f>'Direct electric'!AC23</f>
        <v>0</v>
      </c>
      <c r="AC156" s="276">
        <f>'Direct electric'!AD23</f>
        <v>2712.4887014151482</v>
      </c>
      <c r="AD156" s="276">
        <f>'Direct electric'!AE23</f>
        <v>23.357731820738959</v>
      </c>
      <c r="AE156" s="276">
        <f>'Direct electric'!AF23</f>
        <v>3.604145017817582</v>
      </c>
      <c r="AF156" s="276">
        <f>'Direct electric'!AG23</f>
        <v>0</v>
      </c>
      <c r="AG156" s="276">
        <f>'Direct electric'!AH23</f>
        <v>3097.0303662832002</v>
      </c>
      <c r="AH156" s="276">
        <f>'Direct electric'!AI23</f>
        <v>26.669089791447689</v>
      </c>
      <c r="AI156" s="276">
        <f>'Direct electric'!AJ23</f>
        <v>4.1150942154508847</v>
      </c>
      <c r="AJ156" s="276">
        <f>'Direct electric'!AK23</f>
        <v>0</v>
      </c>
    </row>
    <row r="157" spans="1:36" ht="18.75" hidden="1">
      <c r="A157" s="336" t="s">
        <v>76</v>
      </c>
      <c r="B157" s="334" t="s">
        <v>27</v>
      </c>
      <c r="C157" s="117">
        <f>'Direct electric'!B24</f>
        <v>0.38802653141606713</v>
      </c>
      <c r="D157" s="49">
        <f>'Direct electric'!C24</f>
        <v>374.3789156028721</v>
      </c>
      <c r="E157" s="49">
        <f>'Direct electric'!D24</f>
        <v>2.326298149976421</v>
      </c>
      <c r="F157" s="49">
        <f>'Direct electric'!E24</f>
        <v>11.321317663218585</v>
      </c>
      <c r="G157" s="49">
        <f>'Direct electric'!F24</f>
        <v>0</v>
      </c>
      <c r="H157" s="331">
        <f>'Direct electric'!G24</f>
        <v>115.2848427658101</v>
      </c>
      <c r="I157" s="331">
        <f>'Direct electric'!H24</f>
        <v>0.71635154991182726</v>
      </c>
      <c r="J157" s="331">
        <f>'Direct electric'!I24</f>
        <v>3.4862442095708936</v>
      </c>
      <c r="K157" s="331">
        <f>'Direct electric'!J24</f>
        <v>0</v>
      </c>
      <c r="L157" s="331">
        <f>'Direct electric'!K24</f>
        <v>142.23038011228286</v>
      </c>
      <c r="M157" s="331">
        <f>'Direct electric'!L24</f>
        <v>0.88378446631493068</v>
      </c>
      <c r="N157" s="331">
        <f>'Direct electric'!M24</f>
        <v>4.3010844027326636</v>
      </c>
      <c r="O157" s="331">
        <f>'Direct electric'!N24</f>
        <v>0</v>
      </c>
      <c r="P157" s="331">
        <f>'Direct electric'!O24</f>
        <v>116.8636927247791</v>
      </c>
      <c r="Q157" s="331">
        <f>'Direct electric'!P24</f>
        <v>0.72616213374966287</v>
      </c>
      <c r="R157" s="331">
        <f>'Direct electric'!Q24</f>
        <v>3.5339890509150265</v>
      </c>
      <c r="S157" s="331">
        <f>'Direct electric'!R24</f>
        <v>0</v>
      </c>
      <c r="T157" s="129">
        <f>'Direct electric'!T24</f>
        <v>32065.447333913431</v>
      </c>
      <c r="U157" s="129">
        <f>'Direct electric'!V24</f>
        <v>31807.929900188887</v>
      </c>
      <c r="V157" s="129">
        <f>'Direct electric'!W24</f>
        <v>61.211836039974642</v>
      </c>
      <c r="W157" s="129">
        <f>'Direct electric'!X24</f>
        <v>196.30559768456669</v>
      </c>
      <c r="X157" s="129">
        <f>'Direct electric'!Y24</f>
        <v>0</v>
      </c>
      <c r="Y157" s="276">
        <f>'Direct electric'!Z24</f>
        <v>9794.8149439563531</v>
      </c>
      <c r="Z157" s="276">
        <f>'Direct electric'!AA24</f>
        <v>18.849343804287912</v>
      </c>
      <c r="AA157" s="276">
        <f>'Direct electric'!AB24</f>
        <v>60.449611396171349</v>
      </c>
      <c r="AB157" s="276">
        <f>'Direct electric'!AC24</f>
        <v>0</v>
      </c>
      <c r="AC157" s="276">
        <f>'Direct electric'!AD24</f>
        <v>12084.157979365667</v>
      </c>
      <c r="AD157" s="276">
        <f>'Direct electric'!AE24</f>
        <v>23.25500273784526</v>
      </c>
      <c r="AE157" s="276">
        <f>'Direct electric'!AF24</f>
        <v>74.578504860198933</v>
      </c>
      <c r="AF157" s="276">
        <f>'Direct electric'!AG24</f>
        <v>0</v>
      </c>
      <c r="AG157" s="276">
        <f>'Direct electric'!AH24</f>
        <v>9928.9569768668644</v>
      </c>
      <c r="AH157" s="276">
        <f>'Direct electric'!AI24</f>
        <v>19.10748949784147</v>
      </c>
      <c r="AI157" s="276">
        <f>'Direct electric'!AJ24</f>
        <v>61.277481428196417</v>
      </c>
      <c r="AJ157" s="276">
        <f>'Direct electric'!AK24</f>
        <v>0</v>
      </c>
    </row>
    <row r="158" spans="1:36" ht="18.75" hidden="1">
      <c r="A158" s="336" t="s">
        <v>76</v>
      </c>
      <c r="B158" s="334" t="s">
        <v>8</v>
      </c>
      <c r="C158" s="117">
        <f>'Direct electric'!B25</f>
        <v>9.831706369276233E-2</v>
      </c>
      <c r="D158" s="49">
        <f>'Direct electric'!C25</f>
        <v>55.525072702470318</v>
      </c>
      <c r="E158" s="49">
        <f>'Direct electric'!D25</f>
        <v>37.845960864216472</v>
      </c>
      <c r="F158" s="49">
        <f>'Direct electric'!E25</f>
        <v>4.9460301260755406</v>
      </c>
      <c r="G158" s="49">
        <f>'Direct electric'!F25</f>
        <v>0</v>
      </c>
      <c r="H158" s="331">
        <f>'Direct electric'!G25</f>
        <v>19.852643872895225</v>
      </c>
      <c r="I158" s="331">
        <f>'Direct electric'!H25</f>
        <v>13.531587560287738</v>
      </c>
      <c r="J158" s="331">
        <f>'Direct electric'!I25</f>
        <v>1.768422262204804</v>
      </c>
      <c r="K158" s="331">
        <f>'Direct electric'!J25</f>
        <v>0</v>
      </c>
      <c r="L158" s="331">
        <f>'Direct electric'!K25</f>
        <v>17.922191525176927</v>
      </c>
      <c r="M158" s="331">
        <f>'Direct electric'!L25</f>
        <v>12.215788760825184</v>
      </c>
      <c r="N158" s="331">
        <f>'Direct electric'!M25</f>
        <v>1.5964625509599208</v>
      </c>
      <c r="O158" s="331">
        <f>'Direct electric'!N25</f>
        <v>0</v>
      </c>
      <c r="P158" s="331">
        <f>'Direct electric'!O25</f>
        <v>17.750237311315626</v>
      </c>
      <c r="Q158" s="331">
        <f>'Direct electric'!P25</f>
        <v>12.098584547818499</v>
      </c>
      <c r="R158" s="331">
        <f>'Direct electric'!Q25</f>
        <v>1.581145313527005</v>
      </c>
      <c r="S158" s="331">
        <f>'Direct electric'!R25</f>
        <v>0</v>
      </c>
      <c r="T158" s="129">
        <f>'Direct electric'!T25</f>
        <v>4947.8822765269733</v>
      </c>
      <c r="U158" s="129">
        <f>'Direct electric'!V25</f>
        <v>3482.2906995237963</v>
      </c>
      <c r="V158" s="129">
        <f>'Direct electric'!W25</f>
        <v>1371.3517831654524</v>
      </c>
      <c r="W158" s="129">
        <f>'Direct electric'!X25</f>
        <v>94.239793837724292</v>
      </c>
      <c r="X158" s="129">
        <f>'Direct electric'!Y25</f>
        <v>0</v>
      </c>
      <c r="Y158" s="276">
        <f>'Direct electric'!Z25</f>
        <v>1245.0713478823175</v>
      </c>
      <c r="Z158" s="276">
        <f>'Direct electric'!AA25</f>
        <v>490.31828770645734</v>
      </c>
      <c r="AA158" s="276">
        <f>'Direct electric'!AB25</f>
        <v>33.694851252289965</v>
      </c>
      <c r="AB158" s="276">
        <f>'Direct electric'!AC25</f>
        <v>0</v>
      </c>
      <c r="AC158" s="276">
        <f>'Direct electric'!AD25</f>
        <v>1124.001785461074</v>
      </c>
      <c r="AD158" s="276">
        <f>'Direct electric'!AE25</f>
        <v>442.64020030952128</v>
      </c>
      <c r="AE158" s="276">
        <f>'Direct electric'!AF25</f>
        <v>30.418395727149083</v>
      </c>
      <c r="AF158" s="276">
        <f>'Direct electric'!AG25</f>
        <v>0</v>
      </c>
      <c r="AG158" s="276">
        <f>'Direct electric'!AH25</f>
        <v>1113.2175661804049</v>
      </c>
      <c r="AH158" s="276">
        <f>'Direct electric'!AI25</f>
        <v>438.39329514947372</v>
      </c>
      <c r="AI158" s="276">
        <f>'Direct electric'!AJ25</f>
        <v>30.126546858285241</v>
      </c>
      <c r="AJ158" s="276">
        <f>'Direct electric'!AK25</f>
        <v>0</v>
      </c>
    </row>
    <row r="159" spans="1:36" ht="18.75" hidden="1">
      <c r="A159" s="336" t="s">
        <v>76</v>
      </c>
      <c r="B159" s="334" t="s">
        <v>11</v>
      </c>
      <c r="C159" s="117">
        <f>'Direct electric'!B26</f>
        <v>5.9649012271636233</v>
      </c>
      <c r="D159" s="49">
        <f>'Direct electric'!C26</f>
        <v>4912.535236257052</v>
      </c>
      <c r="E159" s="49">
        <f>'Direct electric'!D26</f>
        <v>207.58854675484579</v>
      </c>
      <c r="F159" s="49">
        <f>'Direct electric'!E26</f>
        <v>844.77744415172504</v>
      </c>
      <c r="G159" s="49">
        <f>'Direct electric'!F26</f>
        <v>0</v>
      </c>
      <c r="H159" s="331">
        <f>'Direct electric'!G26</f>
        <v>1658.1464641295479</v>
      </c>
      <c r="I159" s="331">
        <f>'Direct electric'!H26</f>
        <v>70.068141650135075</v>
      </c>
      <c r="J159" s="331">
        <f>'Direct electric'!I26</f>
        <v>285.14090273759484</v>
      </c>
      <c r="K159" s="331">
        <f>'Direct electric'!J26</f>
        <v>0</v>
      </c>
      <c r="L159" s="331">
        <f>'Direct electric'!K26</f>
        <v>1684.5671665754746</v>
      </c>
      <c r="M159" s="331">
        <f>'Direct electric'!L26</f>
        <v>71.184598827788008</v>
      </c>
      <c r="N159" s="331">
        <f>'Direct electric'!M26</f>
        <v>289.68430291928371</v>
      </c>
      <c r="O159" s="331">
        <f>'Direct electric'!N26</f>
        <v>0</v>
      </c>
      <c r="P159" s="331">
        <f>'Direct electric'!O26</f>
        <v>1569.8216055515825</v>
      </c>
      <c r="Q159" s="331">
        <f>'Direct electric'!P26</f>
        <v>66.335806276903824</v>
      </c>
      <c r="R159" s="331">
        <f>'Direct electric'!Q26</f>
        <v>269.95223849476963</v>
      </c>
      <c r="S159" s="331">
        <f>'Direct electric'!R26</f>
        <v>0</v>
      </c>
      <c r="T159" s="129">
        <f>'Direct electric'!T26</f>
        <v>438492.82000000007</v>
      </c>
      <c r="U159" s="129">
        <f>'Direct electric'!V26</f>
        <v>416486.11631745228</v>
      </c>
      <c r="V159" s="129">
        <f>'Direct electric'!W26</f>
        <v>5728.3032770532054</v>
      </c>
      <c r="W159" s="129">
        <f>'Direct electric'!X26</f>
        <v>16278.400405494589</v>
      </c>
      <c r="X159" s="129">
        <f>'Direct electric'!Y26</f>
        <v>0</v>
      </c>
      <c r="Y159" s="276">
        <f>'Direct electric'!Z26</f>
        <v>140578.12268375864</v>
      </c>
      <c r="Z159" s="276">
        <f>'Direct electric'!AA26</f>
        <v>1933.4957140265622</v>
      </c>
      <c r="AA159" s="276">
        <f>'Direct electric'!AB26</f>
        <v>5494.5096118275405</v>
      </c>
      <c r="AB159" s="276">
        <f>'Direct electric'!AC26</f>
        <v>0</v>
      </c>
      <c r="AC159" s="276">
        <f>'Direct electric'!AD26</f>
        <v>142818.07725362491</v>
      </c>
      <c r="AD159" s="276">
        <f>'Direct electric'!AE26</f>
        <v>1964.3037976584187</v>
      </c>
      <c r="AE159" s="276">
        <f>'Direct electric'!AF26</f>
        <v>5582.0584542734869</v>
      </c>
      <c r="AF159" s="276">
        <f>'Direct electric'!AG26</f>
        <v>0</v>
      </c>
      <c r="AG159" s="276">
        <f>'Direct electric'!AH26</f>
        <v>133089.91638003083</v>
      </c>
      <c r="AH159" s="276">
        <f>'Direct electric'!AI26</f>
        <v>1830.5037653677034</v>
      </c>
      <c r="AI159" s="276">
        <f>'Direct electric'!AJ26</f>
        <v>5201.83233939208</v>
      </c>
      <c r="AJ159" s="276">
        <f>'Direct electric'!AK26</f>
        <v>0</v>
      </c>
    </row>
    <row r="160" spans="1:36" ht="18.75" hidden="1">
      <c r="A160" s="336" t="s">
        <v>76</v>
      </c>
      <c r="B160" s="334" t="s">
        <v>14</v>
      </c>
      <c r="C160" s="117">
        <f>'Direct electric'!B27</f>
        <v>21.255562499229494</v>
      </c>
      <c r="D160" s="49">
        <f>'Direct electric'!C27</f>
        <v>21255.562499229494</v>
      </c>
      <c r="E160" s="49">
        <f>'Direct electric'!D27</f>
        <v>0</v>
      </c>
      <c r="F160" s="49">
        <f>'Direct electric'!E27</f>
        <v>0</v>
      </c>
      <c r="G160" s="49">
        <f>'Direct electric'!F27</f>
        <v>0</v>
      </c>
      <c r="H160" s="331">
        <f>'Direct electric'!G27</f>
        <v>7174.4698218257809</v>
      </c>
      <c r="I160" s="331">
        <f>'Direct electric'!H27</f>
        <v>0</v>
      </c>
      <c r="J160" s="331">
        <f>'Direct electric'!I27</f>
        <v>0</v>
      </c>
      <c r="K160" s="331">
        <f>'Direct electric'!J27</f>
        <v>0</v>
      </c>
      <c r="L160" s="331">
        <f>'Direct electric'!K27</f>
        <v>7288.7869442696347</v>
      </c>
      <c r="M160" s="331">
        <f>'Direct electric'!L27</f>
        <v>0</v>
      </c>
      <c r="N160" s="331">
        <f>'Direct electric'!M27</f>
        <v>0</v>
      </c>
      <c r="O160" s="331">
        <f>'Direct electric'!N27</f>
        <v>0</v>
      </c>
      <c r="P160" s="331">
        <f>'Direct electric'!O27</f>
        <v>6792.3057331321452</v>
      </c>
      <c r="Q160" s="331">
        <f>'Direct electric'!P27</f>
        <v>0</v>
      </c>
      <c r="R160" s="331">
        <f>'Direct electric'!Q27</f>
        <v>0</v>
      </c>
      <c r="S160" s="331">
        <f>'Direct electric'!R27</f>
        <v>0</v>
      </c>
      <c r="T160" s="129">
        <f>'Direct electric'!T27</f>
        <v>2047901.1895380015</v>
      </c>
      <c r="U160" s="129">
        <f>'Direct electric'!V27</f>
        <v>2047901.1895380015</v>
      </c>
      <c r="V160" s="129">
        <f>'Direct electric'!W27</f>
        <v>0</v>
      </c>
      <c r="W160" s="129">
        <f>'Direct electric'!X27</f>
        <v>0</v>
      </c>
      <c r="X160" s="129">
        <f>'Direct electric'!Y27</f>
        <v>0</v>
      </c>
      <c r="Y160" s="276">
        <f>'Direct electric'!Z27</f>
        <v>691235.77806776215</v>
      </c>
      <c r="Z160" s="276">
        <f>'Direct electric'!AA27</f>
        <v>0</v>
      </c>
      <c r="AA160" s="276">
        <f>'Direct electric'!AB27</f>
        <v>0</v>
      </c>
      <c r="AB160" s="276">
        <f>'Direct electric'!AC27</f>
        <v>0</v>
      </c>
      <c r="AC160" s="276">
        <f>'Direct electric'!AD27</f>
        <v>702249.84419966699</v>
      </c>
      <c r="AD160" s="276">
        <f>'Direct electric'!AE27</f>
        <v>0</v>
      </c>
      <c r="AE160" s="276">
        <f>'Direct electric'!AF27</f>
        <v>0</v>
      </c>
      <c r="AF160" s="276">
        <f>'Direct electric'!AG27</f>
        <v>0</v>
      </c>
      <c r="AG160" s="276">
        <f>'Direct electric'!AH27</f>
        <v>654415.5672705723</v>
      </c>
      <c r="AH160" s="276">
        <f>'Direct electric'!AI27</f>
        <v>0</v>
      </c>
      <c r="AI160" s="276">
        <f>'Direct electric'!AJ27</f>
        <v>0</v>
      </c>
      <c r="AJ160" s="276">
        <f>'Direct electric'!AK27</f>
        <v>0</v>
      </c>
    </row>
    <row r="161" spans="1:36" ht="18.75" hidden="1">
      <c r="A161" s="336" t="s">
        <v>76</v>
      </c>
      <c r="B161" s="334" t="s">
        <v>12</v>
      </c>
      <c r="C161" s="117">
        <f>'Direct electric'!B28</f>
        <v>0.71582232980411298</v>
      </c>
      <c r="D161" s="49">
        <f>'Direct electric'!C28</f>
        <v>622.88833687116664</v>
      </c>
      <c r="E161" s="49">
        <f>'Direct electric'!D28</f>
        <v>0</v>
      </c>
      <c r="F161" s="49">
        <f>'Direct electric'!E28</f>
        <v>92.933992932946282</v>
      </c>
      <c r="G161" s="49">
        <f>'Direct electric'!F28</f>
        <v>0</v>
      </c>
      <c r="H161" s="331">
        <f>'Direct electric'!G28</f>
        <v>220.96448620605591</v>
      </c>
      <c r="I161" s="331">
        <f>'Direct electric'!H28</f>
        <v>0</v>
      </c>
      <c r="J161" s="331">
        <f>'Direct electric'!I28</f>
        <v>32.967565426984429</v>
      </c>
      <c r="K161" s="331">
        <f>'Direct electric'!J28</f>
        <v>0</v>
      </c>
      <c r="L161" s="331">
        <f>'Direct electric'!K28</f>
        <v>211.22026556211944</v>
      </c>
      <c r="M161" s="331">
        <f>'Direct electric'!L28</f>
        <v>0</v>
      </c>
      <c r="N161" s="331">
        <f>'Direct electric'!M28</f>
        <v>31.51374252028268</v>
      </c>
      <c r="O161" s="331">
        <f>'Direct electric'!N28</f>
        <v>0</v>
      </c>
      <c r="P161" s="331">
        <f>'Direct electric'!O28</f>
        <v>190.70358508666132</v>
      </c>
      <c r="Q161" s="331">
        <f>'Direct electric'!P28</f>
        <v>0</v>
      </c>
      <c r="R161" s="331">
        <f>'Direct electric'!Q28</f>
        <v>28.452684983242765</v>
      </c>
      <c r="S161" s="331">
        <f>'Direct electric'!R28</f>
        <v>0</v>
      </c>
      <c r="T161" s="129">
        <f>'Direct electric'!T28</f>
        <v>50102.318587353664</v>
      </c>
      <c r="U161" s="129">
        <f>'Direct electric'!V28</f>
        <v>49280.532272283817</v>
      </c>
      <c r="V161" s="129">
        <f>'Direct electric'!W28</f>
        <v>0</v>
      </c>
      <c r="W161" s="129">
        <f>'Direct electric'!X28</f>
        <v>821.78631506984652</v>
      </c>
      <c r="X161" s="129">
        <f>'Direct electric'!Y28</f>
        <v>0</v>
      </c>
      <c r="Y161" s="276">
        <f>'Direct electric'!Z28</f>
        <v>17481.861273064544</v>
      </c>
      <c r="Z161" s="276">
        <f>'Direct electric'!AA28</f>
        <v>0</v>
      </c>
      <c r="AA161" s="276">
        <f>'Direct electric'!AB28</f>
        <v>291.52189908942682</v>
      </c>
      <c r="AB161" s="276">
        <f>'Direct electric'!AC28</f>
        <v>0</v>
      </c>
      <c r="AC161" s="276">
        <f>'Direct electric'!AD28</f>
        <v>16710.935969925216</v>
      </c>
      <c r="AD161" s="276">
        <f>'Direct electric'!AE28</f>
        <v>0</v>
      </c>
      <c r="AE161" s="276">
        <f>'Direct electric'!AF28</f>
        <v>278.66619654626902</v>
      </c>
      <c r="AF161" s="276">
        <f>'Direct electric'!AG28</f>
        <v>0</v>
      </c>
      <c r="AG161" s="276">
        <f>'Direct electric'!AH28</f>
        <v>15087.735029294057</v>
      </c>
      <c r="AH161" s="276">
        <f>'Direct electric'!AI28</f>
        <v>0</v>
      </c>
      <c r="AI161" s="276">
        <f>'Direct electric'!AJ28</f>
        <v>251.59821943415065</v>
      </c>
      <c r="AJ161" s="276">
        <f>'Direct electric'!AK28</f>
        <v>0</v>
      </c>
    </row>
    <row r="162" spans="1:36" ht="18.75" hidden="1">
      <c r="A162" s="336" t="s">
        <v>76</v>
      </c>
      <c r="B162" s="334" t="s">
        <v>25</v>
      </c>
      <c r="C162" s="117">
        <f>'Direct electric'!B29</f>
        <v>0.54506824498496831</v>
      </c>
      <c r="D162" s="49">
        <f>'Direct electric'!C29</f>
        <v>540.27721429728911</v>
      </c>
      <c r="E162" s="49">
        <f>'Direct electric'!D29</f>
        <v>2.3129113664657672</v>
      </c>
      <c r="F162" s="49">
        <f>'Direct electric'!E29</f>
        <v>2.4781193212133221</v>
      </c>
      <c r="G162" s="49">
        <f>'Direct electric'!F29</f>
        <v>0</v>
      </c>
      <c r="H162" s="331">
        <f>'Direct electric'!G29</f>
        <v>174.62445930533463</v>
      </c>
      <c r="I162" s="331">
        <f>'Direct electric'!H29</f>
        <v>0.74756233670814243</v>
      </c>
      <c r="J162" s="331">
        <f>'Direct electric'!I29</f>
        <v>0.80095964647300977</v>
      </c>
      <c r="K162" s="331">
        <f>'Direct electric'!J29</f>
        <v>0</v>
      </c>
      <c r="L162" s="331">
        <f>'Direct electric'!K29</f>
        <v>188.18115943871871</v>
      </c>
      <c r="M162" s="331">
        <f>'Direct electric'!L29</f>
        <v>0.80559818386311532</v>
      </c>
      <c r="N162" s="331">
        <f>'Direct electric'!M29</f>
        <v>0.8631409112819094</v>
      </c>
      <c r="O162" s="331">
        <f>'Direct electric'!N29</f>
        <v>0</v>
      </c>
      <c r="P162" s="331">
        <f>'Direct electric'!O29</f>
        <v>177.47159555323577</v>
      </c>
      <c r="Q162" s="331">
        <f>'Direct electric'!P29</f>
        <v>0.75975084589450936</v>
      </c>
      <c r="R162" s="331">
        <f>'Direct electric'!Q29</f>
        <v>0.81401876345840296</v>
      </c>
      <c r="S162" s="331">
        <f>'Direct electric'!R29</f>
        <v>0</v>
      </c>
      <c r="T162" s="129">
        <f>'Direct electric'!T29</f>
        <v>39149.158413525642</v>
      </c>
      <c r="U162" s="129">
        <f>'Direct electric'!V29</f>
        <v>39038.153605991713</v>
      </c>
      <c r="V162" s="129">
        <f>'Direct electric'!W29</f>
        <v>70.366253947431787</v>
      </c>
      <c r="W162" s="129">
        <f>'Direct electric'!X29</f>
        <v>40.638553586496954</v>
      </c>
      <c r="X162" s="129">
        <f>'Direct electric'!Y29</f>
        <v>0</v>
      </c>
      <c r="Y162" s="276">
        <f>'Direct electric'!Z29</f>
        <v>12617.627183466262</v>
      </c>
      <c r="Z162" s="276">
        <f>'Direct electric'!AA29</f>
        <v>22.743267203844763</v>
      </c>
      <c r="AA162" s="276">
        <f>'Direct electric'!AB29</f>
        <v>13.13489678853648</v>
      </c>
      <c r="AB162" s="276">
        <f>'Direct electric'!AC29</f>
        <v>0</v>
      </c>
      <c r="AC162" s="276">
        <f>'Direct electric'!AD29</f>
        <v>13597.177177788633</v>
      </c>
      <c r="AD162" s="276">
        <f>'Direct electric'!AE29</f>
        <v>24.508905618775177</v>
      </c>
      <c r="AE162" s="276">
        <f>'Direct electric'!AF29</f>
        <v>14.154604209555815</v>
      </c>
      <c r="AF162" s="276">
        <f>'Direct electric'!AG29</f>
        <v>0</v>
      </c>
      <c r="AG162" s="276">
        <f>'Direct electric'!AH29</f>
        <v>12823.349244736815</v>
      </c>
      <c r="AH162" s="276">
        <f>'Direct electric'!AI29</f>
        <v>23.114081124811843</v>
      </c>
      <c r="AI162" s="276">
        <f>'Direct electric'!AJ29</f>
        <v>13.34905258840466</v>
      </c>
      <c r="AJ162" s="276">
        <f>'Direct electric'!AK29</f>
        <v>0</v>
      </c>
    </row>
    <row r="163" spans="1:36" ht="18.75" hidden="1">
      <c r="A163" s="336" t="s">
        <v>76</v>
      </c>
      <c r="B163" s="334" t="s">
        <v>26</v>
      </c>
      <c r="C163" s="117">
        <f>'Direct electric'!B30</f>
        <v>0.40313102781297283</v>
      </c>
      <c r="D163" s="49">
        <f>'Direct electric'!C30</f>
        <v>156.82959124633118</v>
      </c>
      <c r="E163" s="49">
        <f>'Direct electric'!D30</f>
        <v>222.34814093585626</v>
      </c>
      <c r="F163" s="49">
        <f>'Direct electric'!E30</f>
        <v>23.953295630785405</v>
      </c>
      <c r="G163" s="49">
        <f>'Direct electric'!F30</f>
        <v>0</v>
      </c>
      <c r="H163" s="331">
        <f>'Direct electric'!G30</f>
        <v>44.052047962154319</v>
      </c>
      <c r="I163" s="331">
        <f>'Direct electric'!H30</f>
        <v>62.455630286107287</v>
      </c>
      <c r="J163" s="331">
        <f>'Direct electric'!I30</f>
        <v>6.7282693246431897</v>
      </c>
      <c r="K163" s="331">
        <f>'Direct electric'!J30</f>
        <v>0</v>
      </c>
      <c r="L163" s="331">
        <f>'Direct electric'!K30</f>
        <v>54.744942390640468</v>
      </c>
      <c r="M163" s="331">
        <f>'Direct electric'!L30</f>
        <v>77.615685085095294</v>
      </c>
      <c r="N163" s="331">
        <f>'Direct electric'!M30</f>
        <v>8.3614436469048936</v>
      </c>
      <c r="O163" s="331">
        <f>'Direct electric'!N30</f>
        <v>0</v>
      </c>
      <c r="P163" s="331">
        <f>'Direct electric'!O30</f>
        <v>58.032600898136018</v>
      </c>
      <c r="Q163" s="331">
        <f>'Direct electric'!P30</f>
        <v>82.276825571174882</v>
      </c>
      <c r="R163" s="331">
        <f>'Direct electric'!Q30</f>
        <v>8.8635826599398442</v>
      </c>
      <c r="S163" s="331">
        <f>'Direct electric'!R30</f>
        <v>0</v>
      </c>
      <c r="T163" s="129">
        <f>'Direct electric'!T30</f>
        <v>65459</v>
      </c>
      <c r="U163" s="129">
        <f>'Direct electric'!V30</f>
        <v>45898.528623873681</v>
      </c>
      <c r="V163" s="129">
        <f>'Direct electric'!W30</f>
        <v>18167.57854800536</v>
      </c>
      <c r="W163" s="129">
        <f>'Direct electric'!X30</f>
        <v>1392.892828120966</v>
      </c>
      <c r="X163" s="129">
        <f>'Direct electric'!Y30</f>
        <v>0</v>
      </c>
      <c r="Y163" s="276">
        <f>'Direct electric'!Z30</f>
        <v>12892.491578042651</v>
      </c>
      <c r="Z163" s="276">
        <f>'Direct electric'!AA30</f>
        <v>5103.1124623406195</v>
      </c>
      <c r="AA163" s="276">
        <f>'Direct electric'!AB30</f>
        <v>391.25130138322027</v>
      </c>
      <c r="AB163" s="276">
        <f>'Direct electric'!AC30</f>
        <v>0</v>
      </c>
      <c r="AC163" s="276">
        <f>'Direct electric'!AD30</f>
        <v>16021.927273804005</v>
      </c>
      <c r="AD163" s="276">
        <f>'Direct electric'!AE30</f>
        <v>6341.8072640755927</v>
      </c>
      <c r="AE163" s="276">
        <f>'Direct electric'!AF30</f>
        <v>486.22098052941539</v>
      </c>
      <c r="AF163" s="276">
        <f>'Direct electric'!AG30</f>
        <v>0</v>
      </c>
      <c r="AG163" s="276">
        <f>'Direct electric'!AH30</f>
        <v>16984.109773373173</v>
      </c>
      <c r="AH163" s="276">
        <f>'Direct electric'!AI30</f>
        <v>6722.6588221219808</v>
      </c>
      <c r="AI163" s="276">
        <f>'Direct electric'!AJ30</f>
        <v>515.42054624918228</v>
      </c>
      <c r="AJ163" s="276">
        <f>'Direct electric'!AK30</f>
        <v>0</v>
      </c>
    </row>
    <row r="164" spans="1:36" ht="18.75" hidden="1">
      <c r="A164" s="336" t="s">
        <v>76</v>
      </c>
      <c r="B164" s="334" t="s">
        <v>5</v>
      </c>
      <c r="C164" s="117">
        <f>'Direct electric'!B31</f>
        <v>56.579396854310815</v>
      </c>
      <c r="D164" s="49">
        <f>'Direct electric'!C31</f>
        <v>23097.2612363726</v>
      </c>
      <c r="E164" s="49">
        <f>'Direct electric'!D31</f>
        <v>31463.879825719618</v>
      </c>
      <c r="F164" s="49">
        <f>'Direct electric'!E31</f>
        <v>2018.2557922185999</v>
      </c>
      <c r="G164" s="49">
        <f>'Direct electric'!F31</f>
        <v>0</v>
      </c>
      <c r="H164" s="331">
        <f>'Direct electric'!G31</f>
        <v>8367.4457150825674</v>
      </c>
      <c r="I164" s="331">
        <f>'Direct electric'!H31</f>
        <v>11398.420952740502</v>
      </c>
      <c r="J164" s="331">
        <f>'Direct electric'!I31</f>
        <v>731.1536033521644</v>
      </c>
      <c r="K164" s="331">
        <f>'Direct electric'!J31</f>
        <v>0</v>
      </c>
      <c r="L164" s="331">
        <f>'Direct electric'!K31</f>
        <v>9379.4364324974904</v>
      </c>
      <c r="M164" s="331">
        <f>'Direct electric'!L31</f>
        <v>12776.989346266952</v>
      </c>
      <c r="N164" s="331">
        <f>'Direct electric'!M31</f>
        <v>819.58210170060715</v>
      </c>
      <c r="O164" s="331">
        <f>'Direct electric'!N31</f>
        <v>0</v>
      </c>
      <c r="P164" s="331">
        <f>'Direct electric'!O31</f>
        <v>5350.3790887925452</v>
      </c>
      <c r="Q164" s="331">
        <f>'Direct electric'!P31</f>
        <v>7288.469526712166</v>
      </c>
      <c r="R164" s="331">
        <f>'Direct electric'!Q31</f>
        <v>467.52008716582844</v>
      </c>
      <c r="S164" s="331">
        <f>'Direct electric'!R31</f>
        <v>0</v>
      </c>
      <c r="T164" s="129">
        <f>'Direct electric'!T31</f>
        <v>7120646</v>
      </c>
      <c r="U164" s="129">
        <f>'Direct electric'!V31</f>
        <v>4652115.2742533255</v>
      </c>
      <c r="V164" s="129">
        <f>'Direct electric'!W31</f>
        <v>2369101.4659809032</v>
      </c>
      <c r="W164" s="129">
        <f>'Direct electric'!X31</f>
        <v>99429.25976577145</v>
      </c>
      <c r="X164" s="129">
        <f>'Direct electric'!Y31</f>
        <v>0</v>
      </c>
      <c r="Y164" s="276">
        <f>'Direct electric'!Z31</f>
        <v>1685321.9790544519</v>
      </c>
      <c r="Z164" s="276">
        <f>'Direct electric'!AA31</f>
        <v>858254.47905922239</v>
      </c>
      <c r="AA164" s="276">
        <f>'Direct electric'!AB31</f>
        <v>36020.241753632065</v>
      </c>
      <c r="AB164" s="276">
        <f>'Direct electric'!AC31</f>
        <v>0</v>
      </c>
      <c r="AC164" s="276">
        <f>'Direct electric'!AD31</f>
        <v>1889151.2307440308</v>
      </c>
      <c r="AD164" s="276">
        <f>'Direct electric'!AE31</f>
        <v>962055.0408509929</v>
      </c>
      <c r="AE164" s="276">
        <f>'Direct electric'!AF31</f>
        <v>40376.666824667904</v>
      </c>
      <c r="AF164" s="276">
        <f>'Direct electric'!AG31</f>
        <v>0</v>
      </c>
      <c r="AG164" s="276">
        <f>'Direct electric'!AH31</f>
        <v>1077642.0644548431</v>
      </c>
      <c r="AH164" s="276">
        <f>'Direct electric'!AI31</f>
        <v>548791.94607068808</v>
      </c>
      <c r="AI164" s="276">
        <f>'Direct electric'!AJ31</f>
        <v>23032.351187471482</v>
      </c>
      <c r="AJ164" s="276">
        <f>'Direct electric'!AK31</f>
        <v>0</v>
      </c>
    </row>
    <row r="165" spans="1:36" ht="18.75" hidden="1">
      <c r="A165" s="336" t="s">
        <v>76</v>
      </c>
      <c r="B165" s="334" t="s">
        <v>7</v>
      </c>
      <c r="C165" s="117">
        <f>'Direct electric'!B32</f>
        <v>3.7593217115860149</v>
      </c>
      <c r="D165" s="49">
        <f>'Direct electric'!C32</f>
        <v>3614.3264237972712</v>
      </c>
      <c r="E165" s="49">
        <f>'Direct electric'!D32</f>
        <v>40.196307356593074</v>
      </c>
      <c r="F165" s="49">
        <f>'Direct electric'!E32</f>
        <v>104.79898043215051</v>
      </c>
      <c r="G165" s="49">
        <f>'Direct electric'!F32</f>
        <v>0</v>
      </c>
      <c r="H165" s="331">
        <f>'Direct electric'!G32</f>
        <v>1219.9571690799057</v>
      </c>
      <c r="I165" s="331">
        <f>'Direct electric'!H32</f>
        <v>13.567610553198231</v>
      </c>
      <c r="J165" s="331">
        <f>'Direct electric'!I32</f>
        <v>35.373193369774597</v>
      </c>
      <c r="K165" s="331">
        <f>'Direct electric'!J32</f>
        <v>0</v>
      </c>
      <c r="L165" s="331">
        <f>'Direct electric'!K32</f>
        <v>1239.3958170270614</v>
      </c>
      <c r="M165" s="331">
        <f>'Direct electric'!L32</f>
        <v>13.783795196161266</v>
      </c>
      <c r="N165" s="331">
        <f>'Direct electric'!M32</f>
        <v>35.936825495646943</v>
      </c>
      <c r="O165" s="331">
        <f>'Direct electric'!N32</f>
        <v>0</v>
      </c>
      <c r="P165" s="331">
        <f>'Direct electric'!O32</f>
        <v>1154.9734376899751</v>
      </c>
      <c r="Q165" s="331">
        <f>'Direct electric'!P32</f>
        <v>12.844901607229922</v>
      </c>
      <c r="R165" s="331">
        <f>'Direct electric'!Q32</f>
        <v>33.488961566719439</v>
      </c>
      <c r="S165" s="331">
        <f>'Direct electric'!R32</f>
        <v>0</v>
      </c>
      <c r="T165" s="129">
        <f>'Direct electric'!T32</f>
        <v>290006.35670604685</v>
      </c>
      <c r="U165" s="129">
        <f>'Direct electric'!V32</f>
        <v>287611.18707452528</v>
      </c>
      <c r="V165" s="129">
        <f>'Direct electric'!W32</f>
        <v>1068.6732457458606</v>
      </c>
      <c r="W165" s="129">
        <f>'Direct electric'!X32</f>
        <v>1326.4963857756547</v>
      </c>
      <c r="X165" s="129">
        <f>'Direct electric'!Y32</f>
        <v>0</v>
      </c>
      <c r="Y165" s="276">
        <f>'Direct electric'!Z32</f>
        <v>97078.483910301497</v>
      </c>
      <c r="Z165" s="276">
        <f>'Direct electric'!AA32</f>
        <v>360.71329334497318</v>
      </c>
      <c r="AA165" s="276">
        <f>'Direct electric'!AB32</f>
        <v>447.73730588660038</v>
      </c>
      <c r="AB165" s="276">
        <f>'Direct electric'!AC32</f>
        <v>0</v>
      </c>
      <c r="AC165" s="276">
        <f>'Direct electric'!AD32</f>
        <v>98625.320569656673</v>
      </c>
      <c r="AD165" s="276">
        <f>'Direct electric'!AE32</f>
        <v>366.46085473229664</v>
      </c>
      <c r="AE165" s="276">
        <f>'Direct electric'!AF32</f>
        <v>454.87149721931894</v>
      </c>
      <c r="AF165" s="276">
        <f>'Direct electric'!AG32</f>
        <v>0</v>
      </c>
      <c r="AG165" s="276">
        <f>'Direct electric'!AH32</f>
        <v>91907.382594567083</v>
      </c>
      <c r="AH165" s="276">
        <f>'Direct electric'!AI32</f>
        <v>341.49909766859071</v>
      </c>
      <c r="AI165" s="276">
        <f>'Direct electric'!AJ32</f>
        <v>423.88758266973537</v>
      </c>
      <c r="AJ165" s="276">
        <f>'Direct electric'!AK32</f>
        <v>0</v>
      </c>
    </row>
    <row r="166" spans="1:36" ht="18.75" hidden="1">
      <c r="A166" s="336" t="s">
        <v>76</v>
      </c>
      <c r="B166" s="334" t="s">
        <v>1</v>
      </c>
      <c r="C166" s="117">
        <f>'Direct electric'!B33</f>
        <v>13.806370300490316</v>
      </c>
      <c r="D166" s="49">
        <f>'Direct electric'!C33</f>
        <v>12028.943186923518</v>
      </c>
      <c r="E166" s="49">
        <f>'Direct electric'!D33</f>
        <v>1150.5517802358568</v>
      </c>
      <c r="F166" s="49">
        <f>'Direct electric'!E33</f>
        <v>626.87533333094268</v>
      </c>
      <c r="G166" s="49">
        <f>'Direct electric'!F33</f>
        <v>0</v>
      </c>
      <c r="H166" s="331">
        <f>'Direct electric'!G33</f>
        <v>4138.2071807358352</v>
      </c>
      <c r="I166" s="331">
        <f>'Direct electric'!H33</f>
        <v>395.81379384651791</v>
      </c>
      <c r="J166" s="331">
        <f>'Direct electric'!I33</f>
        <v>215.65818089791361</v>
      </c>
      <c r="K166" s="331">
        <f>'Direct electric'!J33</f>
        <v>0</v>
      </c>
      <c r="L166" s="331">
        <f>'Direct electric'!K33</f>
        <v>4460.9644971041325</v>
      </c>
      <c r="M166" s="331">
        <f>'Direct electric'!L33</f>
        <v>426.68508479545011</v>
      </c>
      <c r="N166" s="331">
        <f>'Direct electric'!M33</f>
        <v>232.47832853177434</v>
      </c>
      <c r="O166" s="331">
        <f>'Direct electric'!N33</f>
        <v>0</v>
      </c>
      <c r="P166" s="331">
        <f>'Direct electric'!O33</f>
        <v>3429.7715090835509</v>
      </c>
      <c r="Q166" s="331">
        <f>'Direct electric'!P33</f>
        <v>328.05290159388886</v>
      </c>
      <c r="R166" s="331">
        <f>'Direct electric'!Q33</f>
        <v>178.73882390125479</v>
      </c>
      <c r="S166" s="331">
        <f>'Direct electric'!R33</f>
        <v>0</v>
      </c>
      <c r="T166" s="129">
        <f>'Direct electric'!T33</f>
        <v>2000000</v>
      </c>
      <c r="U166" s="129">
        <f>'Direct electric'!V33</f>
        <v>1923526.5761662591</v>
      </c>
      <c r="V166" s="129">
        <f>'Direct electric'!W33</f>
        <v>55523.556821320431</v>
      </c>
      <c r="W166" s="129">
        <f>'Direct electric'!X33</f>
        <v>20949.867012420371</v>
      </c>
      <c r="X166" s="129">
        <f>'Direct electric'!Y33</f>
        <v>0</v>
      </c>
      <c r="Y166" s="276">
        <f>'Direct electric'!Z33</f>
        <v>661733.23509255343</v>
      </c>
      <c r="Z166" s="276">
        <f>'Direct electric'!AA33</f>
        <v>19101.260847898899</v>
      </c>
      <c r="AA166" s="276">
        <f>'Direct electric'!AB33</f>
        <v>7207.1909193571955</v>
      </c>
      <c r="AB166" s="276">
        <f>'Direct electric'!AC33</f>
        <v>0</v>
      </c>
      <c r="AC166" s="276">
        <f>'Direct electric'!AD33</f>
        <v>713344.77453031705</v>
      </c>
      <c r="AD166" s="276">
        <f>'Direct electric'!AE33</f>
        <v>20591.053751264946</v>
      </c>
      <c r="AE166" s="276">
        <f>'Direct electric'!AF33</f>
        <v>7769.3120259355428</v>
      </c>
      <c r="AF166" s="276">
        <f>'Direct electric'!AG33</f>
        <v>0</v>
      </c>
      <c r="AG166" s="276">
        <f>'Direct electric'!AH33</f>
        <v>548448.56654338888</v>
      </c>
      <c r="AH166" s="276">
        <f>'Direct electric'!AI33</f>
        <v>15831.242222156592</v>
      </c>
      <c r="AI166" s="276">
        <f>'Direct electric'!AJ33</f>
        <v>5973.3640671276353</v>
      </c>
      <c r="AJ166" s="276">
        <f>'Direct electric'!AK33</f>
        <v>0</v>
      </c>
    </row>
    <row r="167" spans="1:36" ht="18.75">
      <c r="A167" s="336" t="s">
        <v>76</v>
      </c>
      <c r="B167" s="334" t="s">
        <v>44</v>
      </c>
      <c r="C167" s="117">
        <f>'Direct electric'!B34</f>
        <v>228.21257734781722</v>
      </c>
      <c r="D167" s="49">
        <f>'Direct electric'!C34</f>
        <v>166987.57008638658</v>
      </c>
      <c r="E167" s="49">
        <f>'Direct electric'!D34</f>
        <v>45248.438748339213</v>
      </c>
      <c r="F167" s="49">
        <f>'Direct electric'!E34</f>
        <v>15974.96665837894</v>
      </c>
      <c r="G167" s="49">
        <f>'Direct electric'!F34</f>
        <v>1.6018547124157434</v>
      </c>
      <c r="H167" s="331">
        <f>'Direct electric'!G34</f>
        <v>55452.790205457488</v>
      </c>
      <c r="I167" s="331">
        <f>'Direct electric'!H34</f>
        <v>15897.489032143858</v>
      </c>
      <c r="J167" s="331">
        <f>'Direct electric'!I34</f>
        <v>5221.127118826269</v>
      </c>
      <c r="K167" s="331">
        <f>'Direct electric'!J34</f>
        <v>0.54068003580675705</v>
      </c>
      <c r="L167" s="331">
        <f>'Direct electric'!K34</f>
        <v>56960.759015639029</v>
      </c>
      <c r="M167" s="331">
        <f>'Direct electric'!L34</f>
        <v>17333.770421716195</v>
      </c>
      <c r="N167" s="331">
        <f>'Direct electric'!M34</f>
        <v>5331.3282323681997</v>
      </c>
      <c r="O167" s="331">
        <f>'Direct electric'!N34</f>
        <v>0.54929516520185695</v>
      </c>
      <c r="P167" s="331">
        <f>'Direct electric'!O34</f>
        <v>54574.020865266604</v>
      </c>
      <c r="Q167" s="331">
        <f>'Direct electric'!P34</f>
        <v>12017.179294488329</v>
      </c>
      <c r="R167" s="331">
        <f>'Direct electric'!Q34</f>
        <v>5422.5113071790747</v>
      </c>
      <c r="S167" s="331">
        <f>'Direct electric'!R34</f>
        <v>0.51187951140698362</v>
      </c>
      <c r="T167" s="129">
        <f>'Direct electric'!T34</f>
        <v>25097528.700081557</v>
      </c>
      <c r="U167" s="129">
        <f>'Direct electric'!V34</f>
        <v>21474864.089072093</v>
      </c>
      <c r="V167" s="129">
        <f>'Direct electric'!W34</f>
        <v>2902487.5373446532</v>
      </c>
      <c r="W167" s="129">
        <f>'Direct electric'!X34</f>
        <v>482630.4618032818</v>
      </c>
      <c r="X167" s="129">
        <f>'Direct electric'!Y34</f>
        <v>5.6118615243887371</v>
      </c>
      <c r="Y167" s="276">
        <f>'Direct electric'!Z34</f>
        <v>7188116.1816104185</v>
      </c>
      <c r="Z167" s="276">
        <f>'Direct electric'!AA34</f>
        <v>1031514.0268140651</v>
      </c>
      <c r="AA167" s="276">
        <f>'Direct electric'!AB34</f>
        <v>159162.13930437708</v>
      </c>
      <c r="AB167" s="276">
        <f>'Direct electric'!AC34</f>
        <v>1.8941926920285155</v>
      </c>
      <c r="AC167" s="276">
        <f>'Direct electric'!AD34</f>
        <v>7438357.3373322925</v>
      </c>
      <c r="AD167" s="276">
        <f>'Direct electric'!AE34</f>
        <v>1138399.6426096905</v>
      </c>
      <c r="AE167" s="276">
        <f>'Direct electric'!AF34</f>
        <v>164958.51489295493</v>
      </c>
      <c r="AF167" s="276">
        <f>'Direct electric'!AG34</f>
        <v>1.9243745261269931</v>
      </c>
      <c r="AG167" s="276">
        <f>'Direct electric'!AH34</f>
        <v>6848390.5701297903</v>
      </c>
      <c r="AH167" s="276">
        <f>'Direct electric'!AI34</f>
        <v>732573.86792135087</v>
      </c>
      <c r="AI167" s="276">
        <f>'Direct electric'!AJ34</f>
        <v>158509.80760584943</v>
      </c>
      <c r="AJ167" s="276">
        <f>'Direct electric'!AK34</f>
        <v>1.7932943062332285</v>
      </c>
    </row>
    <row r="168" spans="1:36" ht="18.75" hidden="1">
      <c r="A168" s="336" t="s">
        <v>76</v>
      </c>
      <c r="B168" s="334" t="s">
        <v>29</v>
      </c>
      <c r="C168" s="117">
        <f>'Direct electric'!B36</f>
        <v>0</v>
      </c>
      <c r="D168" s="49">
        <f>'Direct electric'!C36</f>
        <v>0</v>
      </c>
      <c r="E168" s="49">
        <f>'Direct electric'!D36</f>
        <v>0</v>
      </c>
      <c r="F168" s="49">
        <f>'Direct electric'!E36</f>
        <v>0</v>
      </c>
      <c r="G168" s="49">
        <f>'Direct electric'!F36</f>
        <v>0</v>
      </c>
      <c r="H168" s="331">
        <f>'Direct electric'!G36</f>
        <v>0</v>
      </c>
      <c r="I168" s="331">
        <f>'Direct electric'!H36</f>
        <v>0</v>
      </c>
      <c r="J168" s="331">
        <f>'Direct electric'!I36</f>
        <v>0</v>
      </c>
      <c r="K168" s="331">
        <f>'Direct electric'!J36</f>
        <v>0</v>
      </c>
      <c r="L168" s="331">
        <f>'Direct electric'!K36</f>
        <v>0</v>
      </c>
      <c r="M168" s="331">
        <f>'Direct electric'!L36</f>
        <v>0</v>
      </c>
      <c r="N168" s="331">
        <f>'Direct electric'!M36</f>
        <v>0</v>
      </c>
      <c r="O168" s="331">
        <f>'Direct electric'!N36</f>
        <v>0</v>
      </c>
      <c r="P168" s="331">
        <f>'Direct electric'!O36</f>
        <v>0</v>
      </c>
      <c r="Q168" s="331">
        <f>'Direct electric'!P36</f>
        <v>0</v>
      </c>
      <c r="R168" s="331">
        <f>'Direct electric'!Q36</f>
        <v>0</v>
      </c>
      <c r="S168" s="331">
        <f>'Direct electric'!R36</f>
        <v>0</v>
      </c>
      <c r="T168" s="129">
        <f>'Direct electric'!T36</f>
        <v>0</v>
      </c>
      <c r="U168" s="129">
        <f>'Direct electric'!V36</f>
        <v>0</v>
      </c>
      <c r="V168" s="129">
        <f>'Direct electric'!W36</f>
        <v>0</v>
      </c>
      <c r="W168" s="129">
        <f>'Direct electric'!X36</f>
        <v>0</v>
      </c>
      <c r="X168" s="129">
        <f>'Direct electric'!Y36</f>
        <v>0</v>
      </c>
      <c r="Y168" s="276">
        <f>'Direct electric'!Z36</f>
        <v>0</v>
      </c>
      <c r="Z168" s="276">
        <f>'Direct electric'!AA36</f>
        <v>0</v>
      </c>
      <c r="AA168" s="276">
        <f>'Direct electric'!AB36</f>
        <v>0</v>
      </c>
      <c r="AB168" s="276">
        <f>'Direct electric'!AC36</f>
        <v>0</v>
      </c>
      <c r="AC168" s="276">
        <f>'Direct electric'!AD36</f>
        <v>0</v>
      </c>
      <c r="AD168" s="276">
        <f>'Direct electric'!AE36</f>
        <v>0</v>
      </c>
      <c r="AE168" s="276">
        <f>'Direct electric'!AF36</f>
        <v>0</v>
      </c>
      <c r="AF168" s="276">
        <f>'Direct electric'!AG36</f>
        <v>0</v>
      </c>
      <c r="AG168" s="276">
        <f>'Direct electric'!AH36</f>
        <v>0</v>
      </c>
      <c r="AH168" s="276">
        <f>'Direct electric'!AI36</f>
        <v>0</v>
      </c>
      <c r="AI168" s="276">
        <f>'Direct electric'!AJ36</f>
        <v>0</v>
      </c>
      <c r="AJ168" s="276">
        <f>'Direct electric'!AK36</f>
        <v>0</v>
      </c>
    </row>
    <row r="169" spans="1:36" ht="18.75" hidden="1">
      <c r="A169" s="336" t="s">
        <v>76</v>
      </c>
      <c r="B169" s="334" t="s">
        <v>28</v>
      </c>
      <c r="C169" s="117">
        <f>'Direct electric'!B37</f>
        <v>0</v>
      </c>
      <c r="D169" s="49">
        <f>'Direct electric'!C37</f>
        <v>0</v>
      </c>
      <c r="E169" s="49">
        <f>'Direct electric'!D37</f>
        <v>0</v>
      </c>
      <c r="F169" s="49">
        <f>'Direct electric'!E37</f>
        <v>0</v>
      </c>
      <c r="G169" s="49">
        <f>'Direct electric'!F37</f>
        <v>0</v>
      </c>
      <c r="H169" s="331">
        <f>'Direct electric'!G37</f>
        <v>0</v>
      </c>
      <c r="I169" s="331">
        <f>'Direct electric'!H37</f>
        <v>0</v>
      </c>
      <c r="J169" s="331">
        <f>'Direct electric'!I37</f>
        <v>0</v>
      </c>
      <c r="K169" s="331">
        <f>'Direct electric'!J37</f>
        <v>0</v>
      </c>
      <c r="L169" s="331">
        <f>'Direct electric'!K37</f>
        <v>0</v>
      </c>
      <c r="M169" s="331">
        <f>'Direct electric'!L37</f>
        <v>0</v>
      </c>
      <c r="N169" s="331">
        <f>'Direct electric'!M37</f>
        <v>0</v>
      </c>
      <c r="O169" s="331">
        <f>'Direct electric'!N37</f>
        <v>0</v>
      </c>
      <c r="P169" s="331">
        <f>'Direct electric'!O37</f>
        <v>0</v>
      </c>
      <c r="Q169" s="331">
        <f>'Direct electric'!P37</f>
        <v>0</v>
      </c>
      <c r="R169" s="331">
        <f>'Direct electric'!Q37</f>
        <v>0</v>
      </c>
      <c r="S169" s="331">
        <f>'Direct electric'!R37</f>
        <v>0</v>
      </c>
      <c r="T169" s="129">
        <f>'Direct electric'!T37</f>
        <v>167260</v>
      </c>
      <c r="U169" s="129">
        <f>'Direct electric'!V37</f>
        <v>0</v>
      </c>
      <c r="V169" s="129">
        <f>'Direct electric'!W37</f>
        <v>0</v>
      </c>
      <c r="W169" s="129">
        <f>'Direct electric'!X37</f>
        <v>0</v>
      </c>
      <c r="X169" s="129">
        <f>'Direct electric'!Y37</f>
        <v>0</v>
      </c>
      <c r="Y169" s="276">
        <f>'Direct electric'!Z37</f>
        <v>0</v>
      </c>
      <c r="Z169" s="276">
        <f>'Direct electric'!AA37</f>
        <v>0</v>
      </c>
      <c r="AA169" s="276">
        <f>'Direct electric'!AB37</f>
        <v>0</v>
      </c>
      <c r="AB169" s="276">
        <f>'Direct electric'!AC37</f>
        <v>0</v>
      </c>
      <c r="AC169" s="276">
        <f>'Direct electric'!AD37</f>
        <v>0</v>
      </c>
      <c r="AD169" s="276">
        <f>'Direct electric'!AE37</f>
        <v>0</v>
      </c>
      <c r="AE169" s="276">
        <f>'Direct electric'!AF37</f>
        <v>0</v>
      </c>
      <c r="AF169" s="276">
        <f>'Direct electric'!AG37</f>
        <v>0</v>
      </c>
      <c r="AG169" s="276">
        <f>'Direct electric'!AH37</f>
        <v>0</v>
      </c>
      <c r="AH169" s="276">
        <f>'Direct electric'!AI37</f>
        <v>0</v>
      </c>
      <c r="AI169" s="276">
        <f>'Direct electric'!AJ37</f>
        <v>0</v>
      </c>
      <c r="AJ169" s="276">
        <f>'Direct electric'!AK37</f>
        <v>0</v>
      </c>
    </row>
    <row r="170" spans="1:36" ht="18.75" hidden="1">
      <c r="A170" s="336" t="s">
        <v>76</v>
      </c>
      <c r="B170" s="334" t="s">
        <v>42</v>
      </c>
      <c r="C170" s="117">
        <f>'Direct electric'!B38</f>
        <v>0</v>
      </c>
      <c r="D170" s="49">
        <f>'Direct electric'!C38</f>
        <v>0</v>
      </c>
      <c r="E170" s="49">
        <f>'Direct electric'!D38</f>
        <v>0</v>
      </c>
      <c r="F170" s="49">
        <f>'Direct electric'!E38</f>
        <v>0</v>
      </c>
      <c r="G170" s="49">
        <f>'Direct electric'!F38</f>
        <v>0</v>
      </c>
      <c r="H170" s="331">
        <f>'Direct electric'!G38</f>
        <v>0</v>
      </c>
      <c r="I170" s="331">
        <f>'Direct electric'!H38</f>
        <v>0</v>
      </c>
      <c r="J170" s="331">
        <f>'Direct electric'!I38</f>
        <v>0</v>
      </c>
      <c r="K170" s="331">
        <f>'Direct electric'!J38</f>
        <v>0</v>
      </c>
      <c r="L170" s="331">
        <f>'Direct electric'!K38</f>
        <v>0</v>
      </c>
      <c r="M170" s="331">
        <f>'Direct electric'!L38</f>
        <v>0</v>
      </c>
      <c r="N170" s="331">
        <f>'Direct electric'!M38</f>
        <v>0</v>
      </c>
      <c r="O170" s="331">
        <f>'Direct electric'!N38</f>
        <v>0</v>
      </c>
      <c r="P170" s="331">
        <f>'Direct electric'!O38</f>
        <v>0</v>
      </c>
      <c r="Q170" s="331">
        <f>'Direct electric'!P38</f>
        <v>0</v>
      </c>
      <c r="R170" s="331">
        <f>'Direct electric'!Q38</f>
        <v>0</v>
      </c>
      <c r="S170" s="331">
        <f>'Direct electric'!R38</f>
        <v>0</v>
      </c>
      <c r="T170" s="129">
        <f>'Direct electric'!T38</f>
        <v>0</v>
      </c>
      <c r="U170" s="129">
        <f>'Direct electric'!V38</f>
        <v>0</v>
      </c>
      <c r="V170" s="129">
        <f>'Direct electric'!W38</f>
        <v>0</v>
      </c>
      <c r="W170" s="129">
        <f>'Direct electric'!X38</f>
        <v>0</v>
      </c>
      <c r="X170" s="129">
        <f>'Direct electric'!Y38</f>
        <v>0</v>
      </c>
      <c r="Y170" s="276">
        <f>'Direct electric'!Z38</f>
        <v>0</v>
      </c>
      <c r="Z170" s="276">
        <f>'Direct electric'!AA38</f>
        <v>0</v>
      </c>
      <c r="AA170" s="276">
        <f>'Direct electric'!AB38</f>
        <v>0</v>
      </c>
      <c r="AB170" s="276">
        <f>'Direct electric'!AC38</f>
        <v>0</v>
      </c>
      <c r="AC170" s="276">
        <f>'Direct electric'!AD38</f>
        <v>0</v>
      </c>
      <c r="AD170" s="276">
        <f>'Direct electric'!AE38</f>
        <v>0</v>
      </c>
      <c r="AE170" s="276">
        <f>'Direct electric'!AF38</f>
        <v>0</v>
      </c>
      <c r="AF170" s="276">
        <f>'Direct electric'!AG38</f>
        <v>0</v>
      </c>
      <c r="AG170" s="276">
        <f>'Direct electric'!AH38</f>
        <v>0</v>
      </c>
      <c r="AH170" s="276">
        <f>'Direct electric'!AI38</f>
        <v>0</v>
      </c>
      <c r="AI170" s="276">
        <f>'Direct electric'!AJ38</f>
        <v>0</v>
      </c>
      <c r="AJ170" s="276">
        <f>'Direct electric'!AK38</f>
        <v>0</v>
      </c>
    </row>
    <row r="171" spans="1:36" ht="18.75" hidden="1">
      <c r="A171" s="340" t="s">
        <v>76</v>
      </c>
      <c r="B171" s="338" t="s">
        <v>43</v>
      </c>
      <c r="C171" s="117">
        <f>'Direct electric'!B40</f>
        <v>0</v>
      </c>
      <c r="D171" s="49">
        <f>'Direct electric'!C40</f>
        <v>0</v>
      </c>
      <c r="E171" s="49">
        <f>'Direct electric'!D40</f>
        <v>0</v>
      </c>
      <c r="F171" s="49">
        <f>'Direct electric'!E40</f>
        <v>0</v>
      </c>
      <c r="G171" s="49">
        <f>'Direct electric'!F40</f>
        <v>0</v>
      </c>
      <c r="H171" s="331">
        <f>'Direct electric'!G40</f>
        <v>0</v>
      </c>
      <c r="I171" s="331">
        <f>'Direct electric'!H40</f>
        <v>0</v>
      </c>
      <c r="J171" s="331">
        <f>'Direct electric'!I40</f>
        <v>0</v>
      </c>
      <c r="K171" s="331">
        <f>'Direct electric'!J40</f>
        <v>0</v>
      </c>
      <c r="L171" s="331">
        <f>'Direct electric'!K40</f>
        <v>0</v>
      </c>
      <c r="M171" s="331">
        <f>'Direct electric'!L40</f>
        <v>0</v>
      </c>
      <c r="N171" s="331">
        <f>'Direct electric'!M40</f>
        <v>0</v>
      </c>
      <c r="O171" s="331">
        <f>'Direct electric'!N40</f>
        <v>0</v>
      </c>
      <c r="P171" s="331">
        <f>'Direct electric'!O40</f>
        <v>0</v>
      </c>
      <c r="Q171" s="331">
        <f>'Direct electric'!P40</f>
        <v>0</v>
      </c>
      <c r="R171" s="331">
        <f>'Direct electric'!Q40</f>
        <v>0</v>
      </c>
      <c r="S171" s="331">
        <f>'Direct electric'!R40</f>
        <v>0</v>
      </c>
      <c r="T171" s="129">
        <f>'Direct electric'!T40</f>
        <v>0</v>
      </c>
      <c r="U171" s="129">
        <f>'Direct electric'!V40</f>
        <v>0</v>
      </c>
      <c r="V171" s="129">
        <f>'Direct electric'!W40</f>
        <v>0</v>
      </c>
      <c r="W171" s="129">
        <f>'Direct electric'!X40</f>
        <v>0</v>
      </c>
      <c r="X171" s="129">
        <f>'Direct electric'!Y40</f>
        <v>0</v>
      </c>
      <c r="Y171" s="276">
        <f>'Direct electric'!Z40</f>
        <v>0</v>
      </c>
      <c r="Z171" s="276">
        <f>'Direct electric'!AA40</f>
        <v>0</v>
      </c>
      <c r="AA171" s="276">
        <f>'Direct electric'!AB40</f>
        <v>0</v>
      </c>
      <c r="AB171" s="276">
        <f>'Direct electric'!AC40</f>
        <v>0</v>
      </c>
      <c r="AC171" s="276">
        <f>'Direct electric'!AD40</f>
        <v>0</v>
      </c>
      <c r="AD171" s="276">
        <f>'Direct electric'!AE40</f>
        <v>0</v>
      </c>
      <c r="AE171" s="276">
        <f>'Direct electric'!AF40</f>
        <v>0</v>
      </c>
      <c r="AF171" s="276">
        <f>'Direct electric'!AG40</f>
        <v>0</v>
      </c>
      <c r="AG171" s="276">
        <f>'Direct electric'!AH40</f>
        <v>0</v>
      </c>
      <c r="AH171" s="276">
        <f>'Direct electric'!AI40</f>
        <v>0</v>
      </c>
      <c r="AI171" s="276">
        <f>'Direct electric'!AJ40</f>
        <v>0</v>
      </c>
      <c r="AJ171" s="276">
        <f>'Direct electric'!AK40</f>
        <v>0</v>
      </c>
    </row>
    <row r="172" spans="1:36" ht="18.75" hidden="1">
      <c r="A172" s="336" t="s">
        <v>77</v>
      </c>
      <c r="B172" s="334" t="s">
        <v>6</v>
      </c>
      <c r="C172" s="117">
        <f>'Biomass furnace'!B6</f>
        <v>0.50179211469534046</v>
      </c>
      <c r="D172" s="49">
        <f>'Biomass furnace'!D6</f>
        <v>491.04731656198015</v>
      </c>
      <c r="E172" s="49">
        <f>'Biomass furnace'!E6</f>
        <v>4.2175843140292768</v>
      </c>
      <c r="F172" s="49">
        <f>'Biomass furnace'!F6</f>
        <v>6.5272138193310258</v>
      </c>
      <c r="G172" s="49">
        <f>'Biomass furnace'!G6</f>
        <v>0</v>
      </c>
      <c r="H172" s="331">
        <f>'Biomass furnace'!H6</f>
        <v>167.28369320904801</v>
      </c>
      <c r="I172" s="331">
        <f>'Biomass furnace'!I6</f>
        <v>1.436792457010228</v>
      </c>
      <c r="J172" s="331">
        <f>'Biomass furnace'!J6</f>
        <v>2.2236073739444011</v>
      </c>
      <c r="K172" s="331">
        <f>'Biomass furnace'!K6</f>
        <v>0</v>
      </c>
      <c r="L172" s="331">
        <f>'Biomass furnace'!L6</f>
        <v>152.28040494911465</v>
      </c>
      <c r="M172" s="331">
        <f>'Biomass furnace'!M6</f>
        <v>1.3079298584586529</v>
      </c>
      <c r="N172" s="331">
        <f>'Biomass furnace'!N6</f>
        <v>2.0241771619002971</v>
      </c>
      <c r="O172" s="331">
        <f>'Biomass furnace'!O6</f>
        <v>0</v>
      </c>
      <c r="P172" s="331">
        <f>'Biomass furnace'!P6</f>
        <v>171.48321840381757</v>
      </c>
      <c r="Q172" s="331">
        <f>'Biomass furnace'!Q6</f>
        <v>1.4728619985603959</v>
      </c>
      <c r="R172" s="331">
        <f>'Biomass furnace'!R6</f>
        <v>2.2794292834863272</v>
      </c>
      <c r="S172" s="331">
        <f>'Biomass furnace'!S6</f>
        <v>0</v>
      </c>
      <c r="T172" s="129">
        <f>'Biomass furnace'!U6</f>
        <v>10000</v>
      </c>
      <c r="U172" s="129">
        <f>'Biomass furnace'!W6</f>
        <v>9944.7249791533068</v>
      </c>
      <c r="V172" s="129">
        <f>'Biomass furnace'!X6</f>
        <v>31.742266362177066</v>
      </c>
      <c r="W172" s="129">
        <f>'Biomass furnace'!Y6</f>
        <v>23.532754484517156</v>
      </c>
      <c r="X172" s="129">
        <f>'Biomass furnace'!Z6</f>
        <v>0</v>
      </c>
      <c r="Y172" s="276">
        <f>'Biomass furnace'!AA6</f>
        <v>3387.8411842437167</v>
      </c>
      <c r="Z172" s="276">
        <f>'Biomass furnace'!AB6</f>
        <v>10.813547633387966</v>
      </c>
      <c r="AA172" s="276">
        <f>'Biomass furnace'!AC6</f>
        <v>8.016836562948475</v>
      </c>
      <c r="AB172" s="276">
        <f>'Biomass furnace'!AD6</f>
        <v>0</v>
      </c>
      <c r="AC172" s="276">
        <f>'Biomass furnace'!AE6</f>
        <v>3083.9935294542943</v>
      </c>
      <c r="AD172" s="276">
        <f>'Biomass furnace'!AF6</f>
        <v>9.8437055098434048</v>
      </c>
      <c r="AE172" s="276">
        <f>'Biomass furnace'!AG6</f>
        <v>7.2978249989439572</v>
      </c>
      <c r="AF172" s="276">
        <f>'Biomass furnace'!AH6</f>
        <v>0</v>
      </c>
      <c r="AG172" s="276">
        <f>'Biomass furnace'!AI6</f>
        <v>3472.8902654552962</v>
      </c>
      <c r="AH172" s="276">
        <f>'Biomass furnace'!AJ6</f>
        <v>11.085013218945694</v>
      </c>
      <c r="AI172" s="276">
        <f>'Biomass furnace'!AK6</f>
        <v>8.2180929226247237</v>
      </c>
      <c r="AJ172" s="276">
        <f>'Biomass furnace'!AL6</f>
        <v>0</v>
      </c>
    </row>
    <row r="173" spans="1:36" ht="18.75" hidden="1">
      <c r="A173" s="336" t="s">
        <v>77</v>
      </c>
      <c r="B173" s="334" t="s">
        <v>9</v>
      </c>
      <c r="C173" s="117">
        <f>'Biomass furnace'!B7</f>
        <v>0.14575857519788921</v>
      </c>
      <c r="D173" s="49">
        <f>'Biomass furnace'!D7</f>
        <v>145.7585751978892</v>
      </c>
      <c r="E173" s="49">
        <f>'Biomass furnace'!E7</f>
        <v>0</v>
      </c>
      <c r="F173" s="49">
        <f>'Biomass furnace'!F7</f>
        <v>0</v>
      </c>
      <c r="G173" s="49">
        <f>'Biomass furnace'!G7</f>
        <v>0</v>
      </c>
      <c r="H173" s="331">
        <f>'Biomass furnace'!H7</f>
        <v>6.6555313960870324</v>
      </c>
      <c r="I173" s="331">
        <f>'Biomass furnace'!I7</f>
        <v>0</v>
      </c>
      <c r="J173" s="331">
        <f>'Biomass furnace'!J7</f>
        <v>0</v>
      </c>
      <c r="K173" s="331">
        <f>'Biomass furnace'!K7</f>
        <v>0</v>
      </c>
      <c r="L173" s="331">
        <f>'Biomass furnace'!L7</f>
        <v>38.048612905175112</v>
      </c>
      <c r="M173" s="331">
        <f>'Biomass furnace'!M7</f>
        <v>0</v>
      </c>
      <c r="N173" s="331">
        <f>'Biomass furnace'!N7</f>
        <v>0</v>
      </c>
      <c r="O173" s="331">
        <f>'Biomass furnace'!O7</f>
        <v>0</v>
      </c>
      <c r="P173" s="331">
        <f>'Biomass furnace'!P7</f>
        <v>101.05443088825517</v>
      </c>
      <c r="Q173" s="331">
        <f>'Biomass furnace'!Q7</f>
        <v>0</v>
      </c>
      <c r="R173" s="331">
        <f>'Biomass furnace'!R7</f>
        <v>0</v>
      </c>
      <c r="S173" s="331">
        <f>'Biomass furnace'!S7</f>
        <v>0</v>
      </c>
      <c r="T173" s="129">
        <f>'Biomass furnace'!U7</f>
        <v>11885.768985563194</v>
      </c>
      <c r="U173" s="129">
        <f>'Biomass furnace'!W7</f>
        <v>11885.768985563194</v>
      </c>
      <c r="V173" s="129">
        <f>'Biomass furnace'!X7</f>
        <v>0</v>
      </c>
      <c r="W173" s="129">
        <f>'Biomass furnace'!Y7</f>
        <v>0</v>
      </c>
      <c r="X173" s="129">
        <f>'Biomass furnace'!Z7</f>
        <v>0</v>
      </c>
      <c r="Y173" s="276">
        <f>'Biomass furnace'!AA7</f>
        <v>542.72010101085652</v>
      </c>
      <c r="Z173" s="276">
        <f>'Biomass furnace'!AB7</f>
        <v>0</v>
      </c>
      <c r="AA173" s="276">
        <f>'Biomass furnace'!AC7</f>
        <v>0</v>
      </c>
      <c r="AB173" s="276">
        <f>'Biomass furnace'!AD7</f>
        <v>0</v>
      </c>
      <c r="AC173" s="276">
        <f>'Biomass furnace'!AE7</f>
        <v>3102.6443735747625</v>
      </c>
      <c r="AD173" s="276">
        <f>'Biomass furnace'!AF7</f>
        <v>0</v>
      </c>
      <c r="AE173" s="276">
        <f>'Biomass furnace'!AG7</f>
        <v>0</v>
      </c>
      <c r="AF173" s="276">
        <f>'Biomass furnace'!AH7</f>
        <v>0</v>
      </c>
      <c r="AG173" s="276">
        <f>'Biomass furnace'!AI7</f>
        <v>8240.4045109775761</v>
      </c>
      <c r="AH173" s="276">
        <f>'Biomass furnace'!AJ7</f>
        <v>0</v>
      </c>
      <c r="AI173" s="276">
        <f>'Biomass furnace'!AK7</f>
        <v>0</v>
      </c>
      <c r="AJ173" s="276">
        <f>'Biomass furnace'!AL7</f>
        <v>0</v>
      </c>
    </row>
    <row r="174" spans="1:36" ht="18.75" hidden="1">
      <c r="A174" s="336" t="s">
        <v>77</v>
      </c>
      <c r="B174" s="334" t="s">
        <v>18</v>
      </c>
      <c r="C174" s="117">
        <f>'Biomass furnace'!B8</f>
        <v>0.3451483870967742</v>
      </c>
      <c r="D174" s="49">
        <f>'Biomass furnace'!D8</f>
        <v>335.52049393636543</v>
      </c>
      <c r="E174" s="49">
        <f>'Biomass furnace'!E8</f>
        <v>0.54737013089015896</v>
      </c>
      <c r="F174" s="49">
        <f>'Biomass furnace'!F8</f>
        <v>9.0805230295185897</v>
      </c>
      <c r="G174" s="49">
        <f>'Biomass furnace'!G8</f>
        <v>0</v>
      </c>
      <c r="H174" s="331">
        <f>'Biomass furnace'!H8</f>
        <v>108.88468970590027</v>
      </c>
      <c r="I174" s="331">
        <f>'Biomass furnace'!I8</f>
        <v>0.17763513088877581</v>
      </c>
      <c r="J174" s="331">
        <f>'Biomass furnace'!J8</f>
        <v>2.946854067948335</v>
      </c>
      <c r="K174" s="331">
        <f>'Biomass furnace'!K8</f>
        <v>0</v>
      </c>
      <c r="L174" s="331">
        <f>'Biomass furnace'!L8</f>
        <v>107.77507088104636</v>
      </c>
      <c r="M174" s="331">
        <f>'Biomass furnace'!M8</f>
        <v>0.1758248921332449</v>
      </c>
      <c r="N174" s="331">
        <f>'Biomass furnace'!N8</f>
        <v>2.9168233560390222</v>
      </c>
      <c r="O174" s="331">
        <f>'Biomass furnace'!O8</f>
        <v>0</v>
      </c>
      <c r="P174" s="331">
        <f>'Biomass furnace'!P8</f>
        <v>118.86073334935871</v>
      </c>
      <c r="Q174" s="331">
        <f>'Biomass furnace'!Q8</f>
        <v>0.19391010786804025</v>
      </c>
      <c r="R174" s="331">
        <f>'Biomass furnace'!R8</f>
        <v>3.2168456055296062</v>
      </c>
      <c r="S174" s="331">
        <f>'Biomass furnace'!S8</f>
        <v>0</v>
      </c>
      <c r="T174" s="129">
        <f>'Biomass furnace'!U8</f>
        <v>33686.722520791685</v>
      </c>
      <c r="U174" s="129">
        <f>'Biomass furnace'!W8</f>
        <v>33552.023514630666</v>
      </c>
      <c r="V174" s="129">
        <f>'Biomass furnace'!X8</f>
        <v>13.508507449547031</v>
      </c>
      <c r="W174" s="129">
        <f>'Biomass furnace'!Y8</f>
        <v>121.19049871147311</v>
      </c>
      <c r="X174" s="129">
        <f>'Biomass furnace'!Z8</f>
        <v>0</v>
      </c>
      <c r="Y174" s="276">
        <f>'Biomass furnace'!AA8</f>
        <v>10888.460572215199</v>
      </c>
      <c r="Z174" s="276">
        <f>'Biomass furnace'!AB8</f>
        <v>4.3838444107470771</v>
      </c>
      <c r="AA174" s="276">
        <f>'Biomass furnace'!AC8</f>
        <v>39.329310983927925</v>
      </c>
      <c r="AB174" s="276">
        <f>'Biomass furnace'!AD8</f>
        <v>0</v>
      </c>
      <c r="AC174" s="276">
        <f>'Biomass furnace'!AE8</f>
        <v>10777.498775315713</v>
      </c>
      <c r="AD174" s="276">
        <f>'Biomass furnace'!AF8</f>
        <v>4.3391696608209447</v>
      </c>
      <c r="AE174" s="276">
        <f>'Biomass furnace'!AG8</f>
        <v>38.928515023043303</v>
      </c>
      <c r="AF174" s="276">
        <f>'Biomass furnace'!AH8</f>
        <v>0</v>
      </c>
      <c r="AG174" s="276">
        <f>'Biomass furnace'!AI8</f>
        <v>11886.064167099752</v>
      </c>
      <c r="AH174" s="276">
        <f>'Biomass furnace'!AJ8</f>
        <v>4.7854933779790088</v>
      </c>
      <c r="AI174" s="276">
        <f>'Biomass furnace'!AK8</f>
        <v>42.932672704501883</v>
      </c>
      <c r="AJ174" s="276">
        <f>'Biomass furnace'!AL8</f>
        <v>0</v>
      </c>
    </row>
    <row r="175" spans="1:36" ht="18.75" hidden="1">
      <c r="A175" s="336" t="s">
        <v>77</v>
      </c>
      <c r="B175" s="334" t="s">
        <v>16</v>
      </c>
      <c r="C175" s="117">
        <f>'Biomass furnace'!B9</f>
        <v>2.9196652719665272E-2</v>
      </c>
      <c r="D175" s="49">
        <f>'Biomass furnace'!D9</f>
        <v>26.672371324691809</v>
      </c>
      <c r="E175" s="49">
        <f>'Biomass furnace'!E9</f>
        <v>1.8096840240452892</v>
      </c>
      <c r="F175" s="49">
        <f>'Biomass furnace'!F9</f>
        <v>0.71459737092817688</v>
      </c>
      <c r="G175" s="49">
        <f>'Biomass furnace'!G9</f>
        <v>0</v>
      </c>
      <c r="H175" s="331">
        <f>'Biomass furnace'!H9</f>
        <v>6.4080404500018311</v>
      </c>
      <c r="I175" s="331">
        <f>'Biomass furnace'!I9</f>
        <v>0.43477680655521145</v>
      </c>
      <c r="J175" s="331">
        <f>'Biomass furnace'!J9</f>
        <v>0.17168210515026755</v>
      </c>
      <c r="K175" s="331">
        <f>'Biomass furnace'!K9</f>
        <v>0</v>
      </c>
      <c r="L175" s="331">
        <f>'Biomass furnace'!L9</f>
        <v>9.0666196470036535</v>
      </c>
      <c r="M175" s="331">
        <f>'Biomass furnace'!M9</f>
        <v>0.61515777984420505</v>
      </c>
      <c r="N175" s="331">
        <f>'Biomass furnace'!N9</f>
        <v>0.24290988169307173</v>
      </c>
      <c r="O175" s="331">
        <f>'Biomass furnace'!O9</f>
        <v>0</v>
      </c>
      <c r="P175" s="331">
        <f>'Biomass furnace'!P9</f>
        <v>11.19771122752252</v>
      </c>
      <c r="Q175" s="331">
        <f>'Biomass furnace'!Q9</f>
        <v>0.75974943763475877</v>
      </c>
      <c r="R175" s="331">
        <f>'Biomass furnace'!R9</f>
        <v>0.30000538408044897</v>
      </c>
      <c r="S175" s="331">
        <f>'Biomass furnace'!S9</f>
        <v>0</v>
      </c>
      <c r="T175" s="129">
        <f>'Biomass furnace'!U9</f>
        <v>1680.8901779775917</v>
      </c>
      <c r="U175" s="129">
        <f>'Biomass furnace'!W9</f>
        <v>1620.8295651754986</v>
      </c>
      <c r="V175" s="129">
        <f>'Biomass furnace'!X9</f>
        <v>49.14414577542297</v>
      </c>
      <c r="W175" s="129">
        <f>'Biomass furnace'!Y9</f>
        <v>10.916467026670151</v>
      </c>
      <c r="X175" s="129">
        <f>'Biomass furnace'!Z9</f>
        <v>0</v>
      </c>
      <c r="Y175" s="276">
        <f>'Biomass furnace'!AA9</f>
        <v>389.40449987857505</v>
      </c>
      <c r="Z175" s="276">
        <f>'Biomass furnace'!AB9</f>
        <v>11.806886990962727</v>
      </c>
      <c r="AA175" s="276">
        <f>'Biomass furnace'!AC9</f>
        <v>2.6226825289315161</v>
      </c>
      <c r="AB175" s="276">
        <f>'Biomass furnace'!AD9</f>
        <v>0</v>
      </c>
      <c r="AC175" s="276">
        <f>'Biomass furnace'!AE9</f>
        <v>550.96133003182149</v>
      </c>
      <c r="AD175" s="276">
        <f>'Biomass furnace'!AF9</f>
        <v>16.705349224533052</v>
      </c>
      <c r="AE175" s="276">
        <f>'Biomass furnace'!AG9</f>
        <v>3.7107857121371506</v>
      </c>
      <c r="AF175" s="276">
        <f>'Biomass furnace'!AH9</f>
        <v>0</v>
      </c>
      <c r="AG175" s="276">
        <f>'Biomass furnace'!AI9</f>
        <v>680.46373526510206</v>
      </c>
      <c r="AH175" s="276">
        <f>'Biomass furnace'!AJ9</f>
        <v>20.631909559927191</v>
      </c>
      <c r="AI175" s="276">
        <f>'Biomass furnace'!AK9</f>
        <v>4.5829987856014851</v>
      </c>
      <c r="AJ175" s="276">
        <f>'Biomass furnace'!AL9</f>
        <v>0</v>
      </c>
    </row>
    <row r="176" spans="1:36" ht="18.75" hidden="1">
      <c r="A176" s="336" t="s">
        <v>77</v>
      </c>
      <c r="B176" s="334" t="s">
        <v>22</v>
      </c>
      <c r="C176" s="117">
        <f>'Biomass furnace'!B10</f>
        <v>3.7177071129707111E-3</v>
      </c>
      <c r="D176" s="49">
        <f>'Biomass furnace'!D10</f>
        <v>2.3793325523012552</v>
      </c>
      <c r="E176" s="49">
        <f>'Biomass furnace'!E10</f>
        <v>1.0781350627615063</v>
      </c>
      <c r="F176" s="49">
        <f>'Biomass furnace'!F10</f>
        <v>0.26023949790794981</v>
      </c>
      <c r="G176" s="49">
        <f>'Biomass furnace'!G10</f>
        <v>0</v>
      </c>
      <c r="H176" s="331">
        <f>'Biomass furnace'!H10</f>
        <v>0.77215219739633989</v>
      </c>
      <c r="I176" s="331">
        <f>'Biomass furnace'!I10</f>
        <v>0.34988146444521656</v>
      </c>
      <c r="J176" s="331">
        <f>'Biomass furnace'!J10</f>
        <v>8.4454146590224682E-2</v>
      </c>
      <c r="K176" s="331">
        <f>'Biomass furnace'!K10</f>
        <v>0</v>
      </c>
      <c r="L176" s="331">
        <f>'Biomass furnace'!L10</f>
        <v>0.76428337197930918</v>
      </c>
      <c r="M176" s="331">
        <f>'Biomass furnace'!M10</f>
        <v>0.34631590292812447</v>
      </c>
      <c r="N176" s="331">
        <f>'Biomass furnace'!N10</f>
        <v>8.3593493810236938E-2</v>
      </c>
      <c r="O176" s="331">
        <f>'Biomass furnace'!O10</f>
        <v>0</v>
      </c>
      <c r="P176" s="331">
        <f>'Biomass furnace'!P10</f>
        <v>0.84289698292518</v>
      </c>
      <c r="Q176" s="331">
        <f>'Biomass furnace'!Q10</f>
        <v>0.38193769538797223</v>
      </c>
      <c r="R176" s="331">
        <f>'Biomass furnace'!R10</f>
        <v>9.2191857507441577E-2</v>
      </c>
      <c r="S176" s="331">
        <f>'Biomass furnace'!S10</f>
        <v>0</v>
      </c>
      <c r="T176" s="129">
        <f>'Biomass furnace'!U10</f>
        <v>226.4464918303</v>
      </c>
      <c r="U176" s="129">
        <f>'Biomass furnace'!W10</f>
        <v>189.85586664316492</v>
      </c>
      <c r="V176" s="129">
        <f>'Biomass furnace'!X10</f>
        <v>31.608460956002595</v>
      </c>
      <c r="W176" s="129">
        <f>'Biomass furnace'!Y10</f>
        <v>4.9821642311324918</v>
      </c>
      <c r="X176" s="129">
        <f>'Biomass furnace'!Z10</f>
        <v>0</v>
      </c>
      <c r="Y176" s="276">
        <f>'Biomass furnace'!AA10</f>
        <v>61.61291933544365</v>
      </c>
      <c r="Z176" s="276">
        <f>'Biomass furnace'!AB10</f>
        <v>10.257726503969588</v>
      </c>
      <c r="AA176" s="276">
        <f>'Biomass furnace'!AC10</f>
        <v>1.6168353831574902</v>
      </c>
      <c r="AB176" s="276">
        <f>'Biomass furnace'!AD10</f>
        <v>0</v>
      </c>
      <c r="AC176" s="276">
        <f>'Biomass furnace'!AE10</f>
        <v>60.985036247991466</v>
      </c>
      <c r="AD176" s="276">
        <f>'Biomass furnace'!AF10</f>
        <v>10.15319237286492</v>
      </c>
      <c r="AE176" s="276">
        <f>'Biomass furnace'!AG10</f>
        <v>1.6003585857061011</v>
      </c>
      <c r="AF176" s="276">
        <f>'Biomass furnace'!AH10</f>
        <v>0</v>
      </c>
      <c r="AG176" s="276">
        <f>'Biomass furnace'!AI10</f>
        <v>67.257911059729778</v>
      </c>
      <c r="AH176" s="276">
        <f>'Biomass furnace'!AJ10</f>
        <v>11.197542079168088</v>
      </c>
      <c r="AI176" s="276">
        <f>'Biomass furnace'!AK10</f>
        <v>1.7649702622689007</v>
      </c>
      <c r="AJ176" s="276">
        <f>'Biomass furnace'!AL10</f>
        <v>0</v>
      </c>
    </row>
    <row r="177" spans="1:36" ht="18.75" hidden="1">
      <c r="A177" s="336" t="s">
        <v>77</v>
      </c>
      <c r="B177" s="334" t="s">
        <v>19</v>
      </c>
      <c r="C177" s="117">
        <f>'Biomass furnace'!B11</f>
        <v>8.0876330876330893E-2</v>
      </c>
      <c r="D177" s="49">
        <f>'Biomass furnace'!D11</f>
        <v>78.330825153290277</v>
      </c>
      <c r="E177" s="49">
        <f>'Biomass furnace'!E11</f>
        <v>2.1541542073816249</v>
      </c>
      <c r="F177" s="49">
        <f>'Biomass furnace'!F11</f>
        <v>0.39135151565900134</v>
      </c>
      <c r="G177" s="49">
        <f>'Biomass furnace'!G11</f>
        <v>0</v>
      </c>
      <c r="H177" s="331">
        <f>'Biomass furnace'!H11</f>
        <v>17.437576129984254</v>
      </c>
      <c r="I177" s="331">
        <f>'Biomass furnace'!I11</f>
        <v>0.47954592478035618</v>
      </c>
      <c r="J177" s="331">
        <f>'Biomass furnace'!J11</f>
        <v>8.7120515257356632E-2</v>
      </c>
      <c r="K177" s="331">
        <f>'Biomass furnace'!K11</f>
        <v>0</v>
      </c>
      <c r="L177" s="331">
        <f>'Biomass furnace'!L11</f>
        <v>23.163644947102817</v>
      </c>
      <c r="M177" s="331">
        <f>'Biomass furnace'!M11</f>
        <v>0.63701694860799873</v>
      </c>
      <c r="N177" s="331">
        <f>'Biomass furnace'!N11</f>
        <v>0.1157287382137947</v>
      </c>
      <c r="O177" s="331">
        <f>'Biomass furnace'!O11</f>
        <v>0</v>
      </c>
      <c r="P177" s="331">
        <f>'Biomass furnace'!P11</f>
        <v>37.729604074444239</v>
      </c>
      <c r="Q177" s="331">
        <f>'Biomass furnace'!Q11</f>
        <v>1.037591333944897</v>
      </c>
      <c r="R177" s="331">
        <f>'Biomass furnace'!R11</f>
        <v>0.18850226217906196</v>
      </c>
      <c r="S177" s="331">
        <f>'Biomass furnace'!S11</f>
        <v>0</v>
      </c>
      <c r="T177" s="129">
        <f>'Biomass furnace'!U11</f>
        <v>6424.7240566091641</v>
      </c>
      <c r="U177" s="129">
        <f>'Biomass furnace'!W11</f>
        <v>6366.1658286905231</v>
      </c>
      <c r="V177" s="129">
        <f>'Biomass furnace'!X11</f>
        <v>51.040320013255858</v>
      </c>
      <c r="W177" s="129">
        <f>'Biomass furnace'!Y11</f>
        <v>7.5179079053851687</v>
      </c>
      <c r="X177" s="129">
        <f>'Biomass furnace'!Z11</f>
        <v>0</v>
      </c>
      <c r="Y177" s="276">
        <f>'Biomass furnace'!AA11</f>
        <v>1417.2007135012943</v>
      </c>
      <c r="Z177" s="276">
        <f>'Biomass furnace'!AB11</f>
        <v>11.362314442726239</v>
      </c>
      <c r="AA177" s="276">
        <f>'Biomass furnace'!AC11</f>
        <v>1.6735951802468856</v>
      </c>
      <c r="AB177" s="276">
        <f>'Biomass furnace'!AD11</f>
        <v>0</v>
      </c>
      <c r="AC177" s="276">
        <f>'Biomass furnace'!AE11</f>
        <v>1882.5743842848187</v>
      </c>
      <c r="AD177" s="276">
        <f>'Biomass furnace'!AF11</f>
        <v>15.093417546495132</v>
      </c>
      <c r="AE177" s="276">
        <f>'Biomass furnace'!AG11</f>
        <v>2.2231624539698229</v>
      </c>
      <c r="AF177" s="276">
        <f>'Biomass furnace'!AH11</f>
        <v>0</v>
      </c>
      <c r="AG177" s="276">
        <f>'Biomass furnace'!AI11</f>
        <v>3066.3907309044098</v>
      </c>
      <c r="AH177" s="276">
        <f>'Biomass furnace'!AJ11</f>
        <v>24.584588024034488</v>
      </c>
      <c r="AI177" s="276">
        <f>'Biomass furnace'!AK11</f>
        <v>3.6211502711684598</v>
      </c>
      <c r="AJ177" s="276">
        <f>'Biomass furnace'!AL11</f>
        <v>0</v>
      </c>
    </row>
    <row r="178" spans="1:36" ht="18.75" hidden="1">
      <c r="A178" s="336" t="s">
        <v>77</v>
      </c>
      <c r="B178" s="334" t="s">
        <v>3</v>
      </c>
      <c r="C178" s="117">
        <f>'Biomass furnace'!B12</f>
        <v>0.16568204196016101</v>
      </c>
      <c r="D178" s="49">
        <f>'Biomass furnace'!D12</f>
        <v>155.74111944255134</v>
      </c>
      <c r="E178" s="49">
        <f>'Biomass furnace'!E12</f>
        <v>6.6272816784064403</v>
      </c>
      <c r="F178" s="49">
        <f>'Biomass furnace'!F12</f>
        <v>3.3136408392032202</v>
      </c>
      <c r="G178" s="49">
        <f>'Biomass furnace'!G12</f>
        <v>0</v>
      </c>
      <c r="H178" s="331">
        <f>'Biomass furnace'!H12</f>
        <v>50.541841024375586</v>
      </c>
      <c r="I178" s="331">
        <f>'Biomass furnace'!I12</f>
        <v>2.1507166393351316</v>
      </c>
      <c r="J178" s="331">
        <f>'Biomass furnace'!J12</f>
        <v>1.0753583196675658</v>
      </c>
      <c r="K178" s="331">
        <f>'Biomass furnace'!K12</f>
        <v>0</v>
      </c>
      <c r="L178" s="331">
        <f>'Biomass furnace'!L12</f>
        <v>50.026780749189975</v>
      </c>
      <c r="M178" s="331">
        <f>'Biomass furnace'!M12</f>
        <v>2.1287991808165949</v>
      </c>
      <c r="N178" s="331">
        <f>'Biomass furnace'!N12</f>
        <v>1.0643995904082975</v>
      </c>
      <c r="O178" s="331">
        <f>'Biomass furnace'!O12</f>
        <v>0</v>
      </c>
      <c r="P178" s="331">
        <f>'Biomass furnace'!P12</f>
        <v>55.172497668957888</v>
      </c>
      <c r="Q178" s="331">
        <f>'Biomass furnace'!Q12</f>
        <v>2.3477658582535272</v>
      </c>
      <c r="R178" s="331">
        <f>'Biomass furnace'!R12</f>
        <v>1.1738829291267636</v>
      </c>
      <c r="S178" s="331">
        <f>'Biomass furnace'!S12</f>
        <v>0</v>
      </c>
      <c r="T178" s="129">
        <f>'Biomass furnace'!U12</f>
        <v>15285.265019201337</v>
      </c>
      <c r="U178" s="129">
        <f>'Biomass furnace'!W12</f>
        <v>15063.737644483919</v>
      </c>
      <c r="V178" s="129">
        <f>'Biomass furnace'!X12</f>
        <v>178.58585859437915</v>
      </c>
      <c r="W178" s="129">
        <f>'Biomass furnace'!Y12</f>
        <v>42.941516123038582</v>
      </c>
      <c r="X178" s="129">
        <f>'Biomass furnace'!Z12</f>
        <v>0</v>
      </c>
      <c r="Y178" s="276">
        <f>'Biomass furnace'!AA12</f>
        <v>4888.5550327718629</v>
      </c>
      <c r="Z178" s="276">
        <f>'Biomass furnace'!AB12</f>
        <v>57.955523284961345</v>
      </c>
      <c r="AA178" s="276">
        <f>'Biomass furnace'!AC12</f>
        <v>13.935582901963523</v>
      </c>
      <c r="AB178" s="276">
        <f>'Biomass furnace'!AD12</f>
        <v>0</v>
      </c>
      <c r="AC178" s="276">
        <f>'Biomass furnace'!AE12</f>
        <v>4838.7368930007942</v>
      </c>
      <c r="AD178" s="276">
        <f>'Biomass furnace'!AF12</f>
        <v>57.364911879308707</v>
      </c>
      <c r="AE178" s="276">
        <f>'Biomass furnace'!AG12</f>
        <v>13.793568582364527</v>
      </c>
      <c r="AF178" s="276">
        <f>'Biomass furnace'!AH12</f>
        <v>0</v>
      </c>
      <c r="AG178" s="276">
        <f>'Biomass furnace'!AI12</f>
        <v>5336.4457187085645</v>
      </c>
      <c r="AH178" s="276">
        <f>'Biomass furnace'!AJ12</f>
        <v>63.265423430077114</v>
      </c>
      <c r="AI178" s="276">
        <f>'Biomass furnace'!AK12</f>
        <v>15.212364638702843</v>
      </c>
      <c r="AJ178" s="276">
        <f>'Biomass furnace'!AL12</f>
        <v>0</v>
      </c>
    </row>
    <row r="179" spans="1:36" ht="18.75" hidden="1">
      <c r="A179" s="336" t="s">
        <v>77</v>
      </c>
      <c r="B179" s="334" t="s">
        <v>20</v>
      </c>
      <c r="C179" s="117">
        <f>'Biomass furnace'!B13</f>
        <v>8.0023205023205035E-2</v>
      </c>
      <c r="D179" s="49">
        <f>'Biomass furnace'!D13</f>
        <v>57.432880583187277</v>
      </c>
      <c r="E179" s="49">
        <f>'Biomass furnace'!E13</f>
        <v>6.1872379858184257</v>
      </c>
      <c r="F179" s="49">
        <f>'Biomass furnace'!F13</f>
        <v>16.403086454199332</v>
      </c>
      <c r="G179" s="49">
        <f>'Biomass furnace'!G13</f>
        <v>0</v>
      </c>
      <c r="H179" s="331">
        <f>'Biomass furnace'!H13</f>
        <v>13.901969889829974</v>
      </c>
      <c r="I179" s="331">
        <f>'Biomass furnace'!I13</f>
        <v>1.4976577059455332</v>
      </c>
      <c r="J179" s="331">
        <f>'Biomass furnace'!J13</f>
        <v>3.9704645086757386</v>
      </c>
      <c r="K179" s="331">
        <f>'Biomass furnace'!K13</f>
        <v>0</v>
      </c>
      <c r="L179" s="331">
        <f>'Biomass furnace'!L13</f>
        <v>15.2580968747582</v>
      </c>
      <c r="M179" s="331">
        <f>'Biomass furnace'!M13</f>
        <v>1.643753118704572</v>
      </c>
      <c r="N179" s="331">
        <f>'Biomass furnace'!N13</f>
        <v>4.3577804146650019</v>
      </c>
      <c r="O179" s="331">
        <f>'Biomass furnace'!O13</f>
        <v>0</v>
      </c>
      <c r="P179" s="331">
        <f>'Biomass furnace'!P13</f>
        <v>28.272813817768142</v>
      </c>
      <c r="Q179" s="331">
        <f>'Biomass furnace'!Q13</f>
        <v>3.0458271610788015</v>
      </c>
      <c r="R179" s="331">
        <f>'Biomass furnace'!R13</f>
        <v>8.0748415306212653</v>
      </c>
      <c r="S179" s="331">
        <f>'Biomass furnace'!S13</f>
        <v>0</v>
      </c>
      <c r="T179" s="129">
        <f>'Biomass furnace'!U13</f>
        <v>4792.9024181243467</v>
      </c>
      <c r="U179" s="129">
        <f>'Biomass furnace'!W13</f>
        <v>4371.5478068856773</v>
      </c>
      <c r="V179" s="129">
        <f>'Biomass furnace'!X13</f>
        <v>182.85932701549621</v>
      </c>
      <c r="W179" s="129">
        <f>'Biomass furnace'!Y13</f>
        <v>238.49528422317354</v>
      </c>
      <c r="X179" s="129">
        <f>'Biomass furnace'!Z13</f>
        <v>0</v>
      </c>
      <c r="Y179" s="276">
        <f>'Biomass furnace'!AA13</f>
        <v>1058.159113160463</v>
      </c>
      <c r="Z179" s="276">
        <f>'Biomass furnace'!AB13</f>
        <v>44.262186267999049</v>
      </c>
      <c r="AA179" s="276">
        <f>'Biomass furnace'!AC13</f>
        <v>57.729200181464627</v>
      </c>
      <c r="AB179" s="276">
        <f>'Biomass furnace'!AD13</f>
        <v>0</v>
      </c>
      <c r="AC179" s="276">
        <f>'Biomass furnace'!AE13</f>
        <v>1161.3817599563247</v>
      </c>
      <c r="AD179" s="276">
        <f>'Biomass furnace'!AF13</f>
        <v>48.57993013348279</v>
      </c>
      <c r="AE179" s="276">
        <f>'Biomass furnace'!AG13</f>
        <v>63.360641394819531</v>
      </c>
      <c r="AF179" s="276">
        <f>'Biomass furnace'!AH13</f>
        <v>0</v>
      </c>
      <c r="AG179" s="276">
        <f>'Biomass furnace'!AI13</f>
        <v>2152.0069337688892</v>
      </c>
      <c r="AH179" s="276">
        <f>'Biomass furnace'!AJ13</f>
        <v>90.01721061401436</v>
      </c>
      <c r="AI179" s="276">
        <f>'Biomass furnace'!AK13</f>
        <v>117.40544264688938</v>
      </c>
      <c r="AJ179" s="276">
        <f>'Biomass furnace'!AL13</f>
        <v>0</v>
      </c>
    </row>
    <row r="180" spans="1:36" ht="18.75" hidden="1">
      <c r="A180" s="336" t="s">
        <v>77</v>
      </c>
      <c r="B180" s="334" t="s">
        <v>13</v>
      </c>
      <c r="C180" s="117">
        <f>'Biomass furnace'!B14</f>
        <v>0.64265697190032567</v>
      </c>
      <c r="D180" s="49">
        <f>'Biomass furnace'!D14</f>
        <v>584.81784442929631</v>
      </c>
      <c r="E180" s="49">
        <f>'Biomass furnace'!E14</f>
        <v>54.625842611527681</v>
      </c>
      <c r="F180" s="49">
        <f>'Biomass furnace'!F14</f>
        <v>3.2132848595016283</v>
      </c>
      <c r="G180" s="49">
        <f>'Biomass furnace'!G14</f>
        <v>0</v>
      </c>
      <c r="H180" s="331">
        <f>'Biomass furnace'!H14</f>
        <v>189.78783912148882</v>
      </c>
      <c r="I180" s="331">
        <f>'Biomass furnace'!I14</f>
        <v>17.727435522336869</v>
      </c>
      <c r="J180" s="331">
        <f>'Biomass furnace'!J14</f>
        <v>1.0427903248433452</v>
      </c>
      <c r="K180" s="331">
        <f>'Biomass furnace'!K14</f>
        <v>0</v>
      </c>
      <c r="L180" s="331">
        <f>'Biomass furnace'!L14</f>
        <v>187.85375491197908</v>
      </c>
      <c r="M180" s="331">
        <f>'Biomass furnace'!M14</f>
        <v>17.546779304965078</v>
      </c>
      <c r="N180" s="331">
        <f>'Biomass furnace'!N14</f>
        <v>1.0321634885273576</v>
      </c>
      <c r="O180" s="331">
        <f>'Biomass furnace'!O14</f>
        <v>0</v>
      </c>
      <c r="P180" s="331">
        <f>'Biomass furnace'!P14</f>
        <v>207.17625039572368</v>
      </c>
      <c r="Q180" s="331">
        <f>'Biomass furnace'!Q14</f>
        <v>19.35162778421595</v>
      </c>
      <c r="R180" s="331">
        <f>'Biomass furnace'!R14</f>
        <v>1.13833104613035</v>
      </c>
      <c r="S180" s="331">
        <f>'Biomass furnace'!S14</f>
        <v>0</v>
      </c>
      <c r="T180" s="129">
        <f>'Biomass furnace'!U14</f>
        <v>2000</v>
      </c>
      <c r="U180" s="129">
        <f>'Biomass furnace'!W14</f>
        <v>1903.3393755641735</v>
      </c>
      <c r="V180" s="129">
        <f>'Biomass furnace'!X14</f>
        <v>73.186376334944399</v>
      </c>
      <c r="W180" s="129">
        <f>'Biomass furnace'!Y14</f>
        <v>23.474248100882111</v>
      </c>
      <c r="X180" s="129">
        <f>'Biomass furnace'!Z14</f>
        <v>0</v>
      </c>
      <c r="Y180" s="276">
        <f>'Biomass furnace'!AA14</f>
        <v>617.68065158080287</v>
      </c>
      <c r="Z180" s="276">
        <f>'Biomass furnace'!AB14</f>
        <v>23.750787275131501</v>
      </c>
      <c r="AA180" s="276">
        <f>'Biomass furnace'!AC14</f>
        <v>7.6179734673037114</v>
      </c>
      <c r="AB180" s="276">
        <f>'Biomass furnace'!AD14</f>
        <v>0</v>
      </c>
      <c r="AC180" s="276">
        <f>'Biomass furnace'!AE14</f>
        <v>611.38601015239499</v>
      </c>
      <c r="AD180" s="276">
        <f>'Biomass furnace'!AF14</f>
        <v>23.50874846566462</v>
      </c>
      <c r="AE180" s="276">
        <f>'Biomass furnace'!AG14</f>
        <v>7.540340452144374</v>
      </c>
      <c r="AF180" s="276">
        <f>'Biomass furnace'!AH14</f>
        <v>0</v>
      </c>
      <c r="AG180" s="276">
        <f>'Biomass furnace'!AI14</f>
        <v>674.27271383063476</v>
      </c>
      <c r="AH180" s="276">
        <f>'Biomass furnace'!AJ14</f>
        <v>25.926840594135172</v>
      </c>
      <c r="AI180" s="276">
        <f>'Biomass furnace'!AK14</f>
        <v>8.3159341814298227</v>
      </c>
      <c r="AJ180" s="276">
        <f>'Biomass furnace'!AL14</f>
        <v>0</v>
      </c>
    </row>
    <row r="181" spans="1:36" ht="18.75" hidden="1">
      <c r="A181" s="336" t="s">
        <v>77</v>
      </c>
      <c r="B181" s="334" t="s">
        <v>4</v>
      </c>
      <c r="C181" s="117">
        <f>'Biomass furnace'!B15</f>
        <v>1.2432204632072705</v>
      </c>
      <c r="D181" s="49">
        <f>'Biomass furnace'!D15</f>
        <v>1215.8696130167107</v>
      </c>
      <c r="E181" s="49">
        <f>'Biomass furnace'!E15</f>
        <v>10.443051890941073</v>
      </c>
      <c r="F181" s="49">
        <f>'Biomass furnace'!F15</f>
        <v>16.161866021694518</v>
      </c>
      <c r="G181" s="49">
        <f>'Biomass furnace'!G15</f>
        <v>0</v>
      </c>
      <c r="H181" s="331">
        <f>'Biomass furnace'!H15</f>
        <v>414.20684415997636</v>
      </c>
      <c r="I181" s="331">
        <f>'Biomass furnace'!I15</f>
        <v>3.5576047964660544</v>
      </c>
      <c r="J181" s="331">
        <f>'Biomass furnace'!J15</f>
        <v>5.5058169469117511</v>
      </c>
      <c r="K181" s="331">
        <f>'Biomass furnace'!K15</f>
        <v>0</v>
      </c>
      <c r="L181" s="331">
        <f>'Biomass furnace'!L15</f>
        <v>377.05758852748954</v>
      </c>
      <c r="M181" s="331">
        <f>'Biomass furnace'!M15</f>
        <v>3.2385314352054317</v>
      </c>
      <c r="N181" s="331">
        <f>'Biomass furnace'!N15</f>
        <v>5.012012935436978</v>
      </c>
      <c r="O181" s="331">
        <f>'Biomass furnace'!O15</f>
        <v>0</v>
      </c>
      <c r="P181" s="331">
        <f>'Biomass furnace'!P15</f>
        <v>424.60518033086692</v>
      </c>
      <c r="Q181" s="331">
        <f>'Biomass furnace'!Q15</f>
        <v>3.6469156592835192</v>
      </c>
      <c r="R181" s="331">
        <f>'Biomass furnace'!R15</f>
        <v>5.6440361393673513</v>
      </c>
      <c r="S181" s="331">
        <f>'Biomass furnace'!S15</f>
        <v>0</v>
      </c>
      <c r="T181" s="129">
        <f>'Biomass furnace'!U15</f>
        <v>95643.185312985312</v>
      </c>
      <c r="U181" s="129">
        <f>'Biomass furnace'!W15</f>
        <v>95117.107699904765</v>
      </c>
      <c r="V181" s="129">
        <f>'Biomass furnace'!X15</f>
        <v>264.7641950835087</v>
      </c>
      <c r="W181" s="129">
        <f>'Biomass furnace'!Y15</f>
        <v>261.31341799703074</v>
      </c>
      <c r="X181" s="129">
        <f>'Biomass furnace'!Z15</f>
        <v>0</v>
      </c>
      <c r="Y181" s="276">
        <f>'Biomass furnace'!AA15</f>
        <v>32403.274647351598</v>
      </c>
      <c r="Z181" s="276">
        <f>'Biomass furnace'!AB15</f>
        <v>90.196465573190466</v>
      </c>
      <c r="AA181" s="276">
        <f>'Biomass furnace'!AC15</f>
        <v>89.020899154237583</v>
      </c>
      <c r="AB181" s="276">
        <f>'Biomass furnace'!AD15</f>
        <v>0</v>
      </c>
      <c r="AC181" s="276">
        <f>'Biomass furnace'!AE15</f>
        <v>29497.099749045901</v>
      </c>
      <c r="AD181" s="276">
        <f>'Biomass furnace'!AF15</f>
        <v>82.106952799637355</v>
      </c>
      <c r="AE181" s="276">
        <f>'Biomass furnace'!AG15</f>
        <v>81.036820218937962</v>
      </c>
      <c r="AF181" s="276">
        <f>'Biomass furnace'!AH15</f>
        <v>0</v>
      </c>
      <c r="AG181" s="276">
        <f>'Biomass furnace'!AI15</f>
        <v>33216.733303507273</v>
      </c>
      <c r="AH181" s="276">
        <f>'Biomass furnace'!AJ15</f>
        <v>92.460776710680875</v>
      </c>
      <c r="AI181" s="276">
        <f>'Biomass furnace'!AK15</f>
        <v>91.25569862385521</v>
      </c>
      <c r="AJ181" s="276">
        <f>'Biomass furnace'!AL15</f>
        <v>0</v>
      </c>
    </row>
    <row r="182" spans="1:36" ht="18.75" hidden="1">
      <c r="A182" s="336" t="s">
        <v>77</v>
      </c>
      <c r="B182" s="334" t="s">
        <v>0</v>
      </c>
      <c r="C182" s="117">
        <f>'Biomass furnace'!B16</f>
        <v>0.90880893300248144</v>
      </c>
      <c r="D182" s="49">
        <f>'Biomass furnace'!D16</f>
        <v>889.34874572386127</v>
      </c>
      <c r="E182" s="49">
        <f>'Biomass furnace'!E16</f>
        <v>7.6385781841313225</v>
      </c>
      <c r="F182" s="49">
        <f>'Biomass furnace'!F16</f>
        <v>11.821609094488954</v>
      </c>
      <c r="G182" s="49">
        <f>'Biomass furnace'!G16</f>
        <v>0</v>
      </c>
      <c r="H182" s="331">
        <f>'Biomass furnace'!H16</f>
        <v>302.97190864852996</v>
      </c>
      <c r="I182" s="331">
        <f>'Biomass furnace'!I16</f>
        <v>2.602212712318662</v>
      </c>
      <c r="J182" s="331">
        <f>'Biomass furnace'!J16</f>
        <v>4.0272339595407871</v>
      </c>
      <c r="K182" s="331">
        <f>'Biomass furnace'!K16</f>
        <v>0</v>
      </c>
      <c r="L182" s="331">
        <f>'Biomass furnace'!L16</f>
        <v>275.79905758984575</v>
      </c>
      <c r="M182" s="331">
        <f>'Biomass furnace'!M16</f>
        <v>2.368826261507877</v>
      </c>
      <c r="N182" s="331">
        <f>'Biomass furnace'!N16</f>
        <v>3.6660406428098109</v>
      </c>
      <c r="O182" s="331">
        <f>'Biomass furnace'!O16</f>
        <v>0</v>
      </c>
      <c r="P182" s="331">
        <f>'Biomass furnace'!P16</f>
        <v>310.57777948548556</v>
      </c>
      <c r="Q182" s="331">
        <f>'Biomass furnace'!Q16</f>
        <v>2.6675392103047835</v>
      </c>
      <c r="R182" s="331">
        <f>'Biomass furnace'!R16</f>
        <v>4.1283344921383556</v>
      </c>
      <c r="S182" s="331">
        <f>'Biomass furnace'!S16</f>
        <v>0</v>
      </c>
      <c r="T182" s="129">
        <f>'Biomass furnace'!U16</f>
        <v>7820</v>
      </c>
      <c r="U182" s="129">
        <f>'Biomass furnace'!W16</f>
        <v>7776.9867218367181</v>
      </c>
      <c r="V182" s="129">
        <f>'Biomass furnace'!X16</f>
        <v>21.647710694469474</v>
      </c>
      <c r="W182" s="129">
        <f>'Biomass furnace'!Y16</f>
        <v>21.36556746881309</v>
      </c>
      <c r="X182" s="129">
        <f>'Biomass furnace'!Z16</f>
        <v>0</v>
      </c>
      <c r="Y182" s="276">
        <f>'Biomass furnace'!AA16</f>
        <v>2649.3639553416951</v>
      </c>
      <c r="Z182" s="276">
        <f>'Biomass furnace'!AB16</f>
        <v>7.3746640544664821</v>
      </c>
      <c r="AA182" s="276">
        <f>'Biomass furnace'!AC16</f>
        <v>7.2785471239593242</v>
      </c>
      <c r="AB182" s="276">
        <f>'Biomass furnace'!AD16</f>
        <v>0</v>
      </c>
      <c r="AC182" s="276">
        <f>'Biomass furnace'!AE16</f>
        <v>2411.7486183955198</v>
      </c>
      <c r="AD182" s="276">
        <f>'Biomass furnace'!AF16</f>
        <v>6.7132474602557028</v>
      </c>
      <c r="AE182" s="276">
        <f>'Biomass furnace'!AG16</f>
        <v>6.6257510353542939</v>
      </c>
      <c r="AF182" s="276">
        <f>'Biomass furnace'!AH16</f>
        <v>0</v>
      </c>
      <c r="AG182" s="276">
        <f>'Biomass furnace'!AI16</f>
        <v>2715.8741480995036</v>
      </c>
      <c r="AH182" s="276">
        <f>'Biomass furnace'!AJ16</f>
        <v>7.5597991797472899</v>
      </c>
      <c r="AI182" s="276">
        <f>'Biomass furnace'!AK16</f>
        <v>7.4612693094994711</v>
      </c>
      <c r="AJ182" s="276">
        <f>'Biomass furnace'!AL16</f>
        <v>0</v>
      </c>
    </row>
    <row r="183" spans="1:36" ht="18.75" hidden="1">
      <c r="A183" s="336" t="s">
        <v>77</v>
      </c>
      <c r="B183" s="334" t="s">
        <v>15</v>
      </c>
      <c r="C183" s="117">
        <f>'Biomass furnace'!B17</f>
        <v>0.10134821013482102</v>
      </c>
      <c r="D183" s="49">
        <f>'Biomass furnace'!D17</f>
        <v>69.930264993026498</v>
      </c>
      <c r="E183" s="49">
        <f>'Biomass furnace'!E17</f>
        <v>31.417945141794515</v>
      </c>
      <c r="F183" s="49">
        <f>'Biomass furnace'!F17</f>
        <v>0</v>
      </c>
      <c r="G183" s="49">
        <f>'Biomass furnace'!G17</f>
        <v>0</v>
      </c>
      <c r="H183" s="331">
        <f>'Biomass furnace'!H17</f>
        <v>20.794067328054687</v>
      </c>
      <c r="I183" s="331">
        <f>'Biomass furnace'!I17</f>
        <v>9.3422621328941364</v>
      </c>
      <c r="J183" s="331">
        <f>'Biomass furnace'!J17</f>
        <v>0</v>
      </c>
      <c r="K183" s="331">
        <f>'Biomass furnace'!K17</f>
        <v>0</v>
      </c>
      <c r="L183" s="331">
        <f>'Biomass furnace'!L17</f>
        <v>24.20715508637133</v>
      </c>
      <c r="M183" s="331">
        <f>'Biomass furnace'!M17</f>
        <v>10.875678372137845</v>
      </c>
      <c r="N183" s="331">
        <f>'Biomass furnace'!N17</f>
        <v>0</v>
      </c>
      <c r="O183" s="331">
        <f>'Biomass furnace'!O17</f>
        <v>0</v>
      </c>
      <c r="P183" s="331">
        <f>'Biomass furnace'!P17</f>
        <v>24.929042578477954</v>
      </c>
      <c r="Q183" s="331">
        <f>'Biomass furnace'!Q17</f>
        <v>11.200004636707487</v>
      </c>
      <c r="R183" s="331">
        <f>'Biomass furnace'!R17</f>
        <v>0</v>
      </c>
      <c r="S183" s="331">
        <f>'Biomass furnace'!S17</f>
        <v>0</v>
      </c>
      <c r="T183" s="129">
        <f>'Biomass furnace'!U17</f>
        <v>6001.3148457318666</v>
      </c>
      <c r="U183" s="129">
        <f>'Biomass furnace'!W17</f>
        <v>5134.6160308165936</v>
      </c>
      <c r="V183" s="129">
        <f>'Biomass furnace'!X17</f>
        <v>866.69881491527281</v>
      </c>
      <c r="W183" s="129">
        <f>'Biomass furnace'!Y17</f>
        <v>0</v>
      </c>
      <c r="X183" s="129">
        <f>'Biomass furnace'!Z17</f>
        <v>0</v>
      </c>
      <c r="Y183" s="276">
        <f>'Biomass furnace'!AA17</f>
        <v>1526.8003268590987</v>
      </c>
      <c r="Z183" s="276">
        <f>'Biomass furnace'!AB17</f>
        <v>257.71664832561635</v>
      </c>
      <c r="AA183" s="276">
        <f>'Biomass furnace'!AC17</f>
        <v>0</v>
      </c>
      <c r="AB183" s="276">
        <f>'Biomass furnace'!AD17</f>
        <v>0</v>
      </c>
      <c r="AC183" s="276">
        <f>'Biomass furnace'!AE17</f>
        <v>1777.4056280146831</v>
      </c>
      <c r="AD183" s="276">
        <f>'Biomass furnace'!AF17</f>
        <v>300.01763368059858</v>
      </c>
      <c r="AE183" s="276">
        <f>'Biomass furnace'!AG17</f>
        <v>0</v>
      </c>
      <c r="AF183" s="276">
        <f>'Biomass furnace'!AH17</f>
        <v>0</v>
      </c>
      <c r="AG183" s="276">
        <f>'Biomass furnace'!AI17</f>
        <v>1830.4100759428122</v>
      </c>
      <c r="AH183" s="276">
        <f>'Biomass furnace'!AJ17</f>
        <v>308.96453290905788</v>
      </c>
      <c r="AI183" s="276">
        <f>'Biomass furnace'!AK17</f>
        <v>0</v>
      </c>
      <c r="AJ183" s="276">
        <f>'Biomass furnace'!AL17</f>
        <v>0</v>
      </c>
    </row>
    <row r="184" spans="1:36" ht="18.75" hidden="1">
      <c r="A184" s="336" t="s">
        <v>77</v>
      </c>
      <c r="B184" s="334" t="s">
        <v>21</v>
      </c>
      <c r="C184" s="117">
        <f>'Biomass furnace'!B18</f>
        <v>0.92204301075268824</v>
      </c>
      <c r="D184" s="49">
        <f>'Biomass furnace'!D18</f>
        <v>751.25533629037329</v>
      </c>
      <c r="E184" s="49">
        <f>'Biomass furnace'!E18</f>
        <v>169.04189215071833</v>
      </c>
      <c r="F184" s="49">
        <f>'Biomass furnace'!F18</f>
        <v>1.7457823115965969</v>
      </c>
      <c r="G184" s="49">
        <f>'Biomass furnace'!G18</f>
        <v>0</v>
      </c>
      <c r="H184" s="331">
        <f>'Biomass furnace'!H18</f>
        <v>214.39578255245385</v>
      </c>
      <c r="I184" s="331">
        <f>'Biomass furnace'!I18</f>
        <v>48.241745517255993</v>
      </c>
      <c r="J184" s="331">
        <f>'Biomass furnace'!J18</f>
        <v>0.49821724622840513</v>
      </c>
      <c r="K184" s="331">
        <f>'Biomass furnace'!K18</f>
        <v>0</v>
      </c>
      <c r="L184" s="331">
        <f>'Biomass furnace'!L18</f>
        <v>218.2166071829142</v>
      </c>
      <c r="M184" s="331">
        <f>'Biomass furnace'!M18</f>
        <v>49.101479077750064</v>
      </c>
      <c r="N184" s="331">
        <f>'Biomass furnace'!N18</f>
        <v>0.50709615561293975</v>
      </c>
      <c r="O184" s="331">
        <f>'Biomass furnace'!O18</f>
        <v>0</v>
      </c>
      <c r="P184" s="331">
        <f>'Biomass furnace'!P18</f>
        <v>318.64294655286977</v>
      </c>
      <c r="Q184" s="331">
        <f>'Biomass furnace'!Q18</f>
        <v>71.698667555231765</v>
      </c>
      <c r="R184" s="331">
        <f>'Biomass furnace'!R18</f>
        <v>0.74046890975028967</v>
      </c>
      <c r="S184" s="331">
        <f>'Biomass furnace'!S18</f>
        <v>0</v>
      </c>
      <c r="T184" s="129">
        <f>'Biomass furnace'!U18</f>
        <v>60</v>
      </c>
      <c r="U184" s="129">
        <f>'Biomass furnace'!W18</f>
        <v>53.993616419538604</v>
      </c>
      <c r="V184" s="129">
        <f>'Biomass furnace'!X18</f>
        <v>5.9742232637065165</v>
      </c>
      <c r="W184" s="129">
        <f>'Biomass furnace'!Y18</f>
        <v>3.2160316754878591E-2</v>
      </c>
      <c r="X184" s="129">
        <f>'Biomass furnace'!Z18</f>
        <v>0</v>
      </c>
      <c r="Y184" s="276">
        <f>'Biomass furnace'!AA18</f>
        <v>15.408880424417609</v>
      </c>
      <c r="Z184" s="276">
        <f>'Biomass furnace'!AB18</f>
        <v>1.7049439915996327</v>
      </c>
      <c r="AA184" s="276">
        <f>'Biomass furnace'!AC18</f>
        <v>9.1780197021215388E-3</v>
      </c>
      <c r="AB184" s="276">
        <f>'Biomass furnace'!AD18</f>
        <v>0</v>
      </c>
      <c r="AC184" s="276">
        <f>'Biomass furnace'!AE18</f>
        <v>15.683487644543447</v>
      </c>
      <c r="AD184" s="276">
        <f>'Biomass furnace'!AF18</f>
        <v>1.7353284139007827</v>
      </c>
      <c r="AE184" s="276">
        <f>'Biomass furnace'!AG18</f>
        <v>9.3415845041863229E-3</v>
      </c>
      <c r="AF184" s="276">
        <f>'Biomass furnace'!AH18</f>
        <v>0</v>
      </c>
      <c r="AG184" s="276">
        <f>'Biomass furnace'!AI18</f>
        <v>22.901248350424073</v>
      </c>
      <c r="AH184" s="276">
        <f>'Biomass furnace'!AJ18</f>
        <v>2.5339508581891192</v>
      </c>
      <c r="AI184" s="276">
        <f>'Biomass furnace'!AK18</f>
        <v>1.3640712548479313E-2</v>
      </c>
      <c r="AJ184" s="276">
        <f>'Biomass furnace'!AL18</f>
        <v>0</v>
      </c>
    </row>
    <row r="185" spans="1:36" ht="18.75" hidden="1">
      <c r="A185" s="336" t="s">
        <v>77</v>
      </c>
      <c r="B185" s="334" t="s">
        <v>10</v>
      </c>
      <c r="C185" s="117">
        <f>'Biomass furnace'!B19</f>
        <v>0.14658457930225738</v>
      </c>
      <c r="D185" s="49">
        <f>'Biomass furnace'!D19</f>
        <v>121.66520082087361</v>
      </c>
      <c r="E185" s="49">
        <f>'Biomass furnace'!E19</f>
        <v>24.919378481383756</v>
      </c>
      <c r="F185" s="49">
        <f>'Biomass furnace'!F19</f>
        <v>0</v>
      </c>
      <c r="G185" s="49">
        <f>'Biomass furnace'!G19</f>
        <v>0</v>
      </c>
      <c r="H185" s="331">
        <f>'Biomass furnace'!H19</f>
        <v>23.600131462420986</v>
      </c>
      <c r="I185" s="331">
        <f>'Biomass furnace'!I19</f>
        <v>4.8337618657970705</v>
      </c>
      <c r="J185" s="331">
        <f>'Biomass furnace'!J19</f>
        <v>0</v>
      </c>
      <c r="K185" s="331">
        <f>'Biomass furnace'!K19</f>
        <v>0</v>
      </c>
      <c r="L185" s="331">
        <f>'Biomass furnace'!L19</f>
        <v>36.211365654079515</v>
      </c>
      <c r="M185" s="331">
        <f>'Biomass furnace'!M19</f>
        <v>7.416785736377733</v>
      </c>
      <c r="N185" s="331">
        <f>'Biomass furnace'!N19</f>
        <v>0</v>
      </c>
      <c r="O185" s="331">
        <f>'Biomass furnace'!O19</f>
        <v>0</v>
      </c>
      <c r="P185" s="331">
        <f>'Biomass furnace'!P19</f>
        <v>61.853703711016145</v>
      </c>
      <c r="Q185" s="331">
        <f>'Biomass furnace'!Q19</f>
        <v>12.668830880569574</v>
      </c>
      <c r="R185" s="331">
        <f>'Biomass furnace'!R19</f>
        <v>0</v>
      </c>
      <c r="S185" s="331">
        <f>'Biomass furnace'!S19</f>
        <v>0</v>
      </c>
      <c r="T185" s="129">
        <f>'Biomass furnace'!U19</f>
        <v>11820.858452725128</v>
      </c>
      <c r="U185" s="129">
        <f>'Biomass furnace'!W19</f>
        <v>11181.82062881465</v>
      </c>
      <c r="V185" s="129">
        <f>'Biomass furnace'!X19</f>
        <v>639.0378239104781</v>
      </c>
      <c r="W185" s="129">
        <f>'Biomass furnace'!Y19</f>
        <v>0</v>
      </c>
      <c r="X185" s="129">
        <f>'Biomass furnace'!Z19</f>
        <v>0</v>
      </c>
      <c r="Y185" s="276">
        <f>'Biomass furnace'!AA19</f>
        <v>2169.0050650009111</v>
      </c>
      <c r="Z185" s="276">
        <f>'Biomass furnace'!AB19</f>
        <v>123.95801388703917</v>
      </c>
      <c r="AA185" s="276">
        <f>'Biomass furnace'!AC19</f>
        <v>0</v>
      </c>
      <c r="AB185" s="276">
        <f>'Biomass furnace'!AD19</f>
        <v>0</v>
      </c>
      <c r="AC185" s="276">
        <f>'Biomass furnace'!AE19</f>
        <v>3328.0592372700839</v>
      </c>
      <c r="AD185" s="276">
        <f>'Biomass furnace'!AF19</f>
        <v>190.19762554138651</v>
      </c>
      <c r="AE185" s="276">
        <f>'Biomass furnace'!AG19</f>
        <v>0</v>
      </c>
      <c r="AF185" s="276">
        <f>'Biomass furnace'!AH19</f>
        <v>0</v>
      </c>
      <c r="AG185" s="276">
        <f>'Biomass furnace'!AI19</f>
        <v>5684.7563265436556</v>
      </c>
      <c r="AH185" s="276">
        <f>'Biomass furnace'!AJ19</f>
        <v>324.88218448205242</v>
      </c>
      <c r="AI185" s="276">
        <f>'Biomass furnace'!AK19</f>
        <v>0</v>
      </c>
      <c r="AJ185" s="276">
        <f>'Biomass furnace'!AL19</f>
        <v>0</v>
      </c>
    </row>
    <row r="186" spans="1:36" ht="18.75" hidden="1">
      <c r="A186" s="336" t="s">
        <v>77</v>
      </c>
      <c r="B186" s="334" t="s">
        <v>2</v>
      </c>
      <c r="C186" s="117">
        <f>'Biomass furnace'!B20</f>
        <v>0.20641562064156208</v>
      </c>
      <c r="D186" s="49">
        <f>'Biomass furnace'!D20</f>
        <v>119.72105997210599</v>
      </c>
      <c r="E186" s="49">
        <f>'Biomass furnace'!E20</f>
        <v>86.694560669456067</v>
      </c>
      <c r="F186" s="49">
        <f>'Biomass furnace'!F20</f>
        <v>0</v>
      </c>
      <c r="G186" s="49">
        <f>'Biomass furnace'!G20</f>
        <v>0</v>
      </c>
      <c r="H186" s="331">
        <f>'Biomass furnace'!H20</f>
        <v>38.852441808805267</v>
      </c>
      <c r="I186" s="331">
        <f>'Biomass furnace'!I20</f>
        <v>28.134526827065887</v>
      </c>
      <c r="J186" s="331">
        <f>'Biomass furnace'!J20</f>
        <v>0</v>
      </c>
      <c r="K186" s="331">
        <f>'Biomass furnace'!K20</f>
        <v>0</v>
      </c>
      <c r="L186" s="331">
        <f>'Biomass furnace'!L20</f>
        <v>38.456505511984872</v>
      </c>
      <c r="M186" s="331">
        <f>'Biomass furnace'!M20</f>
        <v>27.847814336264911</v>
      </c>
      <c r="N186" s="331">
        <f>'Biomass furnace'!N20</f>
        <v>0</v>
      </c>
      <c r="O186" s="331">
        <f>'Biomass furnace'!O20</f>
        <v>0</v>
      </c>
      <c r="P186" s="331">
        <f>'Biomass furnace'!P20</f>
        <v>42.412112651294407</v>
      </c>
      <c r="Q186" s="331">
        <f>'Biomass furnace'!Q20</f>
        <v>30.712219506109747</v>
      </c>
      <c r="R186" s="331">
        <f>'Biomass furnace'!R20</f>
        <v>0</v>
      </c>
      <c r="S186" s="331">
        <f>'Biomass furnace'!S20</f>
        <v>0</v>
      </c>
      <c r="T186" s="129">
        <f>'Biomass furnace'!U20</f>
        <v>217</v>
      </c>
      <c r="U186" s="129">
        <f>'Biomass furnace'!W20</f>
        <v>116.82805527094858</v>
      </c>
      <c r="V186" s="129">
        <f>'Biomass furnace'!X20</f>
        <v>100.17194472905142</v>
      </c>
      <c r="W186" s="129">
        <f>'Biomass furnace'!Y20</f>
        <v>0</v>
      </c>
      <c r="X186" s="129">
        <f>'Biomass furnace'!Z20</f>
        <v>0</v>
      </c>
      <c r="Y186" s="276">
        <f>'Biomass furnace'!AA20</f>
        <v>37.913590308244764</v>
      </c>
      <c r="Z186" s="276">
        <f>'Biomass furnace'!AB20</f>
        <v>32.508270928839181</v>
      </c>
      <c r="AA186" s="276">
        <f>'Biomass furnace'!AC20</f>
        <v>0</v>
      </c>
      <c r="AB186" s="276">
        <f>'Biomass furnace'!AD20</f>
        <v>0</v>
      </c>
      <c r="AC186" s="276">
        <f>'Biomass furnace'!AE20</f>
        <v>37.527221631092281</v>
      </c>
      <c r="AD186" s="276">
        <f>'Biomass furnace'!AF20</f>
        <v>32.176986618037333</v>
      </c>
      <c r="AE186" s="276">
        <f>'Biomass furnace'!AG20</f>
        <v>0</v>
      </c>
      <c r="AF186" s="276">
        <f>'Biomass furnace'!AH20</f>
        <v>0</v>
      </c>
      <c r="AG186" s="276">
        <f>'Biomass furnace'!AI20</f>
        <v>41.387243331611529</v>
      </c>
      <c r="AH186" s="276">
        <f>'Biomass furnace'!AJ20</f>
        <v>35.486687182174904</v>
      </c>
      <c r="AI186" s="276">
        <f>'Biomass furnace'!AK20</f>
        <v>0</v>
      </c>
      <c r="AJ186" s="276">
        <f>'Biomass furnace'!AL20</f>
        <v>0</v>
      </c>
    </row>
    <row r="187" spans="1:36" ht="18.75" hidden="1">
      <c r="A187" s="336" t="s">
        <v>77</v>
      </c>
      <c r="B187" s="334" t="s">
        <v>23</v>
      </c>
      <c r="C187" s="117">
        <f>'Biomass furnace'!B21</f>
        <v>0.68620071684587813</v>
      </c>
      <c r="D187" s="49">
        <f>'Biomass furnace'!D21</f>
        <v>370.54838709677421</v>
      </c>
      <c r="E187" s="49">
        <f>'Biomass furnace'!E21</f>
        <v>0</v>
      </c>
      <c r="F187" s="49">
        <f>'Biomass furnace'!F21</f>
        <v>274.48028673835125</v>
      </c>
      <c r="G187" s="49">
        <f>'Biomass furnace'!G21</f>
        <v>41.172043010752688</v>
      </c>
      <c r="H187" s="331">
        <f>'Biomass furnace'!H21</f>
        <v>120.25210644124252</v>
      </c>
      <c r="I187" s="331">
        <f>'Biomass furnace'!I21</f>
        <v>0</v>
      </c>
      <c r="J187" s="331">
        <f>'Biomass furnace'!J21</f>
        <v>89.075634400920379</v>
      </c>
      <c r="K187" s="331">
        <f>'Biomass furnace'!K21</f>
        <v>13.361345160138058</v>
      </c>
      <c r="L187" s="331">
        <f>'Biomass furnace'!L21</f>
        <v>119.02664488741023</v>
      </c>
      <c r="M187" s="331">
        <f>'Biomass furnace'!M21</f>
        <v>0</v>
      </c>
      <c r="N187" s="331">
        <f>'Biomass furnace'!N21</f>
        <v>88.167885101785345</v>
      </c>
      <c r="O187" s="331">
        <f>'Biomass furnace'!O21</f>
        <v>13.225182765267801</v>
      </c>
      <c r="P187" s="331">
        <f>'Biomass furnace'!P21</f>
        <v>131.26963576805511</v>
      </c>
      <c r="Q187" s="331">
        <f>'Biomass furnace'!Q21</f>
        <v>0</v>
      </c>
      <c r="R187" s="331">
        <f>'Biomass furnace'!R21</f>
        <v>97.236767235596375</v>
      </c>
      <c r="S187" s="331">
        <f>'Biomass furnace'!S21</f>
        <v>14.585515085339456</v>
      </c>
      <c r="T187" s="129">
        <f>'Biomass furnace'!U21</f>
        <v>150</v>
      </c>
      <c r="U187" s="129">
        <f>'Biomass furnace'!W21</f>
        <v>72.748155050391887</v>
      </c>
      <c r="V187" s="129">
        <f>'Biomass furnace'!X21</f>
        <v>0</v>
      </c>
      <c r="W187" s="129">
        <f>'Biomass furnace'!Y21</f>
        <v>70.134963169080976</v>
      </c>
      <c r="X187" s="129">
        <f>'Biomass furnace'!Z21</f>
        <v>7.116881780527148</v>
      </c>
      <c r="Y187" s="276">
        <f>'Biomass furnace'!AA21</f>
        <v>16.194792912663548</v>
      </c>
      <c r="Z187" s="276">
        <f>'Biomass furnace'!AB21</f>
        <v>0</v>
      </c>
      <c r="AA187" s="276">
        <f>'Biomass furnace'!AC21</f>
        <v>15.613058553495687</v>
      </c>
      <c r="AB187" s="276">
        <f>'Biomass furnace'!AD21</f>
        <v>1.5843209568642458</v>
      </c>
      <c r="AC187" s="276">
        <f>'Biomass furnace'!AE21</f>
        <v>21.512762451872621</v>
      </c>
      <c r="AD187" s="276">
        <f>'Biomass furnace'!AF21</f>
        <v>0</v>
      </c>
      <c r="AE187" s="276">
        <f>'Biomass furnace'!AG21</f>
        <v>20.740000913867114</v>
      </c>
      <c r="AF187" s="276">
        <f>'Biomass furnace'!AH21</f>
        <v>2.1045727831377632</v>
      </c>
      <c r="AG187" s="276">
        <f>'Biomass furnace'!AI21</f>
        <v>35.040599685855717</v>
      </c>
      <c r="AH187" s="276">
        <f>'Biomass furnace'!AJ21</f>
        <v>0</v>
      </c>
      <c r="AI187" s="276">
        <f>'Biomass furnace'!AK21</f>
        <v>33.781903701718164</v>
      </c>
      <c r="AJ187" s="276">
        <f>'Biomass furnace'!AL21</f>
        <v>3.4279880405251388</v>
      </c>
    </row>
    <row r="188" spans="1:36" ht="18.75" hidden="1">
      <c r="A188" s="336" t="s">
        <v>77</v>
      </c>
      <c r="B188" s="334" t="s">
        <v>17</v>
      </c>
      <c r="C188" s="117">
        <f>'Biomass furnace'!B22</f>
        <v>0.24587813620071683</v>
      </c>
      <c r="D188" s="49">
        <f>'Biomass furnace'!D22</f>
        <v>176.46743379420374</v>
      </c>
      <c r="E188" s="49">
        <f>'Biomass furnace'!E22</f>
        <v>19.010817471534224</v>
      </c>
      <c r="F188" s="49">
        <f>'Biomass furnace'!F22</f>
        <v>50.399884934978864</v>
      </c>
      <c r="G188" s="49">
        <f>'Biomass furnace'!G22</f>
        <v>0</v>
      </c>
      <c r="H188" s="331">
        <f>'Biomass furnace'!H22</f>
        <v>39.284206508696883</v>
      </c>
      <c r="I188" s="331">
        <f>'Biomass furnace'!I22</f>
        <v>4.2320832994139881</v>
      </c>
      <c r="J188" s="331">
        <f>'Biomass furnace'!J22</f>
        <v>11.219744318995717</v>
      </c>
      <c r="K188" s="331">
        <f>'Biomass furnace'!K22</f>
        <v>0</v>
      </c>
      <c r="L188" s="331">
        <f>'Biomass furnace'!L22</f>
        <v>52.184168534261865</v>
      </c>
      <c r="M188" s="331">
        <f>'Biomass furnace'!M22</f>
        <v>5.621794806998647</v>
      </c>
      <c r="N188" s="331">
        <f>'Biomass furnace'!N22</f>
        <v>14.904030919504031</v>
      </c>
      <c r="O188" s="331">
        <f>'Biomass furnace'!O22</f>
        <v>0</v>
      </c>
      <c r="P188" s="331">
        <f>'Biomass furnace'!P22</f>
        <v>84.999058751244988</v>
      </c>
      <c r="Q188" s="331">
        <f>'Biomass furnace'!Q22</f>
        <v>9.1569393651215893</v>
      </c>
      <c r="R188" s="331">
        <f>'Biomass furnace'!R22</f>
        <v>24.276109696479114</v>
      </c>
      <c r="S188" s="331">
        <f>'Biomass furnace'!S22</f>
        <v>0</v>
      </c>
      <c r="T188" s="129">
        <f>'Biomass furnace'!U22</f>
        <v>14726.602280371579</v>
      </c>
      <c r="U188" s="129">
        <f>'Biomass furnace'!W22</f>
        <v>13431.954228442162</v>
      </c>
      <c r="V188" s="129">
        <f>'Biomass furnace'!X22</f>
        <v>561.85090938435087</v>
      </c>
      <c r="W188" s="129">
        <f>'Biomass furnace'!Y22</f>
        <v>732.7971425450653</v>
      </c>
      <c r="X188" s="129">
        <f>'Biomass furnace'!Z22</f>
        <v>0</v>
      </c>
      <c r="Y188" s="276">
        <f>'Biomass furnace'!AA22</f>
        <v>2990.1475438286666</v>
      </c>
      <c r="Z188" s="276">
        <f>'Biomass furnace'!AB22</f>
        <v>125.07614961463193</v>
      </c>
      <c r="AA188" s="276">
        <f>'Biomass furnace'!AC22</f>
        <v>163.13125689975823</v>
      </c>
      <c r="AB188" s="276">
        <f>'Biomass furnace'!AD22</f>
        <v>0</v>
      </c>
      <c r="AC188" s="276">
        <f>'Biomass furnace'!AE22</f>
        <v>3972.038058982303</v>
      </c>
      <c r="AD188" s="276">
        <f>'Biomass furnace'!AF22</f>
        <v>166.14806435409443</v>
      </c>
      <c r="AE188" s="276">
        <f>'Biomass furnace'!AG22</f>
        <v>216.69952787205577</v>
      </c>
      <c r="AF188" s="276">
        <f>'Biomass furnace'!AH22</f>
        <v>0</v>
      </c>
      <c r="AG188" s="276">
        <f>'Biomass furnace'!AI22</f>
        <v>6469.7686256311918</v>
      </c>
      <c r="AH188" s="276">
        <f>'Biomass furnace'!AJ22</f>
        <v>270.62669541562451</v>
      </c>
      <c r="AI188" s="276">
        <f>'Biomass furnace'!AK22</f>
        <v>352.96635777325133</v>
      </c>
      <c r="AJ188" s="276">
        <f>'Biomass furnace'!AL22</f>
        <v>0</v>
      </c>
    </row>
    <row r="189" spans="1:36" ht="18.75" hidden="1">
      <c r="A189" s="336" t="s">
        <v>77</v>
      </c>
      <c r="B189" s="334" t="s">
        <v>24</v>
      </c>
      <c r="C189" s="117">
        <f>'Biomass furnace'!B23</f>
        <v>1.2062310449407223E-3</v>
      </c>
      <c r="D189" s="49">
        <f>'Biomass furnace'!D23</f>
        <v>1.1700441135925006</v>
      </c>
      <c r="E189" s="49">
        <f>'Biomass furnace'!E23</f>
        <v>2.4124620898814446E-2</v>
      </c>
      <c r="F189" s="49">
        <f>'Biomass furnace'!F23</f>
        <v>1.2062310449407223E-2</v>
      </c>
      <c r="G189" s="49">
        <f>'Biomass furnace'!G23</f>
        <v>0</v>
      </c>
      <c r="H189" s="331">
        <f>'Biomass furnace'!H23</f>
        <v>4.3408353750458484E-2</v>
      </c>
      <c r="I189" s="331">
        <f>'Biomass furnace'!I23</f>
        <v>8.9501760310223689E-4</v>
      </c>
      <c r="J189" s="331">
        <f>'Biomass furnace'!J23</f>
        <v>4.4750880155111845E-4</v>
      </c>
      <c r="K189" s="331">
        <f>'Biomass furnace'!K23</f>
        <v>0</v>
      </c>
      <c r="L189" s="331">
        <f>'Biomass furnace'!L23</f>
        <v>0.28615860079913419</v>
      </c>
      <c r="M189" s="331">
        <f>'Biomass furnace'!M23</f>
        <v>5.9001773360646227E-3</v>
      </c>
      <c r="N189" s="331">
        <f>'Biomass furnace'!N23</f>
        <v>2.9500886680323113E-3</v>
      </c>
      <c r="O189" s="331">
        <f>'Biomass furnace'!O23</f>
        <v>0</v>
      </c>
      <c r="P189" s="331">
        <f>'Biomass furnace'!P23</f>
        <v>0.84047715846326687</v>
      </c>
      <c r="Q189" s="331">
        <f>'Biomass furnace'!Q23</f>
        <v>1.7329425947696226E-2</v>
      </c>
      <c r="R189" s="331">
        <f>'Biomass furnace'!R23</f>
        <v>8.664712973848113E-3</v>
      </c>
      <c r="S189" s="331">
        <f>'Biomass furnace'!S23</f>
        <v>0</v>
      </c>
      <c r="T189" s="129">
        <f>'Biomass furnace'!U23</f>
        <v>100.66420131292956</v>
      </c>
      <c r="U189" s="129">
        <f>'Biomass furnace'!W23</f>
        <v>99.699815299602747</v>
      </c>
      <c r="V189" s="129">
        <f>'Biomass furnace'!X23</f>
        <v>0.72331174489679584</v>
      </c>
      <c r="W189" s="129">
        <f>'Biomass furnace'!Y23</f>
        <v>0.2410742684300205</v>
      </c>
      <c r="X189" s="129">
        <f>'Biomass furnace'!Z23</f>
        <v>0</v>
      </c>
      <c r="Y189" s="276">
        <f>'Biomass furnace'!AA23</f>
        <v>3.6988390465351313</v>
      </c>
      <c r="Z189" s="276">
        <f>'Biomass furnace'!AB23</f>
        <v>2.6834690884852491E-2</v>
      </c>
      <c r="AA189" s="276">
        <f>'Biomass furnace'!AC23</f>
        <v>8.943797082314197E-3</v>
      </c>
      <c r="AB189" s="276">
        <f>'Biomass furnace'!AD23</f>
        <v>0</v>
      </c>
      <c r="AC189" s="276">
        <f>'Biomass furnace'!AE23</f>
        <v>24.383661546402628</v>
      </c>
      <c r="AD189" s="276">
        <f>'Biomass furnace'!AF23</f>
        <v>0.1769009172895796</v>
      </c>
      <c r="AE189" s="276">
        <f>'Biomass furnace'!AG23</f>
        <v>5.8959721753543283E-2</v>
      </c>
      <c r="AF189" s="276">
        <f>'Biomass furnace'!AH23</f>
        <v>0</v>
      </c>
      <c r="AG189" s="276">
        <f>'Biomass furnace'!AI23</f>
        <v>71.617314706664985</v>
      </c>
      <c r="AH189" s="276">
        <f>'Biomass furnace'!AJ23</f>
        <v>0.5195761367223638</v>
      </c>
      <c r="AI189" s="276">
        <f>'Biomass furnace'!AK23</f>
        <v>0.17317074959416304</v>
      </c>
      <c r="AJ189" s="276">
        <f>'Biomass furnace'!AL23</f>
        <v>0</v>
      </c>
    </row>
    <row r="190" spans="1:36" ht="18.75" hidden="1">
      <c r="A190" s="336" t="s">
        <v>77</v>
      </c>
      <c r="B190" s="334" t="s">
        <v>27</v>
      </c>
      <c r="C190" s="117">
        <f>'Biomass furnace'!B24</f>
        <v>0</v>
      </c>
      <c r="D190" s="49">
        <f>'Biomass furnace'!D24</f>
        <v>0</v>
      </c>
      <c r="E190" s="49">
        <f>'Biomass furnace'!E24</f>
        <v>0</v>
      </c>
      <c r="F190" s="49">
        <f>'Biomass furnace'!F24</f>
        <v>0</v>
      </c>
      <c r="G190" s="49">
        <f>'Biomass furnace'!G24</f>
        <v>0</v>
      </c>
      <c r="H190" s="331">
        <f>'Biomass furnace'!H24</f>
        <v>0</v>
      </c>
      <c r="I190" s="331">
        <f>'Biomass furnace'!I24</f>
        <v>0</v>
      </c>
      <c r="J190" s="331">
        <f>'Biomass furnace'!J24</f>
        <v>0</v>
      </c>
      <c r="K190" s="331">
        <f>'Biomass furnace'!K24</f>
        <v>0</v>
      </c>
      <c r="L190" s="331">
        <f>'Biomass furnace'!L24</f>
        <v>0</v>
      </c>
      <c r="M190" s="331">
        <f>'Biomass furnace'!M24</f>
        <v>0</v>
      </c>
      <c r="N190" s="331">
        <f>'Biomass furnace'!N24</f>
        <v>0</v>
      </c>
      <c r="O190" s="331">
        <f>'Biomass furnace'!O24</f>
        <v>0</v>
      </c>
      <c r="P190" s="331">
        <f>'Biomass furnace'!P24</f>
        <v>0</v>
      </c>
      <c r="Q190" s="331">
        <f>'Biomass furnace'!Q24</f>
        <v>0</v>
      </c>
      <c r="R190" s="331">
        <f>'Biomass furnace'!R24</f>
        <v>0</v>
      </c>
      <c r="S190" s="331">
        <f>'Biomass furnace'!S24</f>
        <v>0</v>
      </c>
      <c r="T190" s="129">
        <f>'Biomass furnace'!U24</f>
        <v>0</v>
      </c>
      <c r="U190" s="129">
        <f>'Biomass furnace'!W24</f>
        <v>0</v>
      </c>
      <c r="V190" s="129">
        <f>'Biomass furnace'!X24</f>
        <v>0</v>
      </c>
      <c r="W190" s="129">
        <f>'Biomass furnace'!Y24</f>
        <v>0</v>
      </c>
      <c r="X190" s="129">
        <f>'Biomass furnace'!Z24</f>
        <v>0</v>
      </c>
      <c r="Y190" s="276">
        <f>'Biomass furnace'!AA24</f>
        <v>0</v>
      </c>
      <c r="Z190" s="276">
        <f>'Biomass furnace'!AB24</f>
        <v>0</v>
      </c>
      <c r="AA190" s="276">
        <f>'Biomass furnace'!AC24</f>
        <v>0</v>
      </c>
      <c r="AB190" s="276">
        <f>'Biomass furnace'!AD24</f>
        <v>0</v>
      </c>
      <c r="AC190" s="276">
        <f>'Biomass furnace'!AE24</f>
        <v>0</v>
      </c>
      <c r="AD190" s="276">
        <f>'Biomass furnace'!AF24</f>
        <v>0</v>
      </c>
      <c r="AE190" s="276">
        <f>'Biomass furnace'!AG24</f>
        <v>0</v>
      </c>
      <c r="AF190" s="276">
        <f>'Biomass furnace'!AH24</f>
        <v>0</v>
      </c>
      <c r="AG190" s="276">
        <f>'Biomass furnace'!AI24</f>
        <v>0</v>
      </c>
      <c r="AH190" s="276">
        <f>'Biomass furnace'!AJ24</f>
        <v>0</v>
      </c>
      <c r="AI190" s="276">
        <f>'Biomass furnace'!AK24</f>
        <v>0</v>
      </c>
      <c r="AJ190" s="276">
        <f>'Biomass furnace'!AL24</f>
        <v>0</v>
      </c>
    </row>
    <row r="191" spans="1:36" ht="18.75" hidden="1">
      <c r="A191" s="336" t="s">
        <v>77</v>
      </c>
      <c r="B191" s="334" t="s">
        <v>8</v>
      </c>
      <c r="C191" s="117">
        <f>'Biomass furnace'!B25</f>
        <v>9.6498483595257797E-2</v>
      </c>
      <c r="D191" s="49">
        <f>'Biomass furnace'!D25</f>
        <v>58.864074993107252</v>
      </c>
      <c r="E191" s="49">
        <f>'Biomass furnace'!E25</f>
        <v>34.739454094292803</v>
      </c>
      <c r="F191" s="49">
        <f>'Biomass furnace'!F25</f>
        <v>2.8949545078577339</v>
      </c>
      <c r="G191" s="49">
        <f>'Biomass furnace'!G25</f>
        <v>0</v>
      </c>
      <c r="H191" s="331">
        <f>'Biomass furnace'!H25</f>
        <v>17.121333969511827</v>
      </c>
      <c r="I191" s="331">
        <f>'Biomass furnace'!I25</f>
        <v>10.104393818072554</v>
      </c>
      <c r="J191" s="331">
        <f>'Biomass furnace'!J25</f>
        <v>0.84203281817271292</v>
      </c>
      <c r="K191" s="331">
        <f>'Biomass furnace'!K25</f>
        <v>0</v>
      </c>
      <c r="L191" s="331">
        <f>'Biomass furnace'!L25</f>
        <v>20.299735152037108</v>
      </c>
      <c r="M191" s="331">
        <f>'Biomass furnace'!M25</f>
        <v>11.980171565136652</v>
      </c>
      <c r="N191" s="331">
        <f>'Biomass furnace'!N25</f>
        <v>0.99834763042805452</v>
      </c>
      <c r="O191" s="331">
        <f>'Biomass furnace'!O25</f>
        <v>0</v>
      </c>
      <c r="P191" s="331">
        <f>'Biomass furnace'!P25</f>
        <v>21.443005872921454</v>
      </c>
      <c r="Q191" s="331">
        <f>'Biomass furnace'!Q25</f>
        <v>12.65488871188807</v>
      </c>
      <c r="R191" s="331">
        <f>'Biomass furnace'!R25</f>
        <v>1.0545740593240061</v>
      </c>
      <c r="S191" s="331">
        <f>'Biomass furnace'!S25</f>
        <v>0</v>
      </c>
      <c r="T191" s="129">
        <f>'Biomass furnace'!U25</f>
        <v>5005.6449824651099</v>
      </c>
      <c r="U191" s="129">
        <f>'Biomass furnace'!W25</f>
        <v>3691.6983785355524</v>
      </c>
      <c r="V191" s="129">
        <f>'Biomass furnace'!X25</f>
        <v>1258.7872318658649</v>
      </c>
      <c r="W191" s="129">
        <f>'Biomass furnace'!Y25</f>
        <v>55.159372063692487</v>
      </c>
      <c r="X191" s="129">
        <f>'Biomass furnace'!Z25</f>
        <v>0</v>
      </c>
      <c r="Y191" s="276">
        <f>'Biomass furnace'!AA25</f>
        <v>1073.7754880128507</v>
      </c>
      <c r="Z191" s="276">
        <f>'Biomass furnace'!AB25</f>
        <v>366.1336153733389</v>
      </c>
      <c r="AA191" s="276">
        <f>'Biomass furnace'!AC25</f>
        <v>16.043775948908664</v>
      </c>
      <c r="AB191" s="276">
        <f>'Biomass furnace'!AD25</f>
        <v>0</v>
      </c>
      <c r="AC191" s="276">
        <f>'Biomass furnace'!AE25</f>
        <v>1273.1109654320799</v>
      </c>
      <c r="AD191" s="276">
        <f>'Biomass furnace'!AF25</f>
        <v>434.10259011193841</v>
      </c>
      <c r="AE191" s="276">
        <f>'Biomass furnace'!AG25</f>
        <v>19.022139465383887</v>
      </c>
      <c r="AF191" s="276">
        <f>'Biomass furnace'!AH25</f>
        <v>0</v>
      </c>
      <c r="AG191" s="276">
        <f>'Biomass furnace'!AI25</f>
        <v>1344.8119250906218</v>
      </c>
      <c r="AH191" s="276">
        <f>'Biomass furnace'!AJ25</f>
        <v>458.55102638058764</v>
      </c>
      <c r="AI191" s="276">
        <f>'Biomass furnace'!AK25</f>
        <v>20.09345664939994</v>
      </c>
      <c r="AJ191" s="276">
        <f>'Biomass furnace'!AL25</f>
        <v>0</v>
      </c>
    </row>
    <row r="192" spans="1:36" ht="18.75" hidden="1">
      <c r="A192" s="336" t="s">
        <v>77</v>
      </c>
      <c r="B192" s="334" t="s">
        <v>11</v>
      </c>
      <c r="C192" s="117">
        <f>'Biomass furnace'!B26</f>
        <v>1.1658817908817909</v>
      </c>
      <c r="D192" s="49">
        <f>'Biomass furnace'!D26</f>
        <v>1112.9079065369813</v>
      </c>
      <c r="E192" s="49">
        <f>'Biomass furnace'!E26</f>
        <v>20.106229300557533</v>
      </c>
      <c r="F192" s="49">
        <f>'Biomass furnace'!F26</f>
        <v>32.867655044252281</v>
      </c>
      <c r="G192" s="49">
        <f>'Biomass furnace'!G26</f>
        <v>0</v>
      </c>
      <c r="H192" s="331">
        <f>'Biomass furnace'!H26</f>
        <v>361.16611135385642</v>
      </c>
      <c r="I192" s="331">
        <f>'Biomass furnace'!I26</f>
        <v>6.5249681557815684</v>
      </c>
      <c r="J192" s="331">
        <f>'Biomass furnace'!J26</f>
        <v>10.666366095457427</v>
      </c>
      <c r="K192" s="331">
        <f>'Biomass furnace'!K26</f>
        <v>0</v>
      </c>
      <c r="L192" s="331">
        <f>'Biomass furnace'!L26</f>
        <v>357.48555059604945</v>
      </c>
      <c r="M192" s="331">
        <f>'Biomass furnace'!M26</f>
        <v>6.4584737063159592</v>
      </c>
      <c r="N192" s="331">
        <f>'Biomass furnace'!N26</f>
        <v>10.557667612279753</v>
      </c>
      <c r="O192" s="331">
        <f>'Biomass furnace'!O26</f>
        <v>0</v>
      </c>
      <c r="P192" s="331">
        <f>'Biomass furnace'!P26</f>
        <v>394.25624458687605</v>
      </c>
      <c r="Q192" s="331">
        <f>'Biomass furnace'!Q26</f>
        <v>7.1227874384564052</v>
      </c>
      <c r="R192" s="331">
        <f>'Biomass furnace'!R26</f>
        <v>11.643621336509215</v>
      </c>
      <c r="S192" s="331">
        <f>'Biomass furnace'!S26</f>
        <v>0</v>
      </c>
      <c r="T192" s="129">
        <f>'Biomass furnace'!U26</f>
        <v>71471.806378956651</v>
      </c>
      <c r="U192" s="129">
        <f>'Biomass furnace'!W26</f>
        <v>70582.969720641835</v>
      </c>
      <c r="V192" s="129">
        <f>'Biomass furnace'!X26</f>
        <v>415.0487350201189</v>
      </c>
      <c r="W192" s="129">
        <f>'Biomass furnace'!Y26</f>
        <v>473.78792329470093</v>
      </c>
      <c r="X192" s="129">
        <f>'Biomass furnace'!Z26</f>
        <v>0</v>
      </c>
      <c r="Y192" s="276">
        <f>'Biomass furnace'!AA26</f>
        <v>22905.917508609848</v>
      </c>
      <c r="Z192" s="276">
        <f>'Biomass furnace'!AB26</f>
        <v>134.69356877517987</v>
      </c>
      <c r="AA192" s="276">
        <f>'Biomass furnace'!AC26</f>
        <v>153.75588659016407</v>
      </c>
      <c r="AB192" s="276">
        <f>'Biomass furnace'!AD26</f>
        <v>0</v>
      </c>
      <c r="AC192" s="276">
        <f>'Biomass furnace'!AE26</f>
        <v>22672.488572578935</v>
      </c>
      <c r="AD192" s="276">
        <f>'Biomass furnace'!AF26</f>
        <v>133.32093760083035</v>
      </c>
      <c r="AE192" s="276">
        <f>'Biomass furnace'!AG26</f>
        <v>152.18899572007598</v>
      </c>
      <c r="AF192" s="276">
        <f>'Biomass furnace'!AH26</f>
        <v>0</v>
      </c>
      <c r="AG192" s="276">
        <f>'Biomass furnace'!AI26</f>
        <v>25004.563639453056</v>
      </c>
      <c r="AH192" s="276">
        <f>'Biomass furnace'!AJ26</f>
        <v>147.03422864410865</v>
      </c>
      <c r="AI192" s="276">
        <f>'Biomass furnace'!AK26</f>
        <v>167.84304098446094</v>
      </c>
      <c r="AJ192" s="276">
        <f>'Biomass furnace'!AL26</f>
        <v>0</v>
      </c>
    </row>
    <row r="193" spans="1:36" ht="18.75" hidden="1">
      <c r="A193" s="336" t="s">
        <v>77</v>
      </c>
      <c r="B193" s="334" t="s">
        <v>14</v>
      </c>
      <c r="C193" s="117">
        <f>'Biomass furnace'!B27</f>
        <v>0.13644816364481638</v>
      </c>
      <c r="D193" s="49">
        <f>'Biomass furnace'!D27</f>
        <v>136.44816364481639</v>
      </c>
      <c r="E193" s="49">
        <f>'Biomass furnace'!E27</f>
        <v>0</v>
      </c>
      <c r="F193" s="49">
        <f>'Biomass furnace'!F27</f>
        <v>0</v>
      </c>
      <c r="G193" s="49">
        <f>'Biomass furnace'!G27</f>
        <v>0</v>
      </c>
      <c r="H193" s="331">
        <f>'Biomass furnace'!H27</f>
        <v>44.280800213126547</v>
      </c>
      <c r="I193" s="331">
        <f>'Biomass furnace'!I27</f>
        <v>0</v>
      </c>
      <c r="J193" s="331">
        <f>'Biomass furnace'!J27</f>
        <v>0</v>
      </c>
      <c r="K193" s="331">
        <f>'Biomass furnace'!K27</f>
        <v>0</v>
      </c>
      <c r="L193" s="331">
        <f>'Biomass furnace'!L27</f>
        <v>43.829544764552516</v>
      </c>
      <c r="M193" s="331">
        <f>'Biomass furnace'!M27</f>
        <v>0</v>
      </c>
      <c r="N193" s="331">
        <f>'Biomass furnace'!N27</f>
        <v>0</v>
      </c>
      <c r="O193" s="331">
        <f>'Biomass furnace'!O27</f>
        <v>0</v>
      </c>
      <c r="P193" s="331">
        <f>'Biomass furnace'!P27</f>
        <v>48.337818667112892</v>
      </c>
      <c r="Q193" s="331">
        <f>'Biomass furnace'!Q27</f>
        <v>0</v>
      </c>
      <c r="R193" s="331">
        <f>'Biomass furnace'!R27</f>
        <v>0</v>
      </c>
      <c r="S193" s="331">
        <f>'Biomass furnace'!S27</f>
        <v>0</v>
      </c>
      <c r="T193" s="129">
        <f>'Biomass furnace'!U27</f>
        <v>13146.316718204942</v>
      </c>
      <c r="U193" s="129">
        <f>'Biomass furnace'!W27</f>
        <v>13146.316718204942</v>
      </c>
      <c r="V193" s="129">
        <f>'Biomass furnace'!X27</f>
        <v>0</v>
      </c>
      <c r="W193" s="129">
        <f>'Biomass furnace'!Y27</f>
        <v>0</v>
      </c>
      <c r="X193" s="129">
        <f>'Biomass furnace'!Z27</f>
        <v>0</v>
      </c>
      <c r="Y193" s="276">
        <f>'Biomass furnace'!AA27</f>
        <v>4266.3045700838029</v>
      </c>
      <c r="Z193" s="276">
        <f>'Biomass furnace'!AB27</f>
        <v>0</v>
      </c>
      <c r="AA193" s="276">
        <f>'Biomass furnace'!AC27</f>
        <v>0</v>
      </c>
      <c r="AB193" s="276">
        <f>'Biomass furnace'!AD27</f>
        <v>0</v>
      </c>
      <c r="AC193" s="276">
        <f>'Biomass furnace'!AE27</f>
        <v>4222.8276416348917</v>
      </c>
      <c r="AD193" s="276">
        <f>'Biomass furnace'!AF27</f>
        <v>0</v>
      </c>
      <c r="AE193" s="276">
        <f>'Biomass furnace'!AG27</f>
        <v>0</v>
      </c>
      <c r="AF193" s="276">
        <f>'Biomass furnace'!AH27</f>
        <v>0</v>
      </c>
      <c r="AG193" s="276">
        <f>'Biomass furnace'!AI27</f>
        <v>4657.1845064862482</v>
      </c>
      <c r="AH193" s="276">
        <f>'Biomass furnace'!AJ27</f>
        <v>0</v>
      </c>
      <c r="AI193" s="276">
        <f>'Biomass furnace'!AK27</f>
        <v>0</v>
      </c>
      <c r="AJ193" s="276">
        <f>'Biomass furnace'!AL27</f>
        <v>0</v>
      </c>
    </row>
    <row r="194" spans="1:36" ht="18.75" hidden="1">
      <c r="A194" s="336" t="s">
        <v>77</v>
      </c>
      <c r="B194" s="334" t="s">
        <v>12</v>
      </c>
      <c r="C194" s="117">
        <f>'Biomass furnace'!B28</f>
        <v>0</v>
      </c>
      <c r="D194" s="49">
        <f>'Biomass furnace'!D28</f>
        <v>0</v>
      </c>
      <c r="E194" s="49">
        <f>'Biomass furnace'!E28</f>
        <v>0</v>
      </c>
      <c r="F194" s="49">
        <f>'Biomass furnace'!F28</f>
        <v>0</v>
      </c>
      <c r="G194" s="49">
        <f>'Biomass furnace'!G28</f>
        <v>0</v>
      </c>
      <c r="H194" s="331">
        <f>'Biomass furnace'!H28</f>
        <v>0</v>
      </c>
      <c r="I194" s="331">
        <f>'Biomass furnace'!I28</f>
        <v>0</v>
      </c>
      <c r="J194" s="331">
        <f>'Biomass furnace'!J28</f>
        <v>0</v>
      </c>
      <c r="K194" s="331">
        <f>'Biomass furnace'!K28</f>
        <v>0</v>
      </c>
      <c r="L194" s="331">
        <f>'Biomass furnace'!L28</f>
        <v>0</v>
      </c>
      <c r="M194" s="331">
        <f>'Biomass furnace'!M28</f>
        <v>0</v>
      </c>
      <c r="N194" s="331">
        <f>'Biomass furnace'!N28</f>
        <v>0</v>
      </c>
      <c r="O194" s="331">
        <f>'Biomass furnace'!O28</f>
        <v>0</v>
      </c>
      <c r="P194" s="331">
        <f>'Biomass furnace'!P28</f>
        <v>0</v>
      </c>
      <c r="Q194" s="331">
        <f>'Biomass furnace'!Q28</f>
        <v>0</v>
      </c>
      <c r="R194" s="331">
        <f>'Biomass furnace'!R28</f>
        <v>0</v>
      </c>
      <c r="S194" s="331">
        <f>'Biomass furnace'!S28</f>
        <v>0</v>
      </c>
      <c r="T194" s="129">
        <f>'Biomass furnace'!U28</f>
        <v>0</v>
      </c>
      <c r="U194" s="129">
        <f>'Biomass furnace'!W28</f>
        <v>0</v>
      </c>
      <c r="V194" s="129">
        <f>'Biomass furnace'!X28</f>
        <v>0</v>
      </c>
      <c r="W194" s="129">
        <f>'Biomass furnace'!Y28</f>
        <v>0</v>
      </c>
      <c r="X194" s="129">
        <f>'Biomass furnace'!Z28</f>
        <v>0</v>
      </c>
      <c r="Y194" s="276">
        <f>'Biomass furnace'!AA28</f>
        <v>0</v>
      </c>
      <c r="Z194" s="276">
        <f>'Biomass furnace'!AB28</f>
        <v>0</v>
      </c>
      <c r="AA194" s="276">
        <f>'Biomass furnace'!AC28</f>
        <v>0</v>
      </c>
      <c r="AB194" s="276">
        <f>'Biomass furnace'!AD28</f>
        <v>0</v>
      </c>
      <c r="AC194" s="276">
        <f>'Biomass furnace'!AE28</f>
        <v>0</v>
      </c>
      <c r="AD194" s="276">
        <f>'Biomass furnace'!AF28</f>
        <v>0</v>
      </c>
      <c r="AE194" s="276">
        <f>'Biomass furnace'!AG28</f>
        <v>0</v>
      </c>
      <c r="AF194" s="276">
        <f>'Biomass furnace'!AH28</f>
        <v>0</v>
      </c>
      <c r="AG194" s="276">
        <f>'Biomass furnace'!AI28</f>
        <v>0</v>
      </c>
      <c r="AH194" s="276">
        <f>'Biomass furnace'!AJ28</f>
        <v>0</v>
      </c>
      <c r="AI194" s="276">
        <f>'Biomass furnace'!AK28</f>
        <v>0</v>
      </c>
      <c r="AJ194" s="276">
        <f>'Biomass furnace'!AL28</f>
        <v>0</v>
      </c>
    </row>
    <row r="195" spans="1:36" ht="18.75" hidden="1">
      <c r="A195" s="336" t="s">
        <v>77</v>
      </c>
      <c r="B195" s="334" t="s">
        <v>25</v>
      </c>
      <c r="C195" s="117">
        <f>'Biomass furnace'!B29</f>
        <v>1.9963144963144962E-2</v>
      </c>
      <c r="D195" s="49">
        <f>'Biomass furnace'!D29</f>
        <v>18.166461916461916</v>
      </c>
      <c r="E195" s="49">
        <f>'Biomass furnace'!E29</f>
        <v>0.59889434889434889</v>
      </c>
      <c r="F195" s="49">
        <f>'Biomass furnace'!F29</f>
        <v>1.1977886977886978</v>
      </c>
      <c r="G195" s="49">
        <f>'Biomass furnace'!G29</f>
        <v>0</v>
      </c>
      <c r="H195" s="331">
        <f>'Biomass furnace'!H29</f>
        <v>3.2721998739424811</v>
      </c>
      <c r="I195" s="331">
        <f>'Biomass furnace'!I29</f>
        <v>0.1078747211189829</v>
      </c>
      <c r="J195" s="331">
        <f>'Biomass furnace'!J29</f>
        <v>0.2157494422379658</v>
      </c>
      <c r="K195" s="331">
        <f>'Biomass furnace'!K29</f>
        <v>0</v>
      </c>
      <c r="L195" s="331">
        <f>'Biomass furnace'!L29</f>
        <v>5.4398031667483489</v>
      </c>
      <c r="M195" s="331">
        <f>'Biomass furnace'!M29</f>
        <v>0.17933417033236315</v>
      </c>
      <c r="N195" s="331">
        <f>'Biomass furnace'!N29</f>
        <v>0.3586683406647263</v>
      </c>
      <c r="O195" s="331">
        <f>'Biomass furnace'!O29</f>
        <v>0</v>
      </c>
      <c r="P195" s="331">
        <f>'Biomass furnace'!P29</f>
        <v>9.4544588759339394</v>
      </c>
      <c r="Q195" s="331">
        <f>'Biomass furnace'!Q29</f>
        <v>0.31168545744837162</v>
      </c>
      <c r="R195" s="331">
        <f>'Biomass furnace'!R29</f>
        <v>0.62337091489674323</v>
      </c>
      <c r="S195" s="331">
        <f>'Biomass furnace'!S29</f>
        <v>0</v>
      </c>
      <c r="T195" s="129">
        <f>'Biomass furnace'!U29</f>
        <v>150</v>
      </c>
      <c r="U195" s="129">
        <f>'Biomass furnace'!W29</f>
        <v>147.71227991239505</v>
      </c>
      <c r="V195" s="129">
        <f>'Biomass furnace'!X29</f>
        <v>1.110611183527092</v>
      </c>
      <c r="W195" s="129">
        <f>'Biomass furnace'!Y29</f>
        <v>1.1771089040778651</v>
      </c>
      <c r="X195" s="129">
        <f>'Biomass furnace'!Z29</f>
        <v>0</v>
      </c>
      <c r="Y195" s="276">
        <f>'Biomass furnace'!AA29</f>
        <v>26.606397323361204</v>
      </c>
      <c r="Z195" s="276">
        <f>'Biomass furnace'!AB29</f>
        <v>0.20004675601930541</v>
      </c>
      <c r="AA195" s="276">
        <f>'Biomass furnace'!AC29</f>
        <v>0.2120245331893621</v>
      </c>
      <c r="AB195" s="276">
        <f>'Biomass furnace'!AD29</f>
        <v>0</v>
      </c>
      <c r="AC195" s="276">
        <f>'Biomass furnace'!AE29</f>
        <v>44.231272535624214</v>
      </c>
      <c r="AD195" s="276">
        <f>'Biomass furnace'!AF29</f>
        <v>0.33256372434866754</v>
      </c>
      <c r="AE195" s="276">
        <f>'Biomass furnace'!AG29</f>
        <v>0.35247594019438755</v>
      </c>
      <c r="AF195" s="276">
        <f>'Biomass furnace'!AH29</f>
        <v>0</v>
      </c>
      <c r="AG195" s="276">
        <f>'Biomass furnace'!AI29</f>
        <v>76.874610054733807</v>
      </c>
      <c r="AH195" s="276">
        <f>'Biomass furnace'!AJ29</f>
        <v>0.57800070316907515</v>
      </c>
      <c r="AI195" s="276">
        <f>'Biomass furnace'!AK29</f>
        <v>0.61260843070466764</v>
      </c>
      <c r="AJ195" s="276">
        <f>'Biomass furnace'!AL29</f>
        <v>0</v>
      </c>
    </row>
    <row r="196" spans="1:36" ht="18.75" hidden="1">
      <c r="A196" s="336" t="s">
        <v>77</v>
      </c>
      <c r="B196" s="334" t="s">
        <v>26</v>
      </c>
      <c r="C196" s="117">
        <f>'Biomass furnace'!B30</f>
        <v>0</v>
      </c>
      <c r="D196" s="49">
        <f>'Biomass furnace'!D30</f>
        <v>0</v>
      </c>
      <c r="E196" s="49">
        <f>'Biomass furnace'!E30</f>
        <v>0</v>
      </c>
      <c r="F196" s="49">
        <f>'Biomass furnace'!F30</f>
        <v>0</v>
      </c>
      <c r="G196" s="49">
        <f>'Biomass furnace'!G30</f>
        <v>0</v>
      </c>
      <c r="H196" s="331">
        <f>'Biomass furnace'!H30</f>
        <v>0</v>
      </c>
      <c r="I196" s="331">
        <f>'Biomass furnace'!I30</f>
        <v>0</v>
      </c>
      <c r="J196" s="331">
        <f>'Biomass furnace'!J30</f>
        <v>0</v>
      </c>
      <c r="K196" s="331">
        <f>'Biomass furnace'!K30</f>
        <v>0</v>
      </c>
      <c r="L196" s="331">
        <f>'Biomass furnace'!L30</f>
        <v>0</v>
      </c>
      <c r="M196" s="331">
        <f>'Biomass furnace'!M30</f>
        <v>0</v>
      </c>
      <c r="N196" s="331">
        <f>'Biomass furnace'!N30</f>
        <v>0</v>
      </c>
      <c r="O196" s="331">
        <f>'Biomass furnace'!O30</f>
        <v>0</v>
      </c>
      <c r="P196" s="331">
        <f>'Biomass furnace'!P30</f>
        <v>0</v>
      </c>
      <c r="Q196" s="331">
        <f>'Biomass furnace'!Q30</f>
        <v>0</v>
      </c>
      <c r="R196" s="331">
        <f>'Biomass furnace'!R30</f>
        <v>0</v>
      </c>
      <c r="S196" s="331">
        <f>'Biomass furnace'!S30</f>
        <v>0</v>
      </c>
      <c r="T196" s="129">
        <f>'Biomass furnace'!U30</f>
        <v>0</v>
      </c>
      <c r="U196" s="129">
        <f>'Biomass furnace'!W30</f>
        <v>0</v>
      </c>
      <c r="V196" s="129">
        <f>'Biomass furnace'!X30</f>
        <v>0</v>
      </c>
      <c r="W196" s="129">
        <f>'Biomass furnace'!Y30</f>
        <v>0</v>
      </c>
      <c r="X196" s="129">
        <f>'Biomass furnace'!Z30</f>
        <v>0</v>
      </c>
      <c r="Y196" s="276">
        <f>'Biomass furnace'!AA30</f>
        <v>0</v>
      </c>
      <c r="Z196" s="276">
        <f>'Biomass furnace'!AB30</f>
        <v>0</v>
      </c>
      <c r="AA196" s="276">
        <f>'Biomass furnace'!AC30</f>
        <v>0</v>
      </c>
      <c r="AB196" s="276">
        <f>'Biomass furnace'!AD30</f>
        <v>0</v>
      </c>
      <c r="AC196" s="276">
        <f>'Biomass furnace'!AE30</f>
        <v>0</v>
      </c>
      <c r="AD196" s="276">
        <f>'Biomass furnace'!AF30</f>
        <v>0</v>
      </c>
      <c r="AE196" s="276">
        <f>'Biomass furnace'!AG30</f>
        <v>0</v>
      </c>
      <c r="AF196" s="276">
        <f>'Biomass furnace'!AH30</f>
        <v>0</v>
      </c>
      <c r="AG196" s="276">
        <f>'Biomass furnace'!AI30</f>
        <v>0</v>
      </c>
      <c r="AH196" s="276">
        <f>'Biomass furnace'!AJ30</f>
        <v>0</v>
      </c>
      <c r="AI196" s="276">
        <f>'Biomass furnace'!AK30</f>
        <v>0</v>
      </c>
      <c r="AJ196" s="276">
        <f>'Biomass furnace'!AL30</f>
        <v>0</v>
      </c>
    </row>
    <row r="197" spans="1:36" ht="18.75" hidden="1">
      <c r="A197" s="336" t="s">
        <v>77</v>
      </c>
      <c r="B197" s="334" t="s">
        <v>5</v>
      </c>
      <c r="C197" s="117">
        <f>'Biomass furnace'!B31</f>
        <v>0.52733802403987107</v>
      </c>
      <c r="D197" s="49">
        <f>'Biomass furnace'!D31</f>
        <v>514.28477694254991</v>
      </c>
      <c r="E197" s="49">
        <f>'Biomass furnace'!E31</f>
        <v>11.57642032362917</v>
      </c>
      <c r="F197" s="49">
        <f>'Biomass furnace'!F31</f>
        <v>1.4768267736919505</v>
      </c>
      <c r="G197" s="49">
        <f>'Biomass furnace'!G31</f>
        <v>0</v>
      </c>
      <c r="H197" s="331">
        <f>'Biomass furnace'!H31</f>
        <v>188.3138357835328</v>
      </c>
      <c r="I197" s="331">
        <f>'Biomass furnace'!I31</f>
        <v>4.2388968398895077</v>
      </c>
      <c r="J197" s="331">
        <f>'Biomass furnace'!J31</f>
        <v>0.54076443054587531</v>
      </c>
      <c r="K197" s="331">
        <f>'Biomass furnace'!K31</f>
        <v>0</v>
      </c>
      <c r="L197" s="331">
        <f>'Biomass furnace'!L31</f>
        <v>198.43188894693299</v>
      </c>
      <c r="M197" s="331">
        <f>'Biomass furnace'!M31</f>
        <v>4.4666516588687806</v>
      </c>
      <c r="N197" s="331">
        <f>'Biomass furnace'!N31</f>
        <v>0.56981956202027462</v>
      </c>
      <c r="O197" s="331">
        <f>'Biomass furnace'!O31</f>
        <v>0</v>
      </c>
      <c r="P197" s="331">
        <f>'Biomass furnace'!P31</f>
        <v>127.53905221540975</v>
      </c>
      <c r="Q197" s="331">
        <f>'Biomass furnace'!Q31</f>
        <v>2.8708718249457408</v>
      </c>
      <c r="R197" s="331">
        <f>'Biomass furnace'!R31</f>
        <v>0.36624278113535036</v>
      </c>
      <c r="S197" s="331">
        <f>'Biomass furnace'!S31</f>
        <v>0</v>
      </c>
      <c r="T197" s="129">
        <f>'Biomass furnace'!U31</f>
        <v>4670</v>
      </c>
      <c r="U197" s="129">
        <f>'Biomass furnace'!W31</f>
        <v>4457.0424399923349</v>
      </c>
      <c r="V197" s="129">
        <f>'Biomass furnace'!X31</f>
        <v>195.28700722490376</v>
      </c>
      <c r="W197" s="129">
        <f>'Biomass furnace'!Y31</f>
        <v>17.670552782760591</v>
      </c>
      <c r="X197" s="129">
        <f>'Biomass furnace'!Z31</f>
        <v>0</v>
      </c>
      <c r="Y197" s="276">
        <f>'Biomass furnace'!AA31</f>
        <v>1632.0194486696084</v>
      </c>
      <c r="Z197" s="276">
        <f>'Biomass furnace'!AB31</f>
        <v>71.507551959517215</v>
      </c>
      <c r="AA197" s="276">
        <f>'Biomass furnace'!AC31</f>
        <v>6.4703637442271589</v>
      </c>
      <c r="AB197" s="276">
        <f>'Biomass furnace'!AD31</f>
        <v>0</v>
      </c>
      <c r="AC197" s="276">
        <f>'Biomass furnace'!AE31</f>
        <v>1719.7074269673037</v>
      </c>
      <c r="AD197" s="276">
        <f>'Biomass furnace'!AF31</f>
        <v>75.349634031185502</v>
      </c>
      <c r="AE197" s="276">
        <f>'Biomass furnace'!AG31</f>
        <v>6.8180146965761006</v>
      </c>
      <c r="AF197" s="276">
        <f>'Biomass furnace'!AH31</f>
        <v>0</v>
      </c>
      <c r="AG197" s="276">
        <f>'Biomass furnace'!AI31</f>
        <v>1105.3155643842442</v>
      </c>
      <c r="AH197" s="276">
        <f>'Biomass furnace'!AJ31</f>
        <v>48.429821235463869</v>
      </c>
      <c r="AI197" s="276">
        <f>'Biomass furnace'!AK31</f>
        <v>4.3821743420715977</v>
      </c>
      <c r="AJ197" s="276">
        <f>'Biomass furnace'!AL31</f>
        <v>0</v>
      </c>
    </row>
    <row r="198" spans="1:36" ht="18.75" hidden="1">
      <c r="A198" s="336" t="s">
        <v>77</v>
      </c>
      <c r="B198" s="334" t="s">
        <v>7</v>
      </c>
      <c r="C198" s="117">
        <f>'Biomass furnace'!B32</f>
        <v>0.41240627130197682</v>
      </c>
      <c r="D198" s="49">
        <f>'Biomass furnace'!D32</f>
        <v>395.91002044989773</v>
      </c>
      <c r="E198" s="49">
        <f>'Biomass furnace'!E32</f>
        <v>4.124062713019768</v>
      </c>
      <c r="F198" s="49">
        <f>'Biomass furnace'!F32</f>
        <v>12.372188139059304</v>
      </c>
      <c r="G198" s="49">
        <f>'Biomass furnace'!G32</f>
        <v>0</v>
      </c>
      <c r="H198" s="331">
        <f>'Biomass furnace'!H32</f>
        <v>128.48258305294365</v>
      </c>
      <c r="I198" s="331">
        <f>'Biomass furnace'!I32</f>
        <v>1.3383602401348296</v>
      </c>
      <c r="J198" s="331">
        <f>'Biomass furnace'!J32</f>
        <v>4.0150807204044892</v>
      </c>
      <c r="K198" s="331">
        <f>'Biomass furnace'!K32</f>
        <v>0</v>
      </c>
      <c r="L198" s="331">
        <f>'Biomass furnace'!L32</f>
        <v>127.17324660530828</v>
      </c>
      <c r="M198" s="331">
        <f>'Biomass furnace'!M32</f>
        <v>1.3247213188052944</v>
      </c>
      <c r="N198" s="331">
        <f>'Biomass furnace'!N32</f>
        <v>3.9741639564158837</v>
      </c>
      <c r="O198" s="331">
        <f>'Biomass furnace'!O32</f>
        <v>0</v>
      </c>
      <c r="P198" s="331">
        <f>'Biomass furnace'!P32</f>
        <v>140.2541907915749</v>
      </c>
      <c r="Q198" s="331">
        <f>'Biomass furnace'!Q32</f>
        <v>1.4609811540789053</v>
      </c>
      <c r="R198" s="331">
        <f>'Biomass furnace'!R32</f>
        <v>4.3829434622367156</v>
      </c>
      <c r="S198" s="331">
        <f>'Biomass furnace'!S32</f>
        <v>0</v>
      </c>
      <c r="T198" s="129">
        <f>'Biomass furnace'!U32</f>
        <v>31770.912300811313</v>
      </c>
      <c r="U198" s="129">
        <f>'Biomass furnace'!W32</f>
        <v>31504.667150858182</v>
      </c>
      <c r="V198" s="129">
        <f>'Biomass furnace'!X32</f>
        <v>109.64379006468704</v>
      </c>
      <c r="W198" s="129">
        <f>'Biomass furnace'!Y32</f>
        <v>156.60135988844343</v>
      </c>
      <c r="X198" s="129">
        <f>'Biomass furnace'!Z32</f>
        <v>0</v>
      </c>
      <c r="Y198" s="276">
        <f>'Biomass furnace'!AA32</f>
        <v>10224.042849853695</v>
      </c>
      <c r="Z198" s="276">
        <f>'Biomass furnace'!AB32</f>
        <v>35.582118753195182</v>
      </c>
      <c r="AA198" s="276">
        <f>'Biomass furnace'!AC32</f>
        <v>50.821010302316161</v>
      </c>
      <c r="AB198" s="276">
        <f>'Biomass furnace'!AD32</f>
        <v>0</v>
      </c>
      <c r="AC198" s="276">
        <f>'Biomass furnace'!AE32</f>
        <v>10119.851981119502</v>
      </c>
      <c r="AD198" s="276">
        <f>'Biomass furnace'!AF32</f>
        <v>35.219509566326245</v>
      </c>
      <c r="AE198" s="276">
        <f>'Biomass furnace'!AG32</f>
        <v>50.303105077239422</v>
      </c>
      <c r="AF198" s="276">
        <f>'Biomass furnace'!AH32</f>
        <v>0</v>
      </c>
      <c r="AG198" s="276">
        <f>'Biomass furnace'!AI32</f>
        <v>11160.772319884985</v>
      </c>
      <c r="AH198" s="276">
        <f>'Biomass furnace'!AJ32</f>
        <v>38.842161745165619</v>
      </c>
      <c r="AI198" s="276">
        <f>'Biomass furnace'!AK32</f>
        <v>55.477244508887843</v>
      </c>
      <c r="AJ198" s="276">
        <f>'Biomass furnace'!AL32</f>
        <v>0</v>
      </c>
    </row>
    <row r="199" spans="1:36" ht="18.75" hidden="1">
      <c r="A199" s="336" t="s">
        <v>77</v>
      </c>
      <c r="B199" s="334" t="s">
        <v>1</v>
      </c>
      <c r="C199" s="117">
        <f>'Biomass furnace'!B33</f>
        <v>0</v>
      </c>
      <c r="D199" s="49">
        <f>'Biomass furnace'!D33</f>
        <v>0</v>
      </c>
      <c r="E199" s="49">
        <f>'Biomass furnace'!E33</f>
        <v>0</v>
      </c>
      <c r="F199" s="49">
        <f>'Biomass furnace'!F33</f>
        <v>0</v>
      </c>
      <c r="G199" s="49">
        <f>'Biomass furnace'!G33</f>
        <v>0</v>
      </c>
      <c r="H199" s="331">
        <f>'Biomass furnace'!H33</f>
        <v>0</v>
      </c>
      <c r="I199" s="331">
        <f>'Biomass furnace'!I33</f>
        <v>0</v>
      </c>
      <c r="J199" s="331">
        <f>'Biomass furnace'!J33</f>
        <v>0</v>
      </c>
      <c r="K199" s="331">
        <f>'Biomass furnace'!K33</f>
        <v>0</v>
      </c>
      <c r="L199" s="331">
        <f>'Biomass furnace'!L33</f>
        <v>0</v>
      </c>
      <c r="M199" s="331">
        <f>'Biomass furnace'!M33</f>
        <v>0</v>
      </c>
      <c r="N199" s="331">
        <f>'Biomass furnace'!N33</f>
        <v>0</v>
      </c>
      <c r="O199" s="331">
        <f>'Biomass furnace'!O33</f>
        <v>0</v>
      </c>
      <c r="P199" s="331">
        <f>'Biomass furnace'!P33</f>
        <v>0</v>
      </c>
      <c r="Q199" s="331">
        <f>'Biomass furnace'!Q33</f>
        <v>0</v>
      </c>
      <c r="R199" s="331">
        <f>'Biomass furnace'!R33</f>
        <v>0</v>
      </c>
      <c r="S199" s="331">
        <f>'Biomass furnace'!S33</f>
        <v>0</v>
      </c>
      <c r="T199" s="129">
        <f>'Biomass furnace'!U33</f>
        <v>683</v>
      </c>
      <c r="U199" s="129">
        <f>'Biomass furnace'!W33</f>
        <v>598.23080807828933</v>
      </c>
      <c r="V199" s="129">
        <f>'Biomass furnace'!X33</f>
        <v>54.872202776350939</v>
      </c>
      <c r="W199" s="129">
        <f>'Biomass furnace'!Y33</f>
        <v>29.896989145359669</v>
      </c>
      <c r="X199" s="129">
        <f>'Biomass furnace'!Z33</f>
        <v>0</v>
      </c>
      <c r="Y199" s="276">
        <f>'Biomass furnace'!AA33</f>
        <v>195.11562827187461</v>
      </c>
      <c r="Z199" s="276">
        <f>'Biomass furnace'!AB33</f>
        <v>17.896812024378868</v>
      </c>
      <c r="AA199" s="276">
        <f>'Biomass furnace'!AC33</f>
        <v>9.7510354561526782</v>
      </c>
      <c r="AB199" s="276">
        <f>'Biomass furnace'!AD33</f>
        <v>0</v>
      </c>
      <c r="AC199" s="276">
        <f>'Biomass furnace'!AE33</f>
        <v>218.83851184416821</v>
      </c>
      <c r="AD199" s="276">
        <f>'Biomass furnace'!AF33</f>
        <v>20.072772974969538</v>
      </c>
      <c r="AE199" s="276">
        <f>'Biomass furnace'!AG33</f>
        <v>10.936602603615059</v>
      </c>
      <c r="AF199" s="276">
        <f>'Biomass furnace'!AH33</f>
        <v>0</v>
      </c>
      <c r="AG199" s="276">
        <f>'Biomass furnace'!AI33</f>
        <v>184.27666796777305</v>
      </c>
      <c r="AH199" s="276">
        <f>'Biomass furnace'!AJ33</f>
        <v>16.902617777509448</v>
      </c>
      <c r="AI199" s="276">
        <f>'Biomass furnace'!AK33</f>
        <v>9.2093510858681231</v>
      </c>
      <c r="AJ199" s="276">
        <f>'Biomass furnace'!AL33</f>
        <v>0</v>
      </c>
    </row>
    <row r="200" spans="1:36" ht="18.75">
      <c r="A200" s="336" t="s">
        <v>77</v>
      </c>
      <c r="B200" s="334" t="s">
        <v>44</v>
      </c>
      <c r="C200" s="117">
        <f>'Biomass furnace'!B34</f>
        <v>8.8150937661421374</v>
      </c>
      <c r="D200" s="49">
        <f>'Biomass furnace'!D34</f>
        <v>7830.2582494868893</v>
      </c>
      <c r="E200" s="49">
        <f>'Biomass furnace'!E34</f>
        <v>497.58269940611211</v>
      </c>
      <c r="F200" s="49">
        <f>'Biomass furnace'!F34</f>
        <v>445.33484196045839</v>
      </c>
      <c r="G200" s="49">
        <f>'Biomass furnace'!G34</f>
        <v>41.172043010752688</v>
      </c>
      <c r="H200" s="331">
        <f>'Biomass furnace'!H34</f>
        <v>2478.7110946349567</v>
      </c>
      <c r="I200" s="331">
        <f>'Biomass furnace'!I34</f>
        <v>147.51402759510967</v>
      </c>
      <c r="J200" s="331">
        <f>'Biomass furnace'!J34</f>
        <v>138.2094192502943</v>
      </c>
      <c r="K200" s="331">
        <f>'Biomass furnace'!K34</f>
        <v>13.361345160138058</v>
      </c>
      <c r="L200" s="331">
        <f>'Biomass furnace'!L34</f>
        <v>2478.3422900441337</v>
      </c>
      <c r="M200" s="331">
        <f>'Biomass furnace'!M34</f>
        <v>155.28773960949613</v>
      </c>
      <c r="N200" s="331">
        <f>'Biomass furnace'!N34</f>
        <v>140.55625907088293</v>
      </c>
      <c r="O200" s="331">
        <f>'Biomass furnace'!O34</f>
        <v>13.225182765267801</v>
      </c>
      <c r="P200" s="331">
        <f>'Biomass furnace'!P34</f>
        <v>2873.204864806376</v>
      </c>
      <c r="Q200" s="331">
        <f>'Biomass furnace'!Q34</f>
        <v>194.78093220303802</v>
      </c>
      <c r="R200" s="331">
        <f>'Biomass furnace'!R34</f>
        <v>166.56916363906868</v>
      </c>
      <c r="S200" s="331">
        <f>'Biomass furnace'!S34</f>
        <v>14.585515085339456</v>
      </c>
      <c r="T200" s="129">
        <f>'Biomass furnace'!U34</f>
        <v>349420.02514366247</v>
      </c>
      <c r="U200" s="129">
        <f>'Biomass furnace'!W34</f>
        <v>342012.38601486903</v>
      </c>
      <c r="V200" s="129">
        <f>'Biomass furnace'!X34</f>
        <v>5107.2937743624125</v>
      </c>
      <c r="W200" s="129">
        <f>'Biomass furnace'!Y34</f>
        <v>2293.2284726504831</v>
      </c>
      <c r="X200" s="129">
        <f>'Biomass furnace'!Z34</f>
        <v>7.116881780527148</v>
      </c>
      <c r="Y200" s="276">
        <f>'Biomass furnace'!AA34</f>
        <v>105387.22431959708</v>
      </c>
      <c r="Z200" s="276">
        <f>'Biomass furnace'!AB34</f>
        <v>1439.1685215177829</v>
      </c>
      <c r="AA200" s="276">
        <f>'Biomass furnace'!AC34</f>
        <v>644.65799731313746</v>
      </c>
      <c r="AB200" s="276">
        <f>'Biomass furnace'!AD34</f>
        <v>1.5843209568642458</v>
      </c>
      <c r="AC200" s="276">
        <f>'Biomass furnace'!AE34</f>
        <v>107426.67688911382</v>
      </c>
      <c r="AD200" s="276">
        <f>'Biomass furnace'!AF34</f>
        <v>1663.2591725878124</v>
      </c>
      <c r="AE200" s="276">
        <f>'Biomass furnace'!AG34</f>
        <v>703.24693205268636</v>
      </c>
      <c r="AF200" s="276">
        <f>'Biomass furnace'!AH34</f>
        <v>2.1045727831377632</v>
      </c>
      <c r="AG200" s="276">
        <f>'Biomass furnace'!AI34</f>
        <v>129198.48480619059</v>
      </c>
      <c r="AH200" s="276">
        <f>'Biomass furnace'!AJ34</f>
        <v>2004.8660802585348</v>
      </c>
      <c r="AI200" s="276">
        <f>'Biomass furnace'!AK34</f>
        <v>945.32354328504732</v>
      </c>
      <c r="AJ200" s="276">
        <f>'Biomass furnace'!AL34</f>
        <v>3.4279880405251388</v>
      </c>
    </row>
    <row r="201" spans="1:36" ht="18.75" hidden="1">
      <c r="A201" s="336" t="s">
        <v>77</v>
      </c>
      <c r="B201" s="334" t="s">
        <v>29</v>
      </c>
      <c r="C201" s="117">
        <f>'Biomass furnace'!B36</f>
        <v>0.17249103942652333</v>
      </c>
      <c r="D201" s="49">
        <f>'Biomass furnace'!D36</f>
        <v>100.439545524228</v>
      </c>
      <c r="E201" s="49">
        <f>'Biomass furnace'!E36</f>
        <v>57.595696622366425</v>
      </c>
      <c r="F201" s="49">
        <f>'Biomass furnace'!F36</f>
        <v>14.455797279928927</v>
      </c>
      <c r="G201" s="49">
        <f>'Biomass furnace'!G36</f>
        <v>0</v>
      </c>
      <c r="H201" s="331">
        <f>'Biomass furnace'!H36</f>
        <v>39.224373950434305</v>
      </c>
      <c r="I201" s="331">
        <f>'Biomass furnace'!I36</f>
        <v>22.492685828676056</v>
      </c>
      <c r="J201" s="331">
        <f>'Biomass furnace'!J36</f>
        <v>5.6453819588702432</v>
      </c>
      <c r="K201" s="331">
        <f>'Biomass furnace'!K36</f>
        <v>0</v>
      </c>
      <c r="L201" s="331">
        <f>'Biomass furnace'!L36</f>
        <v>35.11993106473178</v>
      </c>
      <c r="M201" s="331">
        <f>'Biomass furnace'!M36</f>
        <v>20.139048663006793</v>
      </c>
      <c r="N201" s="331">
        <f>'Biomass furnace'!N36</f>
        <v>5.0546485580659768</v>
      </c>
      <c r="O201" s="331">
        <f>'Biomass furnace'!O36</f>
        <v>0</v>
      </c>
      <c r="P201" s="331">
        <f>'Biomass furnace'!P36</f>
        <v>26.09524050906192</v>
      </c>
      <c r="Q201" s="331">
        <f>'Biomass furnace'!Q36</f>
        <v>14.96396213068358</v>
      </c>
      <c r="R201" s="331">
        <f>'Biomass furnace'!R36</f>
        <v>3.7557667629927076</v>
      </c>
      <c r="S201" s="331">
        <f>'Biomass furnace'!S36</f>
        <v>0</v>
      </c>
      <c r="T201" s="129">
        <f>'Biomass furnace'!U36</f>
        <v>8935.0722566245222</v>
      </c>
      <c r="U201" s="129">
        <f>'Biomass furnace'!W36</f>
        <v>6740.2104806670222</v>
      </c>
      <c r="V201" s="129">
        <f>'Biomass furnace'!X36</f>
        <v>2021.1786317006199</v>
      </c>
      <c r="W201" s="129">
        <f>'Biomass furnace'!Y36</f>
        <v>173.68314425688004</v>
      </c>
      <c r="X201" s="129">
        <f>'Biomass furnace'!Z36</f>
        <v>0</v>
      </c>
      <c r="Y201" s="276">
        <f>'Biomass furnace'!AA36</f>
        <v>2632.2354906966998</v>
      </c>
      <c r="Z201" s="276">
        <f>'Biomass furnace'!AB36</f>
        <v>789.32522102390897</v>
      </c>
      <c r="AA201" s="276">
        <f>'Biomass furnace'!AC36</f>
        <v>67.8279910931671</v>
      </c>
      <c r="AB201" s="276">
        <f>'Biomass furnace'!AD36</f>
        <v>0</v>
      </c>
      <c r="AC201" s="276">
        <f>'Biomass furnace'!AE36</f>
        <v>2356.798073978819</v>
      </c>
      <c r="AD201" s="276">
        <f>'Biomass furnace'!AF36</f>
        <v>706.7301414432626</v>
      </c>
      <c r="AE201" s="276">
        <f>'Biomass furnace'!AG36</f>
        <v>60.73046250429433</v>
      </c>
      <c r="AF201" s="276">
        <f>'Biomass furnace'!AH36</f>
        <v>0</v>
      </c>
      <c r="AG201" s="276">
        <f>'Biomass furnace'!AI36</f>
        <v>1751.1769159915032</v>
      </c>
      <c r="AH201" s="276">
        <f>'Biomass furnace'!AJ36</f>
        <v>525.12326923344824</v>
      </c>
      <c r="AI201" s="276">
        <f>'Biomass furnace'!AK36</f>
        <v>45.124690659418611</v>
      </c>
      <c r="AJ201" s="276">
        <f>'Biomass furnace'!AL36</f>
        <v>0</v>
      </c>
    </row>
    <row r="202" spans="1:36" ht="18.75" hidden="1">
      <c r="A202" s="336" t="s">
        <v>77</v>
      </c>
      <c r="B202" s="334" t="s">
        <v>28</v>
      </c>
      <c r="C202" s="117">
        <f>'Biomass furnace'!B37</f>
        <v>0</v>
      </c>
      <c r="D202" s="49">
        <f>'Biomass furnace'!D37</f>
        <v>0</v>
      </c>
      <c r="E202" s="49">
        <f>'Biomass furnace'!E37</f>
        <v>0</v>
      </c>
      <c r="F202" s="49">
        <f>'Biomass furnace'!F37</f>
        <v>0</v>
      </c>
      <c r="G202" s="49">
        <f>'Biomass furnace'!G37</f>
        <v>0</v>
      </c>
      <c r="H202" s="331">
        <f>'Biomass furnace'!H37</f>
        <v>0</v>
      </c>
      <c r="I202" s="331">
        <f>'Biomass furnace'!I37</f>
        <v>0</v>
      </c>
      <c r="J202" s="331">
        <f>'Biomass furnace'!J37</f>
        <v>0</v>
      </c>
      <c r="K202" s="331">
        <f>'Biomass furnace'!K37</f>
        <v>0</v>
      </c>
      <c r="L202" s="331">
        <f>'Biomass furnace'!L37</f>
        <v>0</v>
      </c>
      <c r="M202" s="331">
        <f>'Biomass furnace'!M37</f>
        <v>0</v>
      </c>
      <c r="N202" s="331">
        <f>'Biomass furnace'!N37</f>
        <v>0</v>
      </c>
      <c r="O202" s="331">
        <f>'Biomass furnace'!O37</f>
        <v>0</v>
      </c>
      <c r="P202" s="331">
        <f>'Biomass furnace'!P37</f>
        <v>0</v>
      </c>
      <c r="Q202" s="331">
        <f>'Biomass furnace'!Q37</f>
        <v>0</v>
      </c>
      <c r="R202" s="331">
        <f>'Biomass furnace'!R37</f>
        <v>0</v>
      </c>
      <c r="S202" s="331">
        <f>'Biomass furnace'!S37</f>
        <v>0</v>
      </c>
      <c r="T202" s="129">
        <f>'Biomass furnace'!U37</f>
        <v>600</v>
      </c>
      <c r="U202" s="129">
        <f>'Biomass furnace'!W37</f>
        <v>0</v>
      </c>
      <c r="V202" s="129">
        <f>'Biomass furnace'!X37</f>
        <v>0</v>
      </c>
      <c r="W202" s="129">
        <f>'Biomass furnace'!Y37</f>
        <v>0</v>
      </c>
      <c r="X202" s="129">
        <f>'Biomass furnace'!Z37</f>
        <v>0</v>
      </c>
      <c r="Y202" s="276">
        <f>'Biomass furnace'!AA37</f>
        <v>0</v>
      </c>
      <c r="Z202" s="276">
        <f>'Biomass furnace'!AB37</f>
        <v>0</v>
      </c>
      <c r="AA202" s="276">
        <f>'Biomass furnace'!AC37</f>
        <v>0</v>
      </c>
      <c r="AB202" s="276">
        <f>'Biomass furnace'!AD37</f>
        <v>0</v>
      </c>
      <c r="AC202" s="276">
        <f>'Biomass furnace'!AE37</f>
        <v>0</v>
      </c>
      <c r="AD202" s="276">
        <f>'Biomass furnace'!AF37</f>
        <v>0</v>
      </c>
      <c r="AE202" s="276">
        <f>'Biomass furnace'!AG37</f>
        <v>0</v>
      </c>
      <c r="AF202" s="276">
        <f>'Biomass furnace'!AH37</f>
        <v>0</v>
      </c>
      <c r="AG202" s="276">
        <f>'Biomass furnace'!AI37</f>
        <v>0</v>
      </c>
      <c r="AH202" s="276">
        <f>'Biomass furnace'!AJ37</f>
        <v>0</v>
      </c>
      <c r="AI202" s="276">
        <f>'Biomass furnace'!AK37</f>
        <v>0</v>
      </c>
      <c r="AJ202" s="276">
        <f>'Biomass furnace'!AL37</f>
        <v>0</v>
      </c>
    </row>
    <row r="203" spans="1:36" ht="18.75" hidden="1">
      <c r="A203" s="336" t="s">
        <v>77</v>
      </c>
      <c r="B203" s="334" t="s">
        <v>42</v>
      </c>
      <c r="C203" s="117">
        <f>'Biomass furnace'!B38</f>
        <v>0</v>
      </c>
      <c r="D203" s="49">
        <f>'Biomass furnace'!D38</f>
        <v>0</v>
      </c>
      <c r="E203" s="49">
        <f>'Biomass furnace'!E38</f>
        <v>0</v>
      </c>
      <c r="F203" s="49">
        <f>'Biomass furnace'!F38</f>
        <v>0</v>
      </c>
      <c r="G203" s="49">
        <f>'Biomass furnace'!G38</f>
        <v>0</v>
      </c>
      <c r="H203" s="331">
        <f>'Biomass furnace'!H38</f>
        <v>0</v>
      </c>
      <c r="I203" s="331">
        <f>'Biomass furnace'!I38</f>
        <v>0</v>
      </c>
      <c r="J203" s="331">
        <f>'Biomass furnace'!J38</f>
        <v>0</v>
      </c>
      <c r="K203" s="331">
        <f>'Biomass furnace'!K38</f>
        <v>0</v>
      </c>
      <c r="L203" s="331">
        <f>'Biomass furnace'!L38</f>
        <v>0</v>
      </c>
      <c r="M203" s="331">
        <f>'Biomass furnace'!M38</f>
        <v>0</v>
      </c>
      <c r="N203" s="331">
        <f>'Biomass furnace'!N38</f>
        <v>0</v>
      </c>
      <c r="O203" s="331">
        <f>'Biomass furnace'!O38</f>
        <v>0</v>
      </c>
      <c r="P203" s="331">
        <f>'Biomass furnace'!P38</f>
        <v>0</v>
      </c>
      <c r="Q203" s="331">
        <f>'Biomass furnace'!Q38</f>
        <v>0</v>
      </c>
      <c r="R203" s="331">
        <f>'Biomass furnace'!R38</f>
        <v>0</v>
      </c>
      <c r="S203" s="331">
        <f>'Biomass furnace'!S38</f>
        <v>0</v>
      </c>
      <c r="T203" s="129">
        <f>'Biomass furnace'!U38</f>
        <v>0</v>
      </c>
      <c r="U203" s="129">
        <f>'Biomass furnace'!W38</f>
        <v>0</v>
      </c>
      <c r="V203" s="129">
        <f>'Biomass furnace'!X38</f>
        <v>0</v>
      </c>
      <c r="W203" s="129">
        <f>'Biomass furnace'!Y38</f>
        <v>0</v>
      </c>
      <c r="X203" s="129">
        <f>'Biomass furnace'!Z38</f>
        <v>0</v>
      </c>
      <c r="Y203" s="276">
        <f>'Biomass furnace'!AA38</f>
        <v>0</v>
      </c>
      <c r="Z203" s="276">
        <f>'Biomass furnace'!AB38</f>
        <v>0</v>
      </c>
      <c r="AA203" s="276">
        <f>'Biomass furnace'!AC38</f>
        <v>0</v>
      </c>
      <c r="AB203" s="276">
        <f>'Biomass furnace'!AD38</f>
        <v>0</v>
      </c>
      <c r="AC203" s="276">
        <f>'Biomass furnace'!AE38</f>
        <v>0</v>
      </c>
      <c r="AD203" s="276">
        <f>'Biomass furnace'!AF38</f>
        <v>0</v>
      </c>
      <c r="AE203" s="276">
        <f>'Biomass furnace'!AG38</f>
        <v>0</v>
      </c>
      <c r="AF203" s="276">
        <f>'Biomass furnace'!AH38</f>
        <v>0</v>
      </c>
      <c r="AG203" s="276">
        <f>'Biomass furnace'!AI38</f>
        <v>0</v>
      </c>
      <c r="AH203" s="276">
        <f>'Biomass furnace'!AJ38</f>
        <v>0</v>
      </c>
      <c r="AI203" s="276">
        <f>'Biomass furnace'!AK38</f>
        <v>0</v>
      </c>
      <c r="AJ203" s="276">
        <f>'Biomass furnace'!AL38</f>
        <v>0</v>
      </c>
    </row>
    <row r="204" spans="1:36" ht="18.75" hidden="1">
      <c r="A204" s="340" t="s">
        <v>77</v>
      </c>
      <c r="B204" s="338" t="s">
        <v>43</v>
      </c>
      <c r="C204" s="117">
        <f>'Biomass furnace'!B40</f>
        <v>8.9875848055686607</v>
      </c>
      <c r="D204" s="49">
        <f>'Biomass furnace'!D40</f>
        <v>7930.6977950111177</v>
      </c>
      <c r="E204" s="49">
        <f>'Biomass furnace'!E40</f>
        <v>555.17839602847857</v>
      </c>
      <c r="F204" s="49">
        <f>'Biomass furnace'!F40</f>
        <v>459.79063924038729</v>
      </c>
      <c r="G204" s="49">
        <f>'Biomass furnace'!G40</f>
        <v>41.172043010752688</v>
      </c>
      <c r="H204" s="331">
        <f>'Biomass furnace'!H40</f>
        <v>2517.9354685853909</v>
      </c>
      <c r="I204" s="331">
        <f>'Biomass furnace'!I40</f>
        <v>170.00671342378573</v>
      </c>
      <c r="J204" s="331">
        <f>'Biomass furnace'!J40</f>
        <v>143.85480120916455</v>
      </c>
      <c r="K204" s="331">
        <f>'Biomass furnace'!K40</f>
        <v>13.361345160138058</v>
      </c>
      <c r="L204" s="331">
        <f>'Biomass furnace'!L40</f>
        <v>2513.4622211088654</v>
      </c>
      <c r="M204" s="331">
        <f>'Biomass furnace'!M40</f>
        <v>175.42678827250293</v>
      </c>
      <c r="N204" s="331">
        <f>'Biomass furnace'!N40</f>
        <v>145.61090762894889</v>
      </c>
      <c r="O204" s="331">
        <f>'Biomass furnace'!O40</f>
        <v>13.225182765267801</v>
      </c>
      <c r="P204" s="331">
        <f>'Biomass furnace'!P40</f>
        <v>2899.300105315438</v>
      </c>
      <c r="Q204" s="331">
        <f>'Biomass furnace'!Q40</f>
        <v>209.74489433372159</v>
      </c>
      <c r="R204" s="331">
        <f>'Biomass furnace'!R40</f>
        <v>170.3249304020614</v>
      </c>
      <c r="S204" s="331">
        <f>'Biomass furnace'!S40</f>
        <v>14.585515085339456</v>
      </c>
      <c r="T204" s="129">
        <f>'Biomass furnace'!U40</f>
        <v>358955.09740028699</v>
      </c>
      <c r="U204" s="129">
        <f>'Biomass furnace'!W40</f>
        <v>348752.59649553604</v>
      </c>
      <c r="V204" s="129">
        <f>'Biomass furnace'!X40</f>
        <v>7128.4724060630324</v>
      </c>
      <c r="W204" s="129">
        <f>'Biomass furnace'!Y40</f>
        <v>2466.9116169073632</v>
      </c>
      <c r="X204" s="129">
        <f>'Biomass furnace'!Z40</f>
        <v>7.116881780527148</v>
      </c>
      <c r="Y204" s="276">
        <f>'Biomass furnace'!AA40</f>
        <v>108019.45981029377</v>
      </c>
      <c r="Z204" s="276">
        <f>'Biomass furnace'!AB40</f>
        <v>2228.493742541692</v>
      </c>
      <c r="AA204" s="276">
        <f>'Biomass furnace'!AC40</f>
        <v>712.48598840630461</v>
      </c>
      <c r="AB204" s="276">
        <f>'Biomass furnace'!AD40</f>
        <v>1.5843209568642458</v>
      </c>
      <c r="AC204" s="276">
        <f>'Biomass furnace'!AE40</f>
        <v>109783.47496309264</v>
      </c>
      <c r="AD204" s="276">
        <f>'Biomass furnace'!AF40</f>
        <v>2369.9893140310751</v>
      </c>
      <c r="AE204" s="276">
        <f>'Biomass furnace'!AG40</f>
        <v>763.9773945569807</v>
      </c>
      <c r="AF204" s="276">
        <f>'Biomass furnace'!AH40</f>
        <v>2.1045727831377632</v>
      </c>
      <c r="AG204" s="276">
        <f>'Biomass furnace'!AI40</f>
        <v>130949.66172218209</v>
      </c>
      <c r="AH204" s="276">
        <f>'Biomass furnace'!AJ40</f>
        <v>2529.9893494919829</v>
      </c>
      <c r="AI204" s="276">
        <f>'Biomass furnace'!AK40</f>
        <v>990.44823394446598</v>
      </c>
      <c r="AJ204" s="276">
        <f>'Biomass furnace'!AL40</f>
        <v>3.4279880405251388</v>
      </c>
    </row>
    <row r="205" spans="1:36" ht="18.75" hidden="1">
      <c r="A205" s="336" t="s">
        <v>151</v>
      </c>
      <c r="B205" s="334" t="s">
        <v>6</v>
      </c>
      <c r="C205" s="117">
        <f>'Indiv biomass stove'!B6</f>
        <v>12.158464295561071</v>
      </c>
      <c r="D205" s="49">
        <f>'Indiv biomass stove'!D6</f>
        <v>8352.3043362362259</v>
      </c>
      <c r="E205" s="49">
        <f>'Indiv biomass stove'!E6</f>
        <v>3806.1599593248438</v>
      </c>
      <c r="F205" s="49">
        <f>'Indiv biomass stove'!F6</f>
        <v>0</v>
      </c>
      <c r="G205" s="49">
        <f>'Indiv biomass stove'!G6</f>
        <v>0</v>
      </c>
      <c r="H205" s="331">
        <f>'Indiv biomass stove'!H6</f>
        <v>2845.3557713214514</v>
      </c>
      <c r="I205" s="331">
        <f>'Indiv biomass stove'!I6</f>
        <v>1296.6336918366892</v>
      </c>
      <c r="J205" s="331">
        <f>'Indiv biomass stove'!J6</f>
        <v>0</v>
      </c>
      <c r="K205" s="331">
        <f>'Indiv biomass stove'!K6</f>
        <v>0</v>
      </c>
      <c r="L205" s="331">
        <f>'Indiv biomass stove'!L6</f>
        <v>2590.1623808583831</v>
      </c>
      <c r="M205" s="331">
        <f>'Indiv biomass stove'!M6</f>
        <v>1180.341609368993</v>
      </c>
      <c r="N205" s="331">
        <f>'Indiv biomass stove'!N6</f>
        <v>0</v>
      </c>
      <c r="O205" s="331">
        <f>'Indiv biomass stove'!O6</f>
        <v>0</v>
      </c>
      <c r="P205" s="331">
        <f>'Indiv biomass stove'!P6</f>
        <v>2916.7861840563919</v>
      </c>
      <c r="Q205" s="331">
        <f>'Indiv biomass stove'!Q6</f>
        <v>1329.1846581191619</v>
      </c>
      <c r="R205" s="331">
        <f>'Indiv biomass stove'!R6</f>
        <v>0</v>
      </c>
      <c r="S205" s="331">
        <f>'Indiv biomass stove'!S6</f>
        <v>0</v>
      </c>
      <c r="T205" s="129">
        <f>'Indiv biomass stove'!U6</f>
        <v>739999</v>
      </c>
      <c r="U205" s="129">
        <f>'Indiv biomass stove'!W6</f>
        <v>648999</v>
      </c>
      <c r="V205" s="129">
        <f>'Indiv biomass stove'!X6</f>
        <v>91000</v>
      </c>
      <c r="W205" s="129">
        <f>'Indiv biomass stove'!Y6</f>
        <v>0</v>
      </c>
      <c r="X205" s="129">
        <f>'Indiv biomass stove'!Z6</f>
        <v>0</v>
      </c>
      <c r="Y205" s="276">
        <f>'Indiv biomass stove'!AA6</f>
        <v>221092.64412460255</v>
      </c>
      <c r="Z205" s="276">
        <f>'Indiv biomass stove'!AB6</f>
        <v>31000.711272804478</v>
      </c>
      <c r="AA205" s="276">
        <f>'Indiv biomass stove'!AC6</f>
        <v>0</v>
      </c>
      <c r="AB205" s="276">
        <f>'Indiv biomass stove'!AD6</f>
        <v>0</v>
      </c>
      <c r="AC205" s="276">
        <f>'Indiv biomass stove'!AE6</f>
        <v>201263.35527809797</v>
      </c>
      <c r="AD205" s="276">
        <f>'Indiv biomass stove'!AF6</f>
        <v>28220.329045664042</v>
      </c>
      <c r="AE205" s="276">
        <f>'Indiv biomass stove'!AG6</f>
        <v>0</v>
      </c>
      <c r="AF205" s="276">
        <f>'Indiv biomass stove'!AH6</f>
        <v>0</v>
      </c>
      <c r="AG205" s="276">
        <f>'Indiv biomass stove'!AI6</f>
        <v>226643.00059729951</v>
      </c>
      <c r="AH205" s="276">
        <f>'Indiv biomass stove'!AJ6</f>
        <v>31778.959681531484</v>
      </c>
      <c r="AI205" s="276">
        <f>'Indiv biomass stove'!AK6</f>
        <v>0</v>
      </c>
      <c r="AJ205" s="276">
        <f>'Indiv biomass stove'!AL6</f>
        <v>0</v>
      </c>
    </row>
    <row r="206" spans="1:36" ht="18.75" hidden="1">
      <c r="A206" s="336" t="s">
        <v>151</v>
      </c>
      <c r="B206" s="334" t="s">
        <v>9</v>
      </c>
      <c r="C206" s="117">
        <f>'Indiv biomass stove'!B7</f>
        <v>4.3037137203166225</v>
      </c>
      <c r="D206" s="49">
        <f>'Indiv biomass stove'!D7</f>
        <v>4303.7137203166221</v>
      </c>
      <c r="E206" s="49">
        <f>'Indiv biomass stove'!E7</f>
        <v>0</v>
      </c>
      <c r="F206" s="49">
        <f>'Indiv biomass stove'!F7</f>
        <v>0</v>
      </c>
      <c r="G206" s="49">
        <f>'Indiv biomass stove'!G7</f>
        <v>0</v>
      </c>
      <c r="H206" s="331">
        <f>'Indiv biomass stove'!H7</f>
        <v>196.51332174762231</v>
      </c>
      <c r="I206" s="331">
        <f>'Indiv biomass stove'!I7</f>
        <v>0</v>
      </c>
      <c r="J206" s="331">
        <f>'Indiv biomass stove'!J7</f>
        <v>0</v>
      </c>
      <c r="K206" s="331">
        <f>'Indiv biomass stove'!K7</f>
        <v>0</v>
      </c>
      <c r="L206" s="331">
        <f>'Indiv biomass stove'!L7</f>
        <v>1123.4353599896438</v>
      </c>
      <c r="M206" s="331">
        <f>'Indiv biomass stove'!M7</f>
        <v>0</v>
      </c>
      <c r="N206" s="331">
        <f>'Indiv biomass stove'!N7</f>
        <v>0</v>
      </c>
      <c r="O206" s="331">
        <f>'Indiv biomass stove'!O7</f>
        <v>0</v>
      </c>
      <c r="P206" s="331">
        <f>'Indiv biomass stove'!P7</f>
        <v>2983.7650383321652</v>
      </c>
      <c r="Q206" s="331">
        <f>'Indiv biomass stove'!Q7</f>
        <v>0</v>
      </c>
      <c r="R206" s="331">
        <f>'Indiv biomass stove'!R7</f>
        <v>0</v>
      </c>
      <c r="S206" s="331">
        <f>'Indiv biomass stove'!S7</f>
        <v>0</v>
      </c>
      <c r="T206" s="129">
        <f>'Indiv biomass stove'!U7</f>
        <v>816798</v>
      </c>
      <c r="U206" s="129">
        <f>'Indiv biomass stove'!W7</f>
        <v>816798</v>
      </c>
      <c r="V206" s="129">
        <f>'Indiv biomass stove'!X7</f>
        <v>0</v>
      </c>
      <c r="W206" s="129">
        <f>'Indiv biomass stove'!Y7</f>
        <v>0</v>
      </c>
      <c r="X206" s="129">
        <f>'Indiv biomass stove'!Z7</f>
        <v>0</v>
      </c>
      <c r="Y206" s="276">
        <f>'Indiv biomass stove'!AA7</f>
        <v>37296.088589509076</v>
      </c>
      <c r="Z206" s="276">
        <f>'Indiv biomass stove'!AB7</f>
        <v>0</v>
      </c>
      <c r="AA206" s="276">
        <f>'Indiv biomass stove'!AC7</f>
        <v>0</v>
      </c>
      <c r="AB206" s="276">
        <f>'Indiv biomass stove'!AD7</f>
        <v>0</v>
      </c>
      <c r="AC206" s="276">
        <f>'Indiv biomass stove'!AE7</f>
        <v>213215.79798326181</v>
      </c>
      <c r="AD206" s="276">
        <f>'Indiv biomass stove'!AF7</f>
        <v>0</v>
      </c>
      <c r="AE206" s="276">
        <f>'Indiv biomass stove'!AG7</f>
        <v>0</v>
      </c>
      <c r="AF206" s="276">
        <f>'Indiv biomass stove'!AH7</f>
        <v>0</v>
      </c>
      <c r="AG206" s="276">
        <f>'Indiv biomass stove'!AI7</f>
        <v>566286.11338031502</v>
      </c>
      <c r="AH206" s="276">
        <f>'Indiv biomass stove'!AJ7</f>
        <v>0</v>
      </c>
      <c r="AI206" s="276">
        <f>'Indiv biomass stove'!AK7</f>
        <v>0</v>
      </c>
      <c r="AJ206" s="276">
        <f>'Indiv biomass stove'!AL7</f>
        <v>0</v>
      </c>
    </row>
    <row r="207" spans="1:36" ht="18.75" hidden="1">
      <c r="A207" s="336" t="s">
        <v>151</v>
      </c>
      <c r="B207" s="334" t="s">
        <v>18</v>
      </c>
      <c r="C207" s="117">
        <f>'Indiv biomass stove'!B8</f>
        <v>5.6949483870967743</v>
      </c>
      <c r="D207" s="49">
        <f>'Indiv biomass stove'!D8</f>
        <v>5536.0881499500301</v>
      </c>
      <c r="E207" s="49">
        <f>'Indiv biomass stove'!E8</f>
        <v>9.0316071596876242</v>
      </c>
      <c r="F207" s="49">
        <f>'Indiv biomass stove'!F8</f>
        <v>149.82862998705673</v>
      </c>
      <c r="G207" s="49">
        <f>'Indiv biomass stove'!G8</f>
        <v>0</v>
      </c>
      <c r="H207" s="331">
        <f>'Indiv biomass stove'!H8</f>
        <v>1796.5973801473547</v>
      </c>
      <c r="I207" s="331">
        <f>'Indiv biomass stove'!I8</f>
        <v>2.9309796596648012</v>
      </c>
      <c r="J207" s="331">
        <f>'Indiv biomass stove'!J8</f>
        <v>48.623092121147529</v>
      </c>
      <c r="K207" s="331">
        <f>'Indiv biomass stove'!K8</f>
        <v>0</v>
      </c>
      <c r="L207" s="331">
        <f>'Indiv biomass stove'!L8</f>
        <v>1778.2886695372652</v>
      </c>
      <c r="M207" s="331">
        <f>'Indiv biomass stove'!M8</f>
        <v>2.9011107201985413</v>
      </c>
      <c r="N207" s="331">
        <f>'Indiv biomass stove'!N8</f>
        <v>48.127585374643864</v>
      </c>
      <c r="O207" s="331">
        <f>'Indiv biomass stove'!O8</f>
        <v>0</v>
      </c>
      <c r="P207" s="331">
        <f>'Indiv biomass stove'!P8</f>
        <v>1961.202100264419</v>
      </c>
      <c r="Q207" s="331">
        <f>'Indiv biomass stove'!Q8</f>
        <v>3.1995167798226642</v>
      </c>
      <c r="R207" s="331">
        <f>'Indiv biomass stove'!R8</f>
        <v>53.077952491238506</v>
      </c>
      <c r="S207" s="331">
        <f>'Indiv biomass stove'!S8</f>
        <v>0</v>
      </c>
      <c r="T207" s="129">
        <f>'Indiv biomass stove'!U8</f>
        <v>555830.92159306281</v>
      </c>
      <c r="U207" s="129">
        <f>'Indiv biomass stove'!W8</f>
        <v>553608.38799140602</v>
      </c>
      <c r="V207" s="129">
        <f>'Indiv biomass stove'!X8</f>
        <v>222.89037291752607</v>
      </c>
      <c r="W207" s="129">
        <f>'Indiv biomass stove'!Y8</f>
        <v>1999.6432287393063</v>
      </c>
      <c r="X207" s="129">
        <f>'Indiv biomass stove'!Z8</f>
        <v>0</v>
      </c>
      <c r="Y207" s="276">
        <f>'Indiv biomass stove'!AA8</f>
        <v>179659.59944155079</v>
      </c>
      <c r="Z207" s="276">
        <f>'Indiv biomass stove'!AB8</f>
        <v>72.333432777326792</v>
      </c>
      <c r="AA207" s="276">
        <f>'Indiv biomass stove'!AC8</f>
        <v>648.93363123481083</v>
      </c>
      <c r="AB207" s="276">
        <f>'Indiv biomass stove'!AD8</f>
        <v>0</v>
      </c>
      <c r="AC207" s="276">
        <f>'Indiv biomass stove'!AE8</f>
        <v>177828.72979270929</v>
      </c>
      <c r="AD207" s="276">
        <f>'Indiv biomass stove'!AF8</f>
        <v>71.596299403545601</v>
      </c>
      <c r="AE207" s="276">
        <f>'Indiv biomass stove'!AG8</f>
        <v>642.32049788021448</v>
      </c>
      <c r="AF207" s="276">
        <f>'Indiv biomass stove'!AH8</f>
        <v>0</v>
      </c>
      <c r="AG207" s="276">
        <f>'Indiv biomass stove'!AI8</f>
        <v>196120.05875714595</v>
      </c>
      <c r="AH207" s="276">
        <f>'Indiv biomass stove'!AJ8</f>
        <v>78.960640736653659</v>
      </c>
      <c r="AI207" s="276">
        <f>'Indiv biomass stove'!AK8</f>
        <v>708.38909962428113</v>
      </c>
      <c r="AJ207" s="276">
        <f>'Indiv biomass stove'!AL8</f>
        <v>0</v>
      </c>
    </row>
    <row r="208" spans="1:36" ht="18.75" hidden="1">
      <c r="A208" s="336" t="s">
        <v>151</v>
      </c>
      <c r="B208" s="334" t="s">
        <v>16</v>
      </c>
      <c r="C208" s="117">
        <f>'Indiv biomass stove'!B9</f>
        <v>3.9804769874476986</v>
      </c>
      <c r="D208" s="49">
        <f>'Indiv biomass stove'!D9</f>
        <v>3636.3332905996494</v>
      </c>
      <c r="E208" s="49">
        <f>'Indiv biomass stove'!E9</f>
        <v>246.72025527817439</v>
      </c>
      <c r="F208" s="49">
        <f>'Indiv biomass stove'!F9</f>
        <v>97.423441569874782</v>
      </c>
      <c r="G208" s="49">
        <f>'Indiv biomass stove'!G9</f>
        <v>0</v>
      </c>
      <c r="H208" s="331">
        <f>'Indiv biomass stove'!H9</f>
        <v>873.62951468358278</v>
      </c>
      <c r="I208" s="331">
        <f>'Indiv biomass stove'!I9</f>
        <v>59.274571293693818</v>
      </c>
      <c r="J208" s="331">
        <f>'Indiv biomass stove'!J9</f>
        <v>23.405993668819807</v>
      </c>
      <c r="K208" s="331">
        <f>'Indiv biomass stove'!K9</f>
        <v>0</v>
      </c>
      <c r="L208" s="331">
        <f>'Indiv biomass stove'!L9</f>
        <v>1236.0824785414979</v>
      </c>
      <c r="M208" s="331">
        <f>'Indiv biomass stove'!M9</f>
        <v>83.866510652093282</v>
      </c>
      <c r="N208" s="331">
        <f>'Indiv biomass stove'!N9</f>
        <v>33.11671387082211</v>
      </c>
      <c r="O208" s="331">
        <f>'Indiv biomass stove'!O9</f>
        <v>0</v>
      </c>
      <c r="P208" s="331">
        <f>'Indiv biomass stove'!P9</f>
        <v>1526.6212973522365</v>
      </c>
      <c r="Q208" s="331">
        <f>'Indiv biomass stove'!Q9</f>
        <v>103.57917333087209</v>
      </c>
      <c r="R208" s="331">
        <f>'Indiv biomass stove'!R9</f>
        <v>40.900734029634549</v>
      </c>
      <c r="S208" s="331">
        <f>'Indiv biomass stove'!S9</f>
        <v>0</v>
      </c>
      <c r="T208" s="129">
        <f>'Indiv biomass stove'!U9</f>
        <v>229161.36093094497</v>
      </c>
      <c r="U208" s="129">
        <f>'Indiv biomass stove'!W9</f>
        <v>220973.09738559293</v>
      </c>
      <c r="V208" s="129">
        <f>'Indiv biomass stove'!X9</f>
        <v>6699.9852073826642</v>
      </c>
      <c r="W208" s="129">
        <f>'Indiv biomass stove'!Y9</f>
        <v>1488.2783379693642</v>
      </c>
      <c r="X208" s="129">
        <f>'Indiv biomass stove'!Z9</f>
        <v>0</v>
      </c>
      <c r="Y208" s="276">
        <f>'Indiv biomass stove'!AA9</f>
        <v>53088.813483445723</v>
      </c>
      <c r="Z208" s="276">
        <f>'Indiv biomass stove'!AB9</f>
        <v>1609.6722597679181</v>
      </c>
      <c r="AA208" s="276">
        <f>'Indiv biomass stove'!AC9</f>
        <v>357.55905144433001</v>
      </c>
      <c r="AB208" s="276">
        <f>'Indiv biomass stove'!AD9</f>
        <v>0</v>
      </c>
      <c r="AC208" s="276">
        <f>'Indiv biomass stove'!AE9</f>
        <v>75114.394661004975</v>
      </c>
      <c r="AD208" s="276">
        <f>'Indiv biomass stove'!AF9</f>
        <v>2277.4959442780059</v>
      </c>
      <c r="AE208" s="276">
        <f>'Indiv biomass stove'!AG9</f>
        <v>505.90378542136483</v>
      </c>
      <c r="AF208" s="276">
        <f>'Indiv biomass stove'!AH9</f>
        <v>0</v>
      </c>
      <c r="AG208" s="276">
        <f>'Indiv biomass stove'!AI9</f>
        <v>92769.889241142228</v>
      </c>
      <c r="AH208" s="276">
        <f>'Indiv biomass stove'!AJ9</f>
        <v>2812.8170033367396</v>
      </c>
      <c r="AI208" s="276">
        <f>'Indiv biomass stove'!AK9</f>
        <v>624.81550110366925</v>
      </c>
      <c r="AJ208" s="276">
        <f>'Indiv biomass stove'!AL9</f>
        <v>0</v>
      </c>
    </row>
    <row r="209" spans="1:36" ht="18.75" hidden="1">
      <c r="A209" s="336" t="s">
        <v>151</v>
      </c>
      <c r="B209" s="334" t="s">
        <v>22</v>
      </c>
      <c r="C209" s="117">
        <f>'Indiv biomass stove'!B10</f>
        <v>2.9196652719665272E-2</v>
      </c>
      <c r="D209" s="49">
        <f>'Indiv biomass stove'!D10</f>
        <v>18.685857740585774</v>
      </c>
      <c r="E209" s="49">
        <f>'Indiv biomass stove'!E10</f>
        <v>8.4670292887029284</v>
      </c>
      <c r="F209" s="49">
        <f>'Indiv biomass stove'!F10</f>
        <v>2.0437656903765693</v>
      </c>
      <c r="G209" s="49">
        <f>'Indiv biomass stove'!G10</f>
        <v>0</v>
      </c>
      <c r="H209" s="331">
        <f>'Indiv biomass stove'!H10</f>
        <v>6.0640224926414135</v>
      </c>
      <c r="I209" s="331">
        <f>'Indiv biomass stove'!I10</f>
        <v>2.74776019197814</v>
      </c>
      <c r="J209" s="331">
        <f>'Indiv biomass stove'!J10</f>
        <v>0.6632524601326546</v>
      </c>
      <c r="K209" s="331">
        <f>'Indiv biomass stove'!K10</f>
        <v>0</v>
      </c>
      <c r="L209" s="331">
        <f>'Indiv biomass stove'!L10</f>
        <v>6.0022254343924804</v>
      </c>
      <c r="M209" s="331">
        <f>'Indiv biomass stove'!M10</f>
        <v>2.7197583999590926</v>
      </c>
      <c r="N209" s="331">
        <f>'Indiv biomass stove'!N10</f>
        <v>0.65649340688667757</v>
      </c>
      <c r="O209" s="331">
        <f>'Indiv biomass stove'!O10</f>
        <v>0</v>
      </c>
      <c r="P209" s="331">
        <f>'Indiv biomass stove'!P10</f>
        <v>6.6196098135485348</v>
      </c>
      <c r="Q209" s="331">
        <f>'Indiv biomass stove'!Q10</f>
        <v>2.9995106967641796</v>
      </c>
      <c r="R209" s="331">
        <f>'Indiv biomass stove'!R10</f>
        <v>0.7240198233568711</v>
      </c>
      <c r="S209" s="331">
        <f>'Indiv biomass stove'!S10</f>
        <v>0</v>
      </c>
      <c r="T209" s="129">
        <f>'Indiv biomass stove'!U10</f>
        <v>1778.375590290314</v>
      </c>
      <c r="U209" s="129">
        <f>'Indiv biomass stove'!W10</f>
        <v>1491.014659501295</v>
      </c>
      <c r="V209" s="129">
        <f>'Indiv biomass stove'!X10</f>
        <v>248.23398656546536</v>
      </c>
      <c r="W209" s="129">
        <f>'Indiv biomass stove'!Y10</f>
        <v>39.126944223553608</v>
      </c>
      <c r="X209" s="129">
        <f>'Indiv biomass stove'!Z10</f>
        <v>0</v>
      </c>
      <c r="Y209" s="276">
        <f>'Indiv biomass stove'!AA10</f>
        <v>483.8710942574109</v>
      </c>
      <c r="Z209" s="276">
        <f>'Indiv biomass stove'!AB10</f>
        <v>80.558061549499357</v>
      </c>
      <c r="AA209" s="276">
        <f>'Indiv biomass stove'!AC10</f>
        <v>12.697660077153065</v>
      </c>
      <c r="AB209" s="276">
        <f>'Indiv biomass stove'!AD10</f>
        <v>0</v>
      </c>
      <c r="AC209" s="276">
        <f>'Indiv biomass stove'!AE10</f>
        <v>478.94007524600624</v>
      </c>
      <c r="AD209" s="276">
        <f>'Indiv biomass stove'!AF10</f>
        <v>79.737112875902497</v>
      </c>
      <c r="AE209" s="276">
        <f>'Indiv biomass stove'!AG10</f>
        <v>12.568261144288753</v>
      </c>
      <c r="AF209" s="276">
        <f>'Indiv biomass stove'!AH10</f>
        <v>0</v>
      </c>
      <c r="AG209" s="276">
        <f>'Indiv biomass stove'!AI10</f>
        <v>528.2034899978778</v>
      </c>
      <c r="AH209" s="276">
        <f>'Indiv biomass stove'!AJ10</f>
        <v>87.938812140063504</v>
      </c>
      <c r="AI209" s="276">
        <f>'Indiv biomass stove'!AK10</f>
        <v>13.861023002111788</v>
      </c>
      <c r="AJ209" s="276">
        <f>'Indiv biomass stove'!AL10</f>
        <v>0</v>
      </c>
    </row>
    <row r="210" spans="1:36" ht="18.75" hidden="1">
      <c r="A210" s="336" t="s">
        <v>151</v>
      </c>
      <c r="B210" s="334" t="s">
        <v>19</v>
      </c>
      <c r="C210" s="117">
        <f>'Indiv biomass stove'!B11</f>
        <v>8.1476931476931487</v>
      </c>
      <c r="D210" s="49">
        <f>'Indiv biomass stove'!D11</f>
        <v>7891.2522420251407</v>
      </c>
      <c r="E210" s="49">
        <f>'Indiv biomass stove'!E11</f>
        <v>217.01513019174547</v>
      </c>
      <c r="F210" s="49">
        <f>'Indiv biomass stove'!F11</f>
        <v>39.425775476262928</v>
      </c>
      <c r="G210" s="49">
        <f>'Indiv biomass stove'!G11</f>
        <v>0</v>
      </c>
      <c r="H210" s="331">
        <f>'Indiv biomass stove'!H11</f>
        <v>1756.7070366223797</v>
      </c>
      <c r="I210" s="331">
        <f>'Indiv biomass stove'!I11</f>
        <v>48.31071097069951</v>
      </c>
      <c r="J210" s="331">
        <f>'Indiv biomass stove'!J11</f>
        <v>8.7767486172347962</v>
      </c>
      <c r="K210" s="331">
        <f>'Indiv biomass stove'!K11</f>
        <v>0</v>
      </c>
      <c r="L210" s="331">
        <f>'Indiv biomass stove'!L11</f>
        <v>2333.5661888482141</v>
      </c>
      <c r="M210" s="331">
        <f>'Indiv biomass stove'!M11</f>
        <v>64.174753860610039</v>
      </c>
      <c r="N210" s="331">
        <f>'Indiv biomass stove'!N11</f>
        <v>11.658815837943298</v>
      </c>
      <c r="O210" s="331">
        <f>'Indiv biomass stove'!O11</f>
        <v>0</v>
      </c>
      <c r="P210" s="331">
        <f>'Indiv biomass stove'!P11</f>
        <v>3800.9790163773441</v>
      </c>
      <c r="Q210" s="331">
        <f>'Indiv biomass stove'!Q11</f>
        <v>104.52966535556271</v>
      </c>
      <c r="R210" s="331">
        <f>'Indiv biomass stove'!R11</f>
        <v>18.990211020199503</v>
      </c>
      <c r="S210" s="331">
        <f>'Indiv biomass stove'!S11</f>
        <v>0</v>
      </c>
      <c r="T210" s="129">
        <f>'Indiv biomass stove'!U11</f>
        <v>647243.50875780755</v>
      </c>
      <c r="U210" s="129">
        <f>'Indiv biomass stove'!W11</f>
        <v>641344.19968698279</v>
      </c>
      <c r="V210" s="129">
        <f>'Indiv biomass stove'!X11</f>
        <v>5141.9353613354306</v>
      </c>
      <c r="W210" s="129">
        <f>'Indiv biomass stove'!Y11</f>
        <v>757.3737094893512</v>
      </c>
      <c r="X210" s="129">
        <f>'Indiv biomass stove'!Z11</f>
        <v>0</v>
      </c>
      <c r="Y210" s="276">
        <f>'Indiv biomass stove'!AA11</f>
        <v>142772.50732302488</v>
      </c>
      <c r="Z210" s="276">
        <f>'Indiv biomass stove'!AB11</f>
        <v>1144.6692811583616</v>
      </c>
      <c r="AA210" s="276">
        <f>'Indiv biomass stove'!AC11</f>
        <v>168.60235663955544</v>
      </c>
      <c r="AB210" s="276">
        <f>'Indiv biomass stove'!AD11</f>
        <v>0</v>
      </c>
      <c r="AC210" s="276">
        <f>'Indiv biomass stove'!AE11</f>
        <v>189655.46835098873</v>
      </c>
      <c r="AD210" s="276">
        <f>'Indiv biomass stove'!AF11</f>
        <v>1520.5503685237038</v>
      </c>
      <c r="AE210" s="276">
        <f>'Indiv biomass stove'!AG11</f>
        <v>223.96720148094295</v>
      </c>
      <c r="AF210" s="276">
        <f>'Indiv biomass stove'!AH11</f>
        <v>0</v>
      </c>
      <c r="AG210" s="276">
        <f>'Indiv biomass stove'!AI11</f>
        <v>308916.22401296918</v>
      </c>
      <c r="AH210" s="276">
        <f>'Indiv biomass stove'!AJ11</f>
        <v>2476.7157116533649</v>
      </c>
      <c r="AI210" s="276">
        <f>'Indiv biomass stove'!AK11</f>
        <v>364.80415136885279</v>
      </c>
      <c r="AJ210" s="276">
        <f>'Indiv biomass stove'!AL11</f>
        <v>0</v>
      </c>
    </row>
    <row r="211" spans="1:36" ht="18.75" hidden="1">
      <c r="A211" s="336" t="s">
        <v>151</v>
      </c>
      <c r="B211" s="334" t="s">
        <v>3</v>
      </c>
      <c r="C211" s="117">
        <f>'Indiv biomass stove'!B12</f>
        <v>6.547754298265545</v>
      </c>
      <c r="D211" s="49">
        <f>'Indiv biomass stove'!D12</f>
        <v>6154.8890403696123</v>
      </c>
      <c r="E211" s="49">
        <f>'Indiv biomass stove'!E12</f>
        <v>261.9101719306218</v>
      </c>
      <c r="F211" s="49">
        <f>'Indiv biomass stove'!F12</f>
        <v>130.9550859653109</v>
      </c>
      <c r="G211" s="49">
        <f>'Indiv biomass stove'!G12</f>
        <v>0</v>
      </c>
      <c r="H211" s="331">
        <f>'Indiv biomass stove'!H12</f>
        <v>1997.4135572833179</v>
      </c>
      <c r="I211" s="331">
        <f>'Indiv biomass stove'!I12</f>
        <v>84.996321586524161</v>
      </c>
      <c r="J211" s="331">
        <f>'Indiv biomass stove'!J12</f>
        <v>42.49816079326208</v>
      </c>
      <c r="K211" s="331">
        <f>'Indiv biomass stove'!K12</f>
        <v>0</v>
      </c>
      <c r="L211" s="331">
        <f>'Indiv biomass stove'!L12</f>
        <v>1977.0583752079824</v>
      </c>
      <c r="M211" s="331">
        <f>'Indiv biomass stove'!M12</f>
        <v>84.130143625871597</v>
      </c>
      <c r="N211" s="331">
        <f>'Indiv biomass stove'!N12</f>
        <v>42.065071812935798</v>
      </c>
      <c r="O211" s="331">
        <f>'Indiv biomass stove'!O12</f>
        <v>0</v>
      </c>
      <c r="P211" s="331">
        <f>'Indiv biomass stove'!P12</f>
        <v>2180.4171078772097</v>
      </c>
      <c r="Q211" s="331">
        <f>'Indiv biomass stove'!Q12</f>
        <v>92.783706718179147</v>
      </c>
      <c r="R211" s="331">
        <f>'Indiv biomass stove'!R12</f>
        <v>46.391853359089573</v>
      </c>
      <c r="S211" s="331">
        <f>'Indiv biomass stove'!S12</f>
        <v>0</v>
      </c>
      <c r="T211" s="129">
        <f>'Indiv biomass stove'!U12</f>
        <v>604073.67355872702</v>
      </c>
      <c r="U211" s="129">
        <f>'Indiv biomass stove'!W12</f>
        <v>595318.91170989629</v>
      </c>
      <c r="V211" s="129">
        <f>'Indiv biomass stove'!X12</f>
        <v>7057.7131316485811</v>
      </c>
      <c r="W211" s="129">
        <f>'Indiv biomass stove'!Y12</f>
        <v>1697.0487171821762</v>
      </c>
      <c r="X211" s="129">
        <f>'Indiv biomass stove'!Z12</f>
        <v>0</v>
      </c>
      <c r="Y211" s="276">
        <f>'Indiv biomass stove'!AA12</f>
        <v>193195.6948951435</v>
      </c>
      <c r="Z211" s="276">
        <f>'Indiv biomass stove'!AB12</f>
        <v>2290.4022802216655</v>
      </c>
      <c r="AA211" s="276">
        <f>'Indiv biomass stove'!AC12</f>
        <v>550.73423628559692</v>
      </c>
      <c r="AB211" s="276">
        <f>'Indiv biomass stove'!AD12</f>
        <v>0</v>
      </c>
      <c r="AC211" s="276">
        <f>'Indiv biomass stove'!AE12</f>
        <v>191226.88201139087</v>
      </c>
      <c r="AD211" s="276">
        <f>'Indiv biomass stove'!AF12</f>
        <v>2267.0613174702739</v>
      </c>
      <c r="AE211" s="276">
        <f>'Indiv biomass stove'!AG12</f>
        <v>545.12183037504462</v>
      </c>
      <c r="AF211" s="276">
        <f>'Indiv biomass stove'!AH12</f>
        <v>0</v>
      </c>
      <c r="AG211" s="276">
        <f>'Indiv biomass stove'!AI12</f>
        <v>210896.33480336188</v>
      </c>
      <c r="AH211" s="276">
        <f>'Indiv biomass stove'!AJ12</f>
        <v>2500.2495339566408</v>
      </c>
      <c r="AI211" s="276">
        <f>'Indiv biomass stove'!AK12</f>
        <v>601.19265052153469</v>
      </c>
      <c r="AJ211" s="276">
        <f>'Indiv biomass stove'!AL12</f>
        <v>0</v>
      </c>
    </row>
    <row r="212" spans="1:36" ht="18.75" hidden="1">
      <c r="A212" s="336" t="s">
        <v>151</v>
      </c>
      <c r="B212" s="334" t="s">
        <v>20</v>
      </c>
      <c r="C212" s="117">
        <f>'Indiv biomass stove'!B13</f>
        <v>2.7806784056784055</v>
      </c>
      <c r="D212" s="49">
        <f>'Indiv biomass stove'!D13</f>
        <v>284.0271519473485</v>
      </c>
      <c r="E212" s="49">
        <f>'Indiv biomass stove'!E13</f>
        <v>315.39624963564017</v>
      </c>
      <c r="F212" s="49">
        <f>'Indiv biomass stove'!F13</f>
        <v>2181.2550040954166</v>
      </c>
      <c r="G212" s="49">
        <f>'Indiv biomass stove'!G13</f>
        <v>0</v>
      </c>
      <c r="H212" s="331">
        <f>'Indiv biomass stove'!H13</f>
        <v>68.750459217295187</v>
      </c>
      <c r="I212" s="331">
        <f>'Indiv biomass stove'!I13</f>
        <v>76.343535641559143</v>
      </c>
      <c r="J212" s="331">
        <f>'Indiv biomass stove'!J13</f>
        <v>527.9857301437936</v>
      </c>
      <c r="K212" s="331">
        <f>'Indiv biomass stove'!K13</f>
        <v>0</v>
      </c>
      <c r="L212" s="331">
        <f>'Indiv biomass stove'!L13</f>
        <v>75.457016180779007</v>
      </c>
      <c r="M212" s="331">
        <f>'Indiv biomass stove'!M13</f>
        <v>83.790791651233491</v>
      </c>
      <c r="N212" s="331">
        <f>'Indiv biomass stove'!N13</f>
        <v>579.4903515736554</v>
      </c>
      <c r="O212" s="331">
        <f>'Indiv biomass stove'!O13</f>
        <v>0</v>
      </c>
      <c r="P212" s="331">
        <f>'Indiv biomass stove'!P13</f>
        <v>139.8196765451649</v>
      </c>
      <c r="Q212" s="331">
        <f>'Indiv biomass stove'!Q13</f>
        <v>155.26192233828428</v>
      </c>
      <c r="R212" s="331">
        <f>'Indiv biomass stove'!R13</f>
        <v>1073.7789223464083</v>
      </c>
      <c r="S212" s="331">
        <f>'Indiv biomass stove'!S13</f>
        <v>0</v>
      </c>
      <c r="T212" s="129">
        <f>'Indiv biomass stove'!U13</f>
        <v>172448</v>
      </c>
      <c r="U212" s="129">
        <f>'Indiv biomass stove'!W13</f>
        <v>59502.775605753428</v>
      </c>
      <c r="V212" s="129">
        <f>'Indiv biomass stove'!X13</f>
        <v>25655.445087774937</v>
      </c>
      <c r="W212" s="129">
        <f>'Indiv biomass stove'!Y13</f>
        <v>87289.779306471639</v>
      </c>
      <c r="X212" s="129">
        <f>'Indiv biomass stove'!Z13</f>
        <v>0</v>
      </c>
      <c r="Y212" s="276">
        <f>'Indiv biomass stove'!AA13</f>
        <v>14403.000274979197</v>
      </c>
      <c r="Z212" s="276">
        <f>'Indiv biomass stove'!AB13</f>
        <v>6210.0528738731136</v>
      </c>
      <c r="AA212" s="276">
        <f>'Indiv biomass stove'!AC13</f>
        <v>21129.009572326911</v>
      </c>
      <c r="AB212" s="276">
        <f>'Indiv biomass stove'!AD13</f>
        <v>0</v>
      </c>
      <c r="AC212" s="276">
        <f>'Indiv biomass stove'!AE13</f>
        <v>15808.002407167445</v>
      </c>
      <c r="AD212" s="276">
        <f>'Indiv biomass stove'!AF13</f>
        <v>6815.8389852537221</v>
      </c>
      <c r="AE212" s="276">
        <f>'Indiv biomass stove'!AG13</f>
        <v>23190.128987266871</v>
      </c>
      <c r="AF212" s="276">
        <f>'Indiv biomass stove'!AH13</f>
        <v>0</v>
      </c>
      <c r="AG212" s="276">
        <f>'Indiv biomass stove'!AI13</f>
        <v>29291.77292274588</v>
      </c>
      <c r="AH212" s="276">
        <f>'Indiv biomass stove'!AJ13</f>
        <v>12629.553228276909</v>
      </c>
      <c r="AI212" s="276">
        <f>'Indiv biomass stove'!AK13</f>
        <v>42970.640745614917</v>
      </c>
      <c r="AJ212" s="276">
        <f>'Indiv biomass stove'!AL13</f>
        <v>0</v>
      </c>
    </row>
    <row r="213" spans="1:36" ht="18.75" hidden="1">
      <c r="A213" s="336" t="s">
        <v>151</v>
      </c>
      <c r="B213" s="334" t="s">
        <v>13</v>
      </c>
      <c r="C213" s="117">
        <f>'Indiv biomass stove'!B14</f>
        <v>10.830493069756875</v>
      </c>
      <c r="D213" s="49">
        <f>'Indiv biomass stove'!D14</f>
        <v>10591.737160928076</v>
      </c>
      <c r="E213" s="49">
        <f>'Indiv biomass stove'!E14</f>
        <v>238.75590882879882</v>
      </c>
      <c r="F213" s="49">
        <f>'Indiv biomass stove'!F14</f>
        <v>0</v>
      </c>
      <c r="G213" s="49">
        <f>'Indiv biomass stove'!G14</f>
        <v>0</v>
      </c>
      <c r="H213" s="331">
        <f>'Indiv biomass stove'!H14</f>
        <v>3437.2803898912853</v>
      </c>
      <c r="I213" s="331">
        <f>'Indiv biomass stove'!I14</f>
        <v>77.482191157016246</v>
      </c>
      <c r="J213" s="331">
        <f>'Indiv biomass stove'!J14</f>
        <v>0</v>
      </c>
      <c r="K213" s="331">
        <f>'Indiv biomass stove'!K14</f>
        <v>0</v>
      </c>
      <c r="L213" s="331">
        <f>'Indiv biomass stove'!L14</f>
        <v>3402.2518561531951</v>
      </c>
      <c r="M213" s="331">
        <f>'Indiv biomass stove'!M14</f>
        <v>76.692587971012983</v>
      </c>
      <c r="N213" s="331">
        <f>'Indiv biomass stove'!N14</f>
        <v>0</v>
      </c>
      <c r="O213" s="331">
        <f>'Indiv biomass stove'!O14</f>
        <v>0</v>
      </c>
      <c r="P213" s="331">
        <f>'Indiv biomass stove'!P14</f>
        <v>3752.2049148816996</v>
      </c>
      <c r="Q213" s="331">
        <f>'Indiv biomass stove'!Q14</f>
        <v>84.581129700726834</v>
      </c>
      <c r="R213" s="331">
        <f>'Indiv biomass stove'!R14</f>
        <v>0</v>
      </c>
      <c r="S213" s="331">
        <f>'Indiv biomass stove'!S14</f>
        <v>0</v>
      </c>
      <c r="T213" s="129">
        <f>'Indiv biomass stove'!U14</f>
        <v>3245200</v>
      </c>
      <c r="U213" s="129">
        <f>'Indiv biomass stove'!W14</f>
        <v>3219700</v>
      </c>
      <c r="V213" s="129">
        <f>'Indiv biomass stove'!X14</f>
        <v>25500</v>
      </c>
      <c r="W213" s="129">
        <f>'Indiv biomass stove'!Y14</f>
        <v>0</v>
      </c>
      <c r="X213" s="129">
        <f>'Indiv biomass stove'!Z14</f>
        <v>0</v>
      </c>
      <c r="Y213" s="276">
        <f>'Indiv biomass stove'!AA14</f>
        <v>1044872.1964285648</v>
      </c>
      <c r="Z213" s="276">
        <f>'Indiv biomass stove'!AB14</f>
        <v>8275.3800071212863</v>
      </c>
      <c r="AA213" s="276">
        <f>'Indiv biomass stove'!AC14</f>
        <v>0</v>
      </c>
      <c r="AB213" s="276">
        <f>'Indiv biomass stove'!AD14</f>
        <v>0</v>
      </c>
      <c r="AC213" s="276">
        <f>'Indiv biomass stove'!AE14</f>
        <v>1034224.1442381679</v>
      </c>
      <c r="AD213" s="276">
        <f>'Indiv biomass stove'!AF14</f>
        <v>8191.0475131451012</v>
      </c>
      <c r="AE213" s="276">
        <f>'Indiv biomass stove'!AG14</f>
        <v>0</v>
      </c>
      <c r="AF213" s="276">
        <f>'Indiv biomass stove'!AH14</f>
        <v>0</v>
      </c>
      <c r="AG213" s="276">
        <f>'Indiv biomass stove'!AI14</f>
        <v>1140603.6593326905</v>
      </c>
      <c r="AH213" s="276">
        <f>'Indiv biomass stove'!AJ14</f>
        <v>9033.5724797290459</v>
      </c>
      <c r="AI213" s="276">
        <f>'Indiv biomass stove'!AK14</f>
        <v>0</v>
      </c>
      <c r="AJ213" s="276">
        <f>'Indiv biomass stove'!AL14</f>
        <v>0</v>
      </c>
    </row>
    <row r="214" spans="1:36" ht="18.75" hidden="1">
      <c r="A214" s="336" t="s">
        <v>151</v>
      </c>
      <c r="B214" s="334" t="s">
        <v>4</v>
      </c>
      <c r="C214" s="117">
        <f>'Indiv biomass stove'!B15</f>
        <v>55.42307974201114</v>
      </c>
      <c r="D214" s="49">
        <f>'Indiv biomass stove'!D15</f>
        <v>41967.236391322673</v>
      </c>
      <c r="E214" s="49">
        <f>'Indiv biomass stove'!E15</f>
        <v>13455.843350688467</v>
      </c>
      <c r="F214" s="49">
        <f>'Indiv biomass stove'!F15</f>
        <v>0</v>
      </c>
      <c r="G214" s="49">
        <f>'Indiv biomass stove'!G15</f>
        <v>0</v>
      </c>
      <c r="H214" s="331">
        <f>'Indiv biomass stove'!H15</f>
        <v>14296.859102051239</v>
      </c>
      <c r="I214" s="331">
        <f>'Indiv biomass stove'!I15</f>
        <v>4583.9638972234688</v>
      </c>
      <c r="J214" s="331">
        <f>'Indiv biomass stove'!J15</f>
        <v>0</v>
      </c>
      <c r="K214" s="331">
        <f>'Indiv biomass stove'!K15</f>
        <v>0</v>
      </c>
      <c r="L214" s="331">
        <f>'Indiv biomass stove'!L15</f>
        <v>13014.606814306286</v>
      </c>
      <c r="M214" s="331">
        <f>'Indiv biomass stove'!M15</f>
        <v>4172.8387576246778</v>
      </c>
      <c r="N214" s="331">
        <f>'Indiv biomass stove'!N15</f>
        <v>0</v>
      </c>
      <c r="O214" s="331">
        <f>'Indiv biomass stove'!O15</f>
        <v>0</v>
      </c>
      <c r="P214" s="331">
        <f>'Indiv biomass stove'!P15</f>
        <v>14655.770475021138</v>
      </c>
      <c r="Q214" s="331">
        <f>'Indiv biomass stove'!Q15</f>
        <v>4699.0406958582726</v>
      </c>
      <c r="R214" s="331">
        <f>'Indiv biomass stove'!R15</f>
        <v>0</v>
      </c>
      <c r="S214" s="331">
        <f>'Indiv biomass stove'!S15</f>
        <v>0</v>
      </c>
      <c r="T214" s="129">
        <f>'Indiv biomass stove'!U15</f>
        <v>7361280</v>
      </c>
      <c r="U214" s="129">
        <f>'Indiv biomass stove'!W15</f>
        <v>6668364.7999999998</v>
      </c>
      <c r="V214" s="129">
        <f>'Indiv biomass stove'!X15</f>
        <v>692915.19999999995</v>
      </c>
      <c r="W214" s="129">
        <f>'Indiv biomass stove'!Y15</f>
        <v>0</v>
      </c>
      <c r="X214" s="129">
        <f>'Indiv biomass stove'!Z15</f>
        <v>0</v>
      </c>
      <c r="Y214" s="276">
        <f>'Indiv biomass stove'!AA15</f>
        <v>2271692.8772176746</v>
      </c>
      <c r="Z214" s="276">
        <f>'Indiv biomass stove'!AB15</f>
        <v>236053.45111831019</v>
      </c>
      <c r="AA214" s="276">
        <f>'Indiv biomass stove'!AC15</f>
        <v>0</v>
      </c>
      <c r="AB214" s="276">
        <f>'Indiv biomass stove'!AD15</f>
        <v>0</v>
      </c>
      <c r="AC214" s="276">
        <f>'Indiv biomass stove'!AE15</f>
        <v>2067949.9873931287</v>
      </c>
      <c r="AD214" s="276">
        <f>'Indiv biomass stove'!AF15</f>
        <v>214882.3620304197</v>
      </c>
      <c r="AE214" s="276">
        <f>'Indiv biomass stove'!AG15</f>
        <v>0</v>
      </c>
      <c r="AF214" s="276">
        <f>'Indiv biomass stove'!AH15</f>
        <v>0</v>
      </c>
      <c r="AG214" s="276">
        <f>'Indiv biomass stove'!AI15</f>
        <v>2328721.9353980934</v>
      </c>
      <c r="AH214" s="276">
        <f>'Indiv biomass stove'!AJ15</f>
        <v>241979.38685219453</v>
      </c>
      <c r="AI214" s="276">
        <f>'Indiv biomass stove'!AK15</f>
        <v>0</v>
      </c>
      <c r="AJ214" s="276">
        <f>'Indiv biomass stove'!AL15</f>
        <v>0</v>
      </c>
    </row>
    <row r="215" spans="1:36" ht="18.75" hidden="1">
      <c r="A215" s="336" t="s">
        <v>151</v>
      </c>
      <c r="B215" s="334" t="s">
        <v>0</v>
      </c>
      <c r="C215" s="117">
        <f>'Indiv biomass stove'!B16</f>
        <v>39.805624483043843</v>
      </c>
      <c r="D215" s="49">
        <f>'Indiv biomass stove'!D16</f>
        <v>30141.451181714929</v>
      </c>
      <c r="E215" s="49">
        <f>'Indiv biomass stove'!E16</f>
        <v>9664.1733013289158</v>
      </c>
      <c r="F215" s="49">
        <f>'Indiv biomass stove'!F16</f>
        <v>0</v>
      </c>
      <c r="G215" s="49">
        <f>'Indiv biomass stove'!G16</f>
        <v>0</v>
      </c>
      <c r="H215" s="331">
        <f>'Indiv biomass stove'!H16</f>
        <v>10268.202477227205</v>
      </c>
      <c r="I215" s="331">
        <f>'Indiv biomass stove'!I16</f>
        <v>3292.2664418114659</v>
      </c>
      <c r="J215" s="331">
        <f>'Indiv biomass stove'!J16</f>
        <v>0</v>
      </c>
      <c r="K215" s="331">
        <f>'Indiv biomass stove'!K16</f>
        <v>0</v>
      </c>
      <c r="L215" s="331">
        <f>'Indiv biomass stove'!L16</f>
        <v>9347.2711017781785</v>
      </c>
      <c r="M215" s="331">
        <f>'Indiv biomass stove'!M16</f>
        <v>2996.9906650310259</v>
      </c>
      <c r="N215" s="331">
        <f>'Indiv biomass stove'!N16</f>
        <v>0</v>
      </c>
      <c r="O215" s="331">
        <f>'Indiv biomass stove'!O16</f>
        <v>0</v>
      </c>
      <c r="P215" s="331">
        <f>'Indiv biomass stove'!P16</f>
        <v>10525.977602709539</v>
      </c>
      <c r="Q215" s="331">
        <f>'Indiv biomass stove'!Q16</f>
        <v>3374.916194486425</v>
      </c>
      <c r="R215" s="331">
        <f>'Indiv biomass stove'!R16</f>
        <v>0</v>
      </c>
      <c r="S215" s="331">
        <f>'Indiv biomass stove'!S16</f>
        <v>0</v>
      </c>
      <c r="T215" s="129">
        <f>'Indiv biomass stove'!U16</f>
        <v>10800000</v>
      </c>
      <c r="U215" s="129">
        <f>'Indiv biomass stove'!W16</f>
        <v>10614540</v>
      </c>
      <c r="V215" s="129">
        <f>'Indiv biomass stove'!X16</f>
        <v>185460</v>
      </c>
      <c r="W215" s="129">
        <f>'Indiv biomass stove'!Y16</f>
        <v>0</v>
      </c>
      <c r="X215" s="129">
        <f>'Indiv biomass stove'!Z16</f>
        <v>0</v>
      </c>
      <c r="Y215" s="276">
        <f>'Indiv biomass stove'!AA16</f>
        <v>3616025.1630117917</v>
      </c>
      <c r="Z215" s="276">
        <f>'Indiv biomass stove'!AB16</f>
        <v>63180.130908373503</v>
      </c>
      <c r="AA215" s="276">
        <f>'Indiv biomass stove'!AC16</f>
        <v>0</v>
      </c>
      <c r="AB215" s="276">
        <f>'Indiv biomass stove'!AD16</f>
        <v>0</v>
      </c>
      <c r="AC215" s="276">
        <f>'Indiv biomass stove'!AE16</f>
        <v>3291712.2139424435</v>
      </c>
      <c r="AD215" s="276">
        <f>'Indiv biomass stove'!AF16</f>
        <v>57513.650822152027</v>
      </c>
      <c r="AE215" s="276">
        <f>'Indiv biomass stove'!AG16</f>
        <v>0</v>
      </c>
      <c r="AF215" s="276">
        <f>'Indiv biomass stove'!AH16</f>
        <v>0</v>
      </c>
      <c r="AG215" s="276">
        <f>'Indiv biomass stove'!AI16</f>
        <v>3706802.6230599261</v>
      </c>
      <c r="AH215" s="276">
        <f>'Indiv biomass stove'!AJ16</f>
        <v>64766.218269721896</v>
      </c>
      <c r="AI215" s="276">
        <f>'Indiv biomass stove'!AK16</f>
        <v>0</v>
      </c>
      <c r="AJ215" s="276">
        <f>'Indiv biomass stove'!AL16</f>
        <v>0</v>
      </c>
    </row>
    <row r="216" spans="1:36" ht="18.75" hidden="1">
      <c r="A216" s="336" t="s">
        <v>151</v>
      </c>
      <c r="B216" s="334" t="s">
        <v>15</v>
      </c>
      <c r="C216" s="117">
        <f>'Indiv biomass stove'!B17</f>
        <v>8.8454207345420723</v>
      </c>
      <c r="D216" s="49">
        <f>'Indiv biomass stove'!D17</f>
        <v>6103.3403068340294</v>
      </c>
      <c r="E216" s="49">
        <f>'Indiv biomass stove'!E17</f>
        <v>2742.0804277080424</v>
      </c>
      <c r="F216" s="49">
        <f>'Indiv biomass stove'!F17</f>
        <v>0</v>
      </c>
      <c r="G216" s="49">
        <f>'Indiv biomass stove'!G17</f>
        <v>0</v>
      </c>
      <c r="H216" s="331">
        <f>'Indiv biomass stove'!H17</f>
        <v>1814.8546881524423</v>
      </c>
      <c r="I216" s="331">
        <f>'Indiv biomass stove'!I17</f>
        <v>815.36949757573507</v>
      </c>
      <c r="J216" s="331">
        <f>'Indiv biomass stove'!J17</f>
        <v>0</v>
      </c>
      <c r="K216" s="331">
        <f>'Indiv biomass stove'!K17</f>
        <v>0</v>
      </c>
      <c r="L216" s="331">
        <f>'Indiv biomass stove'!L17</f>
        <v>2112.7405332607527</v>
      </c>
      <c r="M216" s="331">
        <f>'Indiv biomass stove'!M17</f>
        <v>949.20226856642512</v>
      </c>
      <c r="N216" s="331">
        <f>'Indiv biomass stove'!N17</f>
        <v>0</v>
      </c>
      <c r="O216" s="331">
        <f>'Indiv biomass stove'!O17</f>
        <v>0</v>
      </c>
      <c r="P216" s="331">
        <f>'Indiv biomass stove'!P17</f>
        <v>2175.7450854101407</v>
      </c>
      <c r="Q216" s="331">
        <f>'Indiv biomass stove'!Q17</f>
        <v>977.50866156107782</v>
      </c>
      <c r="R216" s="331">
        <f>'Indiv biomass stove'!R17</f>
        <v>0</v>
      </c>
      <c r="S216" s="331">
        <f>'Indiv biomass stove'!S17</f>
        <v>0</v>
      </c>
      <c r="T216" s="129">
        <f>'Indiv biomass stove'!U17</f>
        <v>523779.89409319888</v>
      </c>
      <c r="U216" s="129">
        <f>'Indiv biomass stove'!W17</f>
        <v>448136.568396018</v>
      </c>
      <c r="V216" s="129">
        <f>'Indiv biomass stove'!X17</f>
        <v>75643.325697180888</v>
      </c>
      <c r="W216" s="129">
        <f>'Indiv biomass stove'!Y17</f>
        <v>0</v>
      </c>
      <c r="X216" s="129">
        <f>'Indiv biomass stove'!Z17</f>
        <v>0</v>
      </c>
      <c r="Y216" s="276">
        <f>'Indiv biomass stove'!AA17</f>
        <v>133255.35054580111</v>
      </c>
      <c r="Z216" s="276">
        <f>'Indiv biomass stove'!AB17</f>
        <v>22492.870685171274</v>
      </c>
      <c r="AA216" s="276">
        <f>'Indiv biomass stove'!AC17</f>
        <v>0</v>
      </c>
      <c r="AB216" s="276">
        <f>'Indiv biomass stove'!AD17</f>
        <v>0</v>
      </c>
      <c r="AC216" s="276">
        <f>'Indiv biomass stove'!AE17</f>
        <v>155127.56046523564</v>
      </c>
      <c r="AD216" s="276">
        <f>'Indiv biomass stove'!AF17</f>
        <v>26184.795904696824</v>
      </c>
      <c r="AE216" s="276">
        <f>'Indiv biomass stove'!AG17</f>
        <v>0</v>
      </c>
      <c r="AF216" s="276">
        <f>'Indiv biomass stove'!AH17</f>
        <v>0</v>
      </c>
      <c r="AG216" s="276">
        <f>'Indiv biomass stove'!AI17</f>
        <v>159753.65738498126</v>
      </c>
      <c r="AH216" s="276">
        <f>'Indiv biomass stove'!AJ17</f>
        <v>26965.659107312793</v>
      </c>
      <c r="AI216" s="276">
        <f>'Indiv biomass stove'!AK17</f>
        <v>0</v>
      </c>
      <c r="AJ216" s="276">
        <f>'Indiv biomass stove'!AL17</f>
        <v>0</v>
      </c>
    </row>
    <row r="217" spans="1:36" ht="18.75" hidden="1">
      <c r="A217" s="336" t="s">
        <v>151</v>
      </c>
      <c r="B217" s="334" t="s">
        <v>21</v>
      </c>
      <c r="C217" s="117">
        <f>'Indiv biomass stove'!B18</f>
        <v>5.4349462365591394</v>
      </c>
      <c r="D217" s="49">
        <f>'Indiv biomass stove'!D18</f>
        <v>4633.337983800262</v>
      </c>
      <c r="E217" s="49">
        <f>'Indiv biomass stove'!E18</f>
        <v>801.60825275887692</v>
      </c>
      <c r="F217" s="49">
        <f>'Indiv biomass stove'!F18</f>
        <v>0</v>
      </c>
      <c r="G217" s="49">
        <f>'Indiv biomass stove'!G18</f>
        <v>0</v>
      </c>
      <c r="H217" s="331">
        <f>'Indiv biomass stove'!H18</f>
        <v>1322.2776263687153</v>
      </c>
      <c r="I217" s="331">
        <f>'Indiv biomass stove'!I18</f>
        <v>228.7656677413832</v>
      </c>
      <c r="J217" s="331">
        <f>'Indiv biomass stove'!J18</f>
        <v>0</v>
      </c>
      <c r="K217" s="331">
        <f>'Indiv biomass stove'!K18</f>
        <v>0</v>
      </c>
      <c r="L217" s="331">
        <f>'Indiv biomass stove'!L18</f>
        <v>1345.8424132455291</v>
      </c>
      <c r="M217" s="331">
        <f>'Indiv biomass stove'!M18</f>
        <v>232.84258328283579</v>
      </c>
      <c r="N217" s="331">
        <f>'Indiv biomass stove'!N18</f>
        <v>0</v>
      </c>
      <c r="O217" s="331">
        <f>'Indiv biomass stove'!O18</f>
        <v>0</v>
      </c>
      <c r="P217" s="331">
        <f>'Indiv biomass stove'!P18</f>
        <v>1965.2179441728472</v>
      </c>
      <c r="Q217" s="331">
        <f>'Indiv biomass stove'!Q18</f>
        <v>340.00000173237936</v>
      </c>
      <c r="R217" s="331">
        <f>'Indiv biomass stove'!R18</f>
        <v>0</v>
      </c>
      <c r="S217" s="331">
        <f>'Indiv biomass stove'!S18</f>
        <v>0</v>
      </c>
      <c r="T217" s="129">
        <f>'Indiv biomass stove'!U18</f>
        <v>2007</v>
      </c>
      <c r="U217" s="129">
        <f>'Indiv biomass stove'!W18</f>
        <v>1850</v>
      </c>
      <c r="V217" s="129">
        <f>'Indiv biomass stove'!X18</f>
        <v>157</v>
      </c>
      <c r="W217" s="129">
        <f>'Indiv biomass stove'!Y18</f>
        <v>0</v>
      </c>
      <c r="X217" s="129">
        <f>'Indiv biomass stove'!Z18</f>
        <v>0</v>
      </c>
      <c r="Y217" s="276">
        <f>'Indiv biomass stove'!AA18</f>
        <v>527.95924176801361</v>
      </c>
      <c r="Z217" s="276">
        <f>'Indiv biomass stove'!AB18</f>
        <v>44.805189706798998</v>
      </c>
      <c r="AA217" s="276">
        <f>'Indiv biomass stove'!AC18</f>
        <v>0</v>
      </c>
      <c r="AB217" s="276">
        <f>'Indiv biomass stove'!AD18</f>
        <v>0</v>
      </c>
      <c r="AC217" s="276">
        <f>'Indiv biomass stove'!AE18</f>
        <v>537.3681939909095</v>
      </c>
      <c r="AD217" s="276">
        <f>'Indiv biomass stove'!AF18</f>
        <v>45.603679165715029</v>
      </c>
      <c r="AE217" s="276">
        <f>'Indiv biomass stove'!AG18</f>
        <v>0</v>
      </c>
      <c r="AF217" s="276">
        <f>'Indiv biomass stove'!AH18</f>
        <v>0</v>
      </c>
      <c r="AG217" s="276">
        <f>'Indiv biomass stove'!AI18</f>
        <v>784.67256423581819</v>
      </c>
      <c r="AH217" s="276">
        <f>'Indiv biomass stove'!AJ18</f>
        <v>66.591131127039702</v>
      </c>
      <c r="AI217" s="276">
        <f>'Indiv biomass stove'!AK18</f>
        <v>0</v>
      </c>
      <c r="AJ217" s="276">
        <f>'Indiv biomass stove'!AL18</f>
        <v>0</v>
      </c>
    </row>
    <row r="218" spans="1:36" ht="18.75" hidden="1">
      <c r="A218" s="336" t="s">
        <v>151</v>
      </c>
      <c r="B218" s="334" t="s">
        <v>10</v>
      </c>
      <c r="C218" s="117">
        <f>'Indiv biomass stove'!B19</f>
        <v>0.21181471709176192</v>
      </c>
      <c r="D218" s="49">
        <f>'Indiv biomass stove'!D19</f>
        <v>0</v>
      </c>
      <c r="E218" s="49">
        <f>'Indiv biomass stove'!E19</f>
        <v>211.81471709176191</v>
      </c>
      <c r="F218" s="49">
        <f>'Indiv biomass stove'!F19</f>
        <v>0</v>
      </c>
      <c r="G218" s="49">
        <f>'Indiv biomass stove'!G19</f>
        <v>0</v>
      </c>
      <c r="H218" s="331">
        <f>'Indiv biomass stove'!H19</f>
        <v>0</v>
      </c>
      <c r="I218" s="331">
        <f>'Indiv biomass stove'!I19</f>
        <v>41.086975859275093</v>
      </c>
      <c r="J218" s="331">
        <f>'Indiv biomass stove'!J19</f>
        <v>0</v>
      </c>
      <c r="K218" s="331">
        <f>'Indiv biomass stove'!K19</f>
        <v>0</v>
      </c>
      <c r="L218" s="331">
        <f>'Indiv biomass stove'!L19</f>
        <v>0</v>
      </c>
      <c r="M218" s="331">
        <f>'Indiv biomass stove'!M19</f>
        <v>63.042678759210723</v>
      </c>
      <c r="N218" s="331">
        <f>'Indiv biomass stove'!N19</f>
        <v>0</v>
      </c>
      <c r="O218" s="331">
        <f>'Indiv biomass stove'!O19</f>
        <v>0</v>
      </c>
      <c r="P218" s="331">
        <f>'Indiv biomass stove'!P19</f>
        <v>0</v>
      </c>
      <c r="Q218" s="331">
        <f>'Indiv biomass stove'!Q19</f>
        <v>107.68506248484137</v>
      </c>
      <c r="R218" s="331">
        <f>'Indiv biomass stove'!R19</f>
        <v>0</v>
      </c>
      <c r="S218" s="331">
        <f>'Indiv biomass stove'!S19</f>
        <v>0</v>
      </c>
      <c r="T218" s="129">
        <f>'Indiv biomass stove'!U19</f>
        <v>21395</v>
      </c>
      <c r="U218" s="129" t="str">
        <f>'Indiv biomass stove'!W19</f>
        <v>n.a</v>
      </c>
      <c r="V218" s="129">
        <f>'Indiv biomass stove'!X19</f>
        <v>21395</v>
      </c>
      <c r="W218" s="129">
        <f>'Indiv biomass stove'!Y19</f>
        <v>0</v>
      </c>
      <c r="X218" s="129">
        <f>'Indiv biomass stove'!Z19</f>
        <v>0</v>
      </c>
      <c r="Y218" s="276">
        <f>'Indiv biomass stove'!AA19</f>
        <v>0</v>
      </c>
      <c r="Z218" s="276">
        <f>'Indiv biomass stove'!AB19</f>
        <v>4150.1169539997918</v>
      </c>
      <c r="AA218" s="276">
        <f>'Indiv biomass stove'!AC19</f>
        <v>0</v>
      </c>
      <c r="AB218" s="276">
        <f>'Indiv biomass stove'!AD19</f>
        <v>0</v>
      </c>
      <c r="AC218" s="276">
        <f>'Indiv biomass stove'!AE19</f>
        <v>0</v>
      </c>
      <c r="AD218" s="276">
        <f>'Indiv biomass stove'!AF19</f>
        <v>6367.8205677700389</v>
      </c>
      <c r="AE218" s="276">
        <f>'Indiv biomass stove'!AG19</f>
        <v>0</v>
      </c>
      <c r="AF218" s="276">
        <f>'Indiv biomass stove'!AH19</f>
        <v>0</v>
      </c>
      <c r="AG218" s="276">
        <f>'Indiv biomass stove'!AI19</f>
        <v>0</v>
      </c>
      <c r="AH218" s="276">
        <f>'Indiv biomass stove'!AJ19</f>
        <v>10877.062479398355</v>
      </c>
      <c r="AI218" s="276">
        <f>'Indiv biomass stove'!AK19</f>
        <v>0</v>
      </c>
      <c r="AJ218" s="276">
        <f>'Indiv biomass stove'!AL19</f>
        <v>0</v>
      </c>
    </row>
    <row r="219" spans="1:36" ht="18.75" hidden="1">
      <c r="A219" s="336" t="s">
        <v>151</v>
      </c>
      <c r="B219" s="334" t="s">
        <v>2</v>
      </c>
      <c r="C219" s="117">
        <f>'Indiv biomass stove'!B20</f>
        <v>64.173872617387303</v>
      </c>
      <c r="D219" s="49">
        <f>'Indiv biomass stove'!D20</f>
        <v>63781.21340176215</v>
      </c>
      <c r="E219" s="49">
        <f>'Indiv biomass stove'!E20</f>
        <v>392.6592156251474</v>
      </c>
      <c r="F219" s="49">
        <f>'Indiv biomass stove'!F20</f>
        <v>0</v>
      </c>
      <c r="G219" s="49">
        <f>'Indiv biomass stove'!G20</f>
        <v>0</v>
      </c>
      <c r="H219" s="331">
        <f>'Indiv biomass stove'!H20</f>
        <v>20698.579537838381</v>
      </c>
      <c r="I219" s="331">
        <f>'Indiv biomass stove'!I20</f>
        <v>127.42761657240277</v>
      </c>
      <c r="J219" s="331">
        <f>'Indiv biomass stove'!J20</f>
        <v>0</v>
      </c>
      <c r="K219" s="331">
        <f>'Indiv biomass stove'!K20</f>
        <v>0</v>
      </c>
      <c r="L219" s="331">
        <f>'Indiv biomass stove'!L20</f>
        <v>20487.645075289445</v>
      </c>
      <c r="M219" s="331">
        <f>'Indiv biomass stove'!M20</f>
        <v>126.12903104548508</v>
      </c>
      <c r="N219" s="331">
        <f>'Indiv biomass stove'!N20</f>
        <v>0</v>
      </c>
      <c r="O219" s="331">
        <f>'Indiv biomass stove'!O20</f>
        <v>0</v>
      </c>
      <c r="P219" s="331">
        <f>'Indiv biomass stove'!P20</f>
        <v>22594.988788622901</v>
      </c>
      <c r="Q219" s="331">
        <f>'Indiv biomass stove'!Q20</f>
        <v>139.10256800718923</v>
      </c>
      <c r="R219" s="331">
        <f>'Indiv biomass stove'!R20</f>
        <v>0</v>
      </c>
      <c r="S219" s="331">
        <f>'Indiv biomass stove'!S20</f>
        <v>0</v>
      </c>
      <c r="T219" s="129">
        <f>'Indiv biomass stove'!U20</f>
        <v>15000000</v>
      </c>
      <c r="U219" s="129">
        <f>'Indiv biomass stove'!W20</f>
        <v>14960447</v>
      </c>
      <c r="V219" s="129">
        <f>'Indiv biomass stove'!X20</f>
        <v>39553</v>
      </c>
      <c r="W219" s="129">
        <f>'Indiv biomass stove'!Y20</f>
        <v>0</v>
      </c>
      <c r="X219" s="129">
        <f>'Indiv biomass stove'!Z20</f>
        <v>0</v>
      </c>
      <c r="Y219" s="276">
        <f>'Indiv biomass stove'!AA20</f>
        <v>4855034.6667214753</v>
      </c>
      <c r="Z219" s="276">
        <f>'Indiv biomass stove'!AB20</f>
        <v>12835.925702810518</v>
      </c>
      <c r="AA219" s="276">
        <f>'Indiv biomass stove'!AC20</f>
        <v>0</v>
      </c>
      <c r="AB219" s="276">
        <f>'Indiv biomass stove'!AD20</f>
        <v>0</v>
      </c>
      <c r="AC219" s="276">
        <f>'Indiv biomass stove'!AE20</f>
        <v>4805558.125289768</v>
      </c>
      <c r="AD219" s="276">
        <f>'Indiv biomass stove'!AF20</f>
        <v>12705.117736761889</v>
      </c>
      <c r="AE219" s="276">
        <f>'Indiv biomass stove'!AG20</f>
        <v>0</v>
      </c>
      <c r="AF219" s="276">
        <f>'Indiv biomass stove'!AH20</f>
        <v>0</v>
      </c>
      <c r="AG219" s="276">
        <f>'Indiv biomass stove'!AI20</f>
        <v>5299854.2079860773</v>
      </c>
      <c r="AH219" s="276">
        <f>'Indiv biomass stove'!AJ20</f>
        <v>14011.956560420509</v>
      </c>
      <c r="AI219" s="276">
        <f>'Indiv biomass stove'!AK20</f>
        <v>0</v>
      </c>
      <c r="AJ219" s="276">
        <f>'Indiv biomass stove'!AL20</f>
        <v>0</v>
      </c>
    </row>
    <row r="220" spans="1:36" ht="18.75" hidden="1">
      <c r="A220" s="336" t="s">
        <v>151</v>
      </c>
      <c r="B220" s="334" t="s">
        <v>23</v>
      </c>
      <c r="C220" s="117">
        <f>'Indiv biomass stove'!B21</f>
        <v>4.9756272401433694</v>
      </c>
      <c r="D220" s="49">
        <f>'Indiv biomass stove'!D21</f>
        <v>2686.83870967742</v>
      </c>
      <c r="E220" s="49">
        <f>'Indiv biomass stove'!E21</f>
        <v>0</v>
      </c>
      <c r="F220" s="49">
        <f>'Indiv biomass stove'!F21</f>
        <v>1990.250896057348</v>
      </c>
      <c r="G220" s="49">
        <f>'Indiv biomass stove'!G21</f>
        <v>298.53763440860217</v>
      </c>
      <c r="H220" s="331">
        <f>'Indiv biomass stove'!H21</f>
        <v>871.94554276172835</v>
      </c>
      <c r="I220" s="331">
        <f>'Indiv biomass stove'!I21</f>
        <v>0</v>
      </c>
      <c r="J220" s="331">
        <f>'Indiv biomass stove'!J21</f>
        <v>645.88558723090989</v>
      </c>
      <c r="K220" s="331">
        <f>'Indiv biomass stove'!K21</f>
        <v>96.882838084636475</v>
      </c>
      <c r="L220" s="331">
        <f>'Indiv biomass stove'!L21</f>
        <v>863.05974631863626</v>
      </c>
      <c r="M220" s="331">
        <f>'Indiv biomass stove'!M21</f>
        <v>0</v>
      </c>
      <c r="N220" s="331">
        <f>'Indiv biomass stove'!N21</f>
        <v>639.3035157915823</v>
      </c>
      <c r="O220" s="331">
        <f>'Indiv biomass stove'!O21</f>
        <v>95.895527368737348</v>
      </c>
      <c r="P220" s="331">
        <f>'Indiv biomass stove'!P21</f>
        <v>951.83342059657423</v>
      </c>
      <c r="Q220" s="331">
        <f>'Indiv biomass stove'!Q21</f>
        <v>0</v>
      </c>
      <c r="R220" s="331">
        <f>'Indiv biomass stove'!R21</f>
        <v>705.06179303449937</v>
      </c>
      <c r="S220" s="331">
        <f>'Indiv biomass stove'!S21</f>
        <v>105.7592689551749</v>
      </c>
      <c r="T220" s="129">
        <f>'Indiv biomass stove'!U21</f>
        <v>927000</v>
      </c>
      <c r="U220" s="129">
        <f>'Indiv biomass stove'!W21</f>
        <v>914807.20130625612</v>
      </c>
      <c r="V220" s="129">
        <f>'Indiv biomass stove'!X21</f>
        <v>0</v>
      </c>
      <c r="W220" s="129">
        <f>'Indiv biomass stove'!Y21</f>
        <v>11146.91616074358</v>
      </c>
      <c r="X220" s="129">
        <f>'Indiv biomass stove'!Z21</f>
        <v>1045.8825330002835</v>
      </c>
      <c r="Y220" s="276">
        <f>'Indiv biomass stove'!AA21</f>
        <v>296877.53819844587</v>
      </c>
      <c r="Z220" s="276">
        <f>'Indiv biomass stove'!AB21</f>
        <v>0</v>
      </c>
      <c r="AA220" s="276">
        <f>'Indiv biomass stove'!AC21</f>
        <v>3617.4496916735129</v>
      </c>
      <c r="AB220" s="276">
        <f>'Indiv biomass stove'!AD21</f>
        <v>339.41472170148683</v>
      </c>
      <c r="AC220" s="276">
        <f>'Indiv biomass stove'!AE21</f>
        <v>293852.12750066037</v>
      </c>
      <c r="AD220" s="276">
        <f>'Indiv biomass stove'!AF21</f>
        <v>0</v>
      </c>
      <c r="AE220" s="276">
        <f>'Indiv biomass stove'!AG21</f>
        <v>3580.5850940272799</v>
      </c>
      <c r="AF220" s="276">
        <f>'Indiv biomass stove'!AH21</f>
        <v>335.95582435191653</v>
      </c>
      <c r="AG220" s="276">
        <f>'Indiv biomass stove'!AI21</f>
        <v>324077.53560698609</v>
      </c>
      <c r="AH220" s="276">
        <f>'Indiv biomass stove'!AJ21</f>
        <v>0</v>
      </c>
      <c r="AI220" s="276">
        <f>'Indiv biomass stove'!AK21</f>
        <v>3948.8813750407908</v>
      </c>
      <c r="AJ220" s="276">
        <f>'Indiv biomass stove'!AL21</f>
        <v>370.51198694669284</v>
      </c>
    </row>
    <row r="221" spans="1:36" ht="18.75" hidden="1">
      <c r="A221" s="336" t="s">
        <v>151</v>
      </c>
      <c r="B221" s="334" t="s">
        <v>17</v>
      </c>
      <c r="C221" s="117">
        <f>'Indiv biomass stove'!B22</f>
        <v>4.2055555555555557</v>
      </c>
      <c r="D221" s="49">
        <f>'Indiv biomass stove'!D22</f>
        <v>429.56854138958653</v>
      </c>
      <c r="E221" s="49">
        <f>'Indiv biomass stove'!E22</f>
        <v>477.0118137889973</v>
      </c>
      <c r="F221" s="49">
        <f>'Indiv biomass stove'!F22</f>
        <v>3298.9752003769718</v>
      </c>
      <c r="G221" s="49">
        <f>'Indiv biomass stove'!G22</f>
        <v>0</v>
      </c>
      <c r="H221" s="331">
        <f>'Indiv biomass stove'!H22</f>
        <v>103.97961703231711</v>
      </c>
      <c r="I221" s="331">
        <f>'Indiv biomass stove'!I22</f>
        <v>115.46354292431269</v>
      </c>
      <c r="J221" s="331">
        <f>'Indiv biomass stove'!J22</f>
        <v>798.53654279401758</v>
      </c>
      <c r="K221" s="331">
        <f>'Indiv biomass stove'!K22</f>
        <v>0</v>
      </c>
      <c r="L221" s="331">
        <f>'Indiv biomass stove'!L22</f>
        <v>114.122752548902</v>
      </c>
      <c r="M221" s="331">
        <f>'Indiv biomass stove'!M22</f>
        <v>126.72692700412053</v>
      </c>
      <c r="N221" s="331">
        <f>'Indiv biomass stove'!N22</f>
        <v>876.43319792391185</v>
      </c>
      <c r="O221" s="331">
        <f>'Indiv biomass stove'!O22</f>
        <v>0</v>
      </c>
      <c r="P221" s="331">
        <f>'Indiv biomass stove'!P22</f>
        <v>211.46617180836736</v>
      </c>
      <c r="Q221" s="331">
        <f>'Indiv biomass stove'!Q22</f>
        <v>234.8213438605641</v>
      </c>
      <c r="R221" s="331">
        <f>'Indiv biomass stove'!R22</f>
        <v>1624.0054596590428</v>
      </c>
      <c r="S221" s="331">
        <f>'Indiv biomass stove'!S22</f>
        <v>0</v>
      </c>
      <c r="T221" s="129">
        <f>'Indiv biomass stove'!U22</f>
        <v>94760.651841819039</v>
      </c>
      <c r="U221" s="129">
        <f>'Indiv biomass stove'!W22</f>
        <v>32696.939383458684</v>
      </c>
      <c r="V221" s="129">
        <f>'Indiv biomass stove'!X22</f>
        <v>14097.737867702419</v>
      </c>
      <c r="W221" s="129">
        <f>'Indiv biomass stove'!Y22</f>
        <v>47965.974590657934</v>
      </c>
      <c r="X221" s="129">
        <f>'Indiv biomass stove'!Z22</f>
        <v>0</v>
      </c>
      <c r="Y221" s="276">
        <f>'Indiv biomass stove'!AA22</f>
        <v>7914.4883939197562</v>
      </c>
      <c r="Z221" s="276">
        <f>'Indiv biomass stove'!AB22</f>
        <v>3412.4411898595049</v>
      </c>
      <c r="AA221" s="276">
        <f>'Indiv biomass stove'!AC22</f>
        <v>11610.449062179328</v>
      </c>
      <c r="AB221" s="276">
        <f>'Indiv biomass stove'!AD22</f>
        <v>0</v>
      </c>
      <c r="AC221" s="276">
        <f>'Indiv biomass stove'!AE22</f>
        <v>8686.5409424400677</v>
      </c>
      <c r="AD221" s="276">
        <f>'Indiv biomass stove'!AF22</f>
        <v>3745.3223296348447</v>
      </c>
      <c r="AE221" s="276">
        <f>'Indiv biomass stove'!AG22</f>
        <v>12743.039868024367</v>
      </c>
      <c r="AF221" s="276">
        <f>'Indiv biomass stove'!AH22</f>
        <v>0</v>
      </c>
      <c r="AG221" s="276">
        <f>'Indiv biomass stove'!AI22</f>
        <v>16095.91004709886</v>
      </c>
      <c r="AH221" s="276">
        <f>'Indiv biomass stove'!AJ22</f>
        <v>6939.9743482080694</v>
      </c>
      <c r="AI221" s="276">
        <f>'Indiv biomass stove'!AK22</f>
        <v>23612.485660454236</v>
      </c>
      <c r="AJ221" s="276">
        <f>'Indiv biomass stove'!AL22</f>
        <v>0</v>
      </c>
    </row>
    <row r="222" spans="1:36" ht="18.75" hidden="1">
      <c r="A222" s="336" t="s">
        <v>151</v>
      </c>
      <c r="B222" s="334" t="s">
        <v>24</v>
      </c>
      <c r="C222" s="117">
        <f>'Indiv biomass stove'!B23</f>
        <v>0.12717121588089331</v>
      </c>
      <c r="D222" s="49">
        <f>'Indiv biomass stove'!D23</f>
        <v>123.3560794044665</v>
      </c>
      <c r="E222" s="49">
        <f>'Indiv biomass stove'!E23</f>
        <v>2.5434243176178661</v>
      </c>
      <c r="F222" s="49">
        <f>'Indiv biomass stove'!F23</f>
        <v>1.2717121588089331</v>
      </c>
      <c r="G222" s="49">
        <f>'Indiv biomass stove'!G23</f>
        <v>0</v>
      </c>
      <c r="H222" s="331">
        <f>'Indiv biomass stove'!H23</f>
        <v>4.5764807239769096</v>
      </c>
      <c r="I222" s="331">
        <f>'Indiv biomass stove'!I23</f>
        <v>9.4360427298492977E-2</v>
      </c>
      <c r="J222" s="331">
        <f>'Indiv biomass stove'!J23</f>
        <v>4.7180213649246489E-2</v>
      </c>
      <c r="K222" s="331">
        <f>'Indiv biomass stove'!K23</f>
        <v>0</v>
      </c>
      <c r="L222" s="331">
        <f>'Indiv biomass stove'!L23</f>
        <v>30.169292484251581</v>
      </c>
      <c r="M222" s="331">
        <f>'Indiv biomass stove'!M23</f>
        <v>0.62204726771652752</v>
      </c>
      <c r="N222" s="331">
        <f>'Indiv biomass stove'!N23</f>
        <v>0.31102363385826376</v>
      </c>
      <c r="O222" s="331">
        <f>'Indiv biomass stove'!O23</f>
        <v>0</v>
      </c>
      <c r="P222" s="331">
        <f>'Indiv biomass stove'!P23</f>
        <v>88.610306135127288</v>
      </c>
      <c r="Q222" s="331">
        <f>'Indiv biomass stove'!Q23</f>
        <v>1.8270166213428307</v>
      </c>
      <c r="R222" s="331">
        <f>'Indiv biomass stove'!R23</f>
        <v>0.91350831067141536</v>
      </c>
      <c r="S222" s="331">
        <f>'Indiv biomass stove'!S23</f>
        <v>0</v>
      </c>
      <c r="T222" s="129">
        <f>'Indiv biomass stove'!U23</f>
        <v>10587.466822691526</v>
      </c>
      <c r="U222" s="129">
        <f>'Indiv biomass stove'!W23</f>
        <v>10511.209098729549</v>
      </c>
      <c r="V222" s="129">
        <f>'Indiv biomass stove'!X23</f>
        <v>76.257723961976481</v>
      </c>
      <c r="W222" s="129">
        <f>'Indiv biomass stove'!Y23</f>
        <v>0</v>
      </c>
      <c r="X222" s="129">
        <f>'Indiv biomass stove'!Z23</f>
        <v>0</v>
      </c>
      <c r="Y222" s="276">
        <f>'Indiv biomass stove'!AA23</f>
        <v>389.96331662041825</v>
      </c>
      <c r="Z222" s="276">
        <f>'Indiv biomass stove'!AB23</f>
        <v>2.8291431247173056</v>
      </c>
      <c r="AA222" s="276">
        <f>'Indiv biomass stove'!AC23</f>
        <v>0</v>
      </c>
      <c r="AB222" s="276">
        <f>'Indiv biomass stove'!AD23</f>
        <v>0</v>
      </c>
      <c r="AC222" s="276">
        <f>'Indiv biomass stove'!AE23</f>
        <v>2570.7346030350204</v>
      </c>
      <c r="AD222" s="276">
        <f>'Indiv biomass stove'!AF23</f>
        <v>18.650410994244254</v>
      </c>
      <c r="AE222" s="276">
        <f>'Indiv biomass stove'!AG23</f>
        <v>0</v>
      </c>
      <c r="AF222" s="276">
        <f>'Indiv biomass stove'!AH23</f>
        <v>0</v>
      </c>
      <c r="AG222" s="276">
        <f>'Indiv biomass stove'!AI23</f>
        <v>7550.5111790741103</v>
      </c>
      <c r="AH222" s="276">
        <f>'Indiv biomass stove'!AJ23</f>
        <v>54.778169843014922</v>
      </c>
      <c r="AI222" s="276">
        <f>'Indiv biomass stove'!AK23</f>
        <v>0</v>
      </c>
      <c r="AJ222" s="276">
        <f>'Indiv biomass stove'!AL23</f>
        <v>0</v>
      </c>
    </row>
    <row r="223" spans="1:36" ht="18.75" hidden="1">
      <c r="A223" s="336" t="s">
        <v>151</v>
      </c>
      <c r="B223" s="334" t="s">
        <v>27</v>
      </c>
      <c r="C223" s="117">
        <f>'Indiv biomass stove'!B24</f>
        <v>8.368200836820083E-3</v>
      </c>
      <c r="D223" s="49">
        <f>'Indiv biomass stove'!D24</f>
        <v>5.7740585774058566</v>
      </c>
      <c r="E223" s="49">
        <f>'Indiv biomass stove'!E24</f>
        <v>2.5941422594142254</v>
      </c>
      <c r="F223" s="49">
        <f>'Indiv biomass stove'!F24</f>
        <v>0</v>
      </c>
      <c r="G223" s="49">
        <f>'Indiv biomass stove'!G24</f>
        <v>0</v>
      </c>
      <c r="H223" s="331">
        <f>'Indiv biomass stove'!H24</f>
        <v>0.72229036245560596</v>
      </c>
      <c r="I223" s="331">
        <f>'Indiv biomass stove'!I24</f>
        <v>0.32450726429164906</v>
      </c>
      <c r="J223" s="331">
        <f>'Indiv biomass stove'!J24</f>
        <v>0</v>
      </c>
      <c r="K223" s="331">
        <f>'Indiv biomass stove'!K24</f>
        <v>0</v>
      </c>
      <c r="L223" s="331">
        <f>'Indiv biomass stove'!L24</f>
        <v>1.9814086983593029</v>
      </c>
      <c r="M223" s="331">
        <f>'Indiv biomass stove'!M24</f>
        <v>0.89019811085707812</v>
      </c>
      <c r="N223" s="331">
        <f>'Indiv biomass stove'!N24</f>
        <v>0</v>
      </c>
      <c r="O223" s="331">
        <f>'Indiv biomass stove'!O24</f>
        <v>0</v>
      </c>
      <c r="P223" s="331">
        <f>'Indiv biomass stove'!P24</f>
        <v>3.0703611000748841</v>
      </c>
      <c r="Q223" s="331">
        <f>'Indiv biomass stove'!Q24</f>
        <v>1.3794375956858176</v>
      </c>
      <c r="R223" s="331">
        <f>'Indiv biomass stove'!R24</f>
        <v>0</v>
      </c>
      <c r="S223" s="331">
        <f>'Indiv biomass stove'!S24</f>
        <v>0</v>
      </c>
      <c r="T223" s="129">
        <f>'Indiv biomass stove'!U24</f>
        <v>558.83453606157752</v>
      </c>
      <c r="U223" s="129">
        <f>'Indiv biomass stove'!W24</f>
        <v>490.57490468260477</v>
      </c>
      <c r="V223" s="129">
        <f>'Indiv biomass stove'!X24</f>
        <v>68.259631378972799</v>
      </c>
      <c r="W223" s="129">
        <f>'Indiv biomass stove'!Y24</f>
        <v>0</v>
      </c>
      <c r="X223" s="129">
        <f>'Indiv biomass stove'!Z24</f>
        <v>0</v>
      </c>
      <c r="Y223" s="276">
        <f>'Indiv biomass stove'!AA24</f>
        <v>61.367134363251751</v>
      </c>
      <c r="Z223" s="276">
        <f>'Indiv biomass stove'!AB24</f>
        <v>8.5387530638763884</v>
      </c>
      <c r="AA223" s="276">
        <f>'Indiv biomass stove'!AC24</f>
        <v>0</v>
      </c>
      <c r="AB223" s="276">
        <f>'Indiv biomass stove'!AD24</f>
        <v>0</v>
      </c>
      <c r="AC223" s="276">
        <f>'Indiv biomass stove'!AE24</f>
        <v>168.34417312082655</v>
      </c>
      <c r="AD223" s="276">
        <f>'Indiv biomass stove'!AF24</f>
        <v>23.423764836605724</v>
      </c>
      <c r="AE223" s="276">
        <f>'Indiv biomass stove'!AG24</f>
        <v>0</v>
      </c>
      <c r="AF223" s="276">
        <f>'Indiv biomass stove'!AH24</f>
        <v>0</v>
      </c>
      <c r="AG223" s="276">
        <f>'Indiv biomass stove'!AI24</f>
        <v>260.86359719852646</v>
      </c>
      <c r="AH223" s="276">
        <f>'Indiv biomass stove'!AJ24</f>
        <v>36.297113478490687</v>
      </c>
      <c r="AI223" s="276">
        <f>'Indiv biomass stove'!AK24</f>
        <v>0</v>
      </c>
      <c r="AJ223" s="276">
        <f>'Indiv biomass stove'!AL24</f>
        <v>0</v>
      </c>
    </row>
    <row r="224" spans="1:36" ht="18.75" hidden="1">
      <c r="A224" s="336" t="s">
        <v>151</v>
      </c>
      <c r="B224" s="334" t="s">
        <v>8</v>
      </c>
      <c r="C224" s="117">
        <f>'Indiv biomass stove'!B25</f>
        <v>2.1820719602977672</v>
      </c>
      <c r="D224" s="49">
        <f>'Indiv biomass stove'!D25</f>
        <v>2182.071960297767</v>
      </c>
      <c r="E224" s="49">
        <f>'Indiv biomass stove'!E25</f>
        <v>0</v>
      </c>
      <c r="F224" s="49">
        <f>'Indiv biomass stove'!F25</f>
        <v>0</v>
      </c>
      <c r="G224" s="49">
        <f>'Indiv biomass stove'!G25</f>
        <v>0</v>
      </c>
      <c r="H224" s="331">
        <f>'Indiv biomass stove'!H25</f>
        <v>634.68223669768236</v>
      </c>
      <c r="I224" s="331">
        <f>'Indiv biomass stove'!I25</f>
        <v>0</v>
      </c>
      <c r="J224" s="331">
        <f>'Indiv biomass stove'!J25</f>
        <v>0</v>
      </c>
      <c r="K224" s="331">
        <f>'Indiv biomass stove'!K25</f>
        <v>0</v>
      </c>
      <c r="L224" s="331">
        <f>'Indiv biomass stove'!L25</f>
        <v>752.50452643514609</v>
      </c>
      <c r="M224" s="331">
        <f>'Indiv biomass stove'!M25</f>
        <v>0</v>
      </c>
      <c r="N224" s="331">
        <f>'Indiv biomass stove'!N25</f>
        <v>0</v>
      </c>
      <c r="O224" s="331">
        <f>'Indiv biomass stove'!O25</f>
        <v>0</v>
      </c>
      <c r="P224" s="331">
        <f>'Indiv biomass stove'!P25</f>
        <v>794.88519721546947</v>
      </c>
      <c r="Q224" s="331">
        <f>'Indiv biomass stove'!Q25</f>
        <v>0</v>
      </c>
      <c r="R224" s="331">
        <f>'Indiv biomass stove'!R25</f>
        <v>0</v>
      </c>
      <c r="S224" s="331">
        <f>'Indiv biomass stove'!S25</f>
        <v>0</v>
      </c>
      <c r="T224" s="129">
        <f>'Indiv biomass stove'!U25</f>
        <v>981000</v>
      </c>
      <c r="U224" s="129">
        <f>'Indiv biomass stove'!W25</f>
        <v>981000</v>
      </c>
      <c r="V224" s="129">
        <f>'Indiv biomass stove'!X25</f>
        <v>0</v>
      </c>
      <c r="W224" s="129">
        <f>'Indiv biomass stove'!Y25</f>
        <v>0</v>
      </c>
      <c r="X224" s="129">
        <f>'Indiv biomass stove'!Z25</f>
        <v>0</v>
      </c>
      <c r="Y224" s="276">
        <f>'Indiv biomass stove'!AA25</f>
        <v>285335.81180130411</v>
      </c>
      <c r="Z224" s="276">
        <f>'Indiv biomass stove'!AB25</f>
        <v>0</v>
      </c>
      <c r="AA224" s="276">
        <f>'Indiv biomass stove'!AC25</f>
        <v>0</v>
      </c>
      <c r="AB224" s="276">
        <f>'Indiv biomass stove'!AD25</f>
        <v>0</v>
      </c>
      <c r="AC224" s="276">
        <f>'Indiv biomass stove'!AE25</f>
        <v>338305.49764827284</v>
      </c>
      <c r="AD224" s="276">
        <f>'Indiv biomass stove'!AF25</f>
        <v>0</v>
      </c>
      <c r="AE224" s="276">
        <f>'Indiv biomass stove'!AG25</f>
        <v>0</v>
      </c>
      <c r="AF224" s="276">
        <f>'Indiv biomass stove'!AH25</f>
        <v>0</v>
      </c>
      <c r="AG224" s="276">
        <f>'Indiv biomass stove'!AI25</f>
        <v>357358.6905731404</v>
      </c>
      <c r="AH224" s="276">
        <f>'Indiv biomass stove'!AJ25</f>
        <v>0</v>
      </c>
      <c r="AI224" s="276">
        <f>'Indiv biomass stove'!AK25</f>
        <v>0</v>
      </c>
      <c r="AJ224" s="276">
        <f>'Indiv biomass stove'!AL25</f>
        <v>0</v>
      </c>
    </row>
    <row r="225" spans="1:36" ht="18.75" hidden="1">
      <c r="A225" s="336" t="s">
        <v>151</v>
      </c>
      <c r="B225" s="334" t="s">
        <v>11</v>
      </c>
      <c r="C225" s="117">
        <f>'Indiv biomass stove'!B26</f>
        <v>19.937551187551186</v>
      </c>
      <c r="D225" s="49">
        <f>'Indiv biomass stove'!D26</f>
        <v>3412.1688907235998</v>
      </c>
      <c r="E225" s="49">
        <f>'Indiv biomass stove'!E26</f>
        <v>16525.382296827585</v>
      </c>
      <c r="F225" s="49">
        <f>'Indiv biomass stove'!F26</f>
        <v>0</v>
      </c>
      <c r="G225" s="49">
        <f>'Indiv biomass stove'!G26</f>
        <v>0</v>
      </c>
      <c r="H225" s="331">
        <f>'Indiv biomass stove'!H26</f>
        <v>1107.333106635894</v>
      </c>
      <c r="I225" s="331">
        <f>'Indiv biomass stove'!I26</f>
        <v>5362.8948340863935</v>
      </c>
      <c r="J225" s="331">
        <f>'Indiv biomass stove'!J26</f>
        <v>0</v>
      </c>
      <c r="K225" s="331">
        <f>'Indiv biomass stove'!K26</f>
        <v>0</v>
      </c>
      <c r="L225" s="331">
        <f>'Indiv biomass stove'!L26</f>
        <v>1096.0485296781419</v>
      </c>
      <c r="M225" s="331">
        <f>'Indiv biomass stove'!M26</f>
        <v>5308.2428065177128</v>
      </c>
      <c r="N225" s="331">
        <f>'Indiv biomass stove'!N26</f>
        <v>0</v>
      </c>
      <c r="O225" s="331">
        <f>'Indiv biomass stove'!O26</f>
        <v>0</v>
      </c>
      <c r="P225" s="331">
        <f>'Indiv biomass stove'!P26</f>
        <v>1208.787254408953</v>
      </c>
      <c r="Q225" s="331">
        <f>'Indiv biomass stove'!Q26</f>
        <v>5854.2446562205196</v>
      </c>
      <c r="R225" s="331">
        <f>'Indiv biomass stove'!R26</f>
        <v>0</v>
      </c>
      <c r="S225" s="331">
        <f>'Indiv biomass stove'!S26</f>
        <v>0</v>
      </c>
      <c r="T225" s="129">
        <f>'Indiv biomass stove'!U26</f>
        <v>9153675</v>
      </c>
      <c r="U225" s="129">
        <f>'Indiv biomass stove'!W26</f>
        <v>3552982</v>
      </c>
      <c r="V225" s="129">
        <f>'Indiv biomass stove'!X26</f>
        <v>5600693</v>
      </c>
      <c r="W225" s="129">
        <f>'Indiv biomass stove'!Y26</f>
        <v>0</v>
      </c>
      <c r="X225" s="129">
        <f>'Indiv biomass stove'!Z26</f>
        <v>0</v>
      </c>
      <c r="Y225" s="276">
        <f>'Indiv biomass stove'!AA26</f>
        <v>1153030.4395475215</v>
      </c>
      <c r="Z225" s="276">
        <f>'Indiv biomass stove'!AB26</f>
        <v>1817563.2501264366</v>
      </c>
      <c r="AA225" s="276">
        <f>'Indiv biomass stove'!AC26</f>
        <v>0</v>
      </c>
      <c r="AB225" s="276">
        <f>'Indiv biomass stove'!AD26</f>
        <v>0</v>
      </c>
      <c r="AC225" s="276">
        <f>'Indiv biomass stove'!AE26</f>
        <v>1141280.1715823258</v>
      </c>
      <c r="AD225" s="276">
        <f>'Indiv biomass stove'!AF26</f>
        <v>1799040.8811583992</v>
      </c>
      <c r="AE225" s="276">
        <f>'Indiv biomass stove'!AG26</f>
        <v>0</v>
      </c>
      <c r="AF225" s="276">
        <f>'Indiv biomass stove'!AH26</f>
        <v>0</v>
      </c>
      <c r="AG225" s="276">
        <f>'Indiv biomass stove'!AI26</f>
        <v>1258671.3888695163</v>
      </c>
      <c r="AH225" s="276">
        <f>'Indiv biomass stove'!AJ26</f>
        <v>1984088.8687141612</v>
      </c>
      <c r="AI225" s="276">
        <f>'Indiv biomass stove'!AK26</f>
        <v>0</v>
      </c>
      <c r="AJ225" s="276">
        <f>'Indiv biomass stove'!AL26</f>
        <v>0</v>
      </c>
    </row>
    <row r="226" spans="1:36" ht="18.75" hidden="1">
      <c r="A226" s="336" t="s">
        <v>151</v>
      </c>
      <c r="B226" s="334" t="s">
        <v>14</v>
      </c>
      <c r="C226" s="117">
        <f>'Indiv biomass stove'!B27</f>
        <v>7.3821478382147836</v>
      </c>
      <c r="D226" s="49">
        <f>'Indiv biomass stove'!D27</f>
        <v>7382.1478382147834</v>
      </c>
      <c r="E226" s="49">
        <f>'Indiv biomass stove'!E27</f>
        <v>0</v>
      </c>
      <c r="F226" s="49">
        <f>'Indiv biomass stove'!F27</f>
        <v>0</v>
      </c>
      <c r="G226" s="49">
        <f>'Indiv biomass stove'!G27</f>
        <v>0</v>
      </c>
      <c r="H226" s="331">
        <f>'Indiv biomass stove'!H27</f>
        <v>2395.6893580382839</v>
      </c>
      <c r="I226" s="331">
        <f>'Indiv biomass stove'!I27</f>
        <v>0</v>
      </c>
      <c r="J226" s="331">
        <f>'Indiv biomass stove'!J27</f>
        <v>0</v>
      </c>
      <c r="K226" s="331">
        <f>'Indiv biomass stove'!K27</f>
        <v>0</v>
      </c>
      <c r="L226" s="331">
        <f>'Indiv biomass stove'!L27</f>
        <v>2371.2754388972035</v>
      </c>
      <c r="M226" s="331">
        <f>'Indiv biomass stove'!M27</f>
        <v>0</v>
      </c>
      <c r="N226" s="331">
        <f>'Indiv biomass stove'!N27</f>
        <v>0</v>
      </c>
      <c r="O226" s="331">
        <f>'Indiv biomass stove'!O27</f>
        <v>0</v>
      </c>
      <c r="P226" s="331">
        <f>'Indiv biomass stove'!P27</f>
        <v>2615.1830412779741</v>
      </c>
      <c r="Q226" s="331">
        <f>'Indiv biomass stove'!Q27</f>
        <v>0</v>
      </c>
      <c r="R226" s="331">
        <f>'Indiv biomass stove'!R27</f>
        <v>0</v>
      </c>
      <c r="S226" s="331">
        <f>'Indiv biomass stove'!S27</f>
        <v>0</v>
      </c>
      <c r="T226" s="129">
        <f>'Indiv biomass stove'!U27</f>
        <v>1576694</v>
      </c>
      <c r="U226" s="129">
        <f>'Indiv biomass stove'!W27</f>
        <v>1576694</v>
      </c>
      <c r="V226" s="129">
        <f>'Indiv biomass stove'!X27</f>
        <v>0</v>
      </c>
      <c r="W226" s="129">
        <f>'Indiv biomass stove'!Y27</f>
        <v>0</v>
      </c>
      <c r="X226" s="129">
        <f>'Indiv biomass stove'!Z27</f>
        <v>0</v>
      </c>
      <c r="Y226" s="276">
        <f>'Indiv biomass stove'!AA27</f>
        <v>511676.15705678781</v>
      </c>
      <c r="Z226" s="276">
        <f>'Indiv biomass stove'!AB27</f>
        <v>0</v>
      </c>
      <c r="AA226" s="276">
        <f>'Indiv biomass stove'!AC27</f>
        <v>0</v>
      </c>
      <c r="AB226" s="276">
        <f>'Indiv biomass stove'!AD27</f>
        <v>0</v>
      </c>
      <c r="AC226" s="276">
        <f>'Indiv biomass stove'!AE27</f>
        <v>506461.78304669814</v>
      </c>
      <c r="AD226" s="276">
        <f>'Indiv biomass stove'!AF27</f>
        <v>0</v>
      </c>
      <c r="AE226" s="276">
        <f>'Indiv biomass stove'!AG27</f>
        <v>0</v>
      </c>
      <c r="AF226" s="276">
        <f>'Indiv biomass stove'!AH27</f>
        <v>0</v>
      </c>
      <c r="AG226" s="276">
        <f>'Indiv biomass stove'!AI27</f>
        <v>558556.05989623175</v>
      </c>
      <c r="AH226" s="276">
        <f>'Indiv biomass stove'!AJ27</f>
        <v>0</v>
      </c>
      <c r="AI226" s="276">
        <f>'Indiv biomass stove'!AK27</f>
        <v>0</v>
      </c>
      <c r="AJ226" s="276">
        <f>'Indiv biomass stove'!AL27</f>
        <v>0</v>
      </c>
    </row>
    <row r="227" spans="1:36" ht="18.75" hidden="1">
      <c r="A227" s="336" t="s">
        <v>151</v>
      </c>
      <c r="B227" s="334" t="s">
        <v>12</v>
      </c>
      <c r="C227" s="117">
        <f>'Indiv biomass stove'!B28</f>
        <v>23.457889707889709</v>
      </c>
      <c r="D227" s="49">
        <f>'Indiv biomass stove'!D28</f>
        <v>22754.153016653017</v>
      </c>
      <c r="E227" s="49">
        <f>'Indiv biomass stove'!E28</f>
        <v>0</v>
      </c>
      <c r="F227" s="49">
        <f>'Indiv biomass stove'!F28</f>
        <v>703.73669123669129</v>
      </c>
      <c r="G227" s="49">
        <f>'Indiv biomass stove'!G28</f>
        <v>0</v>
      </c>
      <c r="H227" s="331">
        <f>'Indiv biomass stove'!H28</f>
        <v>7831.6918918307756</v>
      </c>
      <c r="I227" s="331">
        <f>'Indiv biomass stove'!I28</f>
        <v>0</v>
      </c>
      <c r="J227" s="331">
        <f>'Indiv biomass stove'!J28</f>
        <v>242.21727500507555</v>
      </c>
      <c r="K227" s="331">
        <f>'Indiv biomass stove'!K28</f>
        <v>0</v>
      </c>
      <c r="L227" s="331">
        <f>'Indiv biomass stove'!L28</f>
        <v>7159.0931319511237</v>
      </c>
      <c r="M227" s="331">
        <f>'Indiv biomass stove'!M28</f>
        <v>0</v>
      </c>
      <c r="N227" s="331">
        <f>'Indiv biomass stove'!N28</f>
        <v>221.41525150364302</v>
      </c>
      <c r="O227" s="331">
        <f>'Indiv biomass stove'!O28</f>
        <v>0</v>
      </c>
      <c r="P227" s="331">
        <f>'Indiv biomass stove'!P28</f>
        <v>7763.3679928711135</v>
      </c>
      <c r="Q227" s="331">
        <f>'Indiv biomass stove'!Q28</f>
        <v>0</v>
      </c>
      <c r="R227" s="331">
        <f>'Indiv biomass stove'!R28</f>
        <v>240.1041647279726</v>
      </c>
      <c r="S227" s="331">
        <f>'Indiv biomass stove'!S28</f>
        <v>0</v>
      </c>
      <c r="T227" s="129">
        <f>'Indiv biomass stove'!U28</f>
        <v>1806444.096507773</v>
      </c>
      <c r="U227" s="129">
        <f>'Indiv biomass stove'!W28</f>
        <v>1800221.1724297849</v>
      </c>
      <c r="V227" s="129">
        <f>'Indiv biomass stove'!X28</f>
        <v>0</v>
      </c>
      <c r="W227" s="129">
        <f>'Indiv biomass stove'!Y28</f>
        <v>6222.9240779881111</v>
      </c>
      <c r="X227" s="129">
        <f>'Indiv biomass stove'!Z28</f>
        <v>0</v>
      </c>
      <c r="Y227" s="276">
        <f>'Indiv biomass stove'!AA28</f>
        <v>619613.37560233555</v>
      </c>
      <c r="Z227" s="276">
        <f>'Indiv biomass stove'!AB28</f>
        <v>0</v>
      </c>
      <c r="AA227" s="276">
        <f>'Indiv biomass stove'!AC28</f>
        <v>2141.8518197266981</v>
      </c>
      <c r="AB227" s="276">
        <f>'Indiv biomass stove'!AD28</f>
        <v>0</v>
      </c>
      <c r="AC227" s="276">
        <f>'Indiv biomass stove'!AE28</f>
        <v>566399.9456320263</v>
      </c>
      <c r="AD227" s="276">
        <f>'Indiv biomass stove'!AF28</f>
        <v>0</v>
      </c>
      <c r="AE227" s="276">
        <f>'Indiv biomass stove'!AG28</f>
        <v>1957.9060136746434</v>
      </c>
      <c r="AF227" s="276">
        <f>'Indiv biomass stove'!AH28</f>
        <v>0</v>
      </c>
      <c r="AG227" s="276">
        <f>'Indiv biomass stove'!AI28</f>
        <v>614207.85119542317</v>
      </c>
      <c r="AH227" s="276">
        <f>'Indiv biomass stove'!AJ28</f>
        <v>0</v>
      </c>
      <c r="AI227" s="276">
        <f>'Indiv biomass stove'!AK28</f>
        <v>2123.1662445867692</v>
      </c>
      <c r="AJ227" s="276">
        <f>'Indiv biomass stove'!AL28</f>
        <v>0</v>
      </c>
    </row>
    <row r="228" spans="1:36" ht="18.75" hidden="1">
      <c r="A228" s="336" t="s">
        <v>151</v>
      </c>
      <c r="B228" s="334" t="s">
        <v>25</v>
      </c>
      <c r="C228" s="117">
        <f>'Indiv biomass stove'!B29</f>
        <v>0.26412776412776412</v>
      </c>
      <c r="D228" s="49">
        <f>'Indiv biomass stove'!D29</f>
        <v>9.022593104759304</v>
      </c>
      <c r="E228" s="49">
        <f>'Indiv biomass stove'!E29</f>
        <v>255.1051710230048</v>
      </c>
      <c r="F228" s="49">
        <f>'Indiv biomass stove'!F29</f>
        <v>0</v>
      </c>
      <c r="G228" s="49">
        <f>'Indiv biomass stove'!G29</f>
        <v>0</v>
      </c>
      <c r="H228" s="331">
        <f>'Indiv biomass stove'!H29</f>
        <v>1.6251776573661905</v>
      </c>
      <c r="I228" s="331">
        <f>'Indiv biomass stove'!I29</f>
        <v>45.950340374595491</v>
      </c>
      <c r="J228" s="331">
        <f>'Indiv biomass stove'!J29</f>
        <v>0</v>
      </c>
      <c r="K228" s="331">
        <f>'Indiv biomass stove'!K29</f>
        <v>0</v>
      </c>
      <c r="L228" s="331">
        <f>'Indiv biomass stove'!L29</f>
        <v>2.7017440583229693</v>
      </c>
      <c r="M228" s="331">
        <f>'Indiv biomass stove'!M29</f>
        <v>76.389223370308983</v>
      </c>
      <c r="N228" s="331">
        <f>'Indiv biomass stove'!N29</f>
        <v>0</v>
      </c>
      <c r="O228" s="331">
        <f>'Indiv biomass stove'!O29</f>
        <v>0</v>
      </c>
      <c r="P228" s="331">
        <f>'Indiv biomass stove'!P29</f>
        <v>4.6956713891510278</v>
      </c>
      <c r="Q228" s="331">
        <f>'Indiv biomass stove'!Q29</f>
        <v>132.76560728038723</v>
      </c>
      <c r="R228" s="331">
        <f>'Indiv biomass stove'!R29</f>
        <v>0</v>
      </c>
      <c r="S228" s="331">
        <f>'Indiv biomass stove'!S29</f>
        <v>0</v>
      </c>
      <c r="T228" s="129">
        <f>'Indiv biomass stove'!U29</f>
        <v>813</v>
      </c>
      <c r="U228" s="129">
        <f>'Indiv biomass stove'!W29</f>
        <v>63</v>
      </c>
      <c r="V228" s="129">
        <f>'Indiv biomass stove'!X29</f>
        <v>750</v>
      </c>
      <c r="W228" s="129">
        <f>'Indiv biomass stove'!Y29</f>
        <v>0</v>
      </c>
      <c r="X228" s="129">
        <f>'Indiv biomass stove'!Z29</f>
        <v>0</v>
      </c>
      <c r="Y228" s="276">
        <f>'Indiv biomass stove'!AA29</f>
        <v>11.347756817279345</v>
      </c>
      <c r="Z228" s="276">
        <f>'Indiv biomass stove'!AB29</f>
        <v>135.09234306284935</v>
      </c>
      <c r="AA228" s="276">
        <f>'Indiv biomass stove'!AC29</f>
        <v>0</v>
      </c>
      <c r="AB228" s="276">
        <f>'Indiv biomass stove'!AD29</f>
        <v>0</v>
      </c>
      <c r="AC228" s="276">
        <f>'Indiv biomass stove'!AE29</f>
        <v>18.864851124070253</v>
      </c>
      <c r="AD228" s="276">
        <f>'Indiv biomass stove'!AF29</f>
        <v>224.58156100083633</v>
      </c>
      <c r="AE228" s="276">
        <f>'Indiv biomass stove'!AG29</f>
        <v>0</v>
      </c>
      <c r="AF228" s="276">
        <f>'Indiv biomass stove'!AH29</f>
        <v>0</v>
      </c>
      <c r="AG228" s="276">
        <f>'Indiv biomass stove'!AI29</f>
        <v>32.787392059215165</v>
      </c>
      <c r="AH228" s="276">
        <f>'Indiv biomass stove'!AJ29</f>
        <v>390.32609594303773</v>
      </c>
      <c r="AI228" s="276">
        <f>'Indiv biomass stove'!AK29</f>
        <v>0</v>
      </c>
      <c r="AJ228" s="276">
        <f>'Indiv biomass stove'!AL29</f>
        <v>0</v>
      </c>
    </row>
    <row r="229" spans="1:36" ht="18.75" hidden="1">
      <c r="A229" s="336" t="s">
        <v>151</v>
      </c>
      <c r="B229" s="334" t="s">
        <v>26</v>
      </c>
      <c r="C229" s="117">
        <f>'Indiv biomass stove'!B30</f>
        <v>3.3669464919464924</v>
      </c>
      <c r="D229" s="49">
        <f>'Indiv biomass stove'!D30</f>
        <v>2257.0755946237487</v>
      </c>
      <c r="E229" s="49">
        <f>'Indiv biomass stove'!E30</f>
        <v>1023.9317669262921</v>
      </c>
      <c r="F229" s="49">
        <f>'Indiv biomass stove'!F30</f>
        <v>85.939130396451816</v>
      </c>
      <c r="G229" s="49">
        <f>'Indiv biomass stove'!G30</f>
        <v>0</v>
      </c>
      <c r="H229" s="331">
        <f>'Indiv biomass stove'!H30</f>
        <v>501.32392469390828</v>
      </c>
      <c r="I229" s="331">
        <f>'Indiv biomass stove'!I30</f>
        <v>227.42769149467804</v>
      </c>
      <c r="J229" s="331">
        <f>'Indiv biomass stove'!J30</f>
        <v>19.088125465426739</v>
      </c>
      <c r="K229" s="331">
        <f>'Indiv biomass stove'!K30</f>
        <v>0</v>
      </c>
      <c r="L229" s="331">
        <f>'Indiv biomass stove'!L30</f>
        <v>693.31499157829023</v>
      </c>
      <c r="M229" s="331">
        <f>'Indiv biomass stove'!M30</f>
        <v>314.52524056093324</v>
      </c>
      <c r="N229" s="331">
        <f>'Indiv biomass stove'!N30</f>
        <v>26.398268453650957</v>
      </c>
      <c r="O229" s="331">
        <f>'Indiv biomass stove'!O30</f>
        <v>0</v>
      </c>
      <c r="P229" s="331">
        <f>'Indiv biomass stove'!P30</f>
        <v>1062.4366782290278</v>
      </c>
      <c r="Q229" s="331">
        <f>'Indiv biomass stove'!Q30</f>
        <v>481.97883481509797</v>
      </c>
      <c r="R229" s="331">
        <f>'Indiv biomass stove'!R30</f>
        <v>40.452736472709027</v>
      </c>
      <c r="S229" s="331">
        <f>'Indiv biomass stove'!S30</f>
        <v>0</v>
      </c>
      <c r="T229" s="129">
        <f>'Indiv biomass stove'!U30</f>
        <v>223246.03897757456</v>
      </c>
      <c r="U229" s="129">
        <f>'Indiv biomass stove'!W30</f>
        <v>198149.66151032405</v>
      </c>
      <c r="V229" s="129">
        <f>'Indiv biomass stove'!X30</f>
        <v>25096.377467250502</v>
      </c>
      <c r="W229" s="129">
        <f>'Indiv biomass stove'!Y30</f>
        <v>0</v>
      </c>
      <c r="X229" s="129">
        <f>'Indiv biomass stove'!Z30</f>
        <v>0</v>
      </c>
      <c r="Y229" s="276">
        <f>'Indiv biomass stove'!AA30</f>
        <v>44011.448365811979</v>
      </c>
      <c r="Z229" s="276">
        <f>'Indiv biomass stove'!AB30</f>
        <v>5574.2104864068842</v>
      </c>
      <c r="AA229" s="276">
        <f>'Indiv biomass stove'!AC30</f>
        <v>0</v>
      </c>
      <c r="AB229" s="276">
        <f>'Indiv biomass stove'!AD30</f>
        <v>0</v>
      </c>
      <c r="AC229" s="276">
        <f>'Indiv biomass stove'!AE30</f>
        <v>60866.428770025283</v>
      </c>
      <c r="AD229" s="276">
        <f>'Indiv biomass stove'!AF30</f>
        <v>7708.9552404634451</v>
      </c>
      <c r="AE229" s="276">
        <f>'Indiv biomass stove'!AG30</f>
        <v>0</v>
      </c>
      <c r="AF229" s="276">
        <f>'Indiv biomass stove'!AH30</f>
        <v>0</v>
      </c>
      <c r="AG229" s="276">
        <f>'Indiv biomass stove'!AI30</f>
        <v>93271.784374486771</v>
      </c>
      <c r="AH229" s="276">
        <f>'Indiv biomass stove'!AJ30</f>
        <v>11813.211740380173</v>
      </c>
      <c r="AI229" s="276">
        <f>'Indiv biomass stove'!AK30</f>
        <v>0</v>
      </c>
      <c r="AJ229" s="276">
        <f>'Indiv biomass stove'!AL30</f>
        <v>0</v>
      </c>
    </row>
    <row r="230" spans="1:36" ht="18.75" hidden="1">
      <c r="A230" s="336" t="s">
        <v>151</v>
      </c>
      <c r="B230" s="334" t="s">
        <v>5</v>
      </c>
      <c r="C230" s="117">
        <f>'Indiv biomass stove'!B31</f>
        <v>19.060392846672528</v>
      </c>
      <c r="D230" s="49">
        <f>'Indiv biomass stove'!D31</f>
        <v>13579.225757000098</v>
      </c>
      <c r="E230" s="49">
        <f>'Indiv biomass stove'!E31</f>
        <v>5481.1670896724299</v>
      </c>
      <c r="F230" s="49">
        <f>'Indiv biomass stove'!F31</f>
        <v>0</v>
      </c>
      <c r="G230" s="49">
        <f>'Indiv biomass stove'!G31</f>
        <v>0</v>
      </c>
      <c r="H230" s="331">
        <f>'Indiv biomass stove'!H31</f>
        <v>4972.2570138545871</v>
      </c>
      <c r="I230" s="331">
        <f>'Indiv biomass stove'!I31</f>
        <v>2007.0195454025306</v>
      </c>
      <c r="J230" s="331">
        <f>'Indiv biomass stove'!J31</f>
        <v>0</v>
      </c>
      <c r="K230" s="331">
        <f>'Indiv biomass stove'!K31</f>
        <v>0</v>
      </c>
      <c r="L230" s="331">
        <f>'Indiv biomass stove'!L31</f>
        <v>5239.4150832494506</v>
      </c>
      <c r="M230" s="331">
        <f>'Indiv biomass stove'!M31</f>
        <v>2114.8561808567047</v>
      </c>
      <c r="N230" s="331">
        <f>'Indiv biomass stove'!N31</f>
        <v>0</v>
      </c>
      <c r="O230" s="331">
        <f>'Indiv biomass stove'!O31</f>
        <v>0</v>
      </c>
      <c r="P230" s="331">
        <f>'Indiv biomass stove'!P31</f>
        <v>3367.5536599838706</v>
      </c>
      <c r="Q230" s="331">
        <f>'Indiv biomass stove'!Q31</f>
        <v>1359.2913634486383</v>
      </c>
      <c r="R230" s="331">
        <f>'Indiv biomass stove'!R31</f>
        <v>0</v>
      </c>
      <c r="S230" s="331">
        <f>'Indiv biomass stove'!S31</f>
        <v>0</v>
      </c>
      <c r="T230" s="129">
        <f>'Indiv biomass stove'!U31</f>
        <v>66813</v>
      </c>
      <c r="U230" s="129">
        <f>'Indiv biomass stove'!W31</f>
        <v>58053</v>
      </c>
      <c r="V230" s="129">
        <f>'Indiv biomass stove'!X31</f>
        <v>8760</v>
      </c>
      <c r="W230" s="129">
        <f>'Indiv biomass stove'!Y31</f>
        <v>0</v>
      </c>
      <c r="X230" s="129">
        <f>'Indiv biomass stove'!Z31</f>
        <v>0</v>
      </c>
      <c r="Y230" s="276">
        <f>'Indiv biomass stove'!AA31</f>
        <v>21257.061454810766</v>
      </c>
      <c r="Z230" s="276">
        <f>'Indiv biomass stove'!AB31</f>
        <v>3207.6181824219643</v>
      </c>
      <c r="AA230" s="276">
        <f>'Indiv biomass stove'!AC31</f>
        <v>0</v>
      </c>
      <c r="AB230" s="276">
        <f>'Indiv biomass stove'!AD31</f>
        <v>0</v>
      </c>
      <c r="AC230" s="276">
        <f>'Indiv biomass stove'!AE31</f>
        <v>22399.197809277437</v>
      </c>
      <c r="AD230" s="276">
        <f>'Indiv biomass stove'!AF31</f>
        <v>3379.9626687556261</v>
      </c>
      <c r="AE230" s="276">
        <f>'Indiv biomass stove'!AG31</f>
        <v>0</v>
      </c>
      <c r="AF230" s="276">
        <f>'Indiv biomass stove'!AH31</f>
        <v>0</v>
      </c>
      <c r="AG230" s="276">
        <f>'Indiv biomass stove'!AI31</f>
        <v>14396.740736287196</v>
      </c>
      <c r="AH230" s="276">
        <f>'Indiv biomass stove'!AJ31</f>
        <v>2172.4191488790561</v>
      </c>
      <c r="AI230" s="276">
        <f>'Indiv biomass stove'!AK31</f>
        <v>0</v>
      </c>
      <c r="AJ230" s="276">
        <f>'Indiv biomass stove'!AL31</f>
        <v>0</v>
      </c>
    </row>
    <row r="231" spans="1:36" ht="18.75" hidden="1">
      <c r="A231" s="336" t="s">
        <v>151</v>
      </c>
      <c r="B231" s="334" t="s">
        <v>7</v>
      </c>
      <c r="C231" s="117">
        <f>'Indiv biomass stove'!B32</f>
        <v>9.4281602666060742</v>
      </c>
      <c r="D231" s="49">
        <f>'Indiv biomass stove'!D32</f>
        <v>8710.3960333610703</v>
      </c>
      <c r="E231" s="49">
        <f>'Indiv biomass stove'!E32</f>
        <v>109.82028021683514</v>
      </c>
      <c r="F231" s="49">
        <f>'Indiv biomass stove'!F32</f>
        <v>607.94395302816724</v>
      </c>
      <c r="G231" s="49">
        <f>'Indiv biomass stove'!G32</f>
        <v>0</v>
      </c>
      <c r="H231" s="331">
        <f>'Indiv biomass stove'!H32</f>
        <v>2826.7387132778335</v>
      </c>
      <c r="I231" s="331">
        <f>'Indiv biomass stove'!I32</f>
        <v>35.639394167955089</v>
      </c>
      <c r="J231" s="331">
        <f>'Indiv biomass stove'!J32</f>
        <v>197.29283271919911</v>
      </c>
      <c r="K231" s="331">
        <f>'Indiv biomass stove'!K32</f>
        <v>0</v>
      </c>
      <c r="L231" s="331">
        <f>'Indiv biomass stove'!L32</f>
        <v>2797.9320693165155</v>
      </c>
      <c r="M231" s="331">
        <f>'Indiv biomass stove'!M32</f>
        <v>35.276201300510024</v>
      </c>
      <c r="N231" s="331">
        <f>'Indiv biomass stove'!N32</f>
        <v>195.28226684639105</v>
      </c>
      <c r="O231" s="331">
        <f>'Indiv biomass stove'!O32</f>
        <v>0</v>
      </c>
      <c r="P231" s="331">
        <f>'Indiv biomass stove'!P32</f>
        <v>3085.7252507651615</v>
      </c>
      <c r="Q231" s="331">
        <f>'Indiv biomass stove'!Q32</f>
        <v>38.904684748350363</v>
      </c>
      <c r="R231" s="331">
        <f>'Indiv biomass stove'!R32</f>
        <v>215.36885346246822</v>
      </c>
      <c r="S231" s="331">
        <f>'Indiv biomass stove'!S32</f>
        <v>0</v>
      </c>
      <c r="T231" s="129">
        <f>'Indiv biomass stove'!U32</f>
        <v>1700000</v>
      </c>
      <c r="U231" s="129">
        <f>'Indiv biomass stove'!W32</f>
        <v>1674358.4914259349</v>
      </c>
      <c r="V231" s="129">
        <f>'Indiv biomass stove'!X32</f>
        <v>7052.9933103454596</v>
      </c>
      <c r="W231" s="129">
        <f>'Indiv biomass stove'!Y32</f>
        <v>18588.515263719622</v>
      </c>
      <c r="X231" s="129">
        <f>'Indiv biomass stove'!Z32</f>
        <v>0</v>
      </c>
      <c r="Y231" s="276">
        <f>'Indiv biomass stove'!AA32</f>
        <v>543370.69743921328</v>
      </c>
      <c r="Z231" s="276">
        <f>'Indiv biomass stove'!AB32</f>
        <v>2288.870581599725</v>
      </c>
      <c r="AA231" s="276">
        <f>'Indiv biomass stove'!AC32</f>
        <v>6032.432453939381</v>
      </c>
      <c r="AB231" s="276">
        <f>'Indiv biomass stove'!AD32</f>
        <v>0</v>
      </c>
      <c r="AC231" s="276">
        <f>'Indiv biomass stove'!AE32</f>
        <v>537833.33165912889</v>
      </c>
      <c r="AD231" s="276">
        <f>'Indiv biomass stove'!AF32</f>
        <v>2265.5452280366358</v>
      </c>
      <c r="AE231" s="276">
        <f>'Indiv biomass stove'!AG32</f>
        <v>5970.9573225078575</v>
      </c>
      <c r="AF231" s="276">
        <f>'Indiv biomass stove'!AH32</f>
        <v>0</v>
      </c>
      <c r="AG231" s="276">
        <f>'Indiv biomass stove'!AI32</f>
        <v>593154.46232729289</v>
      </c>
      <c r="AH231" s="276">
        <f>'Indiv biomass stove'!AJ32</f>
        <v>2498.5775007078355</v>
      </c>
      <c r="AI231" s="276">
        <f>'Indiv biomass stove'!AK32</f>
        <v>6585.1254872690552</v>
      </c>
      <c r="AJ231" s="276">
        <f>'Indiv biomass stove'!AL32</f>
        <v>0</v>
      </c>
    </row>
    <row r="232" spans="1:36" ht="18.75" hidden="1">
      <c r="A232" s="336" t="s">
        <v>151</v>
      </c>
      <c r="B232" s="334" t="s">
        <v>1</v>
      </c>
      <c r="C232" s="117">
        <f>'Indiv biomass stove'!B33</f>
        <v>3.2715845793022575</v>
      </c>
      <c r="D232" s="49">
        <f>'Indiv biomass stove'!D33</f>
        <v>292.34402944303787</v>
      </c>
      <c r="E232" s="49">
        <f>'Indiv biomass stove'!E33</f>
        <v>2979.2405498592193</v>
      </c>
      <c r="F232" s="49">
        <f>'Indiv biomass stove'!F33</f>
        <v>0</v>
      </c>
      <c r="G232" s="49">
        <f>'Indiv biomass stove'!G33</f>
        <v>0</v>
      </c>
      <c r="H232" s="331">
        <f>'Indiv biomass stove'!H33</f>
        <v>95.349300313608907</v>
      </c>
      <c r="I232" s="331">
        <f>'Indiv biomass stove'!I33</f>
        <v>971.69250364443553</v>
      </c>
      <c r="J232" s="331">
        <f>'Indiv biomass stove'!J33</f>
        <v>0</v>
      </c>
      <c r="K232" s="331">
        <f>'Indiv biomass stove'!K33</f>
        <v>0</v>
      </c>
      <c r="L232" s="331">
        <f>'Indiv biomass stove'!L33</f>
        <v>106.94222277744957</v>
      </c>
      <c r="M232" s="331">
        <f>'Indiv biomass stove'!M33</f>
        <v>1089.8344912247824</v>
      </c>
      <c r="N232" s="331">
        <f>'Indiv biomass stove'!N33</f>
        <v>0</v>
      </c>
      <c r="O232" s="331">
        <f>'Indiv biomass stove'!O33</f>
        <v>0</v>
      </c>
      <c r="P232" s="331">
        <f>'Indiv biomass stove'!P33</f>
        <v>90.052506354680091</v>
      </c>
      <c r="Q232" s="331">
        <f>'Indiv biomass stove'!Q33</f>
        <v>917.71355501752384</v>
      </c>
      <c r="R232" s="331">
        <f>'Indiv biomass stove'!R33</f>
        <v>0</v>
      </c>
      <c r="S232" s="331">
        <f>'Indiv biomass stove'!S33</f>
        <v>0</v>
      </c>
      <c r="T232" s="129">
        <f>'Indiv biomass stove'!U33</f>
        <v>216000</v>
      </c>
      <c r="U232" s="129">
        <f>'Indiv biomass stove'!W33</f>
        <v>53000</v>
      </c>
      <c r="V232" s="129">
        <f>'Indiv biomass stove'!X33</f>
        <v>163000</v>
      </c>
      <c r="W232" s="129">
        <f>'Indiv biomass stove'!Y33</f>
        <v>0</v>
      </c>
      <c r="X232" s="129">
        <f>'Indiv biomass stove'!Z33</f>
        <v>0</v>
      </c>
      <c r="Y232" s="276">
        <f>'Indiv biomass stove'!AA33</f>
        <v>17286.184794842648</v>
      </c>
      <c r="Z232" s="276">
        <f>'Indiv biomass stove'!AB33</f>
        <v>53163.17210489342</v>
      </c>
      <c r="AA232" s="276">
        <f>'Indiv biomass stove'!AC33</f>
        <v>0</v>
      </c>
      <c r="AB232" s="276">
        <f>'Indiv biomass stove'!AD33</f>
        <v>0</v>
      </c>
      <c r="AC232" s="276">
        <f>'Indiv biomass stove'!AE33</f>
        <v>19387.90341640688</v>
      </c>
      <c r="AD232" s="276">
        <f>'Indiv biomass stove'!AF33</f>
        <v>59626.948242911727</v>
      </c>
      <c r="AE232" s="276">
        <f>'Indiv biomass stove'!AG33</f>
        <v>0</v>
      </c>
      <c r="AF232" s="276">
        <f>'Indiv biomass stove'!AH33</f>
        <v>0</v>
      </c>
      <c r="AG232" s="276">
        <f>'Indiv biomass stove'!AI33</f>
        <v>16325.911789240094</v>
      </c>
      <c r="AH232" s="276">
        <f>'Indiv biomass stove'!AJ33</f>
        <v>50209.879653700664</v>
      </c>
      <c r="AI232" s="276">
        <f>'Indiv biomass stove'!AK33</f>
        <v>0</v>
      </c>
      <c r="AJ232" s="276">
        <f>'Indiv biomass stove'!AL33</f>
        <v>0</v>
      </c>
    </row>
    <row r="233" spans="1:36" ht="18.75">
      <c r="A233" s="336" t="s">
        <v>151</v>
      </c>
      <c r="B233" s="334" t="s">
        <v>44</v>
      </c>
      <c r="C233" s="117">
        <f>'Indiv biomass stove'!B34</f>
        <v>326.03577235019628</v>
      </c>
      <c r="D233" s="49">
        <f>'Indiv biomass stove'!D34</f>
        <v>257219.75331801811</v>
      </c>
      <c r="E233" s="49">
        <f>'Indiv biomass stove'!E34</f>
        <v>59228.432111730821</v>
      </c>
      <c r="F233" s="49">
        <f>'Indiv biomass stove'!F34</f>
        <v>9289.0492860387367</v>
      </c>
      <c r="G233" s="49">
        <f>'Indiv biomass stove'!G34</f>
        <v>298.53763440860217</v>
      </c>
      <c r="H233" s="331">
        <f>'Indiv biomass stove'!H34</f>
        <v>82726.999538925331</v>
      </c>
      <c r="I233" s="331">
        <f>'Indiv biomass stove'!I34</f>
        <v>19504.106578908049</v>
      </c>
      <c r="J233" s="331">
        <f>'Indiv biomass stove'!J34</f>
        <v>2555.0205212326687</v>
      </c>
      <c r="K233" s="331">
        <f>'Indiv biomass stove'!K34</f>
        <v>96.882838084636475</v>
      </c>
      <c r="L233" s="331">
        <f>'Indiv biomass stove'!L34</f>
        <v>82058.971426623335</v>
      </c>
      <c r="M233" s="331">
        <f>'Indiv biomass stove'!M34</f>
        <v>19187.026566773275</v>
      </c>
      <c r="N233" s="331">
        <f>'Indiv biomass stove'!N34</f>
        <v>2674.2585560299244</v>
      </c>
      <c r="O233" s="331">
        <f>'Indiv biomass stove'!O34</f>
        <v>95.895527368737348</v>
      </c>
      <c r="P233" s="331">
        <f>'Indiv biomass stove'!P34</f>
        <v>92433.782353572286</v>
      </c>
      <c r="Q233" s="331">
        <f>'Indiv biomass stove'!Q34</f>
        <v>20537.298966777671</v>
      </c>
      <c r="R233" s="331">
        <f>'Indiv biomass stove'!R34</f>
        <v>4059.77020873729</v>
      </c>
      <c r="S233" s="331">
        <f>'Indiv biomass stove'!S34</f>
        <v>105.7592689551749</v>
      </c>
      <c r="T233" s="129">
        <f>'Indiv biomass stove'!U34</f>
        <v>57478586.823209956</v>
      </c>
      <c r="U233" s="129">
        <f>'Indiv biomass stove'!W34</f>
        <v>50304101.005494319</v>
      </c>
      <c r="V233" s="129">
        <f>'Indiv biomass stove'!X34</f>
        <v>6996244.3548454447</v>
      </c>
      <c r="W233" s="129">
        <f>'Indiv biomass stove'!Y34</f>
        <v>177195.58033718466</v>
      </c>
      <c r="X233" s="129">
        <f>'Indiv biomass stove'!Z34</f>
        <v>1045.8825330002835</v>
      </c>
      <c r="Y233" s="276">
        <f>'Indiv biomass stove'!AA34</f>
        <v>16264236.313256379</v>
      </c>
      <c r="Z233" s="276">
        <f>'Indiv biomass stove'!AB34</f>
        <v>2274797.1029385151</v>
      </c>
      <c r="AA233" s="276">
        <f>'Indiv biomass stove'!AC34</f>
        <v>46269.719535527271</v>
      </c>
      <c r="AB233" s="276">
        <f>'Indiv biomass stove'!AD34</f>
        <v>339.41472170148683</v>
      </c>
      <c r="AC233" s="276">
        <f>'Indiv biomass stove'!AE34</f>
        <v>15917931.841717141</v>
      </c>
      <c r="AD233" s="276">
        <f>'Indiv biomass stove'!AF34</f>
        <v>2243177.2779326136</v>
      </c>
      <c r="AE233" s="276">
        <f>'Indiv biomass stove'!AG34</f>
        <v>49372.498861802873</v>
      </c>
      <c r="AF233" s="276">
        <f>'Indiv biomass stove'!AH34</f>
        <v>335.95582435191653</v>
      </c>
      <c r="AG233" s="276">
        <f>'Indiv biomass stove'!AI34</f>
        <v>18121932.850515019</v>
      </c>
      <c r="AH233" s="276">
        <f>'Indiv biomass stove'!AJ34</f>
        <v>2478269.9739768375</v>
      </c>
      <c r="AI233" s="276">
        <f>'Indiv biomass stove'!AK34</f>
        <v>81553.361938586226</v>
      </c>
      <c r="AJ233" s="276">
        <f>'Indiv biomass stove'!AL34</f>
        <v>370.51198694669284</v>
      </c>
    </row>
    <row r="234" spans="1:36" ht="18.75" hidden="1">
      <c r="A234" s="336" t="s">
        <v>151</v>
      </c>
      <c r="B234" s="334" t="s">
        <v>29</v>
      </c>
      <c r="C234" s="117">
        <f>'Indiv biomass stove'!B36</f>
        <v>4.7180865729252837</v>
      </c>
      <c r="D234" s="49">
        <f>'Indiv biomass stove'!D36</f>
        <v>0</v>
      </c>
      <c r="E234" s="49">
        <f>'Indiv biomass stove'!E36</f>
        <v>0</v>
      </c>
      <c r="F234" s="49">
        <f>'Indiv biomass stove'!F36</f>
        <v>0</v>
      </c>
      <c r="G234" s="49">
        <f>'Indiv biomass stove'!G36</f>
        <v>0</v>
      </c>
      <c r="H234" s="331">
        <f>'Indiv biomass stove'!H36</f>
        <v>0</v>
      </c>
      <c r="I234" s="331">
        <f>'Indiv biomass stove'!I36</f>
        <v>0</v>
      </c>
      <c r="J234" s="331">
        <f>'Indiv biomass stove'!J36</f>
        <v>0</v>
      </c>
      <c r="K234" s="331">
        <f>'Indiv biomass stove'!K36</f>
        <v>0</v>
      </c>
      <c r="L234" s="331">
        <f>'Indiv biomass stove'!L36</f>
        <v>0</v>
      </c>
      <c r="M234" s="331">
        <f>'Indiv biomass stove'!M36</f>
        <v>0</v>
      </c>
      <c r="N234" s="331">
        <f>'Indiv biomass stove'!N36</f>
        <v>0</v>
      </c>
      <c r="O234" s="331">
        <f>'Indiv biomass stove'!O36</f>
        <v>0</v>
      </c>
      <c r="P234" s="331">
        <f>'Indiv biomass stove'!P36</f>
        <v>0</v>
      </c>
      <c r="Q234" s="331">
        <f>'Indiv biomass stove'!Q36</f>
        <v>0</v>
      </c>
      <c r="R234" s="331">
        <f>'Indiv biomass stove'!R36</f>
        <v>0</v>
      </c>
      <c r="S234" s="331">
        <f>'Indiv biomass stove'!S36</f>
        <v>0</v>
      </c>
      <c r="T234" s="129">
        <f>'Indiv biomass stove'!U36</f>
        <v>0</v>
      </c>
      <c r="U234" s="129">
        <f>'Indiv biomass stove'!W36</f>
        <v>0</v>
      </c>
      <c r="V234" s="129">
        <f>'Indiv biomass stove'!X36</f>
        <v>0</v>
      </c>
      <c r="W234" s="129">
        <f>'Indiv biomass stove'!Y36</f>
        <v>0</v>
      </c>
      <c r="X234" s="129">
        <f>'Indiv biomass stove'!Z36</f>
        <v>0</v>
      </c>
      <c r="Y234" s="276">
        <f>'Indiv biomass stove'!AA36</f>
        <v>0</v>
      </c>
      <c r="Z234" s="276">
        <f>'Indiv biomass stove'!AB36</f>
        <v>0</v>
      </c>
      <c r="AA234" s="276">
        <f>'Indiv biomass stove'!AC36</f>
        <v>0</v>
      </c>
      <c r="AB234" s="276">
        <f>'Indiv biomass stove'!AD36</f>
        <v>0</v>
      </c>
      <c r="AC234" s="276">
        <f>'Indiv biomass stove'!AE36</f>
        <v>0</v>
      </c>
      <c r="AD234" s="276">
        <f>'Indiv biomass stove'!AF36</f>
        <v>0</v>
      </c>
      <c r="AE234" s="276">
        <f>'Indiv biomass stove'!AG36</f>
        <v>0</v>
      </c>
      <c r="AF234" s="276">
        <f>'Indiv biomass stove'!AH36</f>
        <v>0</v>
      </c>
      <c r="AG234" s="276">
        <f>'Indiv biomass stove'!AI36</f>
        <v>0</v>
      </c>
      <c r="AH234" s="276">
        <f>'Indiv biomass stove'!AJ36</f>
        <v>0</v>
      </c>
      <c r="AI234" s="276">
        <f>'Indiv biomass stove'!AK36</f>
        <v>0</v>
      </c>
      <c r="AJ234" s="276">
        <f>'Indiv biomass stove'!AL36</f>
        <v>0</v>
      </c>
    </row>
    <row r="235" spans="1:36" ht="18.75" hidden="1">
      <c r="A235" s="336" t="s">
        <v>151</v>
      </c>
      <c r="B235" s="334" t="s">
        <v>28</v>
      </c>
      <c r="C235" s="117">
        <f>'Indiv biomass stove'!B37</f>
        <v>0</v>
      </c>
      <c r="D235" s="49">
        <f>'Indiv biomass stove'!D37</f>
        <v>0</v>
      </c>
      <c r="E235" s="49">
        <f>'Indiv biomass stove'!E37</f>
        <v>0</v>
      </c>
      <c r="F235" s="49">
        <f>'Indiv biomass stove'!F37</f>
        <v>0</v>
      </c>
      <c r="G235" s="49">
        <f>'Indiv biomass stove'!G37</f>
        <v>0</v>
      </c>
      <c r="H235" s="331">
        <f>'Indiv biomass stove'!H37</f>
        <v>0</v>
      </c>
      <c r="I235" s="331">
        <f>'Indiv biomass stove'!I37</f>
        <v>0</v>
      </c>
      <c r="J235" s="331">
        <f>'Indiv biomass stove'!J37</f>
        <v>0</v>
      </c>
      <c r="K235" s="331">
        <f>'Indiv biomass stove'!K37</f>
        <v>0</v>
      </c>
      <c r="L235" s="331">
        <f>'Indiv biomass stove'!L37</f>
        <v>0</v>
      </c>
      <c r="M235" s="331">
        <f>'Indiv biomass stove'!M37</f>
        <v>0</v>
      </c>
      <c r="N235" s="331">
        <f>'Indiv biomass stove'!N37</f>
        <v>0</v>
      </c>
      <c r="O235" s="331">
        <f>'Indiv biomass stove'!O37</f>
        <v>0</v>
      </c>
      <c r="P235" s="331">
        <f>'Indiv biomass stove'!P37</f>
        <v>0</v>
      </c>
      <c r="Q235" s="331">
        <f>'Indiv biomass stove'!Q37</f>
        <v>0</v>
      </c>
      <c r="R235" s="331">
        <f>'Indiv biomass stove'!R37</f>
        <v>0</v>
      </c>
      <c r="S235" s="331">
        <f>'Indiv biomass stove'!S37</f>
        <v>0</v>
      </c>
      <c r="T235" s="129">
        <f>'Indiv biomass stove'!U37</f>
        <v>199962</v>
      </c>
      <c r="U235" s="129" t="str">
        <f>'Indiv biomass stove'!W37</f>
        <v>n.a.</v>
      </c>
      <c r="V235" s="129" t="str">
        <f>'Indiv biomass stove'!X37</f>
        <v>n.a.</v>
      </c>
      <c r="W235" s="129">
        <f>'Indiv biomass stove'!Y37</f>
        <v>0</v>
      </c>
      <c r="X235" s="129">
        <f>'Indiv biomass stove'!Z37</f>
        <v>0</v>
      </c>
      <c r="Y235" s="276">
        <f>'Indiv biomass stove'!AA37</f>
        <v>0</v>
      </c>
      <c r="Z235" s="276">
        <f>'Indiv biomass stove'!AB37</f>
        <v>0</v>
      </c>
      <c r="AA235" s="276">
        <f>'Indiv biomass stove'!AC37</f>
        <v>0</v>
      </c>
      <c r="AB235" s="276">
        <f>'Indiv biomass stove'!AD37</f>
        <v>0</v>
      </c>
      <c r="AC235" s="276">
        <f>'Indiv biomass stove'!AE37</f>
        <v>0</v>
      </c>
      <c r="AD235" s="276">
        <f>'Indiv biomass stove'!AF37</f>
        <v>0</v>
      </c>
      <c r="AE235" s="276">
        <f>'Indiv biomass stove'!AG37</f>
        <v>0</v>
      </c>
      <c r="AF235" s="276">
        <f>'Indiv biomass stove'!AH37</f>
        <v>0</v>
      </c>
      <c r="AG235" s="276">
        <f>'Indiv biomass stove'!AI37</f>
        <v>0</v>
      </c>
      <c r="AH235" s="276">
        <f>'Indiv biomass stove'!AJ37</f>
        <v>0</v>
      </c>
      <c r="AI235" s="276">
        <f>'Indiv biomass stove'!AK37</f>
        <v>0</v>
      </c>
      <c r="AJ235" s="276">
        <f>'Indiv biomass stove'!AL37</f>
        <v>0</v>
      </c>
    </row>
    <row r="236" spans="1:36" ht="18.75" hidden="1">
      <c r="A236" s="336" t="s">
        <v>151</v>
      </c>
      <c r="B236" s="334" t="s">
        <v>42</v>
      </c>
      <c r="C236" s="117">
        <f>'Indiv biomass stove'!B38</f>
        <v>0</v>
      </c>
      <c r="D236" s="49">
        <f>'Indiv biomass stove'!D38</f>
        <v>0</v>
      </c>
      <c r="E236" s="49">
        <f>'Indiv biomass stove'!E38</f>
        <v>0</v>
      </c>
      <c r="F236" s="49">
        <f>'Indiv biomass stove'!F38</f>
        <v>0</v>
      </c>
      <c r="G236" s="49">
        <f>'Indiv biomass stove'!G38</f>
        <v>0</v>
      </c>
      <c r="H236" s="331">
        <f>'Indiv biomass stove'!H38</f>
        <v>0</v>
      </c>
      <c r="I236" s="331">
        <f>'Indiv biomass stove'!I38</f>
        <v>0</v>
      </c>
      <c r="J236" s="331">
        <f>'Indiv biomass stove'!J38</f>
        <v>0</v>
      </c>
      <c r="K236" s="331">
        <f>'Indiv biomass stove'!K38</f>
        <v>0</v>
      </c>
      <c r="L236" s="331">
        <f>'Indiv biomass stove'!L38</f>
        <v>0</v>
      </c>
      <c r="M236" s="331">
        <f>'Indiv biomass stove'!M38</f>
        <v>0</v>
      </c>
      <c r="N236" s="331">
        <f>'Indiv biomass stove'!N38</f>
        <v>0</v>
      </c>
      <c r="O236" s="331">
        <f>'Indiv biomass stove'!O38</f>
        <v>0</v>
      </c>
      <c r="P236" s="331">
        <f>'Indiv biomass stove'!P38</f>
        <v>0</v>
      </c>
      <c r="Q236" s="331">
        <f>'Indiv biomass stove'!Q38</f>
        <v>0</v>
      </c>
      <c r="R236" s="331">
        <f>'Indiv biomass stove'!R38</f>
        <v>0</v>
      </c>
      <c r="S236" s="331">
        <f>'Indiv biomass stove'!S38</f>
        <v>0</v>
      </c>
      <c r="T236" s="129">
        <f>'Indiv biomass stove'!U38</f>
        <v>0</v>
      </c>
      <c r="U236" s="129">
        <f>'Indiv biomass stove'!W38</f>
        <v>0</v>
      </c>
      <c r="V236" s="129">
        <f>'Indiv biomass stove'!X38</f>
        <v>0</v>
      </c>
      <c r="W236" s="129">
        <f>'Indiv biomass stove'!Y38</f>
        <v>0</v>
      </c>
      <c r="X236" s="129">
        <f>'Indiv biomass stove'!Z38</f>
        <v>0</v>
      </c>
      <c r="Y236" s="276">
        <f>'Indiv biomass stove'!AA38</f>
        <v>0</v>
      </c>
      <c r="Z236" s="276">
        <f>'Indiv biomass stove'!AB38</f>
        <v>0</v>
      </c>
      <c r="AA236" s="276">
        <f>'Indiv biomass stove'!AC38</f>
        <v>0</v>
      </c>
      <c r="AB236" s="276">
        <f>'Indiv biomass stove'!AD38</f>
        <v>0</v>
      </c>
      <c r="AC236" s="276">
        <f>'Indiv biomass stove'!AE38</f>
        <v>0</v>
      </c>
      <c r="AD236" s="276">
        <f>'Indiv biomass stove'!AF38</f>
        <v>0</v>
      </c>
      <c r="AE236" s="276">
        <f>'Indiv biomass stove'!AG38</f>
        <v>0</v>
      </c>
      <c r="AF236" s="276">
        <f>'Indiv biomass stove'!AH38</f>
        <v>0</v>
      </c>
      <c r="AG236" s="276">
        <f>'Indiv biomass stove'!AI38</f>
        <v>0</v>
      </c>
      <c r="AH236" s="276">
        <f>'Indiv biomass stove'!AJ38</f>
        <v>0</v>
      </c>
      <c r="AI236" s="276">
        <f>'Indiv biomass stove'!AK38</f>
        <v>0</v>
      </c>
      <c r="AJ236" s="276">
        <f>'Indiv biomass stove'!AL38</f>
        <v>0</v>
      </c>
    </row>
    <row r="237" spans="1:36" ht="18.75" hidden="1">
      <c r="A237" s="340" t="s">
        <v>151</v>
      </c>
      <c r="B237" s="338" t="s">
        <v>43</v>
      </c>
      <c r="C237" s="117">
        <f>'Indiv biomass stove'!B40</f>
        <v>0</v>
      </c>
      <c r="D237" s="49">
        <f>'Indiv biomass stove'!D40</f>
        <v>0</v>
      </c>
      <c r="E237" s="49">
        <f>'Indiv biomass stove'!E40</f>
        <v>0</v>
      </c>
      <c r="F237" s="49">
        <f>'Indiv biomass stove'!F40</f>
        <v>0</v>
      </c>
      <c r="G237" s="49">
        <f>'Indiv biomass stove'!G40</f>
        <v>0</v>
      </c>
      <c r="H237" s="331">
        <f>'Indiv biomass stove'!H40</f>
        <v>0</v>
      </c>
      <c r="I237" s="331">
        <f>'Indiv biomass stove'!I40</f>
        <v>0</v>
      </c>
      <c r="J237" s="331">
        <f>'Indiv biomass stove'!J40</f>
        <v>0</v>
      </c>
      <c r="K237" s="331">
        <f>'Indiv biomass stove'!K40</f>
        <v>0</v>
      </c>
      <c r="L237" s="331">
        <f>'Indiv biomass stove'!L40</f>
        <v>0</v>
      </c>
      <c r="M237" s="331">
        <f>'Indiv biomass stove'!M40</f>
        <v>0</v>
      </c>
      <c r="N237" s="331">
        <f>'Indiv biomass stove'!N40</f>
        <v>0</v>
      </c>
      <c r="O237" s="331">
        <f>'Indiv biomass stove'!O40</f>
        <v>0</v>
      </c>
      <c r="P237" s="331">
        <f>'Indiv biomass stove'!P40</f>
        <v>0</v>
      </c>
      <c r="Q237" s="331">
        <f>'Indiv biomass stove'!Q40</f>
        <v>0</v>
      </c>
      <c r="R237" s="331">
        <f>'Indiv biomass stove'!R40</f>
        <v>0</v>
      </c>
      <c r="S237" s="331">
        <f>'Indiv biomass stove'!S40</f>
        <v>0</v>
      </c>
      <c r="T237" s="129">
        <f>'Indiv biomass stove'!U40</f>
        <v>0</v>
      </c>
      <c r="U237" s="129">
        <f>'Indiv biomass stove'!W40</f>
        <v>0</v>
      </c>
      <c r="V237" s="129">
        <f>'Indiv biomass stove'!X40</f>
        <v>0</v>
      </c>
      <c r="W237" s="129">
        <f>'Indiv biomass stove'!Y40</f>
        <v>0</v>
      </c>
      <c r="X237" s="129">
        <f>'Indiv biomass stove'!Z40</f>
        <v>0</v>
      </c>
      <c r="Y237" s="276">
        <f>'Indiv biomass stove'!AA40</f>
        <v>0</v>
      </c>
      <c r="Z237" s="276">
        <f>'Indiv biomass stove'!AB40</f>
        <v>0</v>
      </c>
      <c r="AA237" s="276">
        <f>'Indiv biomass stove'!AC40</f>
        <v>0</v>
      </c>
      <c r="AB237" s="276">
        <f>'Indiv biomass stove'!AD40</f>
        <v>0</v>
      </c>
      <c r="AC237" s="276">
        <f>'Indiv biomass stove'!AE40</f>
        <v>0</v>
      </c>
      <c r="AD237" s="276">
        <f>'Indiv biomass stove'!AF40</f>
        <v>0</v>
      </c>
      <c r="AE237" s="276">
        <f>'Indiv biomass stove'!AG40</f>
        <v>0</v>
      </c>
      <c r="AF237" s="276">
        <f>'Indiv biomass stove'!AH40</f>
        <v>0</v>
      </c>
      <c r="AG237" s="276">
        <f>'Indiv biomass stove'!AI40</f>
        <v>0</v>
      </c>
      <c r="AH237" s="276">
        <f>'Indiv biomass stove'!AJ40</f>
        <v>0</v>
      </c>
      <c r="AI237" s="276">
        <f>'Indiv biomass stove'!AK40</f>
        <v>0</v>
      </c>
      <c r="AJ237" s="276">
        <f>'Indiv biomass stove'!AL40</f>
        <v>0</v>
      </c>
    </row>
    <row r="238" spans="1:36" ht="18.75" hidden="1">
      <c r="A238" s="336" t="s">
        <v>152</v>
      </c>
      <c r="B238" s="334" t="s">
        <v>6</v>
      </c>
      <c r="C238" s="117">
        <f>'HP aerial'!B6</f>
        <v>0.72399999999999987</v>
      </c>
      <c r="D238" s="49">
        <f>'HP aerial'!C6</f>
        <v>651.59999999999991</v>
      </c>
      <c r="E238" s="49">
        <f>'HP aerial'!D6</f>
        <v>72.40000000000002</v>
      </c>
      <c r="F238" s="49" t="s">
        <v>140</v>
      </c>
      <c r="G238" s="49" t="s">
        <v>140</v>
      </c>
      <c r="H238" s="331">
        <f>'HP aerial'!E6</f>
        <v>84.707999999999998</v>
      </c>
      <c r="I238" s="331">
        <f>'HP aerial'!F6</f>
        <v>9.4120000000000044</v>
      </c>
      <c r="J238" s="331" t="s">
        <v>140</v>
      </c>
      <c r="K238" s="331" t="s">
        <v>140</v>
      </c>
      <c r="L238" s="331">
        <f>'HP aerial'!G6</f>
        <v>247.608</v>
      </c>
      <c r="M238" s="331">
        <f>'HP aerial'!H6</f>
        <v>27.512000000000008</v>
      </c>
      <c r="N238" s="331" t="s">
        <v>140</v>
      </c>
      <c r="O238" s="331" t="s">
        <v>140</v>
      </c>
      <c r="P238" s="331">
        <f>'HP aerial'!I6</f>
        <v>319.28399999999993</v>
      </c>
      <c r="Q238" s="331">
        <f>'HP aerial'!J6</f>
        <v>35.476000000000006</v>
      </c>
      <c r="R238" s="331" t="s">
        <v>140</v>
      </c>
      <c r="S238" s="331" t="s">
        <v>140</v>
      </c>
      <c r="T238" s="129">
        <f>'HP aerial'!L6</f>
        <v>142657</v>
      </c>
      <c r="U238" s="129">
        <f>'HP aerial'!N6</f>
        <v>132671.01</v>
      </c>
      <c r="V238" s="129">
        <f>'HP aerial'!O6</f>
        <v>9985.9899999999907</v>
      </c>
      <c r="W238" s="129" t="s">
        <v>140</v>
      </c>
      <c r="X238" s="129" t="s">
        <v>140</v>
      </c>
      <c r="Y238" s="276">
        <f>'HP aerial'!P6</f>
        <v>17247.231300000003</v>
      </c>
      <c r="Z238" s="276">
        <f>'HP aerial'!Q6</f>
        <v>1298.1786999999988</v>
      </c>
      <c r="AA238" s="276" t="s">
        <v>140</v>
      </c>
      <c r="AB238" s="276" t="s">
        <v>140</v>
      </c>
      <c r="AC238" s="276">
        <f>'HP aerial'!R6</f>
        <v>50414.983800000002</v>
      </c>
      <c r="AD238" s="276">
        <f>'HP aerial'!S6</f>
        <v>3794.6761999999967</v>
      </c>
      <c r="AE238" s="276" t="s">
        <v>140</v>
      </c>
      <c r="AF238" s="276" t="s">
        <v>140</v>
      </c>
      <c r="AG238" s="276">
        <f>'HP aerial'!T6</f>
        <v>65008.794900000001</v>
      </c>
      <c r="AH238" s="276">
        <f>'HP aerial'!U6</f>
        <v>4893.135099999995</v>
      </c>
      <c r="AI238" s="276" t="s">
        <v>140</v>
      </c>
      <c r="AJ238" s="276" t="s">
        <v>140</v>
      </c>
    </row>
    <row r="239" spans="1:36" ht="18.75" hidden="1">
      <c r="A239" s="336" t="s">
        <v>152</v>
      </c>
      <c r="B239" s="334" t="s">
        <v>9</v>
      </c>
      <c r="C239" s="117">
        <f>'HP aerial'!B7</f>
        <v>0.17100000000000001</v>
      </c>
      <c r="D239" s="49">
        <f>'HP aerial'!C7</f>
        <v>153.9</v>
      </c>
      <c r="E239" s="49">
        <f>'HP aerial'!D7</f>
        <v>17.100000000000005</v>
      </c>
      <c r="F239" s="49" t="s">
        <v>140</v>
      </c>
      <c r="G239" s="49" t="s">
        <v>140</v>
      </c>
      <c r="H239" s="331">
        <f>'HP aerial'!E7</f>
        <v>0</v>
      </c>
      <c r="I239" s="331">
        <f>'HP aerial'!F7</f>
        <v>0</v>
      </c>
      <c r="J239" s="331" t="s">
        <v>140</v>
      </c>
      <c r="K239" s="331" t="s">
        <v>140</v>
      </c>
      <c r="L239" s="331">
        <f>'HP aerial'!G7</f>
        <v>0</v>
      </c>
      <c r="M239" s="331">
        <f>'HP aerial'!H7</f>
        <v>0</v>
      </c>
      <c r="N239" s="331" t="s">
        <v>140</v>
      </c>
      <c r="O239" s="331" t="s">
        <v>140</v>
      </c>
      <c r="P239" s="331">
        <f>'HP aerial'!I7</f>
        <v>153.9</v>
      </c>
      <c r="Q239" s="331">
        <f>'HP aerial'!J7</f>
        <v>17.100000000000005</v>
      </c>
      <c r="R239" s="331" t="s">
        <v>140</v>
      </c>
      <c r="S239" s="331" t="s">
        <v>140</v>
      </c>
      <c r="T239" s="129">
        <f>'HP aerial'!L7</f>
        <v>18826</v>
      </c>
      <c r="U239" s="129">
        <f>'HP aerial'!N7</f>
        <v>16943.400000000001</v>
      </c>
      <c r="V239" s="129">
        <f>'HP aerial'!O7</f>
        <v>1882.5999999999985</v>
      </c>
      <c r="W239" s="129" t="s">
        <v>140</v>
      </c>
      <c r="X239" s="129" t="s">
        <v>140</v>
      </c>
      <c r="Y239" s="276">
        <f>'HP aerial'!P7</f>
        <v>0</v>
      </c>
      <c r="Z239" s="276">
        <f>'HP aerial'!Q7</f>
        <v>0</v>
      </c>
      <c r="AA239" s="276" t="s">
        <v>140</v>
      </c>
      <c r="AB239" s="276" t="s">
        <v>140</v>
      </c>
      <c r="AC239" s="276">
        <f>'HP aerial'!R7</f>
        <v>0</v>
      </c>
      <c r="AD239" s="276">
        <f>'HP aerial'!S7</f>
        <v>0</v>
      </c>
      <c r="AE239" s="276" t="s">
        <v>140</v>
      </c>
      <c r="AF239" s="276" t="s">
        <v>140</v>
      </c>
      <c r="AG239" s="276">
        <f>'HP aerial'!T7</f>
        <v>16943.400000000001</v>
      </c>
      <c r="AH239" s="276">
        <f>'HP aerial'!U7</f>
        <v>1882.5999999999985</v>
      </c>
      <c r="AI239" s="276" t="s">
        <v>140</v>
      </c>
      <c r="AJ239" s="276" t="s">
        <v>140</v>
      </c>
    </row>
    <row r="240" spans="1:36" ht="18.75" hidden="1">
      <c r="A240" s="336" t="s">
        <v>152</v>
      </c>
      <c r="B240" s="334" t="s">
        <v>18</v>
      </c>
      <c r="C240" s="117">
        <f>'HP aerial'!B8</f>
        <v>1.0069999999999999</v>
      </c>
      <c r="D240" s="49">
        <f>'HP aerial'!C8</f>
        <v>906.29999999999984</v>
      </c>
      <c r="E240" s="49">
        <f>'HP aerial'!D8</f>
        <v>100.70000000000002</v>
      </c>
      <c r="F240" s="49" t="s">
        <v>140</v>
      </c>
      <c r="G240" s="49" t="s">
        <v>140</v>
      </c>
      <c r="H240" s="331">
        <f>'HP aerial'!E8</f>
        <v>0</v>
      </c>
      <c r="I240" s="331">
        <f>'HP aerial'!F8</f>
        <v>0</v>
      </c>
      <c r="J240" s="331" t="s">
        <v>140</v>
      </c>
      <c r="K240" s="331" t="s">
        <v>140</v>
      </c>
      <c r="L240" s="331">
        <f>'HP aerial'!G8</f>
        <v>0</v>
      </c>
      <c r="M240" s="331">
        <f>'HP aerial'!H8</f>
        <v>0</v>
      </c>
      <c r="N240" s="331" t="s">
        <v>140</v>
      </c>
      <c r="O240" s="331" t="s">
        <v>140</v>
      </c>
      <c r="P240" s="331">
        <f>'HP aerial'!I8</f>
        <v>906.29999999999984</v>
      </c>
      <c r="Q240" s="331">
        <f>'HP aerial'!J8</f>
        <v>100.70000000000002</v>
      </c>
      <c r="R240" s="331" t="s">
        <v>140</v>
      </c>
      <c r="S240" s="331" t="s">
        <v>140</v>
      </c>
      <c r="T240" s="129">
        <f>'HP aerial'!L8</f>
        <v>149962</v>
      </c>
      <c r="U240" s="129">
        <f>'HP aerial'!N8</f>
        <v>134965.80000000002</v>
      </c>
      <c r="V240" s="129">
        <f>'HP aerial'!O8</f>
        <v>14996.199999999983</v>
      </c>
      <c r="W240" s="129" t="s">
        <v>140</v>
      </c>
      <c r="X240" s="129" t="s">
        <v>140</v>
      </c>
      <c r="Y240" s="276">
        <f>'HP aerial'!P8</f>
        <v>0</v>
      </c>
      <c r="Z240" s="276">
        <f>'HP aerial'!Q8</f>
        <v>0</v>
      </c>
      <c r="AA240" s="276" t="s">
        <v>140</v>
      </c>
      <c r="AB240" s="276" t="s">
        <v>140</v>
      </c>
      <c r="AC240" s="276">
        <f>'HP aerial'!R8</f>
        <v>0</v>
      </c>
      <c r="AD240" s="276">
        <f>'HP aerial'!S8</f>
        <v>0</v>
      </c>
      <c r="AE240" s="276" t="s">
        <v>140</v>
      </c>
      <c r="AF240" s="276" t="s">
        <v>140</v>
      </c>
      <c r="AG240" s="276">
        <f>'HP aerial'!T8</f>
        <v>134965.80000000002</v>
      </c>
      <c r="AH240" s="276">
        <f>'HP aerial'!U8</f>
        <v>14996.199999999983</v>
      </c>
      <c r="AI240" s="276" t="s">
        <v>140</v>
      </c>
      <c r="AJ240" s="276" t="s">
        <v>140</v>
      </c>
    </row>
    <row r="241" spans="1:36" ht="18.75" hidden="1">
      <c r="A241" s="336" t="s">
        <v>152</v>
      </c>
      <c r="B241" s="334" t="s">
        <v>16</v>
      </c>
      <c r="C241" s="117">
        <f>'HP aerial'!B9</f>
        <v>0</v>
      </c>
      <c r="D241" s="49">
        <f>'HP aerial'!C9</f>
        <v>0</v>
      </c>
      <c r="E241" s="49">
        <f>'HP aerial'!D9</f>
        <v>0</v>
      </c>
      <c r="F241" s="49" t="s">
        <v>140</v>
      </c>
      <c r="G241" s="49" t="s">
        <v>140</v>
      </c>
      <c r="H241" s="331">
        <f>'HP aerial'!E9</f>
        <v>0</v>
      </c>
      <c r="I241" s="331">
        <f>'HP aerial'!F9</f>
        <v>0</v>
      </c>
      <c r="J241" s="331" t="s">
        <v>140</v>
      </c>
      <c r="K241" s="331" t="s">
        <v>140</v>
      </c>
      <c r="L241" s="331">
        <f>'HP aerial'!G9</f>
        <v>0</v>
      </c>
      <c r="M241" s="331">
        <f>'HP aerial'!H9</f>
        <v>0</v>
      </c>
      <c r="N241" s="331" t="s">
        <v>140</v>
      </c>
      <c r="O241" s="331" t="s">
        <v>140</v>
      </c>
      <c r="P241" s="331">
        <f>'HP aerial'!I9</f>
        <v>0</v>
      </c>
      <c r="Q241" s="331">
        <f>'HP aerial'!J9</f>
        <v>0</v>
      </c>
      <c r="R241" s="331" t="s">
        <v>140</v>
      </c>
      <c r="S241" s="331" t="s">
        <v>140</v>
      </c>
      <c r="T241" s="129">
        <f>'HP aerial'!L9</f>
        <v>0</v>
      </c>
      <c r="U241" s="129">
        <f>'HP aerial'!N9</f>
        <v>0</v>
      </c>
      <c r="V241" s="129">
        <f>'HP aerial'!O9</f>
        <v>0</v>
      </c>
      <c r="W241" s="129" t="s">
        <v>140</v>
      </c>
      <c r="X241" s="129" t="s">
        <v>140</v>
      </c>
      <c r="Y241" s="276">
        <f>'HP aerial'!P9</f>
        <v>0</v>
      </c>
      <c r="Z241" s="276">
        <f>'HP aerial'!Q9</f>
        <v>0</v>
      </c>
      <c r="AA241" s="276" t="s">
        <v>140</v>
      </c>
      <c r="AB241" s="276" t="s">
        <v>140</v>
      </c>
      <c r="AC241" s="276">
        <f>'HP aerial'!R9</f>
        <v>0</v>
      </c>
      <c r="AD241" s="276">
        <f>'HP aerial'!S9</f>
        <v>0</v>
      </c>
      <c r="AE241" s="276" t="s">
        <v>140</v>
      </c>
      <c r="AF241" s="276" t="s">
        <v>140</v>
      </c>
      <c r="AG241" s="276">
        <f>'HP aerial'!T9</f>
        <v>0</v>
      </c>
      <c r="AH241" s="276">
        <f>'HP aerial'!U9</f>
        <v>0</v>
      </c>
      <c r="AI241" s="276" t="s">
        <v>140</v>
      </c>
      <c r="AJ241" s="276" t="s">
        <v>140</v>
      </c>
    </row>
    <row r="242" spans="1:36" ht="18.75" hidden="1">
      <c r="A242" s="336" t="s">
        <v>152</v>
      </c>
      <c r="B242" s="334" t="s">
        <v>22</v>
      </c>
      <c r="C242" s="117">
        <f>'HP aerial'!B10</f>
        <v>0</v>
      </c>
      <c r="D242" s="49">
        <f>'HP aerial'!C10</f>
        <v>0</v>
      </c>
      <c r="E242" s="49">
        <f>'HP aerial'!D10</f>
        <v>0</v>
      </c>
      <c r="F242" s="49" t="s">
        <v>140</v>
      </c>
      <c r="G242" s="49" t="s">
        <v>140</v>
      </c>
      <c r="H242" s="331">
        <f>'HP aerial'!E10</f>
        <v>0</v>
      </c>
      <c r="I242" s="331">
        <f>'HP aerial'!F10</f>
        <v>0</v>
      </c>
      <c r="J242" s="331" t="s">
        <v>140</v>
      </c>
      <c r="K242" s="331" t="s">
        <v>140</v>
      </c>
      <c r="L242" s="331">
        <f>'HP aerial'!G10</f>
        <v>0</v>
      </c>
      <c r="M242" s="331">
        <f>'HP aerial'!H10</f>
        <v>0</v>
      </c>
      <c r="N242" s="331" t="s">
        <v>140</v>
      </c>
      <c r="O242" s="331" t="s">
        <v>140</v>
      </c>
      <c r="P242" s="331">
        <f>'HP aerial'!I10</f>
        <v>0</v>
      </c>
      <c r="Q242" s="331">
        <f>'HP aerial'!J10</f>
        <v>0</v>
      </c>
      <c r="R242" s="331" t="s">
        <v>140</v>
      </c>
      <c r="S242" s="331" t="s">
        <v>140</v>
      </c>
      <c r="T242" s="129">
        <f>'HP aerial'!L10</f>
        <v>0</v>
      </c>
      <c r="U242" s="129">
        <f>'HP aerial'!N10</f>
        <v>0</v>
      </c>
      <c r="V242" s="129">
        <f>'HP aerial'!O10</f>
        <v>0</v>
      </c>
      <c r="W242" s="129" t="s">
        <v>140</v>
      </c>
      <c r="X242" s="129" t="s">
        <v>140</v>
      </c>
      <c r="Y242" s="276">
        <f>'HP aerial'!P10</f>
        <v>0</v>
      </c>
      <c r="Z242" s="276">
        <f>'HP aerial'!Q10</f>
        <v>0</v>
      </c>
      <c r="AA242" s="276" t="s">
        <v>140</v>
      </c>
      <c r="AB242" s="276" t="s">
        <v>140</v>
      </c>
      <c r="AC242" s="276">
        <f>'HP aerial'!R10</f>
        <v>0</v>
      </c>
      <c r="AD242" s="276">
        <f>'HP aerial'!S10</f>
        <v>0</v>
      </c>
      <c r="AE242" s="276" t="s">
        <v>140</v>
      </c>
      <c r="AF242" s="276" t="s">
        <v>140</v>
      </c>
      <c r="AG242" s="276">
        <f>'HP aerial'!T10</f>
        <v>0</v>
      </c>
      <c r="AH242" s="276">
        <f>'HP aerial'!U10</f>
        <v>0</v>
      </c>
      <c r="AI242" s="276" t="s">
        <v>140</v>
      </c>
      <c r="AJ242" s="276" t="s">
        <v>140</v>
      </c>
    </row>
    <row r="243" spans="1:36" ht="18.75" hidden="1">
      <c r="A243" s="336" t="s">
        <v>152</v>
      </c>
      <c r="B243" s="334" t="s">
        <v>19</v>
      </c>
      <c r="C243" s="117">
        <f>'HP aerial'!B11</f>
        <v>0.35</v>
      </c>
      <c r="D243" s="49">
        <f>'HP aerial'!C11</f>
        <v>315</v>
      </c>
      <c r="E243" s="49">
        <f>'HP aerial'!D11</f>
        <v>34.999999999999979</v>
      </c>
      <c r="F243" s="49" t="s">
        <v>140</v>
      </c>
      <c r="G243" s="49" t="s">
        <v>140</v>
      </c>
      <c r="H243" s="331">
        <f>'HP aerial'!E11</f>
        <v>0</v>
      </c>
      <c r="I243" s="331">
        <f>'HP aerial'!F11</f>
        <v>0</v>
      </c>
      <c r="J243" s="331" t="s">
        <v>140</v>
      </c>
      <c r="K243" s="331" t="s">
        <v>140</v>
      </c>
      <c r="L243" s="331">
        <f>'HP aerial'!G11</f>
        <v>0</v>
      </c>
      <c r="M243" s="331">
        <f>'HP aerial'!H11</f>
        <v>0</v>
      </c>
      <c r="N243" s="331" t="s">
        <v>140</v>
      </c>
      <c r="O243" s="331" t="s">
        <v>140</v>
      </c>
      <c r="P243" s="331">
        <f>'HP aerial'!I11</f>
        <v>315</v>
      </c>
      <c r="Q243" s="331">
        <f>'HP aerial'!J11</f>
        <v>34.999999999999979</v>
      </c>
      <c r="R243" s="331" t="s">
        <v>140</v>
      </c>
      <c r="S243" s="331" t="s">
        <v>140</v>
      </c>
      <c r="T243" s="129">
        <f>'HP aerial'!L11</f>
        <v>23416</v>
      </c>
      <c r="U243" s="129">
        <f>'HP aerial'!N11</f>
        <v>21074.400000000001</v>
      </c>
      <c r="V243" s="129">
        <f>'HP aerial'!O11</f>
        <v>2341.5999999999985</v>
      </c>
      <c r="W243" s="129" t="s">
        <v>140</v>
      </c>
      <c r="X243" s="129" t="s">
        <v>140</v>
      </c>
      <c r="Y243" s="276">
        <f>'HP aerial'!P11</f>
        <v>0</v>
      </c>
      <c r="Z243" s="276">
        <f>'HP aerial'!Q11</f>
        <v>0</v>
      </c>
      <c r="AA243" s="276" t="s">
        <v>140</v>
      </c>
      <c r="AB243" s="276" t="s">
        <v>140</v>
      </c>
      <c r="AC243" s="276">
        <f>'HP aerial'!R11</f>
        <v>0</v>
      </c>
      <c r="AD243" s="276">
        <f>'HP aerial'!S11</f>
        <v>0</v>
      </c>
      <c r="AE243" s="276" t="s">
        <v>140</v>
      </c>
      <c r="AF243" s="276" t="s">
        <v>140</v>
      </c>
      <c r="AG243" s="276">
        <f>'HP aerial'!T11</f>
        <v>21074.400000000001</v>
      </c>
      <c r="AH243" s="276">
        <f>'HP aerial'!U11</f>
        <v>2341.5999999999985</v>
      </c>
      <c r="AI243" s="276" t="s">
        <v>140</v>
      </c>
      <c r="AJ243" s="276" t="s">
        <v>140</v>
      </c>
    </row>
    <row r="244" spans="1:36" ht="18.75" hidden="1">
      <c r="A244" s="336" t="s">
        <v>152</v>
      </c>
      <c r="B244" s="334" t="s">
        <v>3</v>
      </c>
      <c r="C244" s="117">
        <f>'HP aerial'!B12</f>
        <v>1.903</v>
      </c>
      <c r="D244" s="49">
        <f>'HP aerial'!C12</f>
        <v>1712.7</v>
      </c>
      <c r="E244" s="49">
        <f>'HP aerial'!D12</f>
        <v>190.29999999999993</v>
      </c>
      <c r="F244" s="49" t="s">
        <v>140</v>
      </c>
      <c r="G244" s="49" t="s">
        <v>140</v>
      </c>
      <c r="H244" s="331">
        <f>'HP aerial'!E12</f>
        <v>0</v>
      </c>
      <c r="I244" s="331">
        <f>'HP aerial'!F12</f>
        <v>0</v>
      </c>
      <c r="J244" s="331" t="s">
        <v>140</v>
      </c>
      <c r="K244" s="331" t="s">
        <v>140</v>
      </c>
      <c r="L244" s="331">
        <f>'HP aerial'!G12</f>
        <v>188.39700000000002</v>
      </c>
      <c r="M244" s="331">
        <f>'HP aerial'!H12</f>
        <v>20.932999999999989</v>
      </c>
      <c r="N244" s="331" t="s">
        <v>140</v>
      </c>
      <c r="O244" s="331" t="s">
        <v>140</v>
      </c>
      <c r="P244" s="331">
        <f>'HP aerial'!I12</f>
        <v>1524.3030000000001</v>
      </c>
      <c r="Q244" s="331">
        <f>'HP aerial'!J12</f>
        <v>169.36699999999993</v>
      </c>
      <c r="R244" s="331" t="s">
        <v>140</v>
      </c>
      <c r="S244" s="331" t="s">
        <v>140</v>
      </c>
      <c r="T244" s="129">
        <f>'HP aerial'!L12</f>
        <v>308119</v>
      </c>
      <c r="U244" s="129">
        <f>'HP aerial'!N12</f>
        <v>301956.62</v>
      </c>
      <c r="V244" s="129">
        <f>'HP aerial'!O12</f>
        <v>6162.38</v>
      </c>
      <c r="W244" s="129" t="s">
        <v>140</v>
      </c>
      <c r="X244" s="129" t="s">
        <v>140</v>
      </c>
      <c r="Y244" s="276">
        <f>'HP aerial'!P12</f>
        <v>0</v>
      </c>
      <c r="Z244" s="276">
        <f>'HP aerial'!Q12</f>
        <v>0</v>
      </c>
      <c r="AA244" s="276" t="s">
        <v>140</v>
      </c>
      <c r="AB244" s="276" t="s">
        <v>140</v>
      </c>
      <c r="AC244" s="276">
        <f>'HP aerial'!R12</f>
        <v>0</v>
      </c>
      <c r="AD244" s="276">
        <f>'HP aerial'!S12</f>
        <v>0</v>
      </c>
      <c r="AE244" s="276" t="s">
        <v>140</v>
      </c>
      <c r="AF244" s="276" t="s">
        <v>140</v>
      </c>
      <c r="AG244" s="276">
        <f>'HP aerial'!T12</f>
        <v>301956.62</v>
      </c>
      <c r="AH244" s="276">
        <f>'HP aerial'!U12</f>
        <v>6162.38</v>
      </c>
      <c r="AI244" s="276" t="s">
        <v>140</v>
      </c>
      <c r="AJ244" s="276" t="s">
        <v>140</v>
      </c>
    </row>
    <row r="245" spans="1:36" ht="18.75" hidden="1">
      <c r="A245" s="336" t="s">
        <v>152</v>
      </c>
      <c r="B245" s="334" t="s">
        <v>20</v>
      </c>
      <c r="C245" s="117">
        <f>'HP aerial'!B13</f>
        <v>0.33200000000000002</v>
      </c>
      <c r="D245" s="49">
        <f>'HP aerial'!C13</f>
        <v>298.8</v>
      </c>
      <c r="E245" s="49">
        <f>'HP aerial'!D13</f>
        <v>33.20000000000001</v>
      </c>
      <c r="F245" s="49" t="s">
        <v>140</v>
      </c>
      <c r="G245" s="49" t="s">
        <v>140</v>
      </c>
      <c r="H245" s="331">
        <f>'HP aerial'!E13</f>
        <v>0</v>
      </c>
      <c r="I245" s="331">
        <f>'HP aerial'!F13</f>
        <v>0</v>
      </c>
      <c r="J245" s="331" t="s">
        <v>140</v>
      </c>
      <c r="K245" s="331" t="s">
        <v>140</v>
      </c>
      <c r="L245" s="331">
        <f>'HP aerial'!G13</f>
        <v>0</v>
      </c>
      <c r="M245" s="331">
        <f>'HP aerial'!H13</f>
        <v>0</v>
      </c>
      <c r="N245" s="331" t="s">
        <v>140</v>
      </c>
      <c r="O245" s="331" t="s">
        <v>140</v>
      </c>
      <c r="P245" s="331">
        <f>'HP aerial'!I13</f>
        <v>298.8</v>
      </c>
      <c r="Q245" s="331">
        <f>'HP aerial'!J13</f>
        <v>33.20000000000001</v>
      </c>
      <c r="R245" s="331" t="s">
        <v>140</v>
      </c>
      <c r="S245" s="331" t="s">
        <v>140</v>
      </c>
      <c r="T245" s="129">
        <f>'HP aerial'!L13</f>
        <v>59097</v>
      </c>
      <c r="U245" s="129">
        <f>'HP aerial'!N13</f>
        <v>57915.06</v>
      </c>
      <c r="V245" s="129">
        <f>'HP aerial'!O13</f>
        <v>1181.94</v>
      </c>
      <c r="W245" s="129" t="s">
        <v>140</v>
      </c>
      <c r="X245" s="129" t="s">
        <v>140</v>
      </c>
      <c r="Y245" s="276">
        <f>'HP aerial'!P13</f>
        <v>0</v>
      </c>
      <c r="Z245" s="276">
        <f>'HP aerial'!Q13</f>
        <v>0</v>
      </c>
      <c r="AA245" s="276" t="s">
        <v>140</v>
      </c>
      <c r="AB245" s="276" t="s">
        <v>140</v>
      </c>
      <c r="AC245" s="276">
        <f>'HP aerial'!R13</f>
        <v>0</v>
      </c>
      <c r="AD245" s="276">
        <f>'HP aerial'!S13</f>
        <v>0</v>
      </c>
      <c r="AE245" s="276" t="s">
        <v>140</v>
      </c>
      <c r="AF245" s="276" t="s">
        <v>140</v>
      </c>
      <c r="AG245" s="276">
        <f>'HP aerial'!T13</f>
        <v>57915.06</v>
      </c>
      <c r="AH245" s="276">
        <f>'HP aerial'!U13</f>
        <v>1181.94</v>
      </c>
      <c r="AI245" s="276" t="s">
        <v>140</v>
      </c>
      <c r="AJ245" s="276" t="s">
        <v>140</v>
      </c>
    </row>
    <row r="246" spans="1:36" ht="18.75" hidden="1">
      <c r="A246" s="336" t="s">
        <v>152</v>
      </c>
      <c r="B246" s="334" t="s">
        <v>13</v>
      </c>
      <c r="C246" s="117">
        <f>'HP aerial'!B14</f>
        <v>1.9810000000000001</v>
      </c>
      <c r="D246" s="49">
        <f>'HP aerial'!C14</f>
        <v>1782.9</v>
      </c>
      <c r="E246" s="49">
        <f>'HP aerial'!D14</f>
        <v>198.09999999999994</v>
      </c>
      <c r="F246" s="49" t="s">
        <v>140</v>
      </c>
      <c r="G246" s="49" t="s">
        <v>140</v>
      </c>
      <c r="H246" s="331">
        <f>'HP aerial'!E14</f>
        <v>0</v>
      </c>
      <c r="I246" s="331">
        <f>'HP aerial'!F14</f>
        <v>0</v>
      </c>
      <c r="J246" s="331" t="s">
        <v>140</v>
      </c>
      <c r="K246" s="331" t="s">
        <v>140</v>
      </c>
      <c r="L246" s="331">
        <f>'HP aerial'!G14</f>
        <v>0</v>
      </c>
      <c r="M246" s="331">
        <f>'HP aerial'!H14</f>
        <v>0</v>
      </c>
      <c r="N246" s="331" t="s">
        <v>140</v>
      </c>
      <c r="O246" s="331" t="s">
        <v>140</v>
      </c>
      <c r="P246" s="331">
        <f>'HP aerial'!I14</f>
        <v>1782.9</v>
      </c>
      <c r="Q246" s="331">
        <f>'HP aerial'!J14</f>
        <v>198.09999999999994</v>
      </c>
      <c r="R246" s="331" t="s">
        <v>140</v>
      </c>
      <c r="S246" s="331" t="s">
        <v>140</v>
      </c>
      <c r="T246" s="129">
        <f>'HP aerial'!L14</f>
        <v>416223</v>
      </c>
      <c r="U246" s="129">
        <f>'HP aerial'!N14</f>
        <v>395411.85</v>
      </c>
      <c r="V246" s="129">
        <f>'HP aerial'!O14</f>
        <v>20811.150000000023</v>
      </c>
      <c r="W246" s="129" t="s">
        <v>140</v>
      </c>
      <c r="X246" s="129" t="s">
        <v>140</v>
      </c>
      <c r="Y246" s="276">
        <f>'HP aerial'!P14</f>
        <v>0</v>
      </c>
      <c r="Z246" s="276">
        <f>'HP aerial'!Q14</f>
        <v>0</v>
      </c>
      <c r="AA246" s="276" t="s">
        <v>140</v>
      </c>
      <c r="AB246" s="276" t="s">
        <v>140</v>
      </c>
      <c r="AC246" s="276">
        <f>'HP aerial'!R14</f>
        <v>0</v>
      </c>
      <c r="AD246" s="276">
        <f>'HP aerial'!S14</f>
        <v>0</v>
      </c>
      <c r="AE246" s="276" t="s">
        <v>140</v>
      </c>
      <c r="AF246" s="276" t="s">
        <v>140</v>
      </c>
      <c r="AG246" s="276">
        <f>'HP aerial'!T14</f>
        <v>395411.85</v>
      </c>
      <c r="AH246" s="276">
        <f>'HP aerial'!U14</f>
        <v>20811.150000000023</v>
      </c>
      <c r="AI246" s="276" t="s">
        <v>140</v>
      </c>
      <c r="AJ246" s="276" t="s">
        <v>140</v>
      </c>
    </row>
    <row r="247" spans="1:36" ht="18.75" hidden="1">
      <c r="A247" s="336" t="s">
        <v>152</v>
      </c>
      <c r="B247" s="334" t="s">
        <v>4</v>
      </c>
      <c r="C247" s="117">
        <f>'HP aerial'!B15</f>
        <v>26.14</v>
      </c>
      <c r="D247" s="49">
        <f>'HP aerial'!C15</f>
        <v>23526</v>
      </c>
      <c r="E247" s="49">
        <f>'HP aerial'!D15</f>
        <v>2614.0000000000009</v>
      </c>
      <c r="F247" s="49" t="s">
        <v>140</v>
      </c>
      <c r="G247" s="49" t="s">
        <v>140</v>
      </c>
      <c r="H247" s="331">
        <f>'HP aerial'!E15</f>
        <v>0</v>
      </c>
      <c r="I247" s="331">
        <f>'HP aerial'!F15</f>
        <v>0</v>
      </c>
      <c r="J247" s="331" t="s">
        <v>140</v>
      </c>
      <c r="K247" s="331" t="s">
        <v>140</v>
      </c>
      <c r="L247" s="331">
        <f>'HP aerial'!G15</f>
        <v>0</v>
      </c>
      <c r="M247" s="331">
        <f>'HP aerial'!H15</f>
        <v>0</v>
      </c>
      <c r="N247" s="331" t="s">
        <v>140</v>
      </c>
      <c r="O247" s="331" t="s">
        <v>140</v>
      </c>
      <c r="P247" s="331">
        <f>'HP aerial'!I15</f>
        <v>23526</v>
      </c>
      <c r="Q247" s="331">
        <f>'HP aerial'!J15</f>
        <v>2614.0000000000009</v>
      </c>
      <c r="R247" s="331" t="s">
        <v>140</v>
      </c>
      <c r="S247" s="331" t="s">
        <v>140</v>
      </c>
      <c r="T247" s="129">
        <f>'HP aerial'!L15</f>
        <v>4960150</v>
      </c>
      <c r="U247" s="129">
        <f>'HP aerial'!N15</f>
        <v>4910548.5</v>
      </c>
      <c r="V247" s="129">
        <f>'HP aerial'!O15</f>
        <v>49601.5</v>
      </c>
      <c r="W247" s="129" t="s">
        <v>140</v>
      </c>
      <c r="X247" s="129" t="s">
        <v>140</v>
      </c>
      <c r="Y247" s="276">
        <f>'HP aerial'!P15</f>
        <v>0</v>
      </c>
      <c r="Z247" s="276">
        <f>'HP aerial'!Q15</f>
        <v>0</v>
      </c>
      <c r="AA247" s="276" t="s">
        <v>140</v>
      </c>
      <c r="AB247" s="276" t="s">
        <v>140</v>
      </c>
      <c r="AC247" s="276">
        <f>'HP aerial'!R15</f>
        <v>0</v>
      </c>
      <c r="AD247" s="276">
        <f>'HP aerial'!S15</f>
        <v>0</v>
      </c>
      <c r="AE247" s="276" t="s">
        <v>140</v>
      </c>
      <c r="AF247" s="276" t="s">
        <v>140</v>
      </c>
      <c r="AG247" s="276">
        <f>'HP aerial'!T15</f>
        <v>4910548.5</v>
      </c>
      <c r="AH247" s="276">
        <f>'HP aerial'!U15</f>
        <v>49601.5</v>
      </c>
      <c r="AI247" s="276" t="s">
        <v>140</v>
      </c>
      <c r="AJ247" s="276" t="s">
        <v>140</v>
      </c>
    </row>
    <row r="248" spans="1:36" ht="18.75" hidden="1">
      <c r="A248" s="336" t="s">
        <v>152</v>
      </c>
      <c r="B248" s="334" t="s">
        <v>0</v>
      </c>
      <c r="C248" s="117">
        <f>'HP aerial'!B16</f>
        <v>2.38</v>
      </c>
      <c r="D248" s="49">
        <f>'HP aerial'!C16</f>
        <v>2142</v>
      </c>
      <c r="E248" s="49">
        <f>'HP aerial'!D16</f>
        <v>238</v>
      </c>
      <c r="F248" s="49" t="s">
        <v>140</v>
      </c>
      <c r="G248" s="49" t="s">
        <v>140</v>
      </c>
      <c r="H248" s="331">
        <f>'HP aerial'!E16</f>
        <v>0</v>
      </c>
      <c r="I248" s="331">
        <f>'HP aerial'!F16</f>
        <v>0</v>
      </c>
      <c r="J248" s="331" t="s">
        <v>140</v>
      </c>
      <c r="K248" s="331" t="s">
        <v>140</v>
      </c>
      <c r="L248" s="331">
        <f>'HP aerial'!G16</f>
        <v>0</v>
      </c>
      <c r="M248" s="331">
        <f>'HP aerial'!H16</f>
        <v>0</v>
      </c>
      <c r="N248" s="331" t="s">
        <v>140</v>
      </c>
      <c r="O248" s="331" t="s">
        <v>140</v>
      </c>
      <c r="P248" s="331">
        <f>'HP aerial'!I16</f>
        <v>2142</v>
      </c>
      <c r="Q248" s="331">
        <f>'HP aerial'!J16</f>
        <v>238</v>
      </c>
      <c r="R248" s="331" t="s">
        <v>140</v>
      </c>
      <c r="S248" s="331" t="s">
        <v>140</v>
      </c>
      <c r="T248" s="129">
        <f>'HP aerial'!L16</f>
        <v>223000</v>
      </c>
      <c r="U248" s="129">
        <f>'HP aerial'!N16</f>
        <v>207390</v>
      </c>
      <c r="V248" s="129">
        <f>'HP aerial'!O16</f>
        <v>15610</v>
      </c>
      <c r="W248" s="129" t="s">
        <v>140</v>
      </c>
      <c r="X248" s="129" t="s">
        <v>140</v>
      </c>
      <c r="Y248" s="276">
        <f>'HP aerial'!P16</f>
        <v>207.39000000000001</v>
      </c>
      <c r="Z248" s="276">
        <f>'HP aerial'!Q16</f>
        <v>15.610000000000003</v>
      </c>
      <c r="AA248" s="276" t="s">
        <v>140</v>
      </c>
      <c r="AB248" s="276" t="s">
        <v>140</v>
      </c>
      <c r="AC248" s="276">
        <f>'HP aerial'!R16</f>
        <v>23642.46</v>
      </c>
      <c r="AD248" s="276">
        <f>'HP aerial'!S16</f>
        <v>1779.5400000000002</v>
      </c>
      <c r="AE248" s="276" t="s">
        <v>140</v>
      </c>
      <c r="AF248" s="276" t="s">
        <v>140</v>
      </c>
      <c r="AG248" s="276">
        <f>'HP aerial'!T16</f>
        <v>183540.15</v>
      </c>
      <c r="AH248" s="276">
        <f>'HP aerial'!U16</f>
        <v>13814.85</v>
      </c>
      <c r="AI248" s="276" t="s">
        <v>140</v>
      </c>
      <c r="AJ248" s="276" t="s">
        <v>140</v>
      </c>
    </row>
    <row r="249" spans="1:36" ht="18.75" hidden="1">
      <c r="A249" s="336" t="s">
        <v>152</v>
      </c>
      <c r="B249" s="334" t="s">
        <v>15</v>
      </c>
      <c r="C249" s="117">
        <f>'HP aerial'!B17</f>
        <v>0</v>
      </c>
      <c r="D249" s="49">
        <f>'HP aerial'!C17</f>
        <v>0</v>
      </c>
      <c r="E249" s="49">
        <f>'HP aerial'!D17</f>
        <v>0</v>
      </c>
      <c r="F249" s="49" t="s">
        <v>140</v>
      </c>
      <c r="G249" s="49" t="s">
        <v>140</v>
      </c>
      <c r="H249" s="331">
        <f>'HP aerial'!E17</f>
        <v>0</v>
      </c>
      <c r="I249" s="331">
        <f>'HP aerial'!F17</f>
        <v>0</v>
      </c>
      <c r="J249" s="331" t="s">
        <v>140</v>
      </c>
      <c r="K249" s="331" t="s">
        <v>140</v>
      </c>
      <c r="L249" s="331">
        <f>'HP aerial'!G17</f>
        <v>0</v>
      </c>
      <c r="M249" s="331">
        <f>'HP aerial'!H17</f>
        <v>0</v>
      </c>
      <c r="N249" s="331" t="s">
        <v>140</v>
      </c>
      <c r="O249" s="331" t="s">
        <v>140</v>
      </c>
      <c r="P249" s="331">
        <f>'HP aerial'!I17</f>
        <v>0</v>
      </c>
      <c r="Q249" s="331">
        <f>'HP aerial'!J17</f>
        <v>0</v>
      </c>
      <c r="R249" s="331" t="s">
        <v>140</v>
      </c>
      <c r="S249" s="331" t="s">
        <v>140</v>
      </c>
      <c r="T249" s="129">
        <f>'HP aerial'!L17</f>
        <v>0</v>
      </c>
      <c r="U249" s="129">
        <f>'HP aerial'!N17</f>
        <v>0</v>
      </c>
      <c r="V249" s="129">
        <f>'HP aerial'!O17</f>
        <v>0</v>
      </c>
      <c r="W249" s="129" t="s">
        <v>140</v>
      </c>
      <c r="X249" s="129" t="s">
        <v>140</v>
      </c>
      <c r="Y249" s="276">
        <f>'HP aerial'!P17</f>
        <v>0</v>
      </c>
      <c r="Z249" s="276">
        <f>'HP aerial'!Q17</f>
        <v>0</v>
      </c>
      <c r="AA249" s="276" t="s">
        <v>140</v>
      </c>
      <c r="AB249" s="276" t="s">
        <v>140</v>
      </c>
      <c r="AC249" s="276">
        <f>'HP aerial'!R17</f>
        <v>0</v>
      </c>
      <c r="AD249" s="276">
        <f>'HP aerial'!S17</f>
        <v>0</v>
      </c>
      <c r="AE249" s="276" t="s">
        <v>140</v>
      </c>
      <c r="AF249" s="276" t="s">
        <v>140</v>
      </c>
      <c r="AG249" s="276">
        <f>'HP aerial'!T17</f>
        <v>0</v>
      </c>
      <c r="AH249" s="276">
        <f>'HP aerial'!U17</f>
        <v>0</v>
      </c>
      <c r="AI249" s="276" t="s">
        <v>140</v>
      </c>
      <c r="AJ249" s="276" t="s">
        <v>140</v>
      </c>
    </row>
    <row r="250" spans="1:36" ht="18.75" hidden="1">
      <c r="A250" s="336" t="s">
        <v>152</v>
      </c>
      <c r="B250" s="334" t="s">
        <v>21</v>
      </c>
      <c r="C250" s="117">
        <f>'HP aerial'!B18</f>
        <v>2.8000000000000001E-2</v>
      </c>
      <c r="D250" s="49">
        <f>'HP aerial'!C18</f>
        <v>25.2</v>
      </c>
      <c r="E250" s="49">
        <f>'HP aerial'!D18</f>
        <v>2.8000000000000003</v>
      </c>
      <c r="F250" s="49" t="s">
        <v>140</v>
      </c>
      <c r="G250" s="49" t="s">
        <v>140</v>
      </c>
      <c r="H250" s="331">
        <f>'HP aerial'!E18</f>
        <v>0</v>
      </c>
      <c r="I250" s="331">
        <f>'HP aerial'!F18</f>
        <v>0</v>
      </c>
      <c r="J250" s="331" t="s">
        <v>140</v>
      </c>
      <c r="K250" s="331" t="s">
        <v>140</v>
      </c>
      <c r="L250" s="331">
        <f>'HP aerial'!G18</f>
        <v>0</v>
      </c>
      <c r="M250" s="331">
        <f>'HP aerial'!H18</f>
        <v>0</v>
      </c>
      <c r="N250" s="331" t="s">
        <v>140</v>
      </c>
      <c r="O250" s="331" t="s">
        <v>140</v>
      </c>
      <c r="P250" s="331">
        <f>'HP aerial'!I18</f>
        <v>25.2</v>
      </c>
      <c r="Q250" s="331">
        <f>'HP aerial'!J18</f>
        <v>2.8000000000000003</v>
      </c>
      <c r="R250" s="331" t="s">
        <v>140</v>
      </c>
      <c r="S250" s="331" t="s">
        <v>140</v>
      </c>
      <c r="T250" s="129">
        <f>'HP aerial'!L18</f>
        <v>1682</v>
      </c>
      <c r="U250" s="129">
        <f>'HP aerial'!N18</f>
        <v>1396.06</v>
      </c>
      <c r="V250" s="129">
        <f>'HP aerial'!O18</f>
        <v>285.94000000000005</v>
      </c>
      <c r="W250" s="129" t="s">
        <v>140</v>
      </c>
      <c r="X250" s="129" t="s">
        <v>140</v>
      </c>
      <c r="Y250" s="276">
        <f>'HP aerial'!P18</f>
        <v>0</v>
      </c>
      <c r="Z250" s="276">
        <f>'HP aerial'!Q18</f>
        <v>0</v>
      </c>
      <c r="AA250" s="276" t="s">
        <v>140</v>
      </c>
      <c r="AB250" s="276" t="s">
        <v>140</v>
      </c>
      <c r="AC250" s="276">
        <f>'HP aerial'!R18</f>
        <v>0</v>
      </c>
      <c r="AD250" s="276">
        <f>'HP aerial'!S18</f>
        <v>0</v>
      </c>
      <c r="AE250" s="276" t="s">
        <v>140</v>
      </c>
      <c r="AF250" s="276" t="s">
        <v>140</v>
      </c>
      <c r="AG250" s="276">
        <f>'HP aerial'!T18</f>
        <v>1396.06</v>
      </c>
      <c r="AH250" s="276">
        <f>'HP aerial'!U18</f>
        <v>285.94000000000005</v>
      </c>
      <c r="AI250" s="276" t="s">
        <v>140</v>
      </c>
      <c r="AJ250" s="276" t="s">
        <v>140</v>
      </c>
    </row>
    <row r="251" spans="1:36" ht="18.75" hidden="1">
      <c r="A251" s="336" t="s">
        <v>152</v>
      </c>
      <c r="B251" s="334" t="s">
        <v>10</v>
      </c>
      <c r="C251" s="117">
        <f>'HP aerial'!B19</f>
        <v>3.2000000000000001E-2</v>
      </c>
      <c r="D251" s="49">
        <f>'HP aerial'!C19</f>
        <v>28.800000000000004</v>
      </c>
      <c r="E251" s="49">
        <f>'HP aerial'!D19</f>
        <v>3.199999999999998</v>
      </c>
      <c r="F251" s="49" t="s">
        <v>140</v>
      </c>
      <c r="G251" s="49" t="s">
        <v>140</v>
      </c>
      <c r="H251" s="331">
        <f>'HP aerial'!E19</f>
        <v>0</v>
      </c>
      <c r="I251" s="331">
        <f>'HP aerial'!F19</f>
        <v>0</v>
      </c>
      <c r="J251" s="331" t="s">
        <v>140</v>
      </c>
      <c r="K251" s="331" t="s">
        <v>140</v>
      </c>
      <c r="L251" s="331">
        <f>'HP aerial'!G19</f>
        <v>0</v>
      </c>
      <c r="M251" s="331">
        <f>'HP aerial'!H19</f>
        <v>0</v>
      </c>
      <c r="N251" s="331" t="s">
        <v>140</v>
      </c>
      <c r="O251" s="331" t="s">
        <v>140</v>
      </c>
      <c r="P251" s="331">
        <f>'HP aerial'!I19</f>
        <v>28.800000000000004</v>
      </c>
      <c r="Q251" s="331">
        <f>'HP aerial'!J19</f>
        <v>3.199999999999998</v>
      </c>
      <c r="R251" s="331" t="s">
        <v>140</v>
      </c>
      <c r="S251" s="331" t="s">
        <v>140</v>
      </c>
      <c r="T251" s="129">
        <f>'HP aerial'!L19</f>
        <v>2672</v>
      </c>
      <c r="U251" s="129">
        <f>'HP aerial'!N19</f>
        <v>2217.7599999999998</v>
      </c>
      <c r="V251" s="129">
        <f>'HP aerial'!O19</f>
        <v>454.24000000000024</v>
      </c>
      <c r="W251" s="129" t="s">
        <v>140</v>
      </c>
      <c r="X251" s="129" t="s">
        <v>140</v>
      </c>
      <c r="Y251" s="276">
        <f>'HP aerial'!P19</f>
        <v>0</v>
      </c>
      <c r="Z251" s="276">
        <f>'HP aerial'!Q19</f>
        <v>0</v>
      </c>
      <c r="AA251" s="276" t="s">
        <v>140</v>
      </c>
      <c r="AB251" s="276" t="s">
        <v>140</v>
      </c>
      <c r="AC251" s="276">
        <f>'HP aerial'!R19</f>
        <v>0</v>
      </c>
      <c r="AD251" s="276">
        <f>'HP aerial'!S19</f>
        <v>0</v>
      </c>
      <c r="AE251" s="276" t="s">
        <v>140</v>
      </c>
      <c r="AF251" s="276" t="s">
        <v>140</v>
      </c>
      <c r="AG251" s="276">
        <f>'HP aerial'!T19</f>
        <v>2217.7599999999998</v>
      </c>
      <c r="AH251" s="276">
        <f>'HP aerial'!U19</f>
        <v>454.24000000000024</v>
      </c>
      <c r="AI251" s="276" t="s">
        <v>140</v>
      </c>
      <c r="AJ251" s="276" t="s">
        <v>140</v>
      </c>
    </row>
    <row r="252" spans="1:36" ht="18.75" hidden="1">
      <c r="A252" s="336" t="s">
        <v>152</v>
      </c>
      <c r="B252" s="334" t="s">
        <v>2</v>
      </c>
      <c r="C252" s="117">
        <f>'HP aerial'!B20</f>
        <v>54.98</v>
      </c>
      <c r="D252" s="49">
        <f>'HP aerial'!C20</f>
        <v>49482</v>
      </c>
      <c r="E252" s="49">
        <f>'HP aerial'!D20</f>
        <v>5497.9999999999973</v>
      </c>
      <c r="F252" s="49" t="s">
        <v>140</v>
      </c>
      <c r="G252" s="49" t="s">
        <v>140</v>
      </c>
      <c r="H252" s="331">
        <f>'HP aerial'!E20</f>
        <v>0</v>
      </c>
      <c r="I252" s="331">
        <f>'HP aerial'!F20</f>
        <v>0</v>
      </c>
      <c r="J252" s="331" t="s">
        <v>140</v>
      </c>
      <c r="K252" s="331" t="s">
        <v>140</v>
      </c>
      <c r="L252" s="331">
        <f>'HP aerial'!G20</f>
        <v>0</v>
      </c>
      <c r="M252" s="331">
        <f>'HP aerial'!H20</f>
        <v>0</v>
      </c>
      <c r="N252" s="331" t="s">
        <v>140</v>
      </c>
      <c r="O252" s="331" t="s">
        <v>140</v>
      </c>
      <c r="P252" s="331">
        <f>'HP aerial'!I20</f>
        <v>49482</v>
      </c>
      <c r="Q252" s="331">
        <f>'HP aerial'!J20</f>
        <v>5497.9999999999973</v>
      </c>
      <c r="R252" s="331" t="s">
        <v>140</v>
      </c>
      <c r="S252" s="331" t="s">
        <v>140</v>
      </c>
      <c r="T252" s="129">
        <f>'HP aerial'!L20</f>
        <v>15972000</v>
      </c>
      <c r="U252" s="129">
        <f>'HP aerial'!N20</f>
        <v>11659560</v>
      </c>
      <c r="V252" s="129">
        <f>'HP aerial'!O20</f>
        <v>4312440</v>
      </c>
      <c r="W252" s="129" t="s">
        <v>140</v>
      </c>
      <c r="X252" s="129" t="s">
        <v>140</v>
      </c>
      <c r="Y252" s="276">
        <f>'HP aerial'!P20</f>
        <v>0</v>
      </c>
      <c r="Z252" s="276">
        <f>'HP aerial'!Q20</f>
        <v>0</v>
      </c>
      <c r="AA252" s="276" t="s">
        <v>140</v>
      </c>
      <c r="AB252" s="276" t="s">
        <v>140</v>
      </c>
      <c r="AC252" s="276">
        <f>'HP aerial'!R20</f>
        <v>0</v>
      </c>
      <c r="AD252" s="276">
        <f>'HP aerial'!S20</f>
        <v>0</v>
      </c>
      <c r="AE252" s="276" t="s">
        <v>140</v>
      </c>
      <c r="AF252" s="276" t="s">
        <v>140</v>
      </c>
      <c r="AG252" s="276">
        <f>'HP aerial'!T20</f>
        <v>11659560</v>
      </c>
      <c r="AH252" s="276">
        <f>'HP aerial'!U20</f>
        <v>4312440</v>
      </c>
      <c r="AI252" s="276" t="s">
        <v>140</v>
      </c>
      <c r="AJ252" s="276" t="s">
        <v>140</v>
      </c>
    </row>
    <row r="253" spans="1:36" ht="18.75" hidden="1">
      <c r="A253" s="336" t="s">
        <v>152</v>
      </c>
      <c r="B253" s="334" t="s">
        <v>23</v>
      </c>
      <c r="C253" s="117">
        <f>'HP aerial'!B21</f>
        <v>0</v>
      </c>
      <c r="D253" s="49">
        <f>'HP aerial'!C21</f>
        <v>0</v>
      </c>
      <c r="E253" s="49">
        <f>'HP aerial'!D21</f>
        <v>0</v>
      </c>
      <c r="F253" s="49" t="s">
        <v>140</v>
      </c>
      <c r="G253" s="49" t="s">
        <v>140</v>
      </c>
      <c r="H253" s="331">
        <f>'HP aerial'!E21</f>
        <v>0</v>
      </c>
      <c r="I253" s="331">
        <f>'HP aerial'!F21</f>
        <v>0</v>
      </c>
      <c r="J253" s="331" t="s">
        <v>140</v>
      </c>
      <c r="K253" s="331" t="s">
        <v>140</v>
      </c>
      <c r="L253" s="331">
        <f>'HP aerial'!G21</f>
        <v>0</v>
      </c>
      <c r="M253" s="331">
        <f>'HP aerial'!H21</f>
        <v>0</v>
      </c>
      <c r="N253" s="331" t="s">
        <v>140</v>
      </c>
      <c r="O253" s="331" t="s">
        <v>140</v>
      </c>
      <c r="P253" s="331">
        <f>'HP aerial'!I21</f>
        <v>0</v>
      </c>
      <c r="Q253" s="331">
        <f>'HP aerial'!J21</f>
        <v>0</v>
      </c>
      <c r="R253" s="331" t="s">
        <v>140</v>
      </c>
      <c r="S253" s="331" t="s">
        <v>140</v>
      </c>
      <c r="T253" s="129">
        <f>'HP aerial'!L21</f>
        <v>0</v>
      </c>
      <c r="U253" s="129">
        <f>'HP aerial'!N21</f>
        <v>0</v>
      </c>
      <c r="V253" s="129">
        <f>'HP aerial'!O21</f>
        <v>0</v>
      </c>
      <c r="W253" s="129" t="s">
        <v>140</v>
      </c>
      <c r="X253" s="129" t="s">
        <v>140</v>
      </c>
      <c r="Y253" s="276">
        <f>'HP aerial'!P21</f>
        <v>0</v>
      </c>
      <c r="Z253" s="276">
        <f>'HP aerial'!Q21</f>
        <v>0</v>
      </c>
      <c r="AA253" s="276" t="s">
        <v>140</v>
      </c>
      <c r="AB253" s="276" t="s">
        <v>140</v>
      </c>
      <c r="AC253" s="276">
        <f>'HP aerial'!R21</f>
        <v>0</v>
      </c>
      <c r="AD253" s="276">
        <f>'HP aerial'!S21</f>
        <v>0</v>
      </c>
      <c r="AE253" s="276" t="s">
        <v>140</v>
      </c>
      <c r="AF253" s="276" t="s">
        <v>140</v>
      </c>
      <c r="AG253" s="276">
        <f>'HP aerial'!T21</f>
        <v>0</v>
      </c>
      <c r="AH253" s="276">
        <f>'HP aerial'!U21</f>
        <v>0</v>
      </c>
      <c r="AI253" s="276" t="s">
        <v>140</v>
      </c>
      <c r="AJ253" s="276" t="s">
        <v>140</v>
      </c>
    </row>
    <row r="254" spans="1:36" ht="18.75" hidden="1">
      <c r="A254" s="336" t="s">
        <v>152</v>
      </c>
      <c r="B254" s="334" t="s">
        <v>17</v>
      </c>
      <c r="C254" s="117">
        <f>'HP aerial'!B22</f>
        <v>0.01</v>
      </c>
      <c r="D254" s="49">
        <f>'HP aerial'!C22</f>
        <v>9.0000000000000018</v>
      </c>
      <c r="E254" s="49">
        <f>'HP aerial'!D22</f>
        <v>0.99999999999999911</v>
      </c>
      <c r="F254" s="49" t="s">
        <v>140</v>
      </c>
      <c r="G254" s="49" t="s">
        <v>140</v>
      </c>
      <c r="H254" s="331">
        <f>'HP aerial'!E22</f>
        <v>0</v>
      </c>
      <c r="I254" s="331">
        <f>'HP aerial'!F22</f>
        <v>0</v>
      </c>
      <c r="J254" s="331" t="s">
        <v>140</v>
      </c>
      <c r="K254" s="331" t="s">
        <v>140</v>
      </c>
      <c r="L254" s="331">
        <f>'HP aerial'!G22</f>
        <v>0</v>
      </c>
      <c r="M254" s="331">
        <f>'HP aerial'!H22</f>
        <v>0</v>
      </c>
      <c r="N254" s="331" t="s">
        <v>140</v>
      </c>
      <c r="O254" s="331" t="s">
        <v>140</v>
      </c>
      <c r="P254" s="331">
        <f>'HP aerial'!I22</f>
        <v>9.0000000000000018</v>
      </c>
      <c r="Q254" s="331">
        <f>'HP aerial'!J22</f>
        <v>0.99999999999999911</v>
      </c>
      <c r="R254" s="331" t="s">
        <v>140</v>
      </c>
      <c r="S254" s="331" t="s">
        <v>140</v>
      </c>
      <c r="T254" s="129">
        <f>'HP aerial'!L22</f>
        <v>690</v>
      </c>
      <c r="U254" s="129">
        <f>'HP aerial'!N22</f>
        <v>621</v>
      </c>
      <c r="V254" s="129">
        <f>'HP aerial'!O22</f>
        <v>69</v>
      </c>
      <c r="W254" s="129" t="s">
        <v>140</v>
      </c>
      <c r="X254" s="129" t="s">
        <v>140</v>
      </c>
      <c r="Y254" s="276">
        <f>'HP aerial'!P22</f>
        <v>0</v>
      </c>
      <c r="Z254" s="276">
        <f>'HP aerial'!Q22</f>
        <v>0</v>
      </c>
      <c r="AA254" s="276" t="s">
        <v>140</v>
      </c>
      <c r="AB254" s="276" t="s">
        <v>140</v>
      </c>
      <c r="AC254" s="276">
        <f>'HP aerial'!R22</f>
        <v>0</v>
      </c>
      <c r="AD254" s="276">
        <f>'HP aerial'!S22</f>
        <v>0</v>
      </c>
      <c r="AE254" s="276" t="s">
        <v>140</v>
      </c>
      <c r="AF254" s="276" t="s">
        <v>140</v>
      </c>
      <c r="AG254" s="276">
        <f>'HP aerial'!T22</f>
        <v>621</v>
      </c>
      <c r="AH254" s="276">
        <f>'HP aerial'!U22</f>
        <v>69</v>
      </c>
      <c r="AI254" s="276" t="s">
        <v>140</v>
      </c>
      <c r="AJ254" s="276" t="s">
        <v>140</v>
      </c>
    </row>
    <row r="255" spans="1:36" ht="18.75" hidden="1">
      <c r="A255" s="336" t="s">
        <v>152</v>
      </c>
      <c r="B255" s="334" t="s">
        <v>24</v>
      </c>
      <c r="C255" s="117">
        <f>'HP aerial'!B23</f>
        <v>1.0999999999999998E-2</v>
      </c>
      <c r="D255" s="49">
        <f>'HP aerial'!C23</f>
        <v>9.8999999999999986</v>
      </c>
      <c r="E255" s="49">
        <f>'HP aerial'!D23</f>
        <v>1.1000000000000003</v>
      </c>
      <c r="F255" s="49" t="s">
        <v>140</v>
      </c>
      <c r="G255" s="49" t="s">
        <v>140</v>
      </c>
      <c r="H255" s="331">
        <f>'HP aerial'!E23</f>
        <v>0</v>
      </c>
      <c r="I255" s="331">
        <f>'HP aerial'!F23</f>
        <v>0</v>
      </c>
      <c r="J255" s="331" t="s">
        <v>140</v>
      </c>
      <c r="K255" s="331" t="s">
        <v>140</v>
      </c>
      <c r="L255" s="331">
        <f>'HP aerial'!G23</f>
        <v>0</v>
      </c>
      <c r="M255" s="331">
        <f>'HP aerial'!H23</f>
        <v>0</v>
      </c>
      <c r="N255" s="331" t="s">
        <v>140</v>
      </c>
      <c r="O255" s="331" t="s">
        <v>140</v>
      </c>
      <c r="P255" s="331">
        <f>'HP aerial'!I23</f>
        <v>9.8999999999999986</v>
      </c>
      <c r="Q255" s="331">
        <f>'HP aerial'!J23</f>
        <v>1.1000000000000003</v>
      </c>
      <c r="R255" s="331" t="s">
        <v>140</v>
      </c>
      <c r="S255" s="331" t="s">
        <v>140</v>
      </c>
      <c r="T255" s="129">
        <f>'HP aerial'!L23</f>
        <v>742</v>
      </c>
      <c r="U255" s="129">
        <f>'HP aerial'!N23</f>
        <v>667.80000000000007</v>
      </c>
      <c r="V255" s="129">
        <f>'HP aerial'!O23</f>
        <v>74.199999999999932</v>
      </c>
      <c r="W255" s="129" t="s">
        <v>140</v>
      </c>
      <c r="X255" s="129" t="s">
        <v>140</v>
      </c>
      <c r="Y255" s="276">
        <f>'HP aerial'!P23</f>
        <v>0</v>
      </c>
      <c r="Z255" s="276">
        <f>'HP aerial'!Q23</f>
        <v>0</v>
      </c>
      <c r="AA255" s="276" t="s">
        <v>140</v>
      </c>
      <c r="AB255" s="276" t="s">
        <v>140</v>
      </c>
      <c r="AC255" s="276">
        <f>'HP aerial'!R23</f>
        <v>0</v>
      </c>
      <c r="AD255" s="276">
        <f>'HP aerial'!S23</f>
        <v>0</v>
      </c>
      <c r="AE255" s="276" t="s">
        <v>140</v>
      </c>
      <c r="AF255" s="276" t="s">
        <v>140</v>
      </c>
      <c r="AG255" s="276">
        <f>'HP aerial'!T23</f>
        <v>667.80000000000007</v>
      </c>
      <c r="AH255" s="276">
        <f>'HP aerial'!U23</f>
        <v>74.199999999999932</v>
      </c>
      <c r="AI255" s="276" t="s">
        <v>140</v>
      </c>
      <c r="AJ255" s="276" t="s">
        <v>140</v>
      </c>
    </row>
    <row r="256" spans="1:36" ht="18.75" hidden="1">
      <c r="A256" s="336" t="s">
        <v>152</v>
      </c>
      <c r="B256" s="334" t="s">
        <v>27</v>
      </c>
      <c r="C256" s="117">
        <f>'HP aerial'!B24</f>
        <v>0</v>
      </c>
      <c r="D256" s="49">
        <f>'HP aerial'!C24</f>
        <v>0</v>
      </c>
      <c r="E256" s="49">
        <f>'HP aerial'!D24</f>
        <v>0</v>
      </c>
      <c r="F256" s="49" t="s">
        <v>140</v>
      </c>
      <c r="G256" s="49" t="s">
        <v>140</v>
      </c>
      <c r="H256" s="331">
        <f>'HP aerial'!E24</f>
        <v>0</v>
      </c>
      <c r="I256" s="331">
        <f>'HP aerial'!F24</f>
        <v>0</v>
      </c>
      <c r="J256" s="331" t="s">
        <v>140</v>
      </c>
      <c r="K256" s="331" t="s">
        <v>140</v>
      </c>
      <c r="L256" s="331">
        <f>'HP aerial'!G24</f>
        <v>0</v>
      </c>
      <c r="M256" s="331">
        <f>'HP aerial'!H24</f>
        <v>0</v>
      </c>
      <c r="N256" s="331" t="s">
        <v>140</v>
      </c>
      <c r="O256" s="331" t="s">
        <v>140</v>
      </c>
      <c r="P256" s="331">
        <f>'HP aerial'!I24</f>
        <v>0</v>
      </c>
      <c r="Q256" s="331">
        <f>'HP aerial'!J24</f>
        <v>0</v>
      </c>
      <c r="R256" s="331" t="s">
        <v>140</v>
      </c>
      <c r="S256" s="331" t="s">
        <v>140</v>
      </c>
      <c r="T256" s="129">
        <f>'HP aerial'!L24</f>
        <v>0</v>
      </c>
      <c r="U256" s="129">
        <f>'HP aerial'!N24</f>
        <v>0</v>
      </c>
      <c r="V256" s="129">
        <f>'HP aerial'!O24</f>
        <v>0</v>
      </c>
      <c r="W256" s="129" t="s">
        <v>140</v>
      </c>
      <c r="X256" s="129" t="s">
        <v>140</v>
      </c>
      <c r="Y256" s="276">
        <f>'HP aerial'!P24</f>
        <v>0</v>
      </c>
      <c r="Z256" s="276">
        <f>'HP aerial'!Q24</f>
        <v>0</v>
      </c>
      <c r="AA256" s="276" t="s">
        <v>140</v>
      </c>
      <c r="AB256" s="276" t="s">
        <v>140</v>
      </c>
      <c r="AC256" s="276">
        <f>'HP aerial'!R24</f>
        <v>0</v>
      </c>
      <c r="AD256" s="276">
        <f>'HP aerial'!S24</f>
        <v>0</v>
      </c>
      <c r="AE256" s="276" t="s">
        <v>140</v>
      </c>
      <c r="AF256" s="276" t="s">
        <v>140</v>
      </c>
      <c r="AG256" s="276">
        <f>'HP aerial'!T24</f>
        <v>0</v>
      </c>
      <c r="AH256" s="276">
        <f>'HP aerial'!U24</f>
        <v>0</v>
      </c>
      <c r="AI256" s="276" t="s">
        <v>140</v>
      </c>
      <c r="AJ256" s="276" t="s">
        <v>140</v>
      </c>
    </row>
    <row r="257" spans="1:36" ht="18.75" hidden="1">
      <c r="A257" s="336" t="s">
        <v>152</v>
      </c>
      <c r="B257" s="334" t="s">
        <v>8</v>
      </c>
      <c r="C257" s="117">
        <f>'HP aerial'!B25</f>
        <v>1.8200000000000003</v>
      </c>
      <c r="D257" s="49">
        <f>'HP aerial'!C25</f>
        <v>1638.0000000000002</v>
      </c>
      <c r="E257" s="49">
        <f>'HP aerial'!D25</f>
        <v>181.99999999999994</v>
      </c>
      <c r="F257" s="49" t="s">
        <v>140</v>
      </c>
      <c r="G257" s="49" t="s">
        <v>140</v>
      </c>
      <c r="H257" s="331">
        <f>'HP aerial'!E25</f>
        <v>0</v>
      </c>
      <c r="I257" s="331">
        <f>'HP aerial'!F25</f>
        <v>0</v>
      </c>
      <c r="J257" s="331" t="s">
        <v>140</v>
      </c>
      <c r="K257" s="331" t="s">
        <v>140</v>
      </c>
      <c r="L257" s="331">
        <f>'HP aerial'!G25</f>
        <v>0</v>
      </c>
      <c r="M257" s="331">
        <f>'HP aerial'!H25</f>
        <v>0</v>
      </c>
      <c r="N257" s="331" t="s">
        <v>140</v>
      </c>
      <c r="O257" s="331" t="s">
        <v>140</v>
      </c>
      <c r="P257" s="331">
        <f>'HP aerial'!I25</f>
        <v>1638.0000000000002</v>
      </c>
      <c r="Q257" s="331">
        <f>'HP aerial'!J25</f>
        <v>181.99999999999994</v>
      </c>
      <c r="R257" s="331" t="s">
        <v>140</v>
      </c>
      <c r="S257" s="331" t="s">
        <v>140</v>
      </c>
      <c r="T257" s="129">
        <f>'HP aerial'!L25</f>
        <v>147815</v>
      </c>
      <c r="U257" s="129">
        <f>'HP aerial'!N25</f>
        <v>121208.29999999999</v>
      </c>
      <c r="V257" s="129">
        <f>'HP aerial'!O25</f>
        <v>26606.7</v>
      </c>
      <c r="W257" s="129" t="s">
        <v>140</v>
      </c>
      <c r="X257" s="129" t="s">
        <v>140</v>
      </c>
      <c r="Y257" s="276">
        <f>'HP aerial'!P25</f>
        <v>0</v>
      </c>
      <c r="Z257" s="276">
        <f>'HP aerial'!Q25</f>
        <v>0</v>
      </c>
      <c r="AA257" s="276" t="s">
        <v>140</v>
      </c>
      <c r="AB257" s="276" t="s">
        <v>140</v>
      </c>
      <c r="AC257" s="276">
        <f>'HP aerial'!R25</f>
        <v>0</v>
      </c>
      <c r="AD257" s="276">
        <f>'HP aerial'!S25</f>
        <v>0</v>
      </c>
      <c r="AE257" s="276" t="s">
        <v>140</v>
      </c>
      <c r="AF257" s="276" t="s">
        <v>140</v>
      </c>
      <c r="AG257" s="276">
        <f>'HP aerial'!T25</f>
        <v>121208.29999999999</v>
      </c>
      <c r="AH257" s="276">
        <f>'HP aerial'!U25</f>
        <v>26606.7</v>
      </c>
      <c r="AI257" s="276" t="s">
        <v>140</v>
      </c>
      <c r="AJ257" s="276" t="s">
        <v>140</v>
      </c>
    </row>
    <row r="258" spans="1:36" ht="18.75" hidden="1">
      <c r="A258" s="336" t="s">
        <v>152</v>
      </c>
      <c r="B258" s="334" t="s">
        <v>11</v>
      </c>
      <c r="C258" s="117">
        <f>'HP aerial'!B26</f>
        <v>0.01</v>
      </c>
      <c r="D258" s="49">
        <f>'HP aerial'!C26</f>
        <v>9.0000000000000018</v>
      </c>
      <c r="E258" s="49">
        <f>'HP aerial'!D26</f>
        <v>0.99999999999999911</v>
      </c>
      <c r="F258" s="49" t="s">
        <v>140</v>
      </c>
      <c r="G258" s="49" t="s">
        <v>140</v>
      </c>
      <c r="H258" s="331">
        <f>'HP aerial'!E26</f>
        <v>0</v>
      </c>
      <c r="I258" s="331">
        <f>'HP aerial'!F26</f>
        <v>0</v>
      </c>
      <c r="J258" s="331" t="s">
        <v>140</v>
      </c>
      <c r="K258" s="331" t="s">
        <v>140</v>
      </c>
      <c r="L258" s="331">
        <f>'HP aerial'!G26</f>
        <v>0</v>
      </c>
      <c r="M258" s="331">
        <f>'HP aerial'!H26</f>
        <v>0</v>
      </c>
      <c r="N258" s="331" t="s">
        <v>140</v>
      </c>
      <c r="O258" s="331" t="s">
        <v>140</v>
      </c>
      <c r="P258" s="331">
        <f>'HP aerial'!I26</f>
        <v>9.0000000000000018</v>
      </c>
      <c r="Q258" s="331">
        <f>'HP aerial'!J26</f>
        <v>0.99999999999999911</v>
      </c>
      <c r="R258" s="331" t="s">
        <v>140</v>
      </c>
      <c r="S258" s="331" t="s">
        <v>140</v>
      </c>
      <c r="T258" s="129">
        <f>'HP aerial'!L26</f>
        <v>5445</v>
      </c>
      <c r="U258" s="129">
        <f>'HP aerial'!N26</f>
        <v>4791.6000000000004</v>
      </c>
      <c r="V258" s="129">
        <f>'HP aerial'!O26</f>
        <v>653.4</v>
      </c>
      <c r="W258" s="129" t="s">
        <v>140</v>
      </c>
      <c r="X258" s="129" t="s">
        <v>140</v>
      </c>
      <c r="Y258" s="276">
        <f>'HP aerial'!P26</f>
        <v>0</v>
      </c>
      <c r="Z258" s="276">
        <f>'HP aerial'!Q26</f>
        <v>0</v>
      </c>
      <c r="AA258" s="276" t="s">
        <v>140</v>
      </c>
      <c r="AB258" s="276" t="s">
        <v>140</v>
      </c>
      <c r="AC258" s="276">
        <f>'HP aerial'!R26</f>
        <v>0</v>
      </c>
      <c r="AD258" s="276">
        <f>'HP aerial'!S26</f>
        <v>0</v>
      </c>
      <c r="AE258" s="276" t="s">
        <v>140</v>
      </c>
      <c r="AF258" s="276" t="s">
        <v>140</v>
      </c>
      <c r="AG258" s="276">
        <f>'HP aerial'!T26</f>
        <v>4791.6000000000004</v>
      </c>
      <c r="AH258" s="276">
        <f>'HP aerial'!U26</f>
        <v>653.4</v>
      </c>
      <c r="AI258" s="276" t="s">
        <v>140</v>
      </c>
      <c r="AJ258" s="276" t="s">
        <v>140</v>
      </c>
    </row>
    <row r="259" spans="1:36" ht="18.75" hidden="1">
      <c r="A259" s="336" t="s">
        <v>152</v>
      </c>
      <c r="B259" s="334" t="s">
        <v>14</v>
      </c>
      <c r="C259" s="117">
        <f>'HP aerial'!B27</f>
        <v>1.577</v>
      </c>
      <c r="D259" s="49">
        <f>'HP aerial'!C27</f>
        <v>1419.3</v>
      </c>
      <c r="E259" s="49">
        <f>'HP aerial'!D27</f>
        <v>157.69999999999996</v>
      </c>
      <c r="F259" s="49" t="s">
        <v>140</v>
      </c>
      <c r="G259" s="49" t="s">
        <v>140</v>
      </c>
      <c r="H259" s="331">
        <f>'HP aerial'!E27</f>
        <v>0</v>
      </c>
      <c r="I259" s="331">
        <f>'HP aerial'!F27</f>
        <v>0</v>
      </c>
      <c r="J259" s="331" t="s">
        <v>140</v>
      </c>
      <c r="K259" s="331" t="s">
        <v>140</v>
      </c>
      <c r="L259" s="331">
        <f>'HP aerial'!G27</f>
        <v>0</v>
      </c>
      <c r="M259" s="331">
        <f>'HP aerial'!H27</f>
        <v>0</v>
      </c>
      <c r="N259" s="331" t="s">
        <v>140</v>
      </c>
      <c r="O259" s="331" t="s">
        <v>140</v>
      </c>
      <c r="P259" s="331">
        <f>'HP aerial'!I27</f>
        <v>1419.3</v>
      </c>
      <c r="Q259" s="331">
        <f>'HP aerial'!J27</f>
        <v>157.69999999999996</v>
      </c>
      <c r="R259" s="331" t="s">
        <v>140</v>
      </c>
      <c r="S259" s="331" t="s">
        <v>140</v>
      </c>
      <c r="T259" s="129">
        <f>'HP aerial'!L27</f>
        <v>74558</v>
      </c>
      <c r="U259" s="129">
        <f>'HP aerial'!N27</f>
        <v>65611.039999999994</v>
      </c>
      <c r="V259" s="129">
        <f>'HP aerial'!O27</f>
        <v>8946.9600000000064</v>
      </c>
      <c r="W259" s="129" t="s">
        <v>140</v>
      </c>
      <c r="X259" s="129" t="s">
        <v>140</v>
      </c>
      <c r="Y259" s="276">
        <f>'HP aerial'!P27</f>
        <v>0</v>
      </c>
      <c r="Z259" s="276">
        <f>'HP aerial'!Q27</f>
        <v>0</v>
      </c>
      <c r="AA259" s="276" t="s">
        <v>140</v>
      </c>
      <c r="AB259" s="276" t="s">
        <v>140</v>
      </c>
      <c r="AC259" s="276">
        <f>'HP aerial'!R27</f>
        <v>0</v>
      </c>
      <c r="AD259" s="276">
        <f>'HP aerial'!S27</f>
        <v>0</v>
      </c>
      <c r="AE259" s="276" t="s">
        <v>140</v>
      </c>
      <c r="AF259" s="276" t="s">
        <v>140</v>
      </c>
      <c r="AG259" s="276">
        <f>'HP aerial'!T27</f>
        <v>65611.039999999994</v>
      </c>
      <c r="AH259" s="276">
        <f>'HP aerial'!U27</f>
        <v>8946.9600000000064</v>
      </c>
      <c r="AI259" s="276" t="s">
        <v>140</v>
      </c>
      <c r="AJ259" s="276" t="s">
        <v>140</v>
      </c>
    </row>
    <row r="260" spans="1:36" ht="18.75" hidden="1">
      <c r="A260" s="336" t="s">
        <v>152</v>
      </c>
      <c r="B260" s="334" t="s">
        <v>12</v>
      </c>
      <c r="C260" s="117">
        <f>'HP aerial'!B28</f>
        <v>0</v>
      </c>
      <c r="D260" s="49">
        <f>'HP aerial'!C28</f>
        <v>0</v>
      </c>
      <c r="E260" s="49">
        <f>'HP aerial'!D28</f>
        <v>0</v>
      </c>
      <c r="F260" s="49" t="s">
        <v>140</v>
      </c>
      <c r="G260" s="49" t="s">
        <v>140</v>
      </c>
      <c r="H260" s="331">
        <f>'HP aerial'!E28</f>
        <v>0</v>
      </c>
      <c r="I260" s="331">
        <f>'HP aerial'!F28</f>
        <v>0</v>
      </c>
      <c r="J260" s="331" t="s">
        <v>140</v>
      </c>
      <c r="K260" s="331" t="s">
        <v>140</v>
      </c>
      <c r="L260" s="331">
        <f>'HP aerial'!G28</f>
        <v>0</v>
      </c>
      <c r="M260" s="331">
        <f>'HP aerial'!H28</f>
        <v>0</v>
      </c>
      <c r="N260" s="331" t="s">
        <v>140</v>
      </c>
      <c r="O260" s="331" t="s">
        <v>140</v>
      </c>
      <c r="P260" s="331">
        <f>'HP aerial'!I28</f>
        <v>0</v>
      </c>
      <c r="Q260" s="331">
        <f>'HP aerial'!J28</f>
        <v>0</v>
      </c>
      <c r="R260" s="331" t="s">
        <v>140</v>
      </c>
      <c r="S260" s="331" t="s">
        <v>140</v>
      </c>
      <c r="T260" s="129">
        <f>'HP aerial'!L28</f>
        <v>0</v>
      </c>
      <c r="U260" s="129">
        <f>'HP aerial'!N28</f>
        <v>0</v>
      </c>
      <c r="V260" s="129">
        <f>'HP aerial'!O28</f>
        <v>0</v>
      </c>
      <c r="W260" s="129" t="s">
        <v>140</v>
      </c>
      <c r="X260" s="129" t="s">
        <v>140</v>
      </c>
      <c r="Y260" s="276">
        <f>'HP aerial'!P28</f>
        <v>0</v>
      </c>
      <c r="Z260" s="276">
        <f>'HP aerial'!Q28</f>
        <v>0</v>
      </c>
      <c r="AA260" s="276" t="s">
        <v>140</v>
      </c>
      <c r="AB260" s="276" t="s">
        <v>140</v>
      </c>
      <c r="AC260" s="276">
        <f>'HP aerial'!R28</f>
        <v>0</v>
      </c>
      <c r="AD260" s="276">
        <f>'HP aerial'!S28</f>
        <v>0</v>
      </c>
      <c r="AE260" s="276" t="s">
        <v>140</v>
      </c>
      <c r="AF260" s="276" t="s">
        <v>140</v>
      </c>
      <c r="AG260" s="276">
        <f>'HP aerial'!T28</f>
        <v>0</v>
      </c>
      <c r="AH260" s="276">
        <f>'HP aerial'!U28</f>
        <v>0</v>
      </c>
      <c r="AI260" s="276" t="s">
        <v>140</v>
      </c>
      <c r="AJ260" s="276" t="s">
        <v>140</v>
      </c>
    </row>
    <row r="261" spans="1:36" ht="18.75" hidden="1">
      <c r="A261" s="336" t="s">
        <v>152</v>
      </c>
      <c r="B261" s="334" t="s">
        <v>25</v>
      </c>
      <c r="C261" s="117">
        <f>'HP aerial'!B29</f>
        <v>5.8999999999999997E-2</v>
      </c>
      <c r="D261" s="49">
        <f>'HP aerial'!C29</f>
        <v>53.1</v>
      </c>
      <c r="E261" s="49">
        <f>'HP aerial'!D29</f>
        <v>5.8999999999999959</v>
      </c>
      <c r="F261" s="49" t="s">
        <v>140</v>
      </c>
      <c r="G261" s="49" t="s">
        <v>140</v>
      </c>
      <c r="H261" s="331">
        <f>'HP aerial'!E29</f>
        <v>0</v>
      </c>
      <c r="I261" s="331">
        <f>'HP aerial'!F29</f>
        <v>0</v>
      </c>
      <c r="J261" s="331" t="s">
        <v>140</v>
      </c>
      <c r="K261" s="331" t="s">
        <v>140</v>
      </c>
      <c r="L261" s="331">
        <f>'HP aerial'!G29</f>
        <v>0</v>
      </c>
      <c r="M261" s="331">
        <f>'HP aerial'!H29</f>
        <v>0</v>
      </c>
      <c r="N261" s="331" t="s">
        <v>140</v>
      </c>
      <c r="O261" s="331" t="s">
        <v>140</v>
      </c>
      <c r="P261" s="331">
        <f>'HP aerial'!I29</f>
        <v>53.1</v>
      </c>
      <c r="Q261" s="331">
        <f>'HP aerial'!J29</f>
        <v>5.8999999999999959</v>
      </c>
      <c r="R261" s="331" t="s">
        <v>140</v>
      </c>
      <c r="S261" s="331" t="s">
        <v>140</v>
      </c>
      <c r="T261" s="129">
        <f>'HP aerial'!L29</f>
        <v>4590</v>
      </c>
      <c r="U261" s="129">
        <f>'HP aerial'!N29</f>
        <v>3672</v>
      </c>
      <c r="V261" s="129">
        <f>'HP aerial'!O29</f>
        <v>918</v>
      </c>
      <c r="W261" s="129" t="s">
        <v>140</v>
      </c>
      <c r="X261" s="129" t="s">
        <v>140</v>
      </c>
      <c r="Y261" s="276">
        <f>'HP aerial'!P29</f>
        <v>0</v>
      </c>
      <c r="Z261" s="276">
        <f>'HP aerial'!Q29</f>
        <v>0</v>
      </c>
      <c r="AA261" s="276" t="s">
        <v>140</v>
      </c>
      <c r="AB261" s="276" t="s">
        <v>140</v>
      </c>
      <c r="AC261" s="276">
        <f>'HP aerial'!R29</f>
        <v>0</v>
      </c>
      <c r="AD261" s="276">
        <f>'HP aerial'!S29</f>
        <v>0</v>
      </c>
      <c r="AE261" s="276" t="s">
        <v>140</v>
      </c>
      <c r="AF261" s="276" t="s">
        <v>140</v>
      </c>
      <c r="AG261" s="276">
        <f>'HP aerial'!T29</f>
        <v>3672</v>
      </c>
      <c r="AH261" s="276">
        <f>'HP aerial'!U29</f>
        <v>918</v>
      </c>
      <c r="AI261" s="276" t="s">
        <v>140</v>
      </c>
      <c r="AJ261" s="276" t="s">
        <v>140</v>
      </c>
    </row>
    <row r="262" spans="1:36" ht="18.75" hidden="1">
      <c r="A262" s="336" t="s">
        <v>152</v>
      </c>
      <c r="B262" s="334" t="s">
        <v>26</v>
      </c>
      <c r="C262" s="117">
        <f>'HP aerial'!B30</f>
        <v>2.6230230000000004E-2</v>
      </c>
      <c r="D262" s="49">
        <f>'HP aerial'!C30</f>
        <v>23.607207000000002</v>
      </c>
      <c r="E262" s="49">
        <f>'HP aerial'!D30</f>
        <v>2.6230229999999986</v>
      </c>
      <c r="F262" s="49" t="s">
        <v>140</v>
      </c>
      <c r="G262" s="49" t="s">
        <v>140</v>
      </c>
      <c r="H262" s="331">
        <f>'HP aerial'!E30</f>
        <v>0</v>
      </c>
      <c r="I262" s="331">
        <f>'HP aerial'!F30</f>
        <v>0</v>
      </c>
      <c r="J262" s="331" t="s">
        <v>140</v>
      </c>
      <c r="K262" s="331" t="s">
        <v>140</v>
      </c>
      <c r="L262" s="331">
        <f>'HP aerial'!G30</f>
        <v>0</v>
      </c>
      <c r="M262" s="331">
        <f>'HP aerial'!H30</f>
        <v>0</v>
      </c>
      <c r="N262" s="331" t="s">
        <v>140</v>
      </c>
      <c r="O262" s="331" t="s">
        <v>140</v>
      </c>
      <c r="P262" s="331">
        <f>'HP aerial'!I30</f>
        <v>23.607207000000002</v>
      </c>
      <c r="Q262" s="331">
        <f>'HP aerial'!J30</f>
        <v>2.6230229999999986</v>
      </c>
      <c r="R262" s="331" t="s">
        <v>140</v>
      </c>
      <c r="S262" s="331" t="s">
        <v>140</v>
      </c>
      <c r="T262" s="129">
        <f>'HP aerial'!L30</f>
        <v>7473</v>
      </c>
      <c r="U262" s="129">
        <f>'HP aerial'!N30</f>
        <v>6725.7</v>
      </c>
      <c r="V262" s="129">
        <f>'HP aerial'!O30</f>
        <v>747.30000000000018</v>
      </c>
      <c r="W262" s="129" t="s">
        <v>140</v>
      </c>
      <c r="X262" s="129" t="s">
        <v>140</v>
      </c>
      <c r="Y262" s="276">
        <f>'HP aerial'!P30</f>
        <v>0</v>
      </c>
      <c r="Z262" s="276">
        <f>'HP aerial'!Q30</f>
        <v>0</v>
      </c>
      <c r="AA262" s="276" t="s">
        <v>140</v>
      </c>
      <c r="AB262" s="276" t="s">
        <v>140</v>
      </c>
      <c r="AC262" s="276">
        <f>'HP aerial'!R30</f>
        <v>0</v>
      </c>
      <c r="AD262" s="276">
        <f>'HP aerial'!S30</f>
        <v>0</v>
      </c>
      <c r="AE262" s="276" t="s">
        <v>140</v>
      </c>
      <c r="AF262" s="276" t="s">
        <v>140</v>
      </c>
      <c r="AG262" s="276">
        <f>'HP aerial'!T30</f>
        <v>6725.7</v>
      </c>
      <c r="AH262" s="276">
        <f>'HP aerial'!U30</f>
        <v>747.30000000000018</v>
      </c>
      <c r="AI262" s="276" t="s">
        <v>140</v>
      </c>
      <c r="AJ262" s="276" t="s">
        <v>140</v>
      </c>
    </row>
    <row r="263" spans="1:36" ht="18.75" hidden="1">
      <c r="A263" s="336" t="s">
        <v>152</v>
      </c>
      <c r="B263" s="334" t="s">
        <v>5</v>
      </c>
      <c r="C263" s="117">
        <f>'HP aerial'!B31</f>
        <v>1.1519999999999999</v>
      </c>
      <c r="D263" s="49">
        <f>'HP aerial'!C31</f>
        <v>1036.8</v>
      </c>
      <c r="E263" s="49">
        <f>'HP aerial'!D31</f>
        <v>115.19999999999997</v>
      </c>
      <c r="F263" s="49" t="s">
        <v>140</v>
      </c>
      <c r="G263" s="49" t="s">
        <v>140</v>
      </c>
      <c r="H263" s="331">
        <f>'HP aerial'!E31</f>
        <v>0</v>
      </c>
      <c r="I263" s="331">
        <f>'HP aerial'!F31</f>
        <v>0</v>
      </c>
      <c r="J263" s="331" t="s">
        <v>140</v>
      </c>
      <c r="K263" s="331" t="s">
        <v>140</v>
      </c>
      <c r="L263" s="331">
        <f>'HP aerial'!G31</f>
        <v>0</v>
      </c>
      <c r="M263" s="331">
        <f>'HP aerial'!H31</f>
        <v>0</v>
      </c>
      <c r="N263" s="331" t="s">
        <v>140</v>
      </c>
      <c r="O263" s="331" t="s">
        <v>140</v>
      </c>
      <c r="P263" s="331">
        <f>'HP aerial'!I31</f>
        <v>1036.8</v>
      </c>
      <c r="Q263" s="331">
        <f>'HP aerial'!J31</f>
        <v>115.19999999999997</v>
      </c>
      <c r="R263" s="331" t="s">
        <v>140</v>
      </c>
      <c r="S263" s="331" t="s">
        <v>140</v>
      </c>
      <c r="T263" s="129">
        <f>'HP aerial'!L31</f>
        <v>194508</v>
      </c>
      <c r="U263" s="129">
        <f>'HP aerial'!N31</f>
        <v>190617.84</v>
      </c>
      <c r="V263" s="129">
        <f>'HP aerial'!O31</f>
        <v>3890.1600000000035</v>
      </c>
      <c r="W263" s="129" t="s">
        <v>140</v>
      </c>
      <c r="X263" s="129" t="s">
        <v>140</v>
      </c>
      <c r="Y263" s="276">
        <f>'HP aerial'!P31</f>
        <v>0</v>
      </c>
      <c r="Z263" s="276">
        <f>'HP aerial'!Q31</f>
        <v>0</v>
      </c>
      <c r="AA263" s="276" t="s">
        <v>140</v>
      </c>
      <c r="AB263" s="276" t="s">
        <v>140</v>
      </c>
      <c r="AC263" s="276">
        <f>'HP aerial'!R31</f>
        <v>0</v>
      </c>
      <c r="AD263" s="276">
        <f>'HP aerial'!S31</f>
        <v>0</v>
      </c>
      <c r="AE263" s="276" t="s">
        <v>140</v>
      </c>
      <c r="AF263" s="276" t="s">
        <v>140</v>
      </c>
      <c r="AG263" s="276">
        <f>'HP aerial'!T31</f>
        <v>190617.84</v>
      </c>
      <c r="AH263" s="276">
        <f>'HP aerial'!U31</f>
        <v>3890.1600000000035</v>
      </c>
      <c r="AI263" s="276" t="s">
        <v>140</v>
      </c>
      <c r="AJ263" s="276" t="s">
        <v>140</v>
      </c>
    </row>
    <row r="264" spans="1:36" ht="18.75" hidden="1">
      <c r="A264" s="336" t="s">
        <v>152</v>
      </c>
      <c r="B264" s="334" t="s">
        <v>7</v>
      </c>
      <c r="C264" s="117">
        <f>'HP aerial'!B32</f>
        <v>3.419</v>
      </c>
      <c r="D264" s="49">
        <f>'HP aerial'!C32</f>
        <v>3077.1000000000004</v>
      </c>
      <c r="E264" s="49">
        <f>'HP aerial'!D32</f>
        <v>341.89999999999986</v>
      </c>
      <c r="F264" s="49" t="s">
        <v>140</v>
      </c>
      <c r="G264" s="49" t="s">
        <v>140</v>
      </c>
      <c r="H264" s="331">
        <f>'HP aerial'!E32</f>
        <v>0</v>
      </c>
      <c r="I264" s="331">
        <f>'HP aerial'!F32</f>
        <v>0</v>
      </c>
      <c r="J264" s="331" t="s">
        <v>140</v>
      </c>
      <c r="K264" s="331" t="s">
        <v>140</v>
      </c>
      <c r="L264" s="331">
        <f>'HP aerial'!G32</f>
        <v>246.16800000000003</v>
      </c>
      <c r="M264" s="331">
        <f>'HP aerial'!H32</f>
        <v>27.35199999999999</v>
      </c>
      <c r="N264" s="331" t="s">
        <v>140</v>
      </c>
      <c r="O264" s="331" t="s">
        <v>140</v>
      </c>
      <c r="P264" s="331">
        <f>'HP aerial'!I32</f>
        <v>2830.9320000000002</v>
      </c>
      <c r="Q264" s="331">
        <f>'HP aerial'!J32</f>
        <v>314.54799999999989</v>
      </c>
      <c r="R264" s="331" t="s">
        <v>140</v>
      </c>
      <c r="S264" s="331" t="s">
        <v>140</v>
      </c>
      <c r="T264" s="129">
        <f>'HP aerial'!L32</f>
        <v>821266</v>
      </c>
      <c r="U264" s="129">
        <f>'HP aerial'!N32</f>
        <v>698076.1</v>
      </c>
      <c r="V264" s="129">
        <f>'HP aerial'!O32</f>
        <v>123189.90000000002</v>
      </c>
      <c r="W264" s="129" t="s">
        <v>140</v>
      </c>
      <c r="X264" s="129" t="s">
        <v>140</v>
      </c>
      <c r="Y264" s="276">
        <f>'HP aerial'!P32</f>
        <v>0</v>
      </c>
      <c r="Z264" s="276">
        <f>'HP aerial'!Q32</f>
        <v>0</v>
      </c>
      <c r="AA264" s="276" t="s">
        <v>140</v>
      </c>
      <c r="AB264" s="276" t="s">
        <v>140</v>
      </c>
      <c r="AC264" s="276">
        <f>'HP aerial'!R32</f>
        <v>55846.087999999996</v>
      </c>
      <c r="AD264" s="276">
        <f>'HP aerial'!S32</f>
        <v>9855.1920000000027</v>
      </c>
      <c r="AE264" s="276" t="s">
        <v>140</v>
      </c>
      <c r="AF264" s="276" t="s">
        <v>140</v>
      </c>
      <c r="AG264" s="276">
        <f>'HP aerial'!T32</f>
        <v>642230.01199999999</v>
      </c>
      <c r="AH264" s="276">
        <f>'HP aerial'!U32</f>
        <v>113334.70800000001</v>
      </c>
      <c r="AI264" s="276" t="s">
        <v>140</v>
      </c>
      <c r="AJ264" s="276" t="s">
        <v>140</v>
      </c>
    </row>
    <row r="265" spans="1:36" ht="18.75" hidden="1">
      <c r="A265" s="336" t="s">
        <v>152</v>
      </c>
      <c r="B265" s="334" t="s">
        <v>1</v>
      </c>
      <c r="C265" s="117">
        <f>'HP aerial'!B33</f>
        <v>0.81399999999999995</v>
      </c>
      <c r="D265" s="49">
        <f>'HP aerial'!C33</f>
        <v>732.59999999999991</v>
      </c>
      <c r="E265" s="49">
        <f>'HP aerial'!D33</f>
        <v>81.400000000000034</v>
      </c>
      <c r="F265" s="49" t="s">
        <v>140</v>
      </c>
      <c r="G265" s="49" t="s">
        <v>140</v>
      </c>
      <c r="H265" s="331">
        <f>'HP aerial'!E33</f>
        <v>0</v>
      </c>
      <c r="I265" s="331">
        <f>'HP aerial'!F33</f>
        <v>0</v>
      </c>
      <c r="J265" s="331" t="s">
        <v>140</v>
      </c>
      <c r="K265" s="331" t="s">
        <v>140</v>
      </c>
      <c r="L265" s="331">
        <f>'HP aerial'!G33</f>
        <v>0</v>
      </c>
      <c r="M265" s="331">
        <f>'HP aerial'!H33</f>
        <v>0</v>
      </c>
      <c r="N265" s="331" t="s">
        <v>140</v>
      </c>
      <c r="O265" s="331" t="s">
        <v>140</v>
      </c>
      <c r="P265" s="331">
        <f>'HP aerial'!I33</f>
        <v>732.59999999999991</v>
      </c>
      <c r="Q265" s="331">
        <f>'HP aerial'!J33</f>
        <v>81.400000000000034</v>
      </c>
      <c r="R265" s="331" t="s">
        <v>140</v>
      </c>
      <c r="S265" s="331" t="s">
        <v>140</v>
      </c>
      <c r="T265" s="129">
        <f>'HP aerial'!L33</f>
        <v>65835</v>
      </c>
      <c r="U265" s="129">
        <f>'HP aerial'!N33</f>
        <v>55959.75</v>
      </c>
      <c r="V265" s="129">
        <f>'HP aerial'!O33</f>
        <v>9875.25</v>
      </c>
      <c r="W265" s="129" t="s">
        <v>140</v>
      </c>
      <c r="X265" s="129" t="s">
        <v>140</v>
      </c>
      <c r="Y265" s="276">
        <f>'HP aerial'!P33</f>
        <v>0</v>
      </c>
      <c r="Z265" s="276">
        <f>'HP aerial'!Q33</f>
        <v>0</v>
      </c>
      <c r="AA265" s="276" t="s">
        <v>140</v>
      </c>
      <c r="AB265" s="276" t="s">
        <v>140</v>
      </c>
      <c r="AC265" s="276">
        <f>'HP aerial'!R33</f>
        <v>0</v>
      </c>
      <c r="AD265" s="276">
        <f>'HP aerial'!S33</f>
        <v>0</v>
      </c>
      <c r="AE265" s="276" t="s">
        <v>140</v>
      </c>
      <c r="AF265" s="276" t="s">
        <v>140</v>
      </c>
      <c r="AG265" s="276">
        <f>'HP aerial'!T33</f>
        <v>55959.75</v>
      </c>
      <c r="AH265" s="276">
        <f>'HP aerial'!U33</f>
        <v>9875.25</v>
      </c>
      <c r="AI265" s="276" t="s">
        <v>140</v>
      </c>
      <c r="AJ265" s="276" t="s">
        <v>140</v>
      </c>
    </row>
    <row r="266" spans="1:36" ht="18.75">
      <c r="A266" s="336" t="s">
        <v>152</v>
      </c>
      <c r="B266" s="334" t="s">
        <v>44</v>
      </c>
      <c r="C266" s="117">
        <f>'HP aerial'!B34</f>
        <v>98.926230229999987</v>
      </c>
      <c r="D266" s="49">
        <f>'HP aerial'!C34</f>
        <v>89033.607207000008</v>
      </c>
      <c r="E266" s="49">
        <f>'HP aerial'!D34</f>
        <v>9892.6230229999983</v>
      </c>
      <c r="F266" s="49" t="s">
        <v>140</v>
      </c>
      <c r="G266" s="49" t="s">
        <v>140</v>
      </c>
      <c r="H266" s="331">
        <f>'HP aerial'!E34</f>
        <v>84.707999999999998</v>
      </c>
      <c r="I266" s="331">
        <f>'HP aerial'!F34</f>
        <v>9.4120000000000044</v>
      </c>
      <c r="J266" s="331" t="s">
        <v>140</v>
      </c>
      <c r="K266" s="331" t="s">
        <v>140</v>
      </c>
      <c r="L266" s="331">
        <f>'HP aerial'!G34</f>
        <v>682.173</v>
      </c>
      <c r="M266" s="331">
        <f>'HP aerial'!H34</f>
        <v>75.796999999999983</v>
      </c>
      <c r="N266" s="331" t="s">
        <v>140</v>
      </c>
      <c r="O266" s="331" t="s">
        <v>140</v>
      </c>
      <c r="P266" s="331">
        <f>'HP aerial'!I34</f>
        <v>88266.726207</v>
      </c>
      <c r="Q266" s="331">
        <f>'HP aerial'!J34</f>
        <v>9807.4140229999994</v>
      </c>
      <c r="R266" s="331" t="s">
        <v>140</v>
      </c>
      <c r="S266" s="331" t="s">
        <v>140</v>
      </c>
      <c r="T266" s="129">
        <f>'HP aerial'!L34</f>
        <v>23600726</v>
      </c>
      <c r="U266" s="129">
        <f>'HP aerial'!N34</f>
        <v>18990001.590000004</v>
      </c>
      <c r="V266" s="129">
        <f>'HP aerial'!O34</f>
        <v>4610724.4100000011</v>
      </c>
      <c r="W266" s="129" t="s">
        <v>140</v>
      </c>
      <c r="X266" s="129" t="s">
        <v>140</v>
      </c>
      <c r="Y266" s="276">
        <f>'HP aerial'!P34</f>
        <v>17454.621300000003</v>
      </c>
      <c r="Z266" s="276">
        <f>'HP aerial'!Q34</f>
        <v>1313.7886999999987</v>
      </c>
      <c r="AA266" s="276" t="s">
        <v>140</v>
      </c>
      <c r="AB266" s="276" t="s">
        <v>140</v>
      </c>
      <c r="AC266" s="276">
        <f>'HP aerial'!R34</f>
        <v>129903.5318</v>
      </c>
      <c r="AD266" s="276">
        <f>'HP aerial'!S34</f>
        <v>15429.4082</v>
      </c>
      <c r="AE266" s="276" t="s">
        <v>140</v>
      </c>
      <c r="AF266" s="276" t="s">
        <v>140</v>
      </c>
      <c r="AG266" s="276">
        <f>'HP aerial'!T34</f>
        <v>18842643.436900001</v>
      </c>
      <c r="AH266" s="276">
        <f>'HP aerial'!U34</f>
        <v>4593981.2131000003</v>
      </c>
      <c r="AI266" s="276" t="s">
        <v>140</v>
      </c>
      <c r="AJ266" s="276" t="s">
        <v>140</v>
      </c>
    </row>
    <row r="267" spans="1:36" ht="18.75" hidden="1">
      <c r="A267" s="336" t="s">
        <v>152</v>
      </c>
      <c r="B267" s="334" t="s">
        <v>29</v>
      </c>
      <c r="C267" s="117">
        <f>'HP aerial'!B36</f>
        <v>2.9119041250000004</v>
      </c>
      <c r="D267" s="49">
        <f>'HP aerial'!C36</f>
        <v>2620.7137125000004</v>
      </c>
      <c r="E267" s="49">
        <f>'HP aerial'!D36</f>
        <v>291.19041249999998</v>
      </c>
      <c r="F267" s="49" t="s">
        <v>140</v>
      </c>
      <c r="G267" s="49" t="s">
        <v>140</v>
      </c>
      <c r="H267" s="331">
        <f>'HP aerial'!E36</f>
        <v>0</v>
      </c>
      <c r="I267" s="331">
        <f>'HP aerial'!F36</f>
        <v>0</v>
      </c>
      <c r="J267" s="331" t="s">
        <v>140</v>
      </c>
      <c r="K267" s="331" t="s">
        <v>140</v>
      </c>
      <c r="L267" s="331">
        <f>'HP aerial'!G36</f>
        <v>0</v>
      </c>
      <c r="M267" s="331">
        <f>'HP aerial'!H36</f>
        <v>0</v>
      </c>
      <c r="N267" s="331" t="s">
        <v>140</v>
      </c>
      <c r="O267" s="331" t="s">
        <v>140</v>
      </c>
      <c r="P267" s="331">
        <f>'HP aerial'!I36</f>
        <v>2620.7137125000004</v>
      </c>
      <c r="Q267" s="331">
        <f>'HP aerial'!J36</f>
        <v>291.19041249999998</v>
      </c>
      <c r="R267" s="331" t="s">
        <v>140</v>
      </c>
      <c r="S267" s="331" t="s">
        <v>140</v>
      </c>
      <c r="T267" s="129">
        <f>'HP aerial'!L36</f>
        <v>556392</v>
      </c>
      <c r="U267" s="129">
        <f>'HP aerial'!N36</f>
        <v>500752</v>
      </c>
      <c r="V267" s="129">
        <f>'HP aerial'!O36</f>
        <v>55640</v>
      </c>
      <c r="W267" s="129" t="s">
        <v>140</v>
      </c>
      <c r="X267" s="129" t="s">
        <v>140</v>
      </c>
      <c r="Y267" s="276">
        <f>'HP aerial'!P36</f>
        <v>0</v>
      </c>
      <c r="Z267" s="276">
        <f>'HP aerial'!Q36</f>
        <v>0</v>
      </c>
      <c r="AA267" s="276" t="s">
        <v>140</v>
      </c>
      <c r="AB267" s="276" t="s">
        <v>140</v>
      </c>
      <c r="AC267" s="276">
        <f>'HP aerial'!R36</f>
        <v>0</v>
      </c>
      <c r="AD267" s="276">
        <f>'HP aerial'!S36</f>
        <v>0</v>
      </c>
      <c r="AE267" s="276" t="s">
        <v>140</v>
      </c>
      <c r="AF267" s="276" t="s">
        <v>140</v>
      </c>
      <c r="AG267" s="276">
        <f>'HP aerial'!T36</f>
        <v>500752</v>
      </c>
      <c r="AH267" s="276">
        <f>'HP aerial'!U36</f>
        <v>55640</v>
      </c>
      <c r="AI267" s="276" t="s">
        <v>140</v>
      </c>
      <c r="AJ267" s="276" t="s">
        <v>140</v>
      </c>
    </row>
    <row r="268" spans="1:36" ht="18.75" hidden="1">
      <c r="A268" s="336" t="s">
        <v>152</v>
      </c>
      <c r="B268" s="334" t="s">
        <v>28</v>
      </c>
      <c r="C268" s="117">
        <f>'HP aerial'!B37</f>
        <v>0.99884000000000006</v>
      </c>
      <c r="D268" s="49">
        <f>'HP aerial'!C37</f>
        <v>898.95600000000002</v>
      </c>
      <c r="E268" s="49">
        <f>'HP aerial'!D37</f>
        <v>99.884</v>
      </c>
      <c r="F268" s="49" t="s">
        <v>140</v>
      </c>
      <c r="G268" s="49" t="s">
        <v>140</v>
      </c>
      <c r="H268" s="331">
        <f>'HP aerial'!E37</f>
        <v>0</v>
      </c>
      <c r="I268" s="331">
        <f>'HP aerial'!F37</f>
        <v>0</v>
      </c>
      <c r="J268" s="331" t="s">
        <v>140</v>
      </c>
      <c r="K268" s="331" t="s">
        <v>140</v>
      </c>
      <c r="L268" s="331">
        <f>'HP aerial'!G37</f>
        <v>0</v>
      </c>
      <c r="M268" s="331">
        <f>'HP aerial'!H37</f>
        <v>0</v>
      </c>
      <c r="N268" s="331" t="s">
        <v>140</v>
      </c>
      <c r="O268" s="331" t="s">
        <v>140</v>
      </c>
      <c r="P268" s="331">
        <f>'HP aerial'!I37</f>
        <v>898.95600000000002</v>
      </c>
      <c r="Q268" s="331">
        <f>'HP aerial'!J37</f>
        <v>99.884</v>
      </c>
      <c r="R268" s="331" t="s">
        <v>140</v>
      </c>
      <c r="S268" s="331" t="s">
        <v>140</v>
      </c>
      <c r="T268" s="129">
        <f>'HP aerial'!L37</f>
        <v>87323</v>
      </c>
      <c r="U268" s="129">
        <f>'HP aerial'!N37</f>
        <v>78590</v>
      </c>
      <c r="V268" s="129">
        <f>'HP aerial'!O37</f>
        <v>8733</v>
      </c>
      <c r="W268" s="129" t="s">
        <v>140</v>
      </c>
      <c r="X268" s="129" t="s">
        <v>140</v>
      </c>
      <c r="Y268" s="276">
        <f>'HP aerial'!P37</f>
        <v>0</v>
      </c>
      <c r="Z268" s="276">
        <f>'HP aerial'!Q37</f>
        <v>0</v>
      </c>
      <c r="AA268" s="276" t="s">
        <v>140</v>
      </c>
      <c r="AB268" s="276" t="s">
        <v>140</v>
      </c>
      <c r="AC268" s="276">
        <f>'HP aerial'!R37</f>
        <v>0</v>
      </c>
      <c r="AD268" s="276">
        <f>'HP aerial'!S37</f>
        <v>0</v>
      </c>
      <c r="AE268" s="276" t="s">
        <v>140</v>
      </c>
      <c r="AF268" s="276" t="s">
        <v>140</v>
      </c>
      <c r="AG268" s="276">
        <f>'HP aerial'!T37</f>
        <v>78590</v>
      </c>
      <c r="AH268" s="276">
        <f>'HP aerial'!U37</f>
        <v>8733</v>
      </c>
      <c r="AI268" s="276" t="s">
        <v>140</v>
      </c>
      <c r="AJ268" s="276" t="s">
        <v>140</v>
      </c>
    </row>
    <row r="269" spans="1:36" ht="18.75" hidden="1">
      <c r="A269" s="336" t="s">
        <v>152</v>
      </c>
      <c r="B269" s="334" t="s">
        <v>42</v>
      </c>
      <c r="C269" s="117" t="str">
        <f>'HP aerial'!B38</f>
        <v>n.a</v>
      </c>
      <c r="D269" s="49" t="str">
        <f>'HP aerial'!C38</f>
        <v>n.a</v>
      </c>
      <c r="E269" s="49" t="str">
        <f>'HP aerial'!D38</f>
        <v>n.a</v>
      </c>
      <c r="F269" s="49" t="s">
        <v>140</v>
      </c>
      <c r="G269" s="49" t="s">
        <v>140</v>
      </c>
      <c r="H269" s="331" t="str">
        <f>'HP aerial'!E38</f>
        <v>n.a</v>
      </c>
      <c r="I269" s="331" t="str">
        <f>'HP aerial'!F38</f>
        <v>n.a</v>
      </c>
      <c r="J269" s="331" t="s">
        <v>140</v>
      </c>
      <c r="K269" s="331" t="s">
        <v>140</v>
      </c>
      <c r="L269" s="331" t="str">
        <f>'HP aerial'!G38</f>
        <v>n.a</v>
      </c>
      <c r="M269" s="331" t="str">
        <f>'HP aerial'!H38</f>
        <v>n.a</v>
      </c>
      <c r="N269" s="331" t="s">
        <v>140</v>
      </c>
      <c r="O269" s="331" t="s">
        <v>140</v>
      </c>
      <c r="P269" s="331" t="str">
        <f>'HP aerial'!I38</f>
        <v>n.a</v>
      </c>
      <c r="Q269" s="331" t="str">
        <f>'HP aerial'!J38</f>
        <v>n.a</v>
      </c>
      <c r="R269" s="331" t="s">
        <v>140</v>
      </c>
      <c r="S269" s="331" t="s">
        <v>140</v>
      </c>
      <c r="T269" s="129" t="str">
        <f>'HP aerial'!L38</f>
        <v>n.a</v>
      </c>
      <c r="U269" s="129" t="str">
        <f>'HP aerial'!N38</f>
        <v>n.a</v>
      </c>
      <c r="V269" s="129" t="str">
        <f>'HP aerial'!O38</f>
        <v>n.a</v>
      </c>
      <c r="W269" s="129" t="s">
        <v>140</v>
      </c>
      <c r="X269" s="129" t="s">
        <v>140</v>
      </c>
      <c r="Y269" s="276" t="str">
        <f>'HP aerial'!P38</f>
        <v>n.a</v>
      </c>
      <c r="Z269" s="276" t="str">
        <f>'HP aerial'!Q38</f>
        <v>n.a</v>
      </c>
      <c r="AA269" s="276" t="s">
        <v>140</v>
      </c>
      <c r="AB269" s="276" t="s">
        <v>140</v>
      </c>
      <c r="AC269" s="276" t="str">
        <f>'HP aerial'!R38</f>
        <v>n.a</v>
      </c>
      <c r="AD269" s="276" t="str">
        <f>'HP aerial'!S38</f>
        <v>n.a</v>
      </c>
      <c r="AE269" s="276" t="s">
        <v>140</v>
      </c>
      <c r="AF269" s="276" t="s">
        <v>140</v>
      </c>
      <c r="AG269" s="276" t="str">
        <f>'HP aerial'!T38</f>
        <v>n.a</v>
      </c>
      <c r="AH269" s="276" t="str">
        <f>'HP aerial'!U38</f>
        <v>n.a</v>
      </c>
      <c r="AI269" s="276" t="s">
        <v>140</v>
      </c>
      <c r="AJ269" s="276" t="s">
        <v>140</v>
      </c>
    </row>
    <row r="270" spans="1:36" ht="18.75" hidden="1">
      <c r="A270" s="340" t="s">
        <v>152</v>
      </c>
      <c r="B270" s="338" t="s">
        <v>43</v>
      </c>
      <c r="C270" s="117">
        <f>'HP aerial'!B40</f>
        <v>102.836974355</v>
      </c>
      <c r="D270" s="49">
        <f>'HP aerial'!C40</f>
        <v>92553.276919500015</v>
      </c>
      <c r="E270" s="49">
        <f>'HP aerial'!D40</f>
        <v>10283.697435499998</v>
      </c>
      <c r="F270" s="49" t="s">
        <v>140</v>
      </c>
      <c r="G270" s="49" t="s">
        <v>140</v>
      </c>
      <c r="H270" s="331">
        <f>'HP aerial'!E40</f>
        <v>84.707999999999998</v>
      </c>
      <c r="I270" s="331">
        <f>'HP aerial'!F40</f>
        <v>9.4120000000000044</v>
      </c>
      <c r="J270" s="331" t="s">
        <v>140</v>
      </c>
      <c r="K270" s="331" t="s">
        <v>140</v>
      </c>
      <c r="L270" s="331">
        <f>'HP aerial'!G40</f>
        <v>682.173</v>
      </c>
      <c r="M270" s="331">
        <f>'HP aerial'!H40</f>
        <v>75.796999999999983</v>
      </c>
      <c r="N270" s="331" t="s">
        <v>140</v>
      </c>
      <c r="O270" s="331" t="s">
        <v>140</v>
      </c>
      <c r="P270" s="331">
        <f>'HP aerial'!I40</f>
        <v>91786.395919500006</v>
      </c>
      <c r="Q270" s="331">
        <f>'HP aerial'!J40</f>
        <v>10198.488435499999</v>
      </c>
      <c r="R270" s="331" t="s">
        <v>140</v>
      </c>
      <c r="S270" s="331" t="s">
        <v>140</v>
      </c>
      <c r="T270" s="129">
        <f>'HP aerial'!L40</f>
        <v>24244441</v>
      </c>
      <c r="U270" s="129">
        <f>'HP aerial'!N40</f>
        <v>19569343.590000004</v>
      </c>
      <c r="V270" s="129">
        <f>'HP aerial'!O40</f>
        <v>4675097.4100000011</v>
      </c>
      <c r="W270" s="129" t="s">
        <v>140</v>
      </c>
      <c r="X270" s="129" t="s">
        <v>140</v>
      </c>
      <c r="Y270" s="276">
        <f>'HP aerial'!P40</f>
        <v>17454.621300000003</v>
      </c>
      <c r="Z270" s="276">
        <f>'HP aerial'!Q40</f>
        <v>1313.7886999999987</v>
      </c>
      <c r="AA270" s="276" t="s">
        <v>140</v>
      </c>
      <c r="AB270" s="276" t="s">
        <v>140</v>
      </c>
      <c r="AC270" s="276">
        <f>'HP aerial'!R40</f>
        <v>129903.5318</v>
      </c>
      <c r="AD270" s="276">
        <f>'HP aerial'!S40</f>
        <v>15429.4082</v>
      </c>
      <c r="AE270" s="276" t="s">
        <v>140</v>
      </c>
      <c r="AF270" s="276" t="s">
        <v>140</v>
      </c>
      <c r="AG270" s="276">
        <f>'HP aerial'!T40</f>
        <v>19421985.436900001</v>
      </c>
      <c r="AH270" s="276">
        <f>'HP aerial'!U40</f>
        <v>4658354.2131000003</v>
      </c>
      <c r="AI270" s="276" t="s">
        <v>140</v>
      </c>
      <c r="AJ270" s="276" t="s">
        <v>140</v>
      </c>
    </row>
    <row r="271" spans="1:36" ht="18.75" hidden="1">
      <c r="A271" s="336" t="s">
        <v>153</v>
      </c>
      <c r="B271" s="334" t="s">
        <v>6</v>
      </c>
      <c r="C271" s="117">
        <f>'HP ground el'!B6</f>
        <v>1.076668</v>
      </c>
      <c r="D271" s="49">
        <f>'HP ground el'!C6</f>
        <v>1001.30124</v>
      </c>
      <c r="E271" s="49">
        <f>'HP ground el'!D6</f>
        <v>75.366759999999857</v>
      </c>
      <c r="F271" s="49" t="s">
        <v>140</v>
      </c>
      <c r="G271" s="49" t="s">
        <v>140</v>
      </c>
      <c r="H271" s="331">
        <f>'HP ground el'!E6</f>
        <v>20.026024800000005</v>
      </c>
      <c r="I271" s="331">
        <f>'HP ground el'!F6</f>
        <v>1.5073351999999973</v>
      </c>
      <c r="J271" s="331" t="s">
        <v>140</v>
      </c>
      <c r="K271" s="331" t="s">
        <v>140</v>
      </c>
      <c r="L271" s="331">
        <f>'HP ground el'!G6</f>
        <v>200.26024800000002</v>
      </c>
      <c r="M271" s="331">
        <f>'HP ground el'!H6</f>
        <v>15.073351999999973</v>
      </c>
      <c r="N271" s="331" t="s">
        <v>140</v>
      </c>
      <c r="O271" s="331" t="s">
        <v>140</v>
      </c>
      <c r="P271" s="331">
        <f>'HP ground el'!I6</f>
        <v>781.0149672</v>
      </c>
      <c r="Q271" s="331">
        <f>'HP ground el'!J6</f>
        <v>58.786072799999893</v>
      </c>
      <c r="R271" s="331" t="s">
        <v>140</v>
      </c>
      <c r="S271" s="331" t="s">
        <v>140</v>
      </c>
      <c r="T271" s="129">
        <f>'HP ground el'!L6</f>
        <v>83088</v>
      </c>
      <c r="U271" s="129">
        <f>'HP ground el'!N6</f>
        <v>74779.199999999997</v>
      </c>
      <c r="V271" s="129">
        <f>'HP ground el'!O6</f>
        <v>8308.8000000000011</v>
      </c>
      <c r="W271" s="129" t="s">
        <v>140</v>
      </c>
      <c r="X271" s="129" t="s">
        <v>140</v>
      </c>
      <c r="Y271" s="276">
        <f>'HP ground el'!P6</f>
        <v>1495.5840000000001</v>
      </c>
      <c r="Z271" s="276">
        <f>'HP ground el'!Q6</f>
        <v>166.17600000000002</v>
      </c>
      <c r="AA271" s="276" t="s">
        <v>140</v>
      </c>
      <c r="AB271" s="276" t="s">
        <v>140</v>
      </c>
      <c r="AC271" s="276">
        <f>'HP ground el'!R6</f>
        <v>14955.84</v>
      </c>
      <c r="AD271" s="276">
        <f>'HP ground el'!S6</f>
        <v>1661.7600000000002</v>
      </c>
      <c r="AE271" s="276" t="s">
        <v>140</v>
      </c>
      <c r="AF271" s="276" t="s">
        <v>140</v>
      </c>
      <c r="AG271" s="276">
        <f>'HP ground el'!T6</f>
        <v>58327.775999999998</v>
      </c>
      <c r="AH271" s="276">
        <f>'HP ground el'!U6</f>
        <v>6480.8640000000005</v>
      </c>
      <c r="AI271" s="276" t="s">
        <v>140</v>
      </c>
      <c r="AJ271" s="276" t="s">
        <v>140</v>
      </c>
    </row>
    <row r="272" spans="1:36" ht="18.75" hidden="1">
      <c r="A272" s="336" t="s">
        <v>153</v>
      </c>
      <c r="B272" s="334" t="s">
        <v>9</v>
      </c>
      <c r="C272" s="117">
        <f>'HP ground el'!B7</f>
        <v>6.1203199999999999E-2</v>
      </c>
      <c r="D272" s="49">
        <f>'HP ground el'!C7</f>
        <v>55.082880000000003</v>
      </c>
      <c r="E272" s="49">
        <f>'HP ground el'!D7</f>
        <v>6.1203199999999987</v>
      </c>
      <c r="F272" s="49" t="s">
        <v>140</v>
      </c>
      <c r="G272" s="49" t="s">
        <v>140</v>
      </c>
      <c r="H272" s="331">
        <f>'HP ground el'!E7</f>
        <v>0</v>
      </c>
      <c r="I272" s="331">
        <f>'HP ground el'!F7</f>
        <v>0</v>
      </c>
      <c r="J272" s="331" t="s">
        <v>140</v>
      </c>
      <c r="K272" s="331" t="s">
        <v>140</v>
      </c>
      <c r="L272" s="331">
        <f>'HP ground el'!G7</f>
        <v>0</v>
      </c>
      <c r="M272" s="331">
        <f>'HP ground el'!H7</f>
        <v>0</v>
      </c>
      <c r="N272" s="331" t="s">
        <v>140</v>
      </c>
      <c r="O272" s="331" t="s">
        <v>140</v>
      </c>
      <c r="P272" s="331">
        <f>'HP ground el'!I7</f>
        <v>55.082880000000003</v>
      </c>
      <c r="Q272" s="331">
        <f>'HP ground el'!J7</f>
        <v>6.1203199999999987</v>
      </c>
      <c r="R272" s="331" t="s">
        <v>140</v>
      </c>
      <c r="S272" s="331" t="s">
        <v>140</v>
      </c>
      <c r="T272" s="129">
        <f>'HP ground el'!L7</f>
        <v>4672</v>
      </c>
      <c r="U272" s="129">
        <f>'HP ground el'!N7</f>
        <v>4204.8</v>
      </c>
      <c r="V272" s="129">
        <f>'HP ground el'!O7</f>
        <v>467.19999999999982</v>
      </c>
      <c r="W272" s="129" t="s">
        <v>140</v>
      </c>
      <c r="X272" s="129" t="s">
        <v>140</v>
      </c>
      <c r="Y272" s="276">
        <f>'HP ground el'!P7</f>
        <v>0</v>
      </c>
      <c r="Z272" s="276">
        <f>'HP ground el'!Q7</f>
        <v>0</v>
      </c>
      <c r="AA272" s="276" t="s">
        <v>140</v>
      </c>
      <c r="AB272" s="276" t="s">
        <v>140</v>
      </c>
      <c r="AC272" s="276">
        <f>'HP ground el'!R7</f>
        <v>0</v>
      </c>
      <c r="AD272" s="276">
        <f>'HP ground el'!S7</f>
        <v>0</v>
      </c>
      <c r="AE272" s="276" t="s">
        <v>140</v>
      </c>
      <c r="AF272" s="276" t="s">
        <v>140</v>
      </c>
      <c r="AG272" s="276">
        <f>'HP ground el'!T7</f>
        <v>4204.8</v>
      </c>
      <c r="AH272" s="276">
        <f>'HP ground el'!U7</f>
        <v>467.19999999999982</v>
      </c>
      <c r="AI272" s="276" t="s">
        <v>140</v>
      </c>
      <c r="AJ272" s="276" t="s">
        <v>140</v>
      </c>
    </row>
    <row r="273" spans="1:36" ht="18.75" hidden="1">
      <c r="A273" s="336" t="s">
        <v>153</v>
      </c>
      <c r="B273" s="334" t="s">
        <v>18</v>
      </c>
      <c r="C273" s="117">
        <f>'HP ground el'!B8</f>
        <v>4.5025490000000008E-2</v>
      </c>
      <c r="D273" s="49">
        <f>'HP ground el'!C8</f>
        <v>40.522941000000003</v>
      </c>
      <c r="E273" s="49">
        <f>'HP ground el'!D8</f>
        <v>4.5025490000000019</v>
      </c>
      <c r="F273" s="49" t="s">
        <v>140</v>
      </c>
      <c r="G273" s="49" t="s">
        <v>140</v>
      </c>
      <c r="H273" s="331">
        <f>'HP ground el'!E8</f>
        <v>0</v>
      </c>
      <c r="I273" s="331">
        <f>'HP ground el'!F8</f>
        <v>0</v>
      </c>
      <c r="J273" s="331" t="s">
        <v>140</v>
      </c>
      <c r="K273" s="331" t="s">
        <v>140</v>
      </c>
      <c r="L273" s="331">
        <f>'HP ground el'!G8</f>
        <v>0</v>
      </c>
      <c r="M273" s="331">
        <f>'HP ground el'!H8</f>
        <v>0</v>
      </c>
      <c r="N273" s="331" t="s">
        <v>140</v>
      </c>
      <c r="O273" s="331" t="s">
        <v>140</v>
      </c>
      <c r="P273" s="331">
        <f>'HP ground el'!I8</f>
        <v>40.522941000000003</v>
      </c>
      <c r="Q273" s="331">
        <f>'HP ground el'!J8</f>
        <v>4.5025490000000019</v>
      </c>
      <c r="R273" s="331" t="s">
        <v>140</v>
      </c>
      <c r="S273" s="331" t="s">
        <v>140</v>
      </c>
      <c r="T273" s="129">
        <f>'HP ground el'!L8</f>
        <v>3749</v>
      </c>
      <c r="U273" s="129">
        <f>'HP ground el'!N8</f>
        <v>3374.1</v>
      </c>
      <c r="V273" s="129">
        <f>'HP ground el'!O8</f>
        <v>374.90000000000009</v>
      </c>
      <c r="W273" s="129" t="s">
        <v>140</v>
      </c>
      <c r="X273" s="129" t="s">
        <v>140</v>
      </c>
      <c r="Y273" s="276">
        <f>'HP ground el'!P8</f>
        <v>0</v>
      </c>
      <c r="Z273" s="276">
        <f>'HP ground el'!Q8</f>
        <v>0</v>
      </c>
      <c r="AA273" s="276" t="s">
        <v>140</v>
      </c>
      <c r="AB273" s="276" t="s">
        <v>140</v>
      </c>
      <c r="AC273" s="276">
        <f>'HP ground el'!R8</f>
        <v>0</v>
      </c>
      <c r="AD273" s="276">
        <f>'HP ground el'!S8</f>
        <v>0</v>
      </c>
      <c r="AE273" s="276" t="s">
        <v>140</v>
      </c>
      <c r="AF273" s="276" t="s">
        <v>140</v>
      </c>
      <c r="AG273" s="276">
        <f>'HP ground el'!T8</f>
        <v>3374.1</v>
      </c>
      <c r="AH273" s="276">
        <f>'HP ground el'!U8</f>
        <v>374.90000000000009</v>
      </c>
      <c r="AI273" s="276" t="s">
        <v>140</v>
      </c>
      <c r="AJ273" s="276" t="s">
        <v>140</v>
      </c>
    </row>
    <row r="274" spans="1:36" ht="18.75" hidden="1">
      <c r="A274" s="336" t="s">
        <v>153</v>
      </c>
      <c r="B274" s="334" t="s">
        <v>16</v>
      </c>
      <c r="C274" s="117">
        <f>'HP ground el'!B9</f>
        <v>0</v>
      </c>
      <c r="D274" s="49">
        <f>'HP ground el'!C9</f>
        <v>0</v>
      </c>
      <c r="E274" s="49">
        <f>'HP ground el'!D9</f>
        <v>0</v>
      </c>
      <c r="F274" s="49" t="s">
        <v>140</v>
      </c>
      <c r="G274" s="49" t="s">
        <v>140</v>
      </c>
      <c r="H274" s="331">
        <f>'HP ground el'!E9</f>
        <v>0</v>
      </c>
      <c r="I274" s="331">
        <f>'HP ground el'!F9</f>
        <v>0</v>
      </c>
      <c r="J274" s="331" t="s">
        <v>140</v>
      </c>
      <c r="K274" s="331" t="s">
        <v>140</v>
      </c>
      <c r="L274" s="331">
        <f>'HP ground el'!G9</f>
        <v>0</v>
      </c>
      <c r="M274" s="331">
        <f>'HP ground el'!H9</f>
        <v>0</v>
      </c>
      <c r="N274" s="331" t="s">
        <v>140</v>
      </c>
      <c r="O274" s="331" t="s">
        <v>140</v>
      </c>
      <c r="P274" s="331">
        <f>'HP ground el'!I9</f>
        <v>0</v>
      </c>
      <c r="Q274" s="331">
        <f>'HP ground el'!J9</f>
        <v>0</v>
      </c>
      <c r="R274" s="331" t="s">
        <v>140</v>
      </c>
      <c r="S274" s="331" t="s">
        <v>140</v>
      </c>
      <c r="T274" s="129">
        <f>'HP ground el'!L9</f>
        <v>0</v>
      </c>
      <c r="U274" s="129">
        <f>'HP ground el'!N9</f>
        <v>0</v>
      </c>
      <c r="V274" s="129">
        <f>'HP ground el'!O9</f>
        <v>0</v>
      </c>
      <c r="W274" s="129" t="s">
        <v>140</v>
      </c>
      <c r="X274" s="129" t="s">
        <v>140</v>
      </c>
      <c r="Y274" s="276">
        <f>'HP ground el'!P9</f>
        <v>0</v>
      </c>
      <c r="Z274" s="276">
        <f>'HP ground el'!Q9</f>
        <v>0</v>
      </c>
      <c r="AA274" s="276" t="s">
        <v>140</v>
      </c>
      <c r="AB274" s="276" t="s">
        <v>140</v>
      </c>
      <c r="AC274" s="276">
        <f>'HP ground el'!R9</f>
        <v>0</v>
      </c>
      <c r="AD274" s="276">
        <f>'HP ground el'!S9</f>
        <v>0</v>
      </c>
      <c r="AE274" s="276" t="s">
        <v>140</v>
      </c>
      <c r="AF274" s="276" t="s">
        <v>140</v>
      </c>
      <c r="AG274" s="276">
        <f>'HP ground el'!T9</f>
        <v>0</v>
      </c>
      <c r="AH274" s="276">
        <f>'HP ground el'!U9</f>
        <v>0</v>
      </c>
      <c r="AI274" s="276" t="s">
        <v>140</v>
      </c>
      <c r="AJ274" s="276" t="s">
        <v>140</v>
      </c>
    </row>
    <row r="275" spans="1:36" ht="18.75" hidden="1">
      <c r="A275" s="336" t="s">
        <v>153</v>
      </c>
      <c r="B275" s="334" t="s">
        <v>22</v>
      </c>
      <c r="C275" s="117">
        <f>'HP ground el'!B10</f>
        <v>0</v>
      </c>
      <c r="D275" s="49">
        <f>'HP ground el'!C10</f>
        <v>0</v>
      </c>
      <c r="E275" s="49">
        <f>'HP ground el'!D10</f>
        <v>0</v>
      </c>
      <c r="F275" s="49" t="s">
        <v>140</v>
      </c>
      <c r="G275" s="49" t="s">
        <v>140</v>
      </c>
      <c r="H275" s="331">
        <f>'HP ground el'!E10</f>
        <v>0</v>
      </c>
      <c r="I275" s="331">
        <f>'HP ground el'!F10</f>
        <v>0</v>
      </c>
      <c r="J275" s="331" t="s">
        <v>140</v>
      </c>
      <c r="K275" s="331" t="s">
        <v>140</v>
      </c>
      <c r="L275" s="331">
        <f>'HP ground el'!G10</f>
        <v>0</v>
      </c>
      <c r="M275" s="331">
        <f>'HP ground el'!H10</f>
        <v>0</v>
      </c>
      <c r="N275" s="331" t="s">
        <v>140</v>
      </c>
      <c r="O275" s="331" t="s">
        <v>140</v>
      </c>
      <c r="P275" s="331">
        <f>'HP ground el'!I10</f>
        <v>0</v>
      </c>
      <c r="Q275" s="331">
        <f>'HP ground el'!J10</f>
        <v>0</v>
      </c>
      <c r="R275" s="331" t="s">
        <v>140</v>
      </c>
      <c r="S275" s="331" t="s">
        <v>140</v>
      </c>
      <c r="T275" s="129">
        <f>'HP ground el'!L10</f>
        <v>0</v>
      </c>
      <c r="U275" s="129">
        <f>'HP ground el'!N10</f>
        <v>0</v>
      </c>
      <c r="V275" s="129">
        <f>'HP ground el'!O10</f>
        <v>0</v>
      </c>
      <c r="W275" s="129" t="s">
        <v>140</v>
      </c>
      <c r="X275" s="129" t="s">
        <v>140</v>
      </c>
      <c r="Y275" s="276">
        <f>'HP ground el'!P10</f>
        <v>0</v>
      </c>
      <c r="Z275" s="276">
        <f>'HP ground el'!Q10</f>
        <v>0</v>
      </c>
      <c r="AA275" s="276" t="s">
        <v>140</v>
      </c>
      <c r="AB275" s="276" t="s">
        <v>140</v>
      </c>
      <c r="AC275" s="276">
        <f>'HP ground el'!R10</f>
        <v>0</v>
      </c>
      <c r="AD275" s="276">
        <f>'HP ground el'!S10</f>
        <v>0</v>
      </c>
      <c r="AE275" s="276" t="s">
        <v>140</v>
      </c>
      <c r="AF275" s="276" t="s">
        <v>140</v>
      </c>
      <c r="AG275" s="276">
        <f>'HP ground el'!T10</f>
        <v>0</v>
      </c>
      <c r="AH275" s="276">
        <f>'HP ground el'!U10</f>
        <v>0</v>
      </c>
      <c r="AI275" s="276" t="s">
        <v>140</v>
      </c>
      <c r="AJ275" s="276" t="s">
        <v>140</v>
      </c>
    </row>
    <row r="276" spans="1:36" ht="18.75" hidden="1">
      <c r="A276" s="336" t="s">
        <v>153</v>
      </c>
      <c r="B276" s="334" t="s">
        <v>19</v>
      </c>
      <c r="C276" s="117">
        <f>'HP ground el'!B11</f>
        <v>0.26300000000000001</v>
      </c>
      <c r="D276" s="49">
        <f>'HP ground el'!C11</f>
        <v>236.70000000000002</v>
      </c>
      <c r="E276" s="49">
        <f>'HP ground el'!D11</f>
        <v>26.29999999999999</v>
      </c>
      <c r="F276" s="49" t="s">
        <v>140</v>
      </c>
      <c r="G276" s="49" t="s">
        <v>140</v>
      </c>
      <c r="H276" s="331">
        <f>'HP ground el'!E11</f>
        <v>0</v>
      </c>
      <c r="I276" s="331">
        <f>'HP ground el'!F11</f>
        <v>0</v>
      </c>
      <c r="J276" s="331" t="s">
        <v>140</v>
      </c>
      <c r="K276" s="331" t="s">
        <v>140</v>
      </c>
      <c r="L276" s="331">
        <f>'HP ground el'!G11</f>
        <v>0</v>
      </c>
      <c r="M276" s="331">
        <f>'HP ground el'!H11</f>
        <v>0</v>
      </c>
      <c r="N276" s="331" t="s">
        <v>140</v>
      </c>
      <c r="O276" s="331" t="s">
        <v>140</v>
      </c>
      <c r="P276" s="331">
        <f>'HP ground el'!I11</f>
        <v>236.70000000000002</v>
      </c>
      <c r="Q276" s="331">
        <f>'HP ground el'!J11</f>
        <v>26.29999999999999</v>
      </c>
      <c r="R276" s="331" t="s">
        <v>140</v>
      </c>
      <c r="S276" s="331" t="s">
        <v>140</v>
      </c>
      <c r="T276" s="129">
        <f>'HP ground el'!L11</f>
        <v>23416</v>
      </c>
      <c r="U276" s="129">
        <f>'HP ground el'!N11</f>
        <v>21074.400000000001</v>
      </c>
      <c r="V276" s="129">
        <f>'HP ground el'!O11</f>
        <v>2341.5999999999985</v>
      </c>
      <c r="W276" s="129" t="s">
        <v>140</v>
      </c>
      <c r="X276" s="129" t="s">
        <v>140</v>
      </c>
      <c r="Y276" s="276">
        <f>'HP ground el'!P11</f>
        <v>0</v>
      </c>
      <c r="Z276" s="276">
        <f>'HP ground el'!Q11</f>
        <v>0</v>
      </c>
      <c r="AA276" s="276" t="s">
        <v>140</v>
      </c>
      <c r="AB276" s="276" t="s">
        <v>140</v>
      </c>
      <c r="AC276" s="276">
        <f>'HP ground el'!R11</f>
        <v>0</v>
      </c>
      <c r="AD276" s="276">
        <f>'HP ground el'!S11</f>
        <v>0</v>
      </c>
      <c r="AE276" s="276" t="s">
        <v>140</v>
      </c>
      <c r="AF276" s="276" t="s">
        <v>140</v>
      </c>
      <c r="AG276" s="276">
        <f>'HP ground el'!T11</f>
        <v>21074.400000000001</v>
      </c>
      <c r="AH276" s="276">
        <f>'HP ground el'!U11</f>
        <v>2341.5999999999985</v>
      </c>
      <c r="AI276" s="276" t="s">
        <v>140</v>
      </c>
      <c r="AJ276" s="276" t="s">
        <v>140</v>
      </c>
    </row>
    <row r="277" spans="1:36" ht="18.75" hidden="1">
      <c r="A277" s="336" t="s">
        <v>153</v>
      </c>
      <c r="B277" s="334" t="s">
        <v>3</v>
      </c>
      <c r="C277" s="117">
        <f>'HP ground el'!B12</f>
        <v>0.38100000000000001</v>
      </c>
      <c r="D277" s="49">
        <f>'HP ground el'!C12</f>
        <v>373.38</v>
      </c>
      <c r="E277" s="49">
        <f>'HP ground el'!D12</f>
        <v>7.6200000000000161</v>
      </c>
      <c r="F277" s="49" t="s">
        <v>140</v>
      </c>
      <c r="G277" s="49" t="s">
        <v>140</v>
      </c>
      <c r="H277" s="331">
        <f>'HP ground el'!E12</f>
        <v>3.7338</v>
      </c>
      <c r="I277" s="331">
        <f>'HP ground el'!F12</f>
        <v>7.6200000000000156E-2</v>
      </c>
      <c r="J277" s="331" t="s">
        <v>140</v>
      </c>
      <c r="K277" s="331" t="s">
        <v>140</v>
      </c>
      <c r="L277" s="331">
        <f>'HP ground el'!G12</f>
        <v>44.805599999999991</v>
      </c>
      <c r="M277" s="331">
        <f>'HP ground el'!H12</f>
        <v>0.91440000000000188</v>
      </c>
      <c r="N277" s="331" t="s">
        <v>140</v>
      </c>
      <c r="O277" s="331" t="s">
        <v>140</v>
      </c>
      <c r="P277" s="331">
        <f>'HP ground el'!I12</f>
        <v>324.84059999999999</v>
      </c>
      <c r="Q277" s="331">
        <f>'HP ground el'!J12</f>
        <v>6.6294000000000137</v>
      </c>
      <c r="R277" s="331" t="s">
        <v>140</v>
      </c>
      <c r="S277" s="331" t="s">
        <v>140</v>
      </c>
      <c r="T277" s="129">
        <f>'HP ground el'!L12</f>
        <v>36335</v>
      </c>
      <c r="U277" s="129">
        <f>'HP ground el'!N12</f>
        <v>35608.300000000003</v>
      </c>
      <c r="V277" s="129">
        <f>'HP ground el'!O12</f>
        <v>726.7</v>
      </c>
      <c r="W277" s="129" t="s">
        <v>140</v>
      </c>
      <c r="X277" s="129" t="s">
        <v>140</v>
      </c>
      <c r="Y277" s="276">
        <f>'HP ground el'!P12</f>
        <v>356.08300000000003</v>
      </c>
      <c r="Z277" s="276">
        <f>'HP ground el'!Q12</f>
        <v>7.2670000000000003</v>
      </c>
      <c r="AA277" s="276" t="s">
        <v>140</v>
      </c>
      <c r="AB277" s="276" t="s">
        <v>140</v>
      </c>
      <c r="AC277" s="276">
        <f>'HP ground el'!R12</f>
        <v>4272.9960000000001</v>
      </c>
      <c r="AD277" s="276">
        <f>'HP ground el'!S12</f>
        <v>87.204000000000008</v>
      </c>
      <c r="AE277" s="276" t="s">
        <v>140</v>
      </c>
      <c r="AF277" s="276" t="s">
        <v>140</v>
      </c>
      <c r="AG277" s="276">
        <f>'HP ground el'!T12</f>
        <v>30979.221000000001</v>
      </c>
      <c r="AH277" s="276">
        <f>'HP ground el'!U12</f>
        <v>632.22900000000004</v>
      </c>
      <c r="AI277" s="276" t="s">
        <v>140</v>
      </c>
      <c r="AJ277" s="276" t="s">
        <v>140</v>
      </c>
    </row>
    <row r="278" spans="1:36" ht="18.75" hidden="1">
      <c r="A278" s="336" t="s">
        <v>153</v>
      </c>
      <c r="B278" s="334" t="s">
        <v>20</v>
      </c>
      <c r="C278" s="117">
        <f>'HP ground el'!B13</f>
        <v>0.1</v>
      </c>
      <c r="D278" s="49">
        <f>'HP ground el'!C13</f>
        <v>98</v>
      </c>
      <c r="E278" s="49">
        <f>'HP ground el'!D13</f>
        <v>2.0000000000000018</v>
      </c>
      <c r="F278" s="49" t="s">
        <v>140</v>
      </c>
      <c r="G278" s="49" t="s">
        <v>140</v>
      </c>
      <c r="H278" s="331">
        <f>'HP ground el'!E13</f>
        <v>0</v>
      </c>
      <c r="I278" s="331">
        <f>'HP ground el'!F13</f>
        <v>0</v>
      </c>
      <c r="J278" s="331" t="s">
        <v>140</v>
      </c>
      <c r="K278" s="331" t="s">
        <v>140</v>
      </c>
      <c r="L278" s="331">
        <f>'HP ground el'!G13</f>
        <v>0</v>
      </c>
      <c r="M278" s="331">
        <f>'HP ground el'!H13</f>
        <v>0</v>
      </c>
      <c r="N278" s="331" t="s">
        <v>140</v>
      </c>
      <c r="O278" s="331" t="s">
        <v>140</v>
      </c>
      <c r="P278" s="331">
        <f>'HP ground el'!I13</f>
        <v>98</v>
      </c>
      <c r="Q278" s="331">
        <f>'HP ground el'!J13</f>
        <v>2.0000000000000018</v>
      </c>
      <c r="R278" s="331" t="s">
        <v>140</v>
      </c>
      <c r="S278" s="331" t="s">
        <v>140</v>
      </c>
      <c r="T278" s="129">
        <f>'HP ground el'!L13</f>
        <v>5955</v>
      </c>
      <c r="U278" s="129">
        <f>'HP ground el'!N13</f>
        <v>5835.9</v>
      </c>
      <c r="V278" s="129">
        <f>'HP ground el'!O13</f>
        <v>119.10000000000001</v>
      </c>
      <c r="W278" s="129" t="s">
        <v>140</v>
      </c>
      <c r="X278" s="129" t="s">
        <v>140</v>
      </c>
      <c r="Y278" s="276">
        <f>'HP ground el'!P13</f>
        <v>0</v>
      </c>
      <c r="Z278" s="276">
        <f>'HP ground el'!Q13</f>
        <v>0</v>
      </c>
      <c r="AA278" s="276" t="s">
        <v>140</v>
      </c>
      <c r="AB278" s="276" t="s">
        <v>140</v>
      </c>
      <c r="AC278" s="276">
        <f>'HP ground el'!R13</f>
        <v>0</v>
      </c>
      <c r="AD278" s="276">
        <f>'HP ground el'!S13</f>
        <v>0</v>
      </c>
      <c r="AE278" s="276" t="s">
        <v>140</v>
      </c>
      <c r="AF278" s="276" t="s">
        <v>140</v>
      </c>
      <c r="AG278" s="276">
        <f>'HP ground el'!T13</f>
        <v>5835.9</v>
      </c>
      <c r="AH278" s="276">
        <f>'HP ground el'!U13</f>
        <v>119.10000000000001</v>
      </c>
      <c r="AI278" s="276" t="s">
        <v>140</v>
      </c>
      <c r="AJ278" s="276" t="s">
        <v>140</v>
      </c>
    </row>
    <row r="279" spans="1:36" ht="18.75" hidden="1">
      <c r="A279" s="336" t="s">
        <v>153</v>
      </c>
      <c r="B279" s="334" t="s">
        <v>13</v>
      </c>
      <c r="C279" s="117">
        <f>'HP ground el'!B14</f>
        <v>0.57999999999999985</v>
      </c>
      <c r="D279" s="49">
        <f>'HP ground el'!C14</f>
        <v>550.99999999999989</v>
      </c>
      <c r="E279" s="49">
        <f>'HP ground el'!D14</f>
        <v>29.000000000000025</v>
      </c>
      <c r="F279" s="49" t="s">
        <v>140</v>
      </c>
      <c r="G279" s="49" t="s">
        <v>140</v>
      </c>
      <c r="H279" s="331">
        <f>'HP ground el'!E14</f>
        <v>0</v>
      </c>
      <c r="I279" s="331">
        <f>'HP ground el'!F14</f>
        <v>0</v>
      </c>
      <c r="J279" s="331" t="s">
        <v>140</v>
      </c>
      <c r="K279" s="331" t="s">
        <v>140</v>
      </c>
      <c r="L279" s="331">
        <f>'HP ground el'!G14</f>
        <v>0</v>
      </c>
      <c r="M279" s="331">
        <f>'HP ground el'!H14</f>
        <v>0</v>
      </c>
      <c r="N279" s="331" t="s">
        <v>140</v>
      </c>
      <c r="O279" s="331" t="s">
        <v>140</v>
      </c>
      <c r="P279" s="331">
        <f>'HP ground el'!I14</f>
        <v>550.99999999999989</v>
      </c>
      <c r="Q279" s="331">
        <f>'HP ground el'!J14</f>
        <v>29.000000000000025</v>
      </c>
      <c r="R279" s="331" t="s">
        <v>140</v>
      </c>
      <c r="S279" s="331" t="s">
        <v>140</v>
      </c>
      <c r="T279" s="129">
        <f>'HP ground el'!L14</f>
        <v>56000</v>
      </c>
      <c r="U279" s="129">
        <f>'HP ground el'!N14</f>
        <v>53200</v>
      </c>
      <c r="V279" s="129">
        <f>'HP ground el'!O14</f>
        <v>2800</v>
      </c>
      <c r="W279" s="129" t="s">
        <v>140</v>
      </c>
      <c r="X279" s="129" t="s">
        <v>140</v>
      </c>
      <c r="Y279" s="276">
        <f>'HP ground el'!P14</f>
        <v>0</v>
      </c>
      <c r="Z279" s="276">
        <f>'HP ground el'!Q14</f>
        <v>0</v>
      </c>
      <c r="AA279" s="276" t="s">
        <v>140</v>
      </c>
      <c r="AB279" s="276" t="s">
        <v>140</v>
      </c>
      <c r="AC279" s="276">
        <f>'HP ground el'!R14</f>
        <v>0</v>
      </c>
      <c r="AD279" s="276">
        <f>'HP ground el'!S14</f>
        <v>0</v>
      </c>
      <c r="AE279" s="276" t="s">
        <v>140</v>
      </c>
      <c r="AF279" s="276" t="s">
        <v>140</v>
      </c>
      <c r="AG279" s="276">
        <f>'HP ground el'!T14</f>
        <v>53200</v>
      </c>
      <c r="AH279" s="276">
        <f>'HP ground el'!U14</f>
        <v>2800</v>
      </c>
      <c r="AI279" s="276" t="s">
        <v>140</v>
      </c>
      <c r="AJ279" s="276" t="s">
        <v>140</v>
      </c>
    </row>
    <row r="280" spans="1:36" ht="18.75" hidden="1">
      <c r="A280" s="336" t="s">
        <v>153</v>
      </c>
      <c r="B280" s="334" t="s">
        <v>4</v>
      </c>
      <c r="C280" s="117">
        <f>'HP ground el'!B15</f>
        <v>1.97</v>
      </c>
      <c r="D280" s="49">
        <f>'HP ground el'!C15</f>
        <v>1950.3</v>
      </c>
      <c r="E280" s="49">
        <f>'HP ground el'!D15</f>
        <v>19.700000000000053</v>
      </c>
      <c r="F280" s="49" t="s">
        <v>140</v>
      </c>
      <c r="G280" s="49" t="s">
        <v>140</v>
      </c>
      <c r="H280" s="331">
        <f>'HP ground el'!E15</f>
        <v>0</v>
      </c>
      <c r="I280" s="331">
        <f>'HP ground el'!F15</f>
        <v>0</v>
      </c>
      <c r="J280" s="331" t="s">
        <v>140</v>
      </c>
      <c r="K280" s="331" t="s">
        <v>140</v>
      </c>
      <c r="L280" s="331">
        <f>'HP ground el'!G15</f>
        <v>0</v>
      </c>
      <c r="M280" s="331">
        <f>'HP ground el'!H15</f>
        <v>0</v>
      </c>
      <c r="N280" s="331" t="s">
        <v>140</v>
      </c>
      <c r="O280" s="331" t="s">
        <v>140</v>
      </c>
      <c r="P280" s="331">
        <f>'HP ground el'!I15</f>
        <v>1950.3</v>
      </c>
      <c r="Q280" s="331">
        <f>'HP ground el'!J15</f>
        <v>19.700000000000053</v>
      </c>
      <c r="R280" s="331" t="s">
        <v>140</v>
      </c>
      <c r="S280" s="331" t="s">
        <v>140</v>
      </c>
      <c r="T280" s="129">
        <f>'HP ground el'!L15</f>
        <v>123045</v>
      </c>
      <c r="U280" s="129">
        <f>'HP ground el'!N15</f>
        <v>121814.55</v>
      </c>
      <c r="V280" s="129">
        <f>'HP ground el'!O15</f>
        <v>1230.4499999999971</v>
      </c>
      <c r="W280" s="129" t="s">
        <v>140</v>
      </c>
      <c r="X280" s="129" t="s">
        <v>140</v>
      </c>
      <c r="Y280" s="276">
        <f>'HP ground el'!P15</f>
        <v>0</v>
      </c>
      <c r="Z280" s="276">
        <f>'HP ground el'!Q15</f>
        <v>0</v>
      </c>
      <c r="AA280" s="276" t="s">
        <v>140</v>
      </c>
      <c r="AB280" s="276" t="s">
        <v>140</v>
      </c>
      <c r="AC280" s="276">
        <f>'HP ground el'!R15</f>
        <v>0</v>
      </c>
      <c r="AD280" s="276">
        <f>'HP ground el'!S15</f>
        <v>0</v>
      </c>
      <c r="AE280" s="276" t="s">
        <v>140</v>
      </c>
      <c r="AF280" s="276" t="s">
        <v>140</v>
      </c>
      <c r="AG280" s="276">
        <f>'HP ground el'!T15</f>
        <v>121814.55</v>
      </c>
      <c r="AH280" s="276">
        <f>'HP ground el'!U15</f>
        <v>1230.4499999999971</v>
      </c>
      <c r="AI280" s="276" t="s">
        <v>140</v>
      </c>
      <c r="AJ280" s="276" t="s">
        <v>140</v>
      </c>
    </row>
    <row r="281" spans="1:36" ht="18.75" hidden="1">
      <c r="A281" s="336" t="s">
        <v>153</v>
      </c>
      <c r="B281" s="334" t="s">
        <v>0</v>
      </c>
      <c r="C281" s="117">
        <f>'HP ground el'!B16</f>
        <v>3.29</v>
      </c>
      <c r="D281" s="49">
        <f>'HP ground el'!C16</f>
        <v>3059.7000000000003</v>
      </c>
      <c r="E281" s="49">
        <f>'HP ground el'!D16</f>
        <v>230.29999999999973</v>
      </c>
      <c r="F281" s="49" t="s">
        <v>140</v>
      </c>
      <c r="G281" s="49" t="s">
        <v>140</v>
      </c>
      <c r="H281" s="331">
        <f>'HP ground el'!E16</f>
        <v>0</v>
      </c>
      <c r="I281" s="331">
        <f>'HP ground el'!F16</f>
        <v>0</v>
      </c>
      <c r="J281" s="331" t="s">
        <v>140</v>
      </c>
      <c r="K281" s="331" t="s">
        <v>140</v>
      </c>
      <c r="L281" s="331">
        <f>'HP ground el'!G16</f>
        <v>0</v>
      </c>
      <c r="M281" s="331">
        <f>'HP ground el'!H16</f>
        <v>0</v>
      </c>
      <c r="N281" s="331" t="s">
        <v>140</v>
      </c>
      <c r="O281" s="331" t="s">
        <v>140</v>
      </c>
      <c r="P281" s="331">
        <f>'HP ground el'!I16</f>
        <v>3059.7000000000003</v>
      </c>
      <c r="Q281" s="331">
        <f>'HP ground el'!J16</f>
        <v>230.29999999999973</v>
      </c>
      <c r="R281" s="331" t="s">
        <v>140</v>
      </c>
      <c r="S281" s="331" t="s">
        <v>140</v>
      </c>
      <c r="T281" s="129">
        <f>'HP ground el'!L16</f>
        <v>272200</v>
      </c>
      <c r="U281" s="129">
        <f>'HP ground el'!N16</f>
        <v>253146</v>
      </c>
      <c r="V281" s="129">
        <f>'HP ground el'!O16</f>
        <v>19054</v>
      </c>
      <c r="W281" s="129" t="s">
        <v>140</v>
      </c>
      <c r="X281" s="129" t="s">
        <v>140</v>
      </c>
      <c r="Y281" s="276">
        <f>'HP ground el'!P16</f>
        <v>0</v>
      </c>
      <c r="Z281" s="276">
        <f>'HP ground el'!Q16</f>
        <v>0</v>
      </c>
      <c r="AA281" s="276" t="s">
        <v>140</v>
      </c>
      <c r="AB281" s="276" t="s">
        <v>140</v>
      </c>
      <c r="AC281" s="276">
        <f>'HP ground el'!R16</f>
        <v>0</v>
      </c>
      <c r="AD281" s="276">
        <f>'HP ground el'!S16</f>
        <v>0</v>
      </c>
      <c r="AE281" s="276" t="s">
        <v>140</v>
      </c>
      <c r="AF281" s="276" t="s">
        <v>140</v>
      </c>
      <c r="AG281" s="276">
        <f>'HP ground el'!T16</f>
        <v>253146</v>
      </c>
      <c r="AH281" s="276">
        <f>'HP ground el'!U16</f>
        <v>19054</v>
      </c>
      <c r="AI281" s="276" t="s">
        <v>140</v>
      </c>
      <c r="AJ281" s="276" t="s">
        <v>140</v>
      </c>
    </row>
    <row r="282" spans="1:36" ht="18.75" hidden="1">
      <c r="A282" s="336" t="s">
        <v>153</v>
      </c>
      <c r="B282" s="334" t="s">
        <v>15</v>
      </c>
      <c r="C282" s="117">
        <f>'HP ground el'!B17</f>
        <v>0</v>
      </c>
      <c r="D282" s="49">
        <f>'HP ground el'!C17</f>
        <v>0</v>
      </c>
      <c r="E282" s="49">
        <f>'HP ground el'!D17</f>
        <v>0</v>
      </c>
      <c r="F282" s="49" t="s">
        <v>140</v>
      </c>
      <c r="G282" s="49" t="s">
        <v>140</v>
      </c>
      <c r="H282" s="331">
        <f>'HP ground el'!E17</f>
        <v>0</v>
      </c>
      <c r="I282" s="331">
        <f>'HP ground el'!F17</f>
        <v>0</v>
      </c>
      <c r="J282" s="331" t="s">
        <v>140</v>
      </c>
      <c r="K282" s="331" t="s">
        <v>140</v>
      </c>
      <c r="L282" s="331">
        <f>'HP ground el'!G17</f>
        <v>0</v>
      </c>
      <c r="M282" s="331">
        <f>'HP ground el'!H17</f>
        <v>0</v>
      </c>
      <c r="N282" s="331" t="s">
        <v>140</v>
      </c>
      <c r="O282" s="331" t="s">
        <v>140</v>
      </c>
      <c r="P282" s="331">
        <f>'HP ground el'!I17</f>
        <v>0</v>
      </c>
      <c r="Q282" s="331">
        <f>'HP ground el'!J17</f>
        <v>0</v>
      </c>
      <c r="R282" s="331" t="s">
        <v>140</v>
      </c>
      <c r="S282" s="331" t="s">
        <v>140</v>
      </c>
      <c r="T282" s="129">
        <f>'HP ground el'!L17</f>
        <v>0</v>
      </c>
      <c r="U282" s="129">
        <f>'HP ground el'!N17</f>
        <v>0</v>
      </c>
      <c r="V282" s="129">
        <f>'HP ground el'!O17</f>
        <v>0</v>
      </c>
      <c r="W282" s="129" t="s">
        <v>140</v>
      </c>
      <c r="X282" s="129" t="s">
        <v>140</v>
      </c>
      <c r="Y282" s="276">
        <f>'HP ground el'!P17</f>
        <v>0</v>
      </c>
      <c r="Z282" s="276">
        <f>'HP ground el'!Q17</f>
        <v>0</v>
      </c>
      <c r="AA282" s="276" t="s">
        <v>140</v>
      </c>
      <c r="AB282" s="276" t="s">
        <v>140</v>
      </c>
      <c r="AC282" s="276">
        <f>'HP ground el'!R17</f>
        <v>0</v>
      </c>
      <c r="AD282" s="276">
        <f>'HP ground el'!S17</f>
        <v>0</v>
      </c>
      <c r="AE282" s="276" t="s">
        <v>140</v>
      </c>
      <c r="AF282" s="276" t="s">
        <v>140</v>
      </c>
      <c r="AG282" s="276">
        <f>'HP ground el'!T17</f>
        <v>0</v>
      </c>
      <c r="AH282" s="276">
        <f>'HP ground el'!U17</f>
        <v>0</v>
      </c>
      <c r="AI282" s="276" t="s">
        <v>140</v>
      </c>
      <c r="AJ282" s="276" t="s">
        <v>140</v>
      </c>
    </row>
    <row r="283" spans="1:36" ht="18.75" hidden="1">
      <c r="A283" s="336" t="s">
        <v>153</v>
      </c>
      <c r="B283" s="334" t="s">
        <v>21</v>
      </c>
      <c r="C283" s="117">
        <f>'HP ground el'!B18</f>
        <v>3.4870680000000001E-2</v>
      </c>
      <c r="D283" s="49">
        <f>'HP ground el'!C18</f>
        <v>28.942664399999998</v>
      </c>
      <c r="E283" s="49">
        <f>'HP ground el'!D18</f>
        <v>5.9280156000000028</v>
      </c>
      <c r="F283" s="49" t="s">
        <v>140</v>
      </c>
      <c r="G283" s="49" t="s">
        <v>140</v>
      </c>
      <c r="H283" s="331">
        <f>'HP ground el'!E18</f>
        <v>0</v>
      </c>
      <c r="I283" s="331">
        <f>'HP ground el'!F18</f>
        <v>0</v>
      </c>
      <c r="J283" s="331" t="s">
        <v>140</v>
      </c>
      <c r="K283" s="331" t="s">
        <v>140</v>
      </c>
      <c r="L283" s="331">
        <f>'HP ground el'!G18</f>
        <v>0</v>
      </c>
      <c r="M283" s="331">
        <f>'HP ground el'!H18</f>
        <v>0</v>
      </c>
      <c r="N283" s="331" t="s">
        <v>140</v>
      </c>
      <c r="O283" s="331" t="s">
        <v>140</v>
      </c>
      <c r="P283" s="331">
        <f>'HP ground el'!I18</f>
        <v>28.942664399999998</v>
      </c>
      <c r="Q283" s="331">
        <f>'HP ground el'!J18</f>
        <v>5.9280156000000028</v>
      </c>
      <c r="R283" s="331" t="s">
        <v>140</v>
      </c>
      <c r="S283" s="331" t="s">
        <v>140</v>
      </c>
      <c r="T283" s="129">
        <f>'HP ground el'!L18</f>
        <v>1577</v>
      </c>
      <c r="U283" s="129">
        <f>'HP ground el'!N18</f>
        <v>1308.9099999999999</v>
      </c>
      <c r="V283" s="129">
        <f>'HP ground el'!O18</f>
        <v>268.09000000000015</v>
      </c>
      <c r="W283" s="129" t="s">
        <v>140</v>
      </c>
      <c r="X283" s="129" t="s">
        <v>140</v>
      </c>
      <c r="Y283" s="276">
        <f>'HP ground el'!P18</f>
        <v>0</v>
      </c>
      <c r="Z283" s="276">
        <f>'HP ground el'!Q18</f>
        <v>0</v>
      </c>
      <c r="AA283" s="276" t="s">
        <v>140</v>
      </c>
      <c r="AB283" s="276" t="s">
        <v>140</v>
      </c>
      <c r="AC283" s="276">
        <f>'HP ground el'!R18</f>
        <v>0</v>
      </c>
      <c r="AD283" s="276">
        <f>'HP ground el'!S18</f>
        <v>0</v>
      </c>
      <c r="AE283" s="276" t="s">
        <v>140</v>
      </c>
      <c r="AF283" s="276" t="s">
        <v>140</v>
      </c>
      <c r="AG283" s="276">
        <f>'HP ground el'!T18</f>
        <v>1308.9099999999999</v>
      </c>
      <c r="AH283" s="276">
        <f>'HP ground el'!U18</f>
        <v>268.09000000000015</v>
      </c>
      <c r="AI283" s="276" t="s">
        <v>140</v>
      </c>
      <c r="AJ283" s="276" t="s">
        <v>140</v>
      </c>
    </row>
    <row r="284" spans="1:36" ht="18.75" hidden="1">
      <c r="A284" s="336" t="s">
        <v>153</v>
      </c>
      <c r="B284" s="334" t="s">
        <v>10</v>
      </c>
      <c r="C284" s="117">
        <f>'HP ground el'!B19</f>
        <v>2.980172E-2</v>
      </c>
      <c r="D284" s="49">
        <f>'HP ground el'!C19</f>
        <v>24.735427599999998</v>
      </c>
      <c r="E284" s="49">
        <f>'HP ground el'!D19</f>
        <v>5.0662924000000018</v>
      </c>
      <c r="F284" s="49" t="s">
        <v>140</v>
      </c>
      <c r="G284" s="49" t="s">
        <v>140</v>
      </c>
      <c r="H284" s="331">
        <f>'HP ground el'!E19</f>
        <v>0</v>
      </c>
      <c r="I284" s="331">
        <f>'HP ground el'!F19</f>
        <v>0</v>
      </c>
      <c r="J284" s="331" t="s">
        <v>140</v>
      </c>
      <c r="K284" s="331" t="s">
        <v>140</v>
      </c>
      <c r="L284" s="331">
        <f>'HP ground el'!G19</f>
        <v>0</v>
      </c>
      <c r="M284" s="331">
        <f>'HP ground el'!H19</f>
        <v>0</v>
      </c>
      <c r="N284" s="331" t="s">
        <v>140</v>
      </c>
      <c r="O284" s="331" t="s">
        <v>140</v>
      </c>
      <c r="P284" s="331">
        <f>'HP ground el'!I19</f>
        <v>24.735427599999998</v>
      </c>
      <c r="Q284" s="331">
        <f>'HP ground el'!J19</f>
        <v>5.0662924000000018</v>
      </c>
      <c r="R284" s="331" t="s">
        <v>140</v>
      </c>
      <c r="S284" s="331" t="s">
        <v>140</v>
      </c>
      <c r="T284" s="129">
        <f>'HP ground el'!L19</f>
        <v>2388</v>
      </c>
      <c r="U284" s="129">
        <f>'HP ground el'!N19</f>
        <v>1982.04</v>
      </c>
      <c r="V284" s="129">
        <f>'HP ground el'!O19</f>
        <v>405.96000000000004</v>
      </c>
      <c r="W284" s="129" t="s">
        <v>140</v>
      </c>
      <c r="X284" s="129" t="s">
        <v>140</v>
      </c>
      <c r="Y284" s="276">
        <f>'HP ground el'!P19</f>
        <v>0</v>
      </c>
      <c r="Z284" s="276">
        <f>'HP ground el'!Q19</f>
        <v>0</v>
      </c>
      <c r="AA284" s="276" t="s">
        <v>140</v>
      </c>
      <c r="AB284" s="276" t="s">
        <v>140</v>
      </c>
      <c r="AC284" s="276">
        <f>'HP ground el'!R19</f>
        <v>0</v>
      </c>
      <c r="AD284" s="276">
        <f>'HP ground el'!S19</f>
        <v>0</v>
      </c>
      <c r="AE284" s="276" t="s">
        <v>140</v>
      </c>
      <c r="AF284" s="276" t="s">
        <v>140</v>
      </c>
      <c r="AG284" s="276">
        <f>'HP ground el'!T19</f>
        <v>1982.04</v>
      </c>
      <c r="AH284" s="276">
        <f>'HP ground el'!U19</f>
        <v>405.96000000000004</v>
      </c>
      <c r="AI284" s="276" t="s">
        <v>140</v>
      </c>
      <c r="AJ284" s="276" t="s">
        <v>140</v>
      </c>
    </row>
    <row r="285" spans="1:36" ht="18.75" hidden="1">
      <c r="A285" s="336" t="s">
        <v>153</v>
      </c>
      <c r="B285" s="334" t="s">
        <v>2</v>
      </c>
      <c r="C285" s="117">
        <f>'HP ground el'!B20</f>
        <v>0.6</v>
      </c>
      <c r="D285" s="49">
        <f>'HP ground el'!C20</f>
        <v>438</v>
      </c>
      <c r="E285" s="49">
        <f>'HP ground el'!D20</f>
        <v>161.99999999999997</v>
      </c>
      <c r="F285" s="49" t="s">
        <v>140</v>
      </c>
      <c r="G285" s="49" t="s">
        <v>140</v>
      </c>
      <c r="H285" s="331">
        <f>'HP ground el'!E20</f>
        <v>0</v>
      </c>
      <c r="I285" s="331">
        <f>'HP ground el'!F20</f>
        <v>0</v>
      </c>
      <c r="J285" s="331" t="s">
        <v>140</v>
      </c>
      <c r="K285" s="331" t="s">
        <v>140</v>
      </c>
      <c r="L285" s="331">
        <f>'HP ground el'!G20</f>
        <v>0</v>
      </c>
      <c r="M285" s="331">
        <f>'HP ground el'!H20</f>
        <v>0</v>
      </c>
      <c r="N285" s="331" t="s">
        <v>140</v>
      </c>
      <c r="O285" s="331" t="s">
        <v>140</v>
      </c>
      <c r="P285" s="331">
        <f>'HP ground el'!I20</f>
        <v>438</v>
      </c>
      <c r="Q285" s="331">
        <f>'HP ground el'!J20</f>
        <v>161.99999999999997</v>
      </c>
      <c r="R285" s="331" t="s">
        <v>140</v>
      </c>
      <c r="S285" s="331" t="s">
        <v>140</v>
      </c>
      <c r="T285" s="129">
        <f>'HP ground el'!L20</f>
        <v>10500</v>
      </c>
      <c r="U285" s="129">
        <f>'HP ground el'!N20</f>
        <v>7665</v>
      </c>
      <c r="V285" s="129">
        <f>'HP ground el'!O20</f>
        <v>2835</v>
      </c>
      <c r="W285" s="129" t="s">
        <v>140</v>
      </c>
      <c r="X285" s="129" t="s">
        <v>140</v>
      </c>
      <c r="Y285" s="276">
        <f>'HP ground el'!P20</f>
        <v>0</v>
      </c>
      <c r="Z285" s="276">
        <f>'HP ground el'!Q20</f>
        <v>0</v>
      </c>
      <c r="AA285" s="276" t="s">
        <v>140</v>
      </c>
      <c r="AB285" s="276" t="s">
        <v>140</v>
      </c>
      <c r="AC285" s="276">
        <f>'HP ground el'!R20</f>
        <v>0</v>
      </c>
      <c r="AD285" s="276">
        <f>'HP ground el'!S20</f>
        <v>0</v>
      </c>
      <c r="AE285" s="276" t="s">
        <v>140</v>
      </c>
      <c r="AF285" s="276" t="s">
        <v>140</v>
      </c>
      <c r="AG285" s="276">
        <f>'HP ground el'!T20</f>
        <v>7665</v>
      </c>
      <c r="AH285" s="276">
        <f>'HP ground el'!U20</f>
        <v>2835</v>
      </c>
      <c r="AI285" s="276" t="s">
        <v>140</v>
      </c>
      <c r="AJ285" s="276" t="s">
        <v>140</v>
      </c>
    </row>
    <row r="286" spans="1:36" ht="18.75" hidden="1">
      <c r="A286" s="336" t="s">
        <v>153</v>
      </c>
      <c r="B286" s="334" t="s">
        <v>23</v>
      </c>
      <c r="C286" s="117">
        <f>'HP ground el'!B21</f>
        <v>0</v>
      </c>
      <c r="D286" s="49">
        <f>'HP ground el'!C21</f>
        <v>0</v>
      </c>
      <c r="E286" s="49">
        <f>'HP ground el'!D21</f>
        <v>0</v>
      </c>
      <c r="F286" s="49" t="s">
        <v>140</v>
      </c>
      <c r="G286" s="49" t="s">
        <v>140</v>
      </c>
      <c r="H286" s="331">
        <f>'HP ground el'!E21</f>
        <v>0</v>
      </c>
      <c r="I286" s="331">
        <f>'HP ground el'!F21</f>
        <v>0</v>
      </c>
      <c r="J286" s="331" t="s">
        <v>140</v>
      </c>
      <c r="K286" s="331" t="s">
        <v>140</v>
      </c>
      <c r="L286" s="331">
        <f>'HP ground el'!G21</f>
        <v>0</v>
      </c>
      <c r="M286" s="331">
        <f>'HP ground el'!H21</f>
        <v>0</v>
      </c>
      <c r="N286" s="331" t="s">
        <v>140</v>
      </c>
      <c r="O286" s="331" t="s">
        <v>140</v>
      </c>
      <c r="P286" s="331">
        <f>'HP ground el'!I21</f>
        <v>0</v>
      </c>
      <c r="Q286" s="331">
        <f>'HP ground el'!J21</f>
        <v>0</v>
      </c>
      <c r="R286" s="331" t="s">
        <v>140</v>
      </c>
      <c r="S286" s="331" t="s">
        <v>140</v>
      </c>
      <c r="T286" s="129">
        <f>'HP ground el'!L21</f>
        <v>0</v>
      </c>
      <c r="U286" s="129">
        <f>'HP ground el'!N21</f>
        <v>0</v>
      </c>
      <c r="V286" s="129">
        <f>'HP ground el'!O21</f>
        <v>0</v>
      </c>
      <c r="W286" s="129" t="s">
        <v>140</v>
      </c>
      <c r="X286" s="129" t="s">
        <v>140</v>
      </c>
      <c r="Y286" s="276">
        <f>'HP ground el'!P21</f>
        <v>0</v>
      </c>
      <c r="Z286" s="276">
        <f>'HP ground el'!Q21</f>
        <v>0</v>
      </c>
      <c r="AA286" s="276" t="s">
        <v>140</v>
      </c>
      <c r="AB286" s="276" t="s">
        <v>140</v>
      </c>
      <c r="AC286" s="276">
        <f>'HP ground el'!R21</f>
        <v>0</v>
      </c>
      <c r="AD286" s="276">
        <f>'HP ground el'!S21</f>
        <v>0</v>
      </c>
      <c r="AE286" s="276" t="s">
        <v>140</v>
      </c>
      <c r="AF286" s="276" t="s">
        <v>140</v>
      </c>
      <c r="AG286" s="276">
        <f>'HP ground el'!T21</f>
        <v>0</v>
      </c>
      <c r="AH286" s="276">
        <f>'HP ground el'!U21</f>
        <v>0</v>
      </c>
      <c r="AI286" s="276" t="s">
        <v>140</v>
      </c>
      <c r="AJ286" s="276" t="s">
        <v>140</v>
      </c>
    </row>
    <row r="287" spans="1:36" ht="18.75" hidden="1">
      <c r="A287" s="336" t="s">
        <v>153</v>
      </c>
      <c r="B287" s="334" t="s">
        <v>17</v>
      </c>
      <c r="C287" s="117">
        <f>'HP ground el'!B22</f>
        <v>0.02</v>
      </c>
      <c r="D287" s="49">
        <f>'HP ground el'!C22</f>
        <v>18.000000000000004</v>
      </c>
      <c r="E287" s="49">
        <f>'HP ground el'!D22</f>
        <v>1.9999999999999982</v>
      </c>
      <c r="F287" s="49" t="s">
        <v>140</v>
      </c>
      <c r="G287" s="49" t="s">
        <v>140</v>
      </c>
      <c r="H287" s="331">
        <f>'HP ground el'!E22</f>
        <v>0</v>
      </c>
      <c r="I287" s="331">
        <f>'HP ground el'!F22</f>
        <v>0</v>
      </c>
      <c r="J287" s="331" t="s">
        <v>140</v>
      </c>
      <c r="K287" s="331" t="s">
        <v>140</v>
      </c>
      <c r="L287" s="331">
        <f>'HP ground el'!G22</f>
        <v>0</v>
      </c>
      <c r="M287" s="331">
        <f>'HP ground el'!H22</f>
        <v>0</v>
      </c>
      <c r="N287" s="331" t="s">
        <v>140</v>
      </c>
      <c r="O287" s="331" t="s">
        <v>140</v>
      </c>
      <c r="P287" s="331">
        <f>'HP ground el'!I22</f>
        <v>18.000000000000004</v>
      </c>
      <c r="Q287" s="331">
        <f>'HP ground el'!J22</f>
        <v>1.9999999999999982</v>
      </c>
      <c r="R287" s="331" t="s">
        <v>140</v>
      </c>
      <c r="S287" s="331" t="s">
        <v>140</v>
      </c>
      <c r="T287" s="129">
        <f>'HP ground el'!L22</f>
        <v>1623</v>
      </c>
      <c r="U287" s="129">
        <f>'HP ground el'!N22</f>
        <v>1460.7</v>
      </c>
      <c r="V287" s="129">
        <f>'HP ground el'!O22</f>
        <v>162.29999999999995</v>
      </c>
      <c r="W287" s="129" t="s">
        <v>140</v>
      </c>
      <c r="X287" s="129" t="s">
        <v>140</v>
      </c>
      <c r="Y287" s="276">
        <f>'HP ground el'!P22</f>
        <v>0</v>
      </c>
      <c r="Z287" s="276">
        <f>'HP ground el'!Q22</f>
        <v>0</v>
      </c>
      <c r="AA287" s="276" t="s">
        <v>140</v>
      </c>
      <c r="AB287" s="276" t="s">
        <v>140</v>
      </c>
      <c r="AC287" s="276">
        <f>'HP ground el'!R22</f>
        <v>0</v>
      </c>
      <c r="AD287" s="276">
        <f>'HP ground el'!S22</f>
        <v>0</v>
      </c>
      <c r="AE287" s="276" t="s">
        <v>140</v>
      </c>
      <c r="AF287" s="276" t="s">
        <v>140</v>
      </c>
      <c r="AG287" s="276">
        <f>'HP ground el'!T22</f>
        <v>1460.7</v>
      </c>
      <c r="AH287" s="276">
        <f>'HP ground el'!U22</f>
        <v>162.29999999999995</v>
      </c>
      <c r="AI287" s="276" t="s">
        <v>140</v>
      </c>
      <c r="AJ287" s="276" t="s">
        <v>140</v>
      </c>
    </row>
    <row r="288" spans="1:36" ht="18.75" hidden="1">
      <c r="A288" s="336" t="s">
        <v>153</v>
      </c>
      <c r="B288" s="334" t="s">
        <v>24</v>
      </c>
      <c r="C288" s="117">
        <f>'HP ground el'!B23</f>
        <v>1.2730599999999999E-3</v>
      </c>
      <c r="D288" s="49">
        <f>'HP ground el'!C23</f>
        <v>1.1457539999999999</v>
      </c>
      <c r="E288" s="49">
        <f>'HP ground el'!D23</f>
        <v>0.127306</v>
      </c>
      <c r="F288" s="49" t="s">
        <v>140</v>
      </c>
      <c r="G288" s="49" t="s">
        <v>140</v>
      </c>
      <c r="H288" s="331">
        <f>'HP ground el'!E23</f>
        <v>0</v>
      </c>
      <c r="I288" s="331">
        <f>'HP ground el'!F23</f>
        <v>0</v>
      </c>
      <c r="J288" s="331" t="s">
        <v>140</v>
      </c>
      <c r="K288" s="331" t="s">
        <v>140</v>
      </c>
      <c r="L288" s="331">
        <f>'HP ground el'!G23</f>
        <v>0</v>
      </c>
      <c r="M288" s="331">
        <f>'HP ground el'!H23</f>
        <v>0</v>
      </c>
      <c r="N288" s="331" t="s">
        <v>140</v>
      </c>
      <c r="O288" s="331" t="s">
        <v>140</v>
      </c>
      <c r="P288" s="331">
        <f>'HP ground el'!I23</f>
        <v>1.1457539999999999</v>
      </c>
      <c r="Q288" s="331">
        <f>'HP ground el'!J23</f>
        <v>0.127306</v>
      </c>
      <c r="R288" s="331" t="s">
        <v>140</v>
      </c>
      <c r="S288" s="331" t="s">
        <v>140</v>
      </c>
      <c r="T288" s="129">
        <f>'HP ground el'!L23</f>
        <v>106</v>
      </c>
      <c r="U288" s="129">
        <f>'HP ground el'!N23</f>
        <v>95.4</v>
      </c>
      <c r="V288" s="129">
        <f>'HP ground el'!O23</f>
        <v>10.599999999999994</v>
      </c>
      <c r="W288" s="129" t="s">
        <v>140</v>
      </c>
      <c r="X288" s="129" t="s">
        <v>140</v>
      </c>
      <c r="Y288" s="276">
        <f>'HP ground el'!P23</f>
        <v>0</v>
      </c>
      <c r="Z288" s="276">
        <f>'HP ground el'!Q23</f>
        <v>0</v>
      </c>
      <c r="AA288" s="276" t="s">
        <v>140</v>
      </c>
      <c r="AB288" s="276" t="s">
        <v>140</v>
      </c>
      <c r="AC288" s="276">
        <f>'HP ground el'!R23</f>
        <v>0</v>
      </c>
      <c r="AD288" s="276">
        <f>'HP ground el'!S23</f>
        <v>0</v>
      </c>
      <c r="AE288" s="276" t="s">
        <v>140</v>
      </c>
      <c r="AF288" s="276" t="s">
        <v>140</v>
      </c>
      <c r="AG288" s="276">
        <f>'HP ground el'!T23</f>
        <v>95.4</v>
      </c>
      <c r="AH288" s="276">
        <f>'HP ground el'!U23</f>
        <v>10.599999999999994</v>
      </c>
      <c r="AI288" s="276" t="s">
        <v>140</v>
      </c>
      <c r="AJ288" s="276" t="s">
        <v>140</v>
      </c>
    </row>
    <row r="289" spans="1:36" ht="18.75" hidden="1">
      <c r="A289" s="336" t="s">
        <v>153</v>
      </c>
      <c r="B289" s="334" t="s">
        <v>27</v>
      </c>
      <c r="C289" s="117">
        <f>'HP ground el'!B24</f>
        <v>0</v>
      </c>
      <c r="D289" s="49">
        <f>'HP ground el'!C24</f>
        <v>0</v>
      </c>
      <c r="E289" s="49">
        <f>'HP ground el'!D24</f>
        <v>0</v>
      </c>
      <c r="F289" s="49" t="s">
        <v>140</v>
      </c>
      <c r="G289" s="49" t="s">
        <v>140</v>
      </c>
      <c r="H289" s="331">
        <f>'HP ground el'!E24</f>
        <v>0</v>
      </c>
      <c r="I289" s="331">
        <f>'HP ground el'!F24</f>
        <v>0</v>
      </c>
      <c r="J289" s="331" t="s">
        <v>140</v>
      </c>
      <c r="K289" s="331" t="s">
        <v>140</v>
      </c>
      <c r="L289" s="331">
        <f>'HP ground el'!G24</f>
        <v>0</v>
      </c>
      <c r="M289" s="331">
        <f>'HP ground el'!H24</f>
        <v>0</v>
      </c>
      <c r="N289" s="331" t="s">
        <v>140</v>
      </c>
      <c r="O289" s="331" t="s">
        <v>140</v>
      </c>
      <c r="P289" s="331">
        <f>'HP ground el'!I24</f>
        <v>0</v>
      </c>
      <c r="Q289" s="331">
        <f>'HP ground el'!J24</f>
        <v>0</v>
      </c>
      <c r="R289" s="331" t="s">
        <v>140</v>
      </c>
      <c r="S289" s="331" t="s">
        <v>140</v>
      </c>
      <c r="T289" s="129">
        <f>'HP ground el'!L24</f>
        <v>0</v>
      </c>
      <c r="U289" s="129">
        <f>'HP ground el'!N24</f>
        <v>0</v>
      </c>
      <c r="V289" s="129">
        <f>'HP ground el'!O24</f>
        <v>0</v>
      </c>
      <c r="W289" s="129" t="s">
        <v>140</v>
      </c>
      <c r="X289" s="129" t="s">
        <v>140</v>
      </c>
      <c r="Y289" s="276">
        <f>'HP ground el'!P24</f>
        <v>0</v>
      </c>
      <c r="Z289" s="276">
        <f>'HP ground el'!Q24</f>
        <v>0</v>
      </c>
      <c r="AA289" s="276" t="s">
        <v>140</v>
      </c>
      <c r="AB289" s="276" t="s">
        <v>140</v>
      </c>
      <c r="AC289" s="276">
        <f>'HP ground el'!R24</f>
        <v>0</v>
      </c>
      <c r="AD289" s="276">
        <f>'HP ground el'!S24</f>
        <v>0</v>
      </c>
      <c r="AE289" s="276" t="s">
        <v>140</v>
      </c>
      <c r="AF289" s="276" t="s">
        <v>140</v>
      </c>
      <c r="AG289" s="276">
        <f>'HP ground el'!T24</f>
        <v>0</v>
      </c>
      <c r="AH289" s="276">
        <f>'HP ground el'!U24</f>
        <v>0</v>
      </c>
      <c r="AI289" s="276" t="s">
        <v>140</v>
      </c>
      <c r="AJ289" s="276" t="s">
        <v>140</v>
      </c>
    </row>
    <row r="290" spans="1:36" ht="18.75" hidden="1">
      <c r="A290" s="336" t="s">
        <v>153</v>
      </c>
      <c r="B290" s="334" t="s">
        <v>8</v>
      </c>
      <c r="C290" s="117">
        <f>'HP ground el'!B25</f>
        <v>0.84855670000000005</v>
      </c>
      <c r="D290" s="49">
        <f>'HP ground el'!C25</f>
        <v>695.81649400000003</v>
      </c>
      <c r="E290" s="49">
        <f>'HP ground el'!D25</f>
        <v>152.74020600000006</v>
      </c>
      <c r="F290" s="49" t="s">
        <v>140</v>
      </c>
      <c r="G290" s="49" t="s">
        <v>140</v>
      </c>
      <c r="H290" s="331">
        <f>'HP ground el'!E25</f>
        <v>0</v>
      </c>
      <c r="I290" s="331">
        <f>'HP ground el'!F25</f>
        <v>0</v>
      </c>
      <c r="J290" s="331" t="s">
        <v>140</v>
      </c>
      <c r="K290" s="331" t="s">
        <v>140</v>
      </c>
      <c r="L290" s="331">
        <f>'HP ground el'!G25</f>
        <v>0</v>
      </c>
      <c r="M290" s="331">
        <f>'HP ground el'!H25</f>
        <v>0</v>
      </c>
      <c r="N290" s="331" t="s">
        <v>140</v>
      </c>
      <c r="O290" s="331" t="s">
        <v>140</v>
      </c>
      <c r="P290" s="331">
        <f>'HP ground el'!I25</f>
        <v>695.81649400000003</v>
      </c>
      <c r="Q290" s="331">
        <f>'HP ground el'!J25</f>
        <v>152.74020600000006</v>
      </c>
      <c r="R290" s="331" t="s">
        <v>140</v>
      </c>
      <c r="S290" s="331" t="s">
        <v>140</v>
      </c>
      <c r="T290" s="129">
        <f>'HP ground el'!L25</f>
        <v>30400</v>
      </c>
      <c r="U290" s="129">
        <f>'HP ground el'!N25</f>
        <v>24928</v>
      </c>
      <c r="V290" s="129">
        <f>'HP ground el'!O25</f>
        <v>5472</v>
      </c>
      <c r="W290" s="129" t="s">
        <v>140</v>
      </c>
      <c r="X290" s="129" t="s">
        <v>140</v>
      </c>
      <c r="Y290" s="276">
        <f>'HP ground el'!P25</f>
        <v>0</v>
      </c>
      <c r="Z290" s="276">
        <f>'HP ground el'!Q25</f>
        <v>0</v>
      </c>
      <c r="AA290" s="276" t="s">
        <v>140</v>
      </c>
      <c r="AB290" s="276" t="s">
        <v>140</v>
      </c>
      <c r="AC290" s="276">
        <f>'HP ground el'!R25</f>
        <v>0</v>
      </c>
      <c r="AD290" s="276">
        <f>'HP ground el'!S25</f>
        <v>0</v>
      </c>
      <c r="AE290" s="276" t="s">
        <v>140</v>
      </c>
      <c r="AF290" s="276" t="s">
        <v>140</v>
      </c>
      <c r="AG290" s="276">
        <f>'HP ground el'!T25</f>
        <v>24928</v>
      </c>
      <c r="AH290" s="276">
        <f>'HP ground el'!U25</f>
        <v>5472</v>
      </c>
      <c r="AI290" s="276" t="s">
        <v>140</v>
      </c>
      <c r="AJ290" s="276" t="s">
        <v>140</v>
      </c>
    </row>
    <row r="291" spans="1:36" ht="18.75" hidden="1">
      <c r="A291" s="336" t="s">
        <v>153</v>
      </c>
      <c r="B291" s="334" t="s">
        <v>11</v>
      </c>
      <c r="C291" s="117">
        <f>'HP ground el'!B26</f>
        <v>0.04</v>
      </c>
      <c r="D291" s="49">
        <f>'HP ground el'!C26</f>
        <v>35.200000000000003</v>
      </c>
      <c r="E291" s="49">
        <f>'HP ground el'!D26</f>
        <v>4.7999999999999989</v>
      </c>
      <c r="F291" s="49" t="s">
        <v>140</v>
      </c>
      <c r="G291" s="49" t="s">
        <v>140</v>
      </c>
      <c r="H291" s="331">
        <f>'HP ground el'!E26</f>
        <v>0</v>
      </c>
      <c r="I291" s="331">
        <f>'HP ground el'!F26</f>
        <v>0</v>
      </c>
      <c r="J291" s="331" t="s">
        <v>140</v>
      </c>
      <c r="K291" s="331" t="s">
        <v>140</v>
      </c>
      <c r="L291" s="331">
        <f>'HP ground el'!G26</f>
        <v>0</v>
      </c>
      <c r="M291" s="331">
        <f>'HP ground el'!H26</f>
        <v>0</v>
      </c>
      <c r="N291" s="331" t="s">
        <v>140</v>
      </c>
      <c r="O291" s="331" t="s">
        <v>140</v>
      </c>
      <c r="P291" s="331">
        <f>'HP ground el'!I26</f>
        <v>35.200000000000003</v>
      </c>
      <c r="Q291" s="331">
        <f>'HP ground el'!J26</f>
        <v>4.7999999999999989</v>
      </c>
      <c r="R291" s="331" t="s">
        <v>140</v>
      </c>
      <c r="S291" s="331" t="s">
        <v>140</v>
      </c>
      <c r="T291" s="129">
        <f>'HP ground el'!L26</f>
        <v>4706</v>
      </c>
      <c r="U291" s="129">
        <f>'HP ground el'!N26</f>
        <v>4235.4000000000005</v>
      </c>
      <c r="V291" s="129">
        <f>'HP ground el'!O26</f>
        <v>470.59999999999945</v>
      </c>
      <c r="W291" s="129" t="s">
        <v>140</v>
      </c>
      <c r="X291" s="129" t="s">
        <v>140</v>
      </c>
      <c r="Y291" s="276">
        <f>'HP ground el'!P26</f>
        <v>0</v>
      </c>
      <c r="Z291" s="276">
        <f>'HP ground el'!Q26</f>
        <v>0</v>
      </c>
      <c r="AA291" s="276" t="s">
        <v>140</v>
      </c>
      <c r="AB291" s="276" t="s">
        <v>140</v>
      </c>
      <c r="AC291" s="276">
        <f>'HP ground el'!R26</f>
        <v>0</v>
      </c>
      <c r="AD291" s="276">
        <f>'HP ground el'!S26</f>
        <v>0</v>
      </c>
      <c r="AE291" s="276" t="s">
        <v>140</v>
      </c>
      <c r="AF291" s="276" t="s">
        <v>140</v>
      </c>
      <c r="AG291" s="276">
        <f>'HP ground el'!T26</f>
        <v>4235.4000000000005</v>
      </c>
      <c r="AH291" s="276">
        <f>'HP ground el'!U26</f>
        <v>470.59999999999945</v>
      </c>
      <c r="AI291" s="276" t="s">
        <v>140</v>
      </c>
      <c r="AJ291" s="276" t="s">
        <v>140</v>
      </c>
    </row>
    <row r="292" spans="1:36" ht="18.75" hidden="1">
      <c r="A292" s="336" t="s">
        <v>153</v>
      </c>
      <c r="B292" s="334" t="s">
        <v>14</v>
      </c>
      <c r="C292" s="117">
        <f>'HP ground el'!B27</f>
        <v>6.4274810000000002E-2</v>
      </c>
      <c r="D292" s="49">
        <f>'HP ground el'!C27</f>
        <v>57.847329000000002</v>
      </c>
      <c r="E292" s="49">
        <f>'HP ground el'!D27</f>
        <v>6.4274809999999984</v>
      </c>
      <c r="F292" s="49" t="s">
        <v>140</v>
      </c>
      <c r="G292" s="49" t="s">
        <v>140</v>
      </c>
      <c r="H292" s="331">
        <f>'HP ground el'!E27</f>
        <v>0</v>
      </c>
      <c r="I292" s="331">
        <f>'HP ground el'!F27</f>
        <v>0</v>
      </c>
      <c r="J292" s="331" t="s">
        <v>140</v>
      </c>
      <c r="K292" s="331" t="s">
        <v>140</v>
      </c>
      <c r="L292" s="331">
        <f>'HP ground el'!G27</f>
        <v>0</v>
      </c>
      <c r="M292" s="331">
        <f>'HP ground el'!H27</f>
        <v>0</v>
      </c>
      <c r="N292" s="331" t="s">
        <v>140</v>
      </c>
      <c r="O292" s="331" t="s">
        <v>140</v>
      </c>
      <c r="P292" s="331">
        <f>'HP ground el'!I27</f>
        <v>57.847329000000002</v>
      </c>
      <c r="Q292" s="331">
        <f>'HP ground el'!J27</f>
        <v>6.4274809999999984</v>
      </c>
      <c r="R292" s="331" t="s">
        <v>140</v>
      </c>
      <c r="S292" s="331" t="s">
        <v>140</v>
      </c>
      <c r="T292" s="129">
        <f>'HP ground el'!L27</f>
        <v>2996</v>
      </c>
      <c r="U292" s="129">
        <f>'HP ground el'!N27</f>
        <v>2696.4</v>
      </c>
      <c r="V292" s="129">
        <f>'HP ground el'!O27</f>
        <v>299.59999999999991</v>
      </c>
      <c r="W292" s="129" t="s">
        <v>140</v>
      </c>
      <c r="X292" s="129" t="s">
        <v>140</v>
      </c>
      <c r="Y292" s="276">
        <f>'HP ground el'!P27</f>
        <v>0</v>
      </c>
      <c r="Z292" s="276">
        <f>'HP ground el'!Q27</f>
        <v>0</v>
      </c>
      <c r="AA292" s="276" t="s">
        <v>140</v>
      </c>
      <c r="AB292" s="276" t="s">
        <v>140</v>
      </c>
      <c r="AC292" s="276">
        <f>'HP ground el'!R27</f>
        <v>0</v>
      </c>
      <c r="AD292" s="276">
        <f>'HP ground el'!S27</f>
        <v>0</v>
      </c>
      <c r="AE292" s="276" t="s">
        <v>140</v>
      </c>
      <c r="AF292" s="276" t="s">
        <v>140</v>
      </c>
      <c r="AG292" s="276">
        <f>'HP ground el'!T27</f>
        <v>2696.4</v>
      </c>
      <c r="AH292" s="276">
        <f>'HP ground el'!U27</f>
        <v>299.59999999999991</v>
      </c>
      <c r="AI292" s="276" t="s">
        <v>140</v>
      </c>
      <c r="AJ292" s="276" t="s">
        <v>140</v>
      </c>
    </row>
    <row r="293" spans="1:36" ht="18.75" hidden="1">
      <c r="A293" s="336" t="s">
        <v>153</v>
      </c>
      <c r="B293" s="334" t="s">
        <v>12</v>
      </c>
      <c r="C293" s="117">
        <f>'HP ground el'!B28</f>
        <v>0</v>
      </c>
      <c r="D293" s="49">
        <f>'HP ground el'!C28</f>
        <v>0</v>
      </c>
      <c r="E293" s="49">
        <f>'HP ground el'!D28</f>
        <v>0</v>
      </c>
      <c r="F293" s="49" t="s">
        <v>140</v>
      </c>
      <c r="G293" s="49" t="s">
        <v>140</v>
      </c>
      <c r="H293" s="331">
        <f>'HP ground el'!E28</f>
        <v>0</v>
      </c>
      <c r="I293" s="331">
        <f>'HP ground el'!F28</f>
        <v>0</v>
      </c>
      <c r="J293" s="331" t="s">
        <v>140</v>
      </c>
      <c r="K293" s="331" t="s">
        <v>140</v>
      </c>
      <c r="L293" s="331">
        <f>'HP ground el'!G28</f>
        <v>0</v>
      </c>
      <c r="M293" s="331">
        <f>'HP ground el'!H28</f>
        <v>0</v>
      </c>
      <c r="N293" s="331" t="s">
        <v>140</v>
      </c>
      <c r="O293" s="331" t="s">
        <v>140</v>
      </c>
      <c r="P293" s="331">
        <f>'HP ground el'!I28</f>
        <v>0</v>
      </c>
      <c r="Q293" s="331">
        <f>'HP ground el'!J28</f>
        <v>0</v>
      </c>
      <c r="R293" s="331" t="s">
        <v>140</v>
      </c>
      <c r="S293" s="331" t="s">
        <v>140</v>
      </c>
      <c r="T293" s="129">
        <f>'HP ground el'!L28</f>
        <v>0</v>
      </c>
      <c r="U293" s="129">
        <f>'HP ground el'!N28</f>
        <v>0</v>
      </c>
      <c r="V293" s="129">
        <f>'HP ground el'!O28</f>
        <v>0</v>
      </c>
      <c r="W293" s="129" t="s">
        <v>140</v>
      </c>
      <c r="X293" s="129" t="s">
        <v>140</v>
      </c>
      <c r="Y293" s="276">
        <f>'HP ground el'!P28</f>
        <v>0</v>
      </c>
      <c r="Z293" s="276">
        <f>'HP ground el'!Q28</f>
        <v>0</v>
      </c>
      <c r="AA293" s="276" t="s">
        <v>140</v>
      </c>
      <c r="AB293" s="276" t="s">
        <v>140</v>
      </c>
      <c r="AC293" s="276">
        <f>'HP ground el'!R28</f>
        <v>0</v>
      </c>
      <c r="AD293" s="276">
        <f>'HP ground el'!S28</f>
        <v>0</v>
      </c>
      <c r="AE293" s="276" t="s">
        <v>140</v>
      </c>
      <c r="AF293" s="276" t="s">
        <v>140</v>
      </c>
      <c r="AG293" s="276">
        <f>'HP ground el'!T28</f>
        <v>0</v>
      </c>
      <c r="AH293" s="276">
        <f>'HP ground el'!U28</f>
        <v>0</v>
      </c>
      <c r="AI293" s="276" t="s">
        <v>140</v>
      </c>
      <c r="AJ293" s="276" t="s">
        <v>140</v>
      </c>
    </row>
    <row r="294" spans="1:36" ht="18.75" hidden="1">
      <c r="A294" s="336" t="s">
        <v>153</v>
      </c>
      <c r="B294" s="334" t="s">
        <v>25</v>
      </c>
      <c r="C294" s="117">
        <f>'HP ground el'!B29</f>
        <v>1.4978960000000001E-2</v>
      </c>
      <c r="D294" s="49">
        <f>'HP ground el'!C29</f>
        <v>11.983168000000001</v>
      </c>
      <c r="E294" s="49">
        <f>'HP ground el'!D29</f>
        <v>2.9957919999999989</v>
      </c>
      <c r="F294" s="49" t="s">
        <v>140</v>
      </c>
      <c r="G294" s="49" t="s">
        <v>140</v>
      </c>
      <c r="H294" s="331">
        <f>'HP ground el'!E29</f>
        <v>0</v>
      </c>
      <c r="I294" s="331">
        <f>'HP ground el'!F29</f>
        <v>0</v>
      </c>
      <c r="J294" s="331" t="s">
        <v>140</v>
      </c>
      <c r="K294" s="331" t="s">
        <v>140</v>
      </c>
      <c r="L294" s="331">
        <f>'HP ground el'!G29</f>
        <v>0</v>
      </c>
      <c r="M294" s="331">
        <f>'HP ground el'!H29</f>
        <v>0</v>
      </c>
      <c r="N294" s="331" t="s">
        <v>140</v>
      </c>
      <c r="O294" s="331" t="s">
        <v>140</v>
      </c>
      <c r="P294" s="331">
        <f>'HP ground el'!I29</f>
        <v>11.983168000000001</v>
      </c>
      <c r="Q294" s="331">
        <f>'HP ground el'!J29</f>
        <v>2.9957919999999989</v>
      </c>
      <c r="R294" s="331" t="s">
        <v>140</v>
      </c>
      <c r="S294" s="331" t="s">
        <v>140</v>
      </c>
      <c r="T294" s="129">
        <f>'HP ground el'!L29</f>
        <v>1021</v>
      </c>
      <c r="U294" s="129">
        <f>'HP ground el'!N29</f>
        <v>816.80000000000007</v>
      </c>
      <c r="V294" s="129">
        <f>'HP ground el'!O29</f>
        <v>204.19999999999993</v>
      </c>
      <c r="W294" s="129" t="s">
        <v>140</v>
      </c>
      <c r="X294" s="129" t="s">
        <v>140</v>
      </c>
      <c r="Y294" s="276">
        <f>'HP ground el'!P29</f>
        <v>0</v>
      </c>
      <c r="Z294" s="276">
        <f>'HP ground el'!Q29</f>
        <v>0</v>
      </c>
      <c r="AA294" s="276" t="s">
        <v>140</v>
      </c>
      <c r="AB294" s="276" t="s">
        <v>140</v>
      </c>
      <c r="AC294" s="276">
        <f>'HP ground el'!R29</f>
        <v>0</v>
      </c>
      <c r="AD294" s="276">
        <f>'HP ground el'!S29</f>
        <v>0</v>
      </c>
      <c r="AE294" s="276" t="s">
        <v>140</v>
      </c>
      <c r="AF294" s="276" t="s">
        <v>140</v>
      </c>
      <c r="AG294" s="276">
        <f>'HP ground el'!T29</f>
        <v>816.80000000000007</v>
      </c>
      <c r="AH294" s="276">
        <f>'HP ground el'!U29</f>
        <v>204.19999999999993</v>
      </c>
      <c r="AI294" s="276" t="s">
        <v>140</v>
      </c>
      <c r="AJ294" s="276" t="s">
        <v>140</v>
      </c>
    </row>
    <row r="295" spans="1:36" ht="18.75" hidden="1">
      <c r="A295" s="336" t="s">
        <v>153</v>
      </c>
      <c r="B295" s="334" t="s">
        <v>26</v>
      </c>
      <c r="C295" s="117">
        <f>'HP ground el'!B30</f>
        <v>5.6074690000000003E-2</v>
      </c>
      <c r="D295" s="49">
        <f>'HP ground el'!C30</f>
        <v>50.467221000000009</v>
      </c>
      <c r="E295" s="49">
        <f>'HP ground el'!D30</f>
        <v>5.6074689999999965</v>
      </c>
      <c r="F295" s="49" t="s">
        <v>140</v>
      </c>
      <c r="G295" s="49" t="s">
        <v>140</v>
      </c>
      <c r="H295" s="331">
        <f>'HP ground el'!E30</f>
        <v>0</v>
      </c>
      <c r="I295" s="331">
        <f>'HP ground el'!F30</f>
        <v>0</v>
      </c>
      <c r="J295" s="331" t="s">
        <v>140</v>
      </c>
      <c r="K295" s="331" t="s">
        <v>140</v>
      </c>
      <c r="L295" s="331">
        <f>'HP ground el'!G30</f>
        <v>0</v>
      </c>
      <c r="M295" s="331">
        <f>'HP ground el'!H30</f>
        <v>0</v>
      </c>
      <c r="N295" s="331" t="s">
        <v>140</v>
      </c>
      <c r="O295" s="331" t="s">
        <v>140</v>
      </c>
      <c r="P295" s="331">
        <f>'HP ground el'!I30</f>
        <v>50.467221000000009</v>
      </c>
      <c r="Q295" s="331">
        <f>'HP ground el'!J30</f>
        <v>5.6074689999999965</v>
      </c>
      <c r="R295" s="331" t="s">
        <v>140</v>
      </c>
      <c r="S295" s="331" t="s">
        <v>140</v>
      </c>
      <c r="T295" s="129">
        <f>'HP ground el'!L30</f>
        <v>4669</v>
      </c>
      <c r="U295" s="129">
        <f>'HP ground el'!N30</f>
        <v>4202.1000000000004</v>
      </c>
      <c r="V295" s="129">
        <f>'HP ground el'!O30</f>
        <v>466.89999999999964</v>
      </c>
      <c r="W295" s="129" t="s">
        <v>140</v>
      </c>
      <c r="X295" s="129" t="s">
        <v>140</v>
      </c>
      <c r="Y295" s="276">
        <f>'HP ground el'!P30</f>
        <v>0</v>
      </c>
      <c r="Z295" s="276">
        <f>'HP ground el'!Q30</f>
        <v>0</v>
      </c>
      <c r="AA295" s="276" t="s">
        <v>140</v>
      </c>
      <c r="AB295" s="276" t="s">
        <v>140</v>
      </c>
      <c r="AC295" s="276">
        <f>'HP ground el'!R30</f>
        <v>0</v>
      </c>
      <c r="AD295" s="276">
        <f>'HP ground el'!S30</f>
        <v>0</v>
      </c>
      <c r="AE295" s="276" t="s">
        <v>140</v>
      </c>
      <c r="AF295" s="276" t="s">
        <v>140</v>
      </c>
      <c r="AG295" s="276">
        <f>'HP ground el'!T30</f>
        <v>4202.1000000000004</v>
      </c>
      <c r="AH295" s="276">
        <f>'HP ground el'!U30</f>
        <v>466.89999999999964</v>
      </c>
      <c r="AI295" s="276" t="s">
        <v>140</v>
      </c>
      <c r="AJ295" s="276" t="s">
        <v>140</v>
      </c>
    </row>
    <row r="296" spans="1:36" ht="18.75" hidden="1">
      <c r="A296" s="336" t="s">
        <v>153</v>
      </c>
      <c r="B296" s="334" t="s">
        <v>5</v>
      </c>
      <c r="C296" s="117">
        <f>'HP ground el'!B31</f>
        <v>1.6397480000000002E-2</v>
      </c>
      <c r="D296" s="49">
        <f>'HP ground el'!C31</f>
        <v>16.069530400000001</v>
      </c>
      <c r="E296" s="49">
        <f>'HP ground el'!D31</f>
        <v>0.32794959999999862</v>
      </c>
      <c r="F296" s="49" t="s">
        <v>140</v>
      </c>
      <c r="G296" s="49" t="s">
        <v>140</v>
      </c>
      <c r="H296" s="331">
        <f>'HP ground el'!E31</f>
        <v>0</v>
      </c>
      <c r="I296" s="331">
        <f>'HP ground el'!F31</f>
        <v>0</v>
      </c>
      <c r="J296" s="331" t="s">
        <v>140</v>
      </c>
      <c r="K296" s="331" t="s">
        <v>140</v>
      </c>
      <c r="L296" s="331">
        <f>'HP ground el'!G31</f>
        <v>0</v>
      </c>
      <c r="M296" s="331">
        <f>'HP ground el'!H31</f>
        <v>0</v>
      </c>
      <c r="N296" s="331" t="s">
        <v>140</v>
      </c>
      <c r="O296" s="331" t="s">
        <v>140</v>
      </c>
      <c r="P296" s="331">
        <f>'HP ground el'!I31</f>
        <v>16.069530400000001</v>
      </c>
      <c r="Q296" s="331">
        <f>'HP ground el'!J31</f>
        <v>0.32794959999999862</v>
      </c>
      <c r="R296" s="331" t="s">
        <v>140</v>
      </c>
      <c r="S296" s="331" t="s">
        <v>140</v>
      </c>
      <c r="T296" s="129">
        <f>'HP ground el'!L31</f>
        <v>898</v>
      </c>
      <c r="U296" s="129">
        <f>'HP ground el'!N31</f>
        <v>880.04</v>
      </c>
      <c r="V296" s="129">
        <f>'HP ground el'!O31</f>
        <v>17.96</v>
      </c>
      <c r="W296" s="129" t="s">
        <v>140</v>
      </c>
      <c r="X296" s="129" t="s">
        <v>140</v>
      </c>
      <c r="Y296" s="276">
        <f>'HP ground el'!P31</f>
        <v>0</v>
      </c>
      <c r="Z296" s="276">
        <f>'HP ground el'!Q31</f>
        <v>0</v>
      </c>
      <c r="AA296" s="276" t="s">
        <v>140</v>
      </c>
      <c r="AB296" s="276" t="s">
        <v>140</v>
      </c>
      <c r="AC296" s="276">
        <f>'HP ground el'!R31</f>
        <v>0</v>
      </c>
      <c r="AD296" s="276">
        <f>'HP ground el'!S31</f>
        <v>0</v>
      </c>
      <c r="AE296" s="276" t="s">
        <v>140</v>
      </c>
      <c r="AF296" s="276" t="s">
        <v>140</v>
      </c>
      <c r="AG296" s="276">
        <f>'HP ground el'!T31</f>
        <v>880.04</v>
      </c>
      <c r="AH296" s="276">
        <f>'HP ground el'!U31</f>
        <v>17.96</v>
      </c>
      <c r="AI296" s="276" t="s">
        <v>140</v>
      </c>
      <c r="AJ296" s="276" t="s">
        <v>140</v>
      </c>
    </row>
    <row r="297" spans="1:36" ht="18.75" hidden="1">
      <c r="A297" s="336" t="s">
        <v>153</v>
      </c>
      <c r="B297" s="334" t="s">
        <v>7</v>
      </c>
      <c r="C297" s="117">
        <f>'HP ground el'!B32</f>
        <v>4.8129999999999997</v>
      </c>
      <c r="D297" s="49">
        <f>'HP ground el'!C32</f>
        <v>4091.05</v>
      </c>
      <c r="E297" s="49">
        <f>'HP ground el'!D32</f>
        <v>721.94999999999959</v>
      </c>
      <c r="F297" s="49" t="s">
        <v>140</v>
      </c>
      <c r="G297" s="49" t="s">
        <v>140</v>
      </c>
      <c r="H297" s="331">
        <f>'HP ground el'!E32</f>
        <v>0</v>
      </c>
      <c r="I297" s="331">
        <f>'HP ground el'!F32</f>
        <v>0</v>
      </c>
      <c r="J297" s="331" t="s">
        <v>140</v>
      </c>
      <c r="K297" s="331" t="s">
        <v>140</v>
      </c>
      <c r="L297" s="331">
        <f>'HP ground el'!G32</f>
        <v>818.21000000000015</v>
      </c>
      <c r="M297" s="331">
        <f>'HP ground el'!H32</f>
        <v>144.38999999999993</v>
      </c>
      <c r="N297" s="331" t="s">
        <v>140</v>
      </c>
      <c r="O297" s="331" t="s">
        <v>140</v>
      </c>
      <c r="P297" s="331">
        <f>'HP ground el'!I32</f>
        <v>3272.84</v>
      </c>
      <c r="Q297" s="331">
        <f>'HP ground el'!J32</f>
        <v>577.55999999999972</v>
      </c>
      <c r="R297" s="331" t="s">
        <v>140</v>
      </c>
      <c r="S297" s="331" t="s">
        <v>140</v>
      </c>
      <c r="T297" s="129">
        <f>'HP ground el'!L32</f>
        <v>428589</v>
      </c>
      <c r="U297" s="129">
        <f>'HP ground el'!N32</f>
        <v>364300.64999999997</v>
      </c>
      <c r="V297" s="129">
        <f>'HP ground el'!O32</f>
        <v>64288.350000000035</v>
      </c>
      <c r="W297" s="129" t="s">
        <v>140</v>
      </c>
      <c r="X297" s="129" t="s">
        <v>140</v>
      </c>
      <c r="Y297" s="276">
        <f>'HP ground el'!P32</f>
        <v>0</v>
      </c>
      <c r="Z297" s="276">
        <f>'HP ground el'!Q32</f>
        <v>0</v>
      </c>
      <c r="AA297" s="276" t="s">
        <v>140</v>
      </c>
      <c r="AB297" s="276" t="s">
        <v>140</v>
      </c>
      <c r="AC297" s="276">
        <f>'HP ground el'!R32</f>
        <v>72860.12999999999</v>
      </c>
      <c r="AD297" s="276">
        <f>'HP ground el'!S32</f>
        <v>12857.670000000007</v>
      </c>
      <c r="AE297" s="276" t="s">
        <v>140</v>
      </c>
      <c r="AF297" s="276" t="s">
        <v>140</v>
      </c>
      <c r="AG297" s="276">
        <f>'HP ground el'!T32</f>
        <v>291440.51999999996</v>
      </c>
      <c r="AH297" s="276">
        <f>'HP ground el'!U32</f>
        <v>51430.680000000029</v>
      </c>
      <c r="AI297" s="276" t="s">
        <v>140</v>
      </c>
      <c r="AJ297" s="276" t="s">
        <v>140</v>
      </c>
    </row>
    <row r="298" spans="1:36" ht="18.75" hidden="1">
      <c r="A298" s="336" t="s">
        <v>153</v>
      </c>
      <c r="B298" s="334" t="s">
        <v>1</v>
      </c>
      <c r="C298" s="117">
        <f>'HP ground el'!B33</f>
        <v>0.21000000000000002</v>
      </c>
      <c r="D298" s="49">
        <f>'HP ground el'!C33</f>
        <v>178.50000000000003</v>
      </c>
      <c r="E298" s="49">
        <f>'HP ground el'!D33</f>
        <v>31.5</v>
      </c>
      <c r="F298" s="49" t="s">
        <v>140</v>
      </c>
      <c r="G298" s="49" t="s">
        <v>140</v>
      </c>
      <c r="H298" s="331">
        <f>'HP ground el'!E33</f>
        <v>0</v>
      </c>
      <c r="I298" s="331">
        <f>'HP ground el'!F33</f>
        <v>0</v>
      </c>
      <c r="J298" s="331" t="s">
        <v>140</v>
      </c>
      <c r="K298" s="331" t="s">
        <v>140</v>
      </c>
      <c r="L298" s="331">
        <f>'HP ground el'!G33</f>
        <v>0</v>
      </c>
      <c r="M298" s="331">
        <f>'HP ground el'!H33</f>
        <v>0</v>
      </c>
      <c r="N298" s="331" t="s">
        <v>140</v>
      </c>
      <c r="O298" s="331" t="s">
        <v>140</v>
      </c>
      <c r="P298" s="331">
        <f>'HP ground el'!I33</f>
        <v>178.50000000000003</v>
      </c>
      <c r="Q298" s="331">
        <f>'HP ground el'!J33</f>
        <v>31.5</v>
      </c>
      <c r="R298" s="331" t="s">
        <v>140</v>
      </c>
      <c r="S298" s="331" t="s">
        <v>140</v>
      </c>
      <c r="T298" s="129">
        <f>'HP ground el'!L33</f>
        <v>18584</v>
      </c>
      <c r="U298" s="129">
        <f>'HP ground el'!N33</f>
        <v>15796.4</v>
      </c>
      <c r="V298" s="129">
        <f>'HP ground el'!O33</f>
        <v>2787.6000000000004</v>
      </c>
      <c r="W298" s="129" t="s">
        <v>140</v>
      </c>
      <c r="X298" s="129" t="s">
        <v>140</v>
      </c>
      <c r="Y298" s="276">
        <f>'HP ground el'!P33</f>
        <v>0</v>
      </c>
      <c r="Z298" s="276">
        <f>'HP ground el'!Q33</f>
        <v>0</v>
      </c>
      <c r="AA298" s="276" t="s">
        <v>140</v>
      </c>
      <c r="AB298" s="276" t="s">
        <v>140</v>
      </c>
      <c r="AC298" s="276">
        <f>'HP ground el'!R33</f>
        <v>0</v>
      </c>
      <c r="AD298" s="276">
        <f>'HP ground el'!S33</f>
        <v>0</v>
      </c>
      <c r="AE298" s="276" t="s">
        <v>140</v>
      </c>
      <c r="AF298" s="276" t="s">
        <v>140</v>
      </c>
      <c r="AG298" s="276">
        <f>'HP ground el'!T33</f>
        <v>15796.4</v>
      </c>
      <c r="AH298" s="276">
        <f>'HP ground el'!U33</f>
        <v>2787.6000000000004</v>
      </c>
      <c r="AI298" s="276" t="s">
        <v>140</v>
      </c>
      <c r="AJ298" s="276" t="s">
        <v>140</v>
      </c>
    </row>
    <row r="299" spans="1:36" ht="18.75">
      <c r="A299" s="336" t="s">
        <v>153</v>
      </c>
      <c r="B299" s="334" t="s">
        <v>44</v>
      </c>
      <c r="C299" s="117">
        <f>'HP ground el'!B34</f>
        <v>14.776824790000003</v>
      </c>
      <c r="D299" s="49">
        <f>'HP ground el'!C34</f>
        <v>13013.744649400003</v>
      </c>
      <c r="E299" s="49">
        <f>'HP ground el'!D34</f>
        <v>1502.3801405999993</v>
      </c>
      <c r="F299" s="49" t="s">
        <v>140</v>
      </c>
      <c r="G299" s="49" t="s">
        <v>140</v>
      </c>
      <c r="H299" s="331">
        <f>'HP ground el'!E34</f>
        <v>23.759824800000004</v>
      </c>
      <c r="I299" s="331">
        <f>'HP ground el'!F34</f>
        <v>1.5835351999999974</v>
      </c>
      <c r="J299" s="331" t="s">
        <v>140</v>
      </c>
      <c r="K299" s="331" t="s">
        <v>140</v>
      </c>
      <c r="L299" s="331">
        <f>'HP ground el'!G34</f>
        <v>1063.2758480000002</v>
      </c>
      <c r="M299" s="331">
        <f>'HP ground el'!H34</f>
        <v>160.3777519999999</v>
      </c>
      <c r="N299" s="331" t="s">
        <v>140</v>
      </c>
      <c r="O299" s="331" t="s">
        <v>140</v>
      </c>
      <c r="P299" s="331">
        <f>'HP ground el'!I34</f>
        <v>11926.708976600003</v>
      </c>
      <c r="Q299" s="331">
        <f>'HP ground el'!J34</f>
        <v>1340.4188533999995</v>
      </c>
      <c r="R299" s="331" t="s">
        <v>140</v>
      </c>
      <c r="S299" s="331" t="s">
        <v>140</v>
      </c>
      <c r="T299" s="129">
        <f>'HP ground el'!L34</f>
        <v>1116517</v>
      </c>
      <c r="U299" s="129">
        <f>'HP ground el'!N34</f>
        <v>1003405.0900000002</v>
      </c>
      <c r="V299" s="129">
        <f>'HP ground el'!O34</f>
        <v>113111.91000000003</v>
      </c>
      <c r="W299" s="129" t="s">
        <v>140</v>
      </c>
      <c r="X299" s="129" t="s">
        <v>140</v>
      </c>
      <c r="Y299" s="276">
        <f>'HP ground el'!P34</f>
        <v>1851.6670000000001</v>
      </c>
      <c r="Z299" s="276">
        <f>'HP ground el'!Q34</f>
        <v>173.44300000000001</v>
      </c>
      <c r="AA299" s="276" t="s">
        <v>140</v>
      </c>
      <c r="AB299" s="276" t="s">
        <v>140</v>
      </c>
      <c r="AC299" s="276">
        <f>'HP ground el'!R34</f>
        <v>92088.965999999986</v>
      </c>
      <c r="AD299" s="276">
        <f>'HP ground el'!S34</f>
        <v>14606.634000000007</v>
      </c>
      <c r="AE299" s="276" t="s">
        <v>140</v>
      </c>
      <c r="AF299" s="276" t="s">
        <v>140</v>
      </c>
      <c r="AG299" s="276">
        <f>'HP ground el'!T34</f>
        <v>909464.45700000005</v>
      </c>
      <c r="AH299" s="276">
        <f>'HP ground el'!U34</f>
        <v>98331.833000000013</v>
      </c>
      <c r="AI299" s="276" t="s">
        <v>140</v>
      </c>
      <c r="AJ299" s="276" t="s">
        <v>140</v>
      </c>
    </row>
    <row r="300" spans="1:36" ht="18.75" hidden="1">
      <c r="A300" s="336" t="s">
        <v>153</v>
      </c>
      <c r="B300" s="334" t="s">
        <v>29</v>
      </c>
      <c r="C300" s="117">
        <f>'HP ground el'!B36</f>
        <v>0.33429197999999999</v>
      </c>
      <c r="D300" s="49">
        <f>'HP ground el'!C36</f>
        <v>300.86278199999998</v>
      </c>
      <c r="E300" s="49">
        <f>'HP ground el'!D36</f>
        <v>33.429197999999992</v>
      </c>
      <c r="F300" s="49" t="s">
        <v>140</v>
      </c>
      <c r="G300" s="49" t="s">
        <v>140</v>
      </c>
      <c r="H300" s="331">
        <f>'HP ground el'!E36</f>
        <v>0</v>
      </c>
      <c r="I300" s="331">
        <f>'HP ground el'!F36</f>
        <v>0</v>
      </c>
      <c r="J300" s="331" t="s">
        <v>140</v>
      </c>
      <c r="K300" s="331" t="s">
        <v>140</v>
      </c>
      <c r="L300" s="331">
        <f>'HP ground el'!G36</f>
        <v>0</v>
      </c>
      <c r="M300" s="331">
        <f>'HP ground el'!H36</f>
        <v>0</v>
      </c>
      <c r="N300" s="331" t="s">
        <v>140</v>
      </c>
      <c r="O300" s="331" t="s">
        <v>140</v>
      </c>
      <c r="P300" s="331">
        <f>'HP ground el'!I36</f>
        <v>300.86278199999998</v>
      </c>
      <c r="Q300" s="331">
        <f>'HP ground el'!J36</f>
        <v>33.429197999999992</v>
      </c>
      <c r="R300" s="331" t="s">
        <v>140</v>
      </c>
      <c r="S300" s="331" t="s">
        <v>140</v>
      </c>
      <c r="T300" s="129">
        <f>'HP ground el'!L36</f>
        <v>22803</v>
      </c>
      <c r="U300" s="129">
        <f>'HP ground el'!N36</f>
        <v>20522</v>
      </c>
      <c r="V300" s="129">
        <f>'HP ground el'!O36</f>
        <v>2281</v>
      </c>
      <c r="W300" s="129" t="s">
        <v>140</v>
      </c>
      <c r="X300" s="129" t="s">
        <v>140</v>
      </c>
      <c r="Y300" s="276">
        <f>'HP ground el'!P36</f>
        <v>0</v>
      </c>
      <c r="Z300" s="276">
        <f>'HP ground el'!Q36</f>
        <v>0</v>
      </c>
      <c r="AA300" s="276" t="s">
        <v>140</v>
      </c>
      <c r="AB300" s="276" t="s">
        <v>140</v>
      </c>
      <c r="AC300" s="276">
        <f>'HP ground el'!R36</f>
        <v>0</v>
      </c>
      <c r="AD300" s="276">
        <f>'HP ground el'!S36</f>
        <v>0</v>
      </c>
      <c r="AE300" s="276" t="s">
        <v>140</v>
      </c>
      <c r="AF300" s="276" t="s">
        <v>140</v>
      </c>
      <c r="AG300" s="276">
        <f>'HP ground el'!T36</f>
        <v>20522</v>
      </c>
      <c r="AH300" s="276">
        <f>'HP ground el'!U36</f>
        <v>2281</v>
      </c>
      <c r="AI300" s="276" t="s">
        <v>140</v>
      </c>
      <c r="AJ300" s="276" t="s">
        <v>140</v>
      </c>
    </row>
    <row r="301" spans="1:36" ht="18.75" hidden="1">
      <c r="A301" s="336" t="s">
        <v>153</v>
      </c>
      <c r="B301" s="334" t="s">
        <v>28</v>
      </c>
      <c r="C301" s="117">
        <f>'HP ground el'!B37</f>
        <v>0.8486220000000001</v>
      </c>
      <c r="D301" s="49">
        <f>'HP ground el'!C37</f>
        <v>763.75980000000004</v>
      </c>
      <c r="E301" s="49">
        <f>'HP ground el'!D37</f>
        <v>84.862200000000001</v>
      </c>
      <c r="F301" s="49" t="s">
        <v>140</v>
      </c>
      <c r="G301" s="49" t="s">
        <v>140</v>
      </c>
      <c r="H301" s="331">
        <f>'HP ground el'!E37</f>
        <v>0</v>
      </c>
      <c r="I301" s="331">
        <f>'HP ground el'!F37</f>
        <v>0</v>
      </c>
      <c r="J301" s="331" t="s">
        <v>140</v>
      </c>
      <c r="K301" s="331" t="s">
        <v>140</v>
      </c>
      <c r="L301" s="331">
        <f>'HP ground el'!G37</f>
        <v>0</v>
      </c>
      <c r="M301" s="331">
        <f>'HP ground el'!H37</f>
        <v>0</v>
      </c>
      <c r="N301" s="331" t="s">
        <v>140</v>
      </c>
      <c r="O301" s="331" t="s">
        <v>140</v>
      </c>
      <c r="P301" s="331">
        <f>'HP ground el'!I37</f>
        <v>763.75980000000004</v>
      </c>
      <c r="Q301" s="331">
        <f>'HP ground el'!J37</f>
        <v>84.862200000000001</v>
      </c>
      <c r="R301" s="331" t="s">
        <v>140</v>
      </c>
      <c r="S301" s="331" t="s">
        <v>140</v>
      </c>
      <c r="T301" s="129">
        <f>'HP ground el'!L37</f>
        <v>61685</v>
      </c>
      <c r="U301" s="129">
        <f>'HP ground el'!N37</f>
        <v>55516</v>
      </c>
      <c r="V301" s="129">
        <f>'HP ground el'!O37</f>
        <v>6169</v>
      </c>
      <c r="W301" s="129" t="s">
        <v>140</v>
      </c>
      <c r="X301" s="129" t="s">
        <v>140</v>
      </c>
      <c r="Y301" s="276">
        <f>'HP ground el'!P37</f>
        <v>0</v>
      </c>
      <c r="Z301" s="276">
        <f>'HP ground el'!Q37</f>
        <v>0</v>
      </c>
      <c r="AA301" s="276" t="s">
        <v>140</v>
      </c>
      <c r="AB301" s="276" t="s">
        <v>140</v>
      </c>
      <c r="AC301" s="276">
        <f>'HP ground el'!R37</f>
        <v>0</v>
      </c>
      <c r="AD301" s="276">
        <f>'HP ground el'!S37</f>
        <v>0</v>
      </c>
      <c r="AE301" s="276" t="s">
        <v>140</v>
      </c>
      <c r="AF301" s="276" t="s">
        <v>140</v>
      </c>
      <c r="AG301" s="276">
        <f>'HP ground el'!T37</f>
        <v>55516</v>
      </c>
      <c r="AH301" s="276">
        <f>'HP ground el'!U37</f>
        <v>6169</v>
      </c>
      <c r="AI301" s="276" t="s">
        <v>140</v>
      </c>
      <c r="AJ301" s="276" t="s">
        <v>140</v>
      </c>
    </row>
    <row r="302" spans="1:36" ht="18.75" hidden="1">
      <c r="A302" s="336" t="s">
        <v>153</v>
      </c>
      <c r="B302" s="334" t="s">
        <v>42</v>
      </c>
      <c r="C302" s="117" t="str">
        <f>'HP ground el'!B38</f>
        <v>n.a.</v>
      </c>
      <c r="D302" s="49" t="str">
        <f>'HP ground el'!C38</f>
        <v>n.a.</v>
      </c>
      <c r="E302" s="49" t="str">
        <f>'HP ground el'!D38</f>
        <v>n.a.</v>
      </c>
      <c r="F302" s="49" t="s">
        <v>140</v>
      </c>
      <c r="G302" s="49" t="s">
        <v>140</v>
      </c>
      <c r="H302" s="331" t="str">
        <f>'HP ground el'!E38</f>
        <v>n.a.</v>
      </c>
      <c r="I302" s="331" t="str">
        <f>'HP ground el'!F38</f>
        <v>n.a.</v>
      </c>
      <c r="J302" s="331" t="s">
        <v>140</v>
      </c>
      <c r="K302" s="331" t="s">
        <v>140</v>
      </c>
      <c r="L302" s="331" t="str">
        <f>'HP ground el'!G38</f>
        <v>n.a.</v>
      </c>
      <c r="M302" s="331" t="str">
        <f>'HP ground el'!H38</f>
        <v>n.a.</v>
      </c>
      <c r="N302" s="331" t="s">
        <v>140</v>
      </c>
      <c r="O302" s="331" t="s">
        <v>140</v>
      </c>
      <c r="P302" s="331" t="str">
        <f>'HP ground el'!I38</f>
        <v>n.a.</v>
      </c>
      <c r="Q302" s="331" t="str">
        <f>'HP ground el'!J38</f>
        <v>n.a.</v>
      </c>
      <c r="R302" s="331" t="s">
        <v>140</v>
      </c>
      <c r="S302" s="331" t="s">
        <v>140</v>
      </c>
      <c r="T302" s="129" t="str">
        <f>'HP ground el'!L38</f>
        <v>n.a.</v>
      </c>
      <c r="U302" s="129" t="str">
        <f>'HP ground el'!N38</f>
        <v>n.a.</v>
      </c>
      <c r="V302" s="129" t="str">
        <f>'HP ground el'!O38</f>
        <v>n.a.</v>
      </c>
      <c r="W302" s="129" t="s">
        <v>140</v>
      </c>
      <c r="X302" s="129" t="s">
        <v>140</v>
      </c>
      <c r="Y302" s="276" t="str">
        <f>'HP ground el'!P38</f>
        <v>n.a.</v>
      </c>
      <c r="Z302" s="276" t="str">
        <f>'HP ground el'!Q38</f>
        <v>n.a.</v>
      </c>
      <c r="AA302" s="276" t="s">
        <v>140</v>
      </c>
      <c r="AB302" s="276" t="s">
        <v>140</v>
      </c>
      <c r="AC302" s="276" t="str">
        <f>'HP ground el'!R38</f>
        <v>n.a.</v>
      </c>
      <c r="AD302" s="276" t="str">
        <f>'HP ground el'!S38</f>
        <v>n.a.</v>
      </c>
      <c r="AE302" s="276" t="s">
        <v>140</v>
      </c>
      <c r="AF302" s="276" t="s">
        <v>140</v>
      </c>
      <c r="AG302" s="276" t="str">
        <f>'HP ground el'!T38</f>
        <v>n.a.</v>
      </c>
      <c r="AH302" s="276" t="str">
        <f>'HP ground el'!U38</f>
        <v>n.a.</v>
      </c>
      <c r="AI302" s="276" t="s">
        <v>140</v>
      </c>
      <c r="AJ302" s="276" t="s">
        <v>140</v>
      </c>
    </row>
    <row r="303" spans="1:36" ht="18.75" hidden="1">
      <c r="A303" s="340" t="s">
        <v>153</v>
      </c>
      <c r="B303" s="338" t="s">
        <v>43</v>
      </c>
      <c r="C303" s="117">
        <f>'HP ground el'!B40</f>
        <v>15.959738770000003</v>
      </c>
      <c r="D303" s="49">
        <f>'HP ground el'!C40</f>
        <v>14078.367231400003</v>
      </c>
      <c r="E303" s="49">
        <f>'HP ground el'!D40</f>
        <v>1620.6715385999994</v>
      </c>
      <c r="F303" s="49" t="s">
        <v>140</v>
      </c>
      <c r="G303" s="49" t="s">
        <v>140</v>
      </c>
      <c r="H303" s="331">
        <f>'HP ground el'!E40</f>
        <v>23.759824800000004</v>
      </c>
      <c r="I303" s="331">
        <f>'HP ground el'!F40</f>
        <v>1.5835351999999974</v>
      </c>
      <c r="J303" s="331" t="s">
        <v>140</v>
      </c>
      <c r="K303" s="331" t="s">
        <v>140</v>
      </c>
      <c r="L303" s="331">
        <f>'HP ground el'!G40</f>
        <v>1063.2758480000002</v>
      </c>
      <c r="M303" s="331">
        <f>'HP ground el'!H40</f>
        <v>160.3777519999999</v>
      </c>
      <c r="N303" s="331" t="s">
        <v>140</v>
      </c>
      <c r="O303" s="331" t="s">
        <v>140</v>
      </c>
      <c r="P303" s="331">
        <f>'HP ground el'!I40</f>
        <v>12991.331558600003</v>
      </c>
      <c r="Q303" s="331">
        <f>'HP ground el'!J40</f>
        <v>1458.7102513999996</v>
      </c>
      <c r="R303" s="331" t="s">
        <v>140</v>
      </c>
      <c r="S303" s="331" t="s">
        <v>140</v>
      </c>
      <c r="T303" s="129">
        <f>'HP ground el'!L40</f>
        <v>1201005</v>
      </c>
      <c r="U303" s="129">
        <f>'HP ground el'!N40</f>
        <v>1079443.0900000003</v>
      </c>
      <c r="V303" s="129">
        <f>'HP ground el'!O40</f>
        <v>121561.91000000003</v>
      </c>
      <c r="W303" s="129" t="s">
        <v>140</v>
      </c>
      <c r="X303" s="129" t="s">
        <v>140</v>
      </c>
      <c r="Y303" s="276">
        <f>'HP ground el'!P40</f>
        <v>1851.6670000000001</v>
      </c>
      <c r="Z303" s="276">
        <f>'HP ground el'!Q40</f>
        <v>173.44300000000001</v>
      </c>
      <c r="AA303" s="276" t="s">
        <v>140</v>
      </c>
      <c r="AB303" s="276" t="s">
        <v>140</v>
      </c>
      <c r="AC303" s="276">
        <f>'HP ground el'!R40</f>
        <v>92088.965999999986</v>
      </c>
      <c r="AD303" s="276">
        <f>'HP ground el'!S40</f>
        <v>14606.634000000007</v>
      </c>
      <c r="AE303" s="276" t="s">
        <v>140</v>
      </c>
      <c r="AF303" s="276" t="s">
        <v>140</v>
      </c>
      <c r="AG303" s="276">
        <f>'HP ground el'!T40</f>
        <v>985502.45700000005</v>
      </c>
      <c r="AH303" s="276">
        <f>'HP ground el'!U40</f>
        <v>106781.83300000001</v>
      </c>
      <c r="AI303" s="276" t="s">
        <v>140</v>
      </c>
      <c r="AJ303" s="276" t="s">
        <v>140</v>
      </c>
    </row>
    <row r="304" spans="1:36" ht="18.75" hidden="1">
      <c r="A304" s="336" t="s">
        <v>114</v>
      </c>
      <c r="B304" s="334" t="s">
        <v>6</v>
      </c>
      <c r="C304" s="117">
        <f>'not specified'!B6</f>
        <v>0</v>
      </c>
      <c r="D304" s="49">
        <f>'not specified'!C6</f>
        <v>0</v>
      </c>
      <c r="E304" s="49">
        <f>'not specified'!D6</f>
        <v>0</v>
      </c>
      <c r="F304" s="49">
        <f>'not specified'!E6</f>
        <v>0</v>
      </c>
      <c r="G304" s="49">
        <f>'not specified'!F6</f>
        <v>0</v>
      </c>
      <c r="H304" s="331">
        <f>'not specified'!G6</f>
        <v>0</v>
      </c>
      <c r="I304" s="331">
        <f>'not specified'!H6</f>
        <v>0</v>
      </c>
      <c r="J304" s="331">
        <f>'not specified'!I6</f>
        <v>0</v>
      </c>
      <c r="K304" s="331">
        <f>'not specified'!J6</f>
        <v>0</v>
      </c>
      <c r="L304" s="331">
        <f>'not specified'!K6</f>
        <v>0</v>
      </c>
      <c r="M304" s="331">
        <f>'not specified'!L6</f>
        <v>0</v>
      </c>
      <c r="N304" s="331">
        <f>'not specified'!M6</f>
        <v>0</v>
      </c>
      <c r="O304" s="331">
        <f>'not specified'!N6</f>
        <v>0</v>
      </c>
      <c r="P304" s="331">
        <f>'not specified'!O6</f>
        <v>0</v>
      </c>
      <c r="Q304" s="331">
        <f>'not specified'!P6</f>
        <v>0</v>
      </c>
      <c r="R304" s="331">
        <f>'not specified'!Q6</f>
        <v>0</v>
      </c>
      <c r="S304" s="331">
        <f>'not specified'!R6</f>
        <v>0</v>
      </c>
      <c r="T304" s="129">
        <f>'not specified'!T6</f>
        <v>0</v>
      </c>
      <c r="U304" s="129">
        <f>'not specified'!V6</f>
        <v>0</v>
      </c>
      <c r="V304" s="129">
        <f>'not specified'!W6</f>
        <v>0</v>
      </c>
      <c r="W304" s="129">
        <f>'not specified'!X6</f>
        <v>0</v>
      </c>
      <c r="X304" s="129">
        <f>'not specified'!Y6</f>
        <v>0</v>
      </c>
      <c r="Y304" s="276">
        <f>'not specified'!Z6</f>
        <v>0</v>
      </c>
      <c r="Z304" s="276">
        <f>'not specified'!AA6</f>
        <v>0</v>
      </c>
      <c r="AA304" s="276">
        <f>'not specified'!AB6</f>
        <v>0</v>
      </c>
      <c r="AB304" s="276">
        <f>'not specified'!AC6</f>
        <v>0</v>
      </c>
      <c r="AC304" s="276">
        <f>'not specified'!AD6</f>
        <v>0</v>
      </c>
      <c r="AD304" s="276">
        <f>'not specified'!AE6</f>
        <v>0</v>
      </c>
      <c r="AE304" s="276">
        <f>'not specified'!AF6</f>
        <v>0</v>
      </c>
      <c r="AF304" s="276">
        <f>'not specified'!AG6</f>
        <v>0</v>
      </c>
      <c r="AG304" s="276">
        <f>'not specified'!AH6</f>
        <v>0</v>
      </c>
      <c r="AH304" s="276">
        <f>'not specified'!AI6</f>
        <v>0</v>
      </c>
      <c r="AI304" s="276">
        <f>'not specified'!AJ6</f>
        <v>0</v>
      </c>
      <c r="AJ304" s="276">
        <f>'not specified'!AK6</f>
        <v>0</v>
      </c>
    </row>
    <row r="305" spans="1:36" ht="18.75" hidden="1">
      <c r="A305" s="336" t="s">
        <v>114</v>
      </c>
      <c r="B305" s="334" t="s">
        <v>9</v>
      </c>
      <c r="C305" s="117">
        <f>'not specified'!B7</f>
        <v>0</v>
      </c>
      <c r="D305" s="49">
        <f>'not specified'!C7</f>
        <v>0</v>
      </c>
      <c r="E305" s="49">
        <f>'not specified'!D7</f>
        <v>0</v>
      </c>
      <c r="F305" s="49">
        <f>'not specified'!E7</f>
        <v>0</v>
      </c>
      <c r="G305" s="49">
        <f>'not specified'!F7</f>
        <v>0</v>
      </c>
      <c r="H305" s="331">
        <f>'not specified'!G7</f>
        <v>0</v>
      </c>
      <c r="I305" s="331">
        <f>'not specified'!H7</f>
        <v>0</v>
      </c>
      <c r="J305" s="331">
        <f>'not specified'!I7</f>
        <v>0</v>
      </c>
      <c r="K305" s="331">
        <f>'not specified'!J7</f>
        <v>0</v>
      </c>
      <c r="L305" s="331">
        <f>'not specified'!K7</f>
        <v>0</v>
      </c>
      <c r="M305" s="331">
        <f>'not specified'!L7</f>
        <v>0</v>
      </c>
      <c r="N305" s="331">
        <f>'not specified'!M7</f>
        <v>0</v>
      </c>
      <c r="O305" s="331">
        <f>'not specified'!N7</f>
        <v>0</v>
      </c>
      <c r="P305" s="331">
        <f>'not specified'!O7</f>
        <v>0</v>
      </c>
      <c r="Q305" s="331">
        <f>'not specified'!P7</f>
        <v>0</v>
      </c>
      <c r="R305" s="331">
        <f>'not specified'!Q7</f>
        <v>0</v>
      </c>
      <c r="S305" s="331">
        <f>'not specified'!R7</f>
        <v>0</v>
      </c>
      <c r="T305" s="129">
        <f>'not specified'!T7</f>
        <v>0</v>
      </c>
      <c r="U305" s="129">
        <f>'not specified'!V7</f>
        <v>0</v>
      </c>
      <c r="V305" s="129">
        <f>'not specified'!W7</f>
        <v>0</v>
      </c>
      <c r="W305" s="129">
        <f>'not specified'!X7</f>
        <v>0</v>
      </c>
      <c r="X305" s="129">
        <f>'not specified'!Y7</f>
        <v>0</v>
      </c>
      <c r="Y305" s="276">
        <f>'not specified'!Z7</f>
        <v>0</v>
      </c>
      <c r="Z305" s="276">
        <f>'not specified'!AA7</f>
        <v>0</v>
      </c>
      <c r="AA305" s="276">
        <f>'not specified'!AB7</f>
        <v>0</v>
      </c>
      <c r="AB305" s="276">
        <f>'not specified'!AC7</f>
        <v>0</v>
      </c>
      <c r="AC305" s="276">
        <f>'not specified'!AD7</f>
        <v>0</v>
      </c>
      <c r="AD305" s="276">
        <f>'not specified'!AE7</f>
        <v>0</v>
      </c>
      <c r="AE305" s="276">
        <f>'not specified'!AF7</f>
        <v>0</v>
      </c>
      <c r="AF305" s="276">
        <f>'not specified'!AG7</f>
        <v>0</v>
      </c>
      <c r="AG305" s="276">
        <f>'not specified'!AH7</f>
        <v>0</v>
      </c>
      <c r="AH305" s="276">
        <f>'not specified'!AI7</f>
        <v>0</v>
      </c>
      <c r="AI305" s="276">
        <f>'not specified'!AJ7</f>
        <v>0</v>
      </c>
      <c r="AJ305" s="276">
        <f>'not specified'!AK7</f>
        <v>0</v>
      </c>
    </row>
    <row r="306" spans="1:36" ht="18.75" hidden="1">
      <c r="A306" s="336" t="s">
        <v>114</v>
      </c>
      <c r="B306" s="334" t="s">
        <v>18</v>
      </c>
      <c r="C306" s="117">
        <f>'not specified'!B8</f>
        <v>0</v>
      </c>
      <c r="D306" s="49">
        <f>'not specified'!C8</f>
        <v>0</v>
      </c>
      <c r="E306" s="49">
        <f>'not specified'!D8</f>
        <v>0</v>
      </c>
      <c r="F306" s="49">
        <f>'not specified'!E8</f>
        <v>0</v>
      </c>
      <c r="G306" s="49">
        <f>'not specified'!F8</f>
        <v>0</v>
      </c>
      <c r="H306" s="331">
        <f>'not specified'!G8</f>
        <v>0</v>
      </c>
      <c r="I306" s="331">
        <f>'not specified'!H8</f>
        <v>0</v>
      </c>
      <c r="J306" s="331">
        <f>'not specified'!I8</f>
        <v>0</v>
      </c>
      <c r="K306" s="331">
        <f>'not specified'!J8</f>
        <v>0</v>
      </c>
      <c r="L306" s="331">
        <f>'not specified'!K8</f>
        <v>0</v>
      </c>
      <c r="M306" s="331">
        <f>'not specified'!L8</f>
        <v>0</v>
      </c>
      <c r="N306" s="331">
        <f>'not specified'!M8</f>
        <v>0</v>
      </c>
      <c r="O306" s="331">
        <f>'not specified'!N8</f>
        <v>0</v>
      </c>
      <c r="P306" s="331">
        <f>'not specified'!O8</f>
        <v>0</v>
      </c>
      <c r="Q306" s="331">
        <f>'not specified'!P8</f>
        <v>0</v>
      </c>
      <c r="R306" s="331">
        <f>'not specified'!Q8</f>
        <v>0</v>
      </c>
      <c r="S306" s="331">
        <f>'not specified'!R8</f>
        <v>0</v>
      </c>
      <c r="T306" s="129">
        <f>'not specified'!T8</f>
        <v>0</v>
      </c>
      <c r="U306" s="129">
        <f>'not specified'!V8</f>
        <v>0</v>
      </c>
      <c r="V306" s="129">
        <f>'not specified'!W8</f>
        <v>0</v>
      </c>
      <c r="W306" s="129">
        <f>'not specified'!X8</f>
        <v>0</v>
      </c>
      <c r="X306" s="129">
        <f>'not specified'!Y8</f>
        <v>0</v>
      </c>
      <c r="Y306" s="276">
        <f>'not specified'!Z8</f>
        <v>0</v>
      </c>
      <c r="Z306" s="276">
        <f>'not specified'!AA8</f>
        <v>0</v>
      </c>
      <c r="AA306" s="276">
        <f>'not specified'!AB8</f>
        <v>0</v>
      </c>
      <c r="AB306" s="276">
        <f>'not specified'!AC8</f>
        <v>0</v>
      </c>
      <c r="AC306" s="276">
        <f>'not specified'!AD8</f>
        <v>0</v>
      </c>
      <c r="AD306" s="276">
        <f>'not specified'!AE8</f>
        <v>0</v>
      </c>
      <c r="AE306" s="276">
        <f>'not specified'!AF8</f>
        <v>0</v>
      </c>
      <c r="AF306" s="276">
        <f>'not specified'!AG8</f>
        <v>0</v>
      </c>
      <c r="AG306" s="276">
        <f>'not specified'!AH8</f>
        <v>0</v>
      </c>
      <c r="AH306" s="276">
        <f>'not specified'!AI8</f>
        <v>0</v>
      </c>
      <c r="AI306" s="276">
        <f>'not specified'!AJ8</f>
        <v>0</v>
      </c>
      <c r="AJ306" s="276">
        <f>'not specified'!AK8</f>
        <v>0</v>
      </c>
    </row>
    <row r="307" spans="1:36" ht="18.75" hidden="1">
      <c r="A307" s="336" t="s">
        <v>114</v>
      </c>
      <c r="B307" s="334" t="s">
        <v>16</v>
      </c>
      <c r="C307" s="117">
        <f>'not specified'!B9</f>
        <v>0</v>
      </c>
      <c r="D307" s="49">
        <f>'not specified'!C9</f>
        <v>0</v>
      </c>
      <c r="E307" s="49">
        <f>'not specified'!D9</f>
        <v>0</v>
      </c>
      <c r="F307" s="49">
        <f>'not specified'!E9</f>
        <v>0</v>
      </c>
      <c r="G307" s="49">
        <f>'not specified'!F9</f>
        <v>0</v>
      </c>
      <c r="H307" s="331">
        <f>'not specified'!G9</f>
        <v>0</v>
      </c>
      <c r="I307" s="331">
        <f>'not specified'!H9</f>
        <v>0</v>
      </c>
      <c r="J307" s="331">
        <f>'not specified'!I9</f>
        <v>0</v>
      </c>
      <c r="K307" s="331">
        <f>'not specified'!J9</f>
        <v>0</v>
      </c>
      <c r="L307" s="331">
        <f>'not specified'!K9</f>
        <v>0</v>
      </c>
      <c r="M307" s="331">
        <f>'not specified'!L9</f>
        <v>0</v>
      </c>
      <c r="N307" s="331">
        <f>'not specified'!M9</f>
        <v>0</v>
      </c>
      <c r="O307" s="331">
        <f>'not specified'!N9</f>
        <v>0</v>
      </c>
      <c r="P307" s="331">
        <f>'not specified'!O9</f>
        <v>0</v>
      </c>
      <c r="Q307" s="331">
        <f>'not specified'!P9</f>
        <v>0</v>
      </c>
      <c r="R307" s="331">
        <f>'not specified'!Q9</f>
        <v>0</v>
      </c>
      <c r="S307" s="331">
        <f>'not specified'!R9</f>
        <v>0</v>
      </c>
      <c r="T307" s="129">
        <f>'not specified'!T9</f>
        <v>0</v>
      </c>
      <c r="U307" s="129">
        <f>'not specified'!V9</f>
        <v>0</v>
      </c>
      <c r="V307" s="129">
        <f>'not specified'!W9</f>
        <v>0</v>
      </c>
      <c r="W307" s="129">
        <f>'not specified'!X9</f>
        <v>0</v>
      </c>
      <c r="X307" s="129">
        <f>'not specified'!Y9</f>
        <v>0</v>
      </c>
      <c r="Y307" s="276">
        <f>'not specified'!Z9</f>
        <v>0</v>
      </c>
      <c r="Z307" s="276">
        <f>'not specified'!AA9</f>
        <v>0</v>
      </c>
      <c r="AA307" s="276">
        <f>'not specified'!AB9</f>
        <v>0</v>
      </c>
      <c r="AB307" s="276">
        <f>'not specified'!AC9</f>
        <v>0</v>
      </c>
      <c r="AC307" s="276">
        <f>'not specified'!AD9</f>
        <v>0</v>
      </c>
      <c r="AD307" s="276">
        <f>'not specified'!AE9</f>
        <v>0</v>
      </c>
      <c r="AE307" s="276">
        <f>'not specified'!AF9</f>
        <v>0</v>
      </c>
      <c r="AF307" s="276">
        <f>'not specified'!AG9</f>
        <v>0</v>
      </c>
      <c r="AG307" s="276">
        <f>'not specified'!AH9</f>
        <v>0</v>
      </c>
      <c r="AH307" s="276">
        <f>'not specified'!AI9</f>
        <v>0</v>
      </c>
      <c r="AI307" s="276">
        <f>'not specified'!AJ9</f>
        <v>0</v>
      </c>
      <c r="AJ307" s="276">
        <f>'not specified'!AK9</f>
        <v>0</v>
      </c>
    </row>
    <row r="308" spans="1:36" ht="18.75" hidden="1">
      <c r="A308" s="336" t="s">
        <v>114</v>
      </c>
      <c r="B308" s="334" t="s">
        <v>22</v>
      </c>
      <c r="C308" s="117">
        <f>'not specified'!B10</f>
        <v>0</v>
      </c>
      <c r="D308" s="49">
        <f>'not specified'!C10</f>
        <v>0</v>
      </c>
      <c r="E308" s="49">
        <f>'not specified'!D10</f>
        <v>0</v>
      </c>
      <c r="F308" s="49">
        <f>'not specified'!E10</f>
        <v>0</v>
      </c>
      <c r="G308" s="49">
        <f>'not specified'!F10</f>
        <v>0</v>
      </c>
      <c r="H308" s="331">
        <f>'not specified'!G10</f>
        <v>0</v>
      </c>
      <c r="I308" s="331">
        <f>'not specified'!H10</f>
        <v>0</v>
      </c>
      <c r="J308" s="331">
        <f>'not specified'!I10</f>
        <v>0</v>
      </c>
      <c r="K308" s="331">
        <f>'not specified'!J10</f>
        <v>0</v>
      </c>
      <c r="L308" s="331">
        <f>'not specified'!K10</f>
        <v>0</v>
      </c>
      <c r="M308" s="331">
        <f>'not specified'!L10</f>
        <v>0</v>
      </c>
      <c r="N308" s="331">
        <f>'not specified'!M10</f>
        <v>0</v>
      </c>
      <c r="O308" s="331">
        <f>'not specified'!N10</f>
        <v>0</v>
      </c>
      <c r="P308" s="331">
        <f>'not specified'!O10</f>
        <v>0</v>
      </c>
      <c r="Q308" s="331">
        <f>'not specified'!P10</f>
        <v>0</v>
      </c>
      <c r="R308" s="331">
        <f>'not specified'!Q10</f>
        <v>0</v>
      </c>
      <c r="S308" s="331">
        <f>'not specified'!R10</f>
        <v>0</v>
      </c>
      <c r="T308" s="129">
        <f>'not specified'!T10</f>
        <v>0</v>
      </c>
      <c r="U308" s="129">
        <f>'not specified'!V10</f>
        <v>0</v>
      </c>
      <c r="V308" s="129">
        <f>'not specified'!W10</f>
        <v>0</v>
      </c>
      <c r="W308" s="129">
        <f>'not specified'!X10</f>
        <v>0</v>
      </c>
      <c r="X308" s="129">
        <f>'not specified'!Y10</f>
        <v>0</v>
      </c>
      <c r="Y308" s="276">
        <f>'not specified'!Z10</f>
        <v>0</v>
      </c>
      <c r="Z308" s="276">
        <f>'not specified'!AA10</f>
        <v>0</v>
      </c>
      <c r="AA308" s="276">
        <f>'not specified'!AB10</f>
        <v>0</v>
      </c>
      <c r="AB308" s="276">
        <f>'not specified'!AC10</f>
        <v>0</v>
      </c>
      <c r="AC308" s="276">
        <f>'not specified'!AD10</f>
        <v>0</v>
      </c>
      <c r="AD308" s="276">
        <f>'not specified'!AE10</f>
        <v>0</v>
      </c>
      <c r="AE308" s="276">
        <f>'not specified'!AF10</f>
        <v>0</v>
      </c>
      <c r="AF308" s="276">
        <f>'not specified'!AG10</f>
        <v>0</v>
      </c>
      <c r="AG308" s="276">
        <f>'not specified'!AH10</f>
        <v>0</v>
      </c>
      <c r="AH308" s="276">
        <f>'not specified'!AI10</f>
        <v>0</v>
      </c>
      <c r="AI308" s="276">
        <f>'not specified'!AJ10</f>
        <v>0</v>
      </c>
      <c r="AJ308" s="276">
        <f>'not specified'!AK10</f>
        <v>0</v>
      </c>
    </row>
    <row r="309" spans="1:36" ht="18.75" hidden="1">
      <c r="A309" s="336" t="s">
        <v>114</v>
      </c>
      <c r="B309" s="334" t="s">
        <v>19</v>
      </c>
      <c r="C309" s="117">
        <f>'not specified'!B11</f>
        <v>0</v>
      </c>
      <c r="D309" s="49">
        <f>'not specified'!C11</f>
        <v>0</v>
      </c>
      <c r="E309" s="49">
        <f>'not specified'!D11</f>
        <v>0</v>
      </c>
      <c r="F309" s="49">
        <f>'not specified'!E11</f>
        <v>0</v>
      </c>
      <c r="G309" s="49">
        <f>'not specified'!F11</f>
        <v>0</v>
      </c>
      <c r="H309" s="331">
        <f>'not specified'!G11</f>
        <v>0</v>
      </c>
      <c r="I309" s="331">
        <f>'not specified'!H11</f>
        <v>0</v>
      </c>
      <c r="J309" s="331">
        <f>'not specified'!I11</f>
        <v>0</v>
      </c>
      <c r="K309" s="331">
        <f>'not specified'!J11</f>
        <v>0</v>
      </c>
      <c r="L309" s="331">
        <f>'not specified'!K11</f>
        <v>0</v>
      </c>
      <c r="M309" s="331">
        <f>'not specified'!L11</f>
        <v>0</v>
      </c>
      <c r="N309" s="331">
        <f>'not specified'!M11</f>
        <v>0</v>
      </c>
      <c r="O309" s="331">
        <f>'not specified'!N11</f>
        <v>0</v>
      </c>
      <c r="P309" s="331">
        <f>'not specified'!O11</f>
        <v>0</v>
      </c>
      <c r="Q309" s="331">
        <f>'not specified'!P11</f>
        <v>0</v>
      </c>
      <c r="R309" s="331">
        <f>'not specified'!Q11</f>
        <v>0</v>
      </c>
      <c r="S309" s="331">
        <f>'not specified'!R11</f>
        <v>0</v>
      </c>
      <c r="T309" s="129">
        <f>'not specified'!T11</f>
        <v>438488</v>
      </c>
      <c r="U309" s="129">
        <f>'not specified'!V11</f>
        <v>0</v>
      </c>
      <c r="V309" s="129">
        <f>'not specified'!W11</f>
        <v>0</v>
      </c>
      <c r="W309" s="129">
        <f>'not specified'!X11</f>
        <v>0</v>
      </c>
      <c r="X309" s="129">
        <f>'not specified'!Y11</f>
        <v>0</v>
      </c>
      <c r="Y309" s="276">
        <f>'not specified'!Z11</f>
        <v>0</v>
      </c>
      <c r="Z309" s="276">
        <f>'not specified'!AA11</f>
        <v>0</v>
      </c>
      <c r="AA309" s="276">
        <f>'not specified'!AB11</f>
        <v>0</v>
      </c>
      <c r="AB309" s="276">
        <f>'not specified'!AC11</f>
        <v>0</v>
      </c>
      <c r="AC309" s="276">
        <f>'not specified'!AD11</f>
        <v>0</v>
      </c>
      <c r="AD309" s="276">
        <f>'not specified'!AE11</f>
        <v>0</v>
      </c>
      <c r="AE309" s="276">
        <f>'not specified'!AF11</f>
        <v>0</v>
      </c>
      <c r="AF309" s="276">
        <f>'not specified'!AG11</f>
        <v>0</v>
      </c>
      <c r="AG309" s="276">
        <f>'not specified'!AH11</f>
        <v>0</v>
      </c>
      <c r="AH309" s="276">
        <f>'not specified'!AI11</f>
        <v>0</v>
      </c>
      <c r="AI309" s="276">
        <f>'not specified'!AJ11</f>
        <v>0</v>
      </c>
      <c r="AJ309" s="276">
        <f>'not specified'!AK11</f>
        <v>0</v>
      </c>
    </row>
    <row r="310" spans="1:36" ht="18.75" hidden="1">
      <c r="A310" s="336" t="s">
        <v>114</v>
      </c>
      <c r="B310" s="334" t="s">
        <v>3</v>
      </c>
      <c r="C310" s="117">
        <f>'not specified'!B12</f>
        <v>0</v>
      </c>
      <c r="D310" s="49">
        <f>'not specified'!C12</f>
        <v>0</v>
      </c>
      <c r="E310" s="49">
        <f>'not specified'!D12</f>
        <v>0</v>
      </c>
      <c r="F310" s="49">
        <f>'not specified'!E12</f>
        <v>0</v>
      </c>
      <c r="G310" s="49">
        <f>'not specified'!F12</f>
        <v>0</v>
      </c>
      <c r="H310" s="331">
        <f>'not specified'!G12</f>
        <v>0</v>
      </c>
      <c r="I310" s="331">
        <f>'not specified'!H12</f>
        <v>0</v>
      </c>
      <c r="J310" s="331">
        <f>'not specified'!I12</f>
        <v>0</v>
      </c>
      <c r="K310" s="331">
        <f>'not specified'!J12</f>
        <v>0</v>
      </c>
      <c r="L310" s="331">
        <f>'not specified'!K12</f>
        <v>0</v>
      </c>
      <c r="M310" s="331">
        <f>'not specified'!L12</f>
        <v>0</v>
      </c>
      <c r="N310" s="331">
        <f>'not specified'!M12</f>
        <v>0</v>
      </c>
      <c r="O310" s="331">
        <f>'not specified'!N12</f>
        <v>0</v>
      </c>
      <c r="P310" s="331">
        <f>'not specified'!O12</f>
        <v>0</v>
      </c>
      <c r="Q310" s="331">
        <f>'not specified'!P12</f>
        <v>0</v>
      </c>
      <c r="R310" s="331">
        <f>'not specified'!Q12</f>
        <v>0</v>
      </c>
      <c r="S310" s="331">
        <f>'not specified'!R12</f>
        <v>0</v>
      </c>
      <c r="T310" s="129">
        <f>'not specified'!T12</f>
        <v>0</v>
      </c>
      <c r="U310" s="129">
        <f>'not specified'!V12</f>
        <v>0</v>
      </c>
      <c r="V310" s="129">
        <f>'not specified'!W12</f>
        <v>0</v>
      </c>
      <c r="W310" s="129">
        <f>'not specified'!X12</f>
        <v>0</v>
      </c>
      <c r="X310" s="129">
        <f>'not specified'!Y12</f>
        <v>0</v>
      </c>
      <c r="Y310" s="276">
        <f>'not specified'!Z12</f>
        <v>0</v>
      </c>
      <c r="Z310" s="276">
        <f>'not specified'!AA12</f>
        <v>0</v>
      </c>
      <c r="AA310" s="276">
        <f>'not specified'!AB12</f>
        <v>0</v>
      </c>
      <c r="AB310" s="276">
        <f>'not specified'!AC12</f>
        <v>0</v>
      </c>
      <c r="AC310" s="276">
        <f>'not specified'!AD12</f>
        <v>0</v>
      </c>
      <c r="AD310" s="276">
        <f>'not specified'!AE12</f>
        <v>0</v>
      </c>
      <c r="AE310" s="276">
        <f>'not specified'!AF12</f>
        <v>0</v>
      </c>
      <c r="AF310" s="276">
        <f>'not specified'!AG12</f>
        <v>0</v>
      </c>
      <c r="AG310" s="276">
        <f>'not specified'!AH12</f>
        <v>0</v>
      </c>
      <c r="AH310" s="276">
        <f>'not specified'!AI12</f>
        <v>0</v>
      </c>
      <c r="AI310" s="276">
        <f>'not specified'!AJ12</f>
        <v>0</v>
      </c>
      <c r="AJ310" s="276">
        <f>'not specified'!AK12</f>
        <v>0</v>
      </c>
    </row>
    <row r="311" spans="1:36" ht="18.75" hidden="1">
      <c r="A311" s="336" t="s">
        <v>114</v>
      </c>
      <c r="B311" s="334" t="s">
        <v>20</v>
      </c>
      <c r="C311" s="117">
        <f>'not specified'!B13</f>
        <v>0</v>
      </c>
      <c r="D311" s="49">
        <f>'not specified'!C13</f>
        <v>0</v>
      </c>
      <c r="E311" s="49">
        <f>'not specified'!D13</f>
        <v>0</v>
      </c>
      <c r="F311" s="49">
        <f>'not specified'!E13</f>
        <v>0</v>
      </c>
      <c r="G311" s="49">
        <f>'not specified'!F13</f>
        <v>0</v>
      </c>
      <c r="H311" s="331">
        <f>'not specified'!G13</f>
        <v>0</v>
      </c>
      <c r="I311" s="331">
        <f>'not specified'!H13</f>
        <v>0</v>
      </c>
      <c r="J311" s="331">
        <f>'not specified'!I13</f>
        <v>0</v>
      </c>
      <c r="K311" s="331">
        <f>'not specified'!J13</f>
        <v>0</v>
      </c>
      <c r="L311" s="331">
        <f>'not specified'!K13</f>
        <v>0</v>
      </c>
      <c r="M311" s="331">
        <f>'not specified'!L13</f>
        <v>0</v>
      </c>
      <c r="N311" s="331">
        <f>'not specified'!M13</f>
        <v>0</v>
      </c>
      <c r="O311" s="331">
        <f>'not specified'!N13</f>
        <v>0</v>
      </c>
      <c r="P311" s="331">
        <f>'not specified'!O13</f>
        <v>0</v>
      </c>
      <c r="Q311" s="331">
        <f>'not specified'!P13</f>
        <v>0</v>
      </c>
      <c r="R311" s="331">
        <f>'not specified'!Q13</f>
        <v>0</v>
      </c>
      <c r="S311" s="331">
        <f>'not specified'!R13</f>
        <v>0</v>
      </c>
      <c r="T311" s="129">
        <f>'not specified'!T13</f>
        <v>0</v>
      </c>
      <c r="U311" s="129">
        <f>'not specified'!V13</f>
        <v>0</v>
      </c>
      <c r="V311" s="129">
        <f>'not specified'!W13</f>
        <v>0</v>
      </c>
      <c r="W311" s="129">
        <f>'not specified'!X13</f>
        <v>0</v>
      </c>
      <c r="X311" s="129">
        <f>'not specified'!Y13</f>
        <v>0</v>
      </c>
      <c r="Y311" s="276">
        <f>'not specified'!Z13</f>
        <v>0</v>
      </c>
      <c r="Z311" s="276">
        <f>'not specified'!AA13</f>
        <v>0</v>
      </c>
      <c r="AA311" s="276">
        <f>'not specified'!AB13</f>
        <v>0</v>
      </c>
      <c r="AB311" s="276">
        <f>'not specified'!AC13</f>
        <v>0</v>
      </c>
      <c r="AC311" s="276">
        <f>'not specified'!AD13</f>
        <v>0</v>
      </c>
      <c r="AD311" s="276">
        <f>'not specified'!AE13</f>
        <v>0</v>
      </c>
      <c r="AE311" s="276">
        <f>'not specified'!AF13</f>
        <v>0</v>
      </c>
      <c r="AF311" s="276">
        <f>'not specified'!AG13</f>
        <v>0</v>
      </c>
      <c r="AG311" s="276">
        <f>'not specified'!AH13</f>
        <v>0</v>
      </c>
      <c r="AH311" s="276">
        <f>'not specified'!AI13</f>
        <v>0</v>
      </c>
      <c r="AI311" s="276">
        <f>'not specified'!AJ13</f>
        <v>0</v>
      </c>
      <c r="AJ311" s="276">
        <f>'not specified'!AK13</f>
        <v>0</v>
      </c>
    </row>
    <row r="312" spans="1:36" ht="18.75" hidden="1">
      <c r="A312" s="336" t="s">
        <v>114</v>
      </c>
      <c r="B312" s="334" t="s">
        <v>13</v>
      </c>
      <c r="C312" s="117">
        <f>'not specified'!B14</f>
        <v>0</v>
      </c>
      <c r="D312" s="49">
        <f>'not specified'!C14</f>
        <v>0</v>
      </c>
      <c r="E312" s="49">
        <f>'not specified'!D14</f>
        <v>0</v>
      </c>
      <c r="F312" s="49">
        <f>'not specified'!E14</f>
        <v>0</v>
      </c>
      <c r="G312" s="49">
        <f>'not specified'!F14</f>
        <v>0</v>
      </c>
      <c r="H312" s="331">
        <f>'not specified'!G14</f>
        <v>0</v>
      </c>
      <c r="I312" s="331">
        <f>'not specified'!H14</f>
        <v>0</v>
      </c>
      <c r="J312" s="331">
        <f>'not specified'!I14</f>
        <v>0</v>
      </c>
      <c r="K312" s="331">
        <f>'not specified'!J14</f>
        <v>0</v>
      </c>
      <c r="L312" s="331">
        <f>'not specified'!K14</f>
        <v>0</v>
      </c>
      <c r="M312" s="331">
        <f>'not specified'!L14</f>
        <v>0</v>
      </c>
      <c r="N312" s="331">
        <f>'not specified'!M14</f>
        <v>0</v>
      </c>
      <c r="O312" s="331">
        <f>'not specified'!N14</f>
        <v>0</v>
      </c>
      <c r="P312" s="331">
        <f>'not specified'!O14</f>
        <v>0</v>
      </c>
      <c r="Q312" s="331">
        <f>'not specified'!P14</f>
        <v>0</v>
      </c>
      <c r="R312" s="331">
        <f>'not specified'!Q14</f>
        <v>0</v>
      </c>
      <c r="S312" s="331">
        <f>'not specified'!R14</f>
        <v>0</v>
      </c>
      <c r="T312" s="129">
        <f>'not specified'!T14</f>
        <v>0</v>
      </c>
      <c r="U312" s="129">
        <f>'not specified'!V14</f>
        <v>0</v>
      </c>
      <c r="V312" s="129">
        <f>'not specified'!W14</f>
        <v>0</v>
      </c>
      <c r="W312" s="129">
        <f>'not specified'!X14</f>
        <v>0</v>
      </c>
      <c r="X312" s="129">
        <f>'not specified'!Y14</f>
        <v>0</v>
      </c>
      <c r="Y312" s="276">
        <f>'not specified'!Z14</f>
        <v>0</v>
      </c>
      <c r="Z312" s="276">
        <f>'not specified'!AA14</f>
        <v>0</v>
      </c>
      <c r="AA312" s="276">
        <f>'not specified'!AB14</f>
        <v>0</v>
      </c>
      <c r="AB312" s="276">
        <f>'not specified'!AC14</f>
        <v>0</v>
      </c>
      <c r="AC312" s="276">
        <f>'not specified'!AD14</f>
        <v>0</v>
      </c>
      <c r="AD312" s="276">
        <f>'not specified'!AE14</f>
        <v>0</v>
      </c>
      <c r="AE312" s="276">
        <f>'not specified'!AF14</f>
        <v>0</v>
      </c>
      <c r="AF312" s="276">
        <f>'not specified'!AG14</f>
        <v>0</v>
      </c>
      <c r="AG312" s="276">
        <f>'not specified'!AH14</f>
        <v>0</v>
      </c>
      <c r="AH312" s="276">
        <f>'not specified'!AI14</f>
        <v>0</v>
      </c>
      <c r="AI312" s="276">
        <f>'not specified'!AJ14</f>
        <v>0</v>
      </c>
      <c r="AJ312" s="276">
        <f>'not specified'!AK14</f>
        <v>0</v>
      </c>
    </row>
    <row r="313" spans="1:36" ht="18.75" hidden="1">
      <c r="A313" s="336" t="s">
        <v>114</v>
      </c>
      <c r="B313" s="334" t="s">
        <v>4</v>
      </c>
      <c r="C313" s="117">
        <f>'not specified'!B15</f>
        <v>0</v>
      </c>
      <c r="D313" s="49">
        <f>'not specified'!C15</f>
        <v>0</v>
      </c>
      <c r="E313" s="49">
        <f>'not specified'!D15</f>
        <v>0</v>
      </c>
      <c r="F313" s="49">
        <f>'not specified'!E15</f>
        <v>0</v>
      </c>
      <c r="G313" s="49">
        <f>'not specified'!F15</f>
        <v>0</v>
      </c>
      <c r="H313" s="331">
        <f>'not specified'!G15</f>
        <v>0</v>
      </c>
      <c r="I313" s="331">
        <f>'not specified'!H15</f>
        <v>0</v>
      </c>
      <c r="J313" s="331">
        <f>'not specified'!I15</f>
        <v>0</v>
      </c>
      <c r="K313" s="331">
        <f>'not specified'!J15</f>
        <v>0</v>
      </c>
      <c r="L313" s="331">
        <f>'not specified'!K15</f>
        <v>0</v>
      </c>
      <c r="M313" s="331">
        <f>'not specified'!L15</f>
        <v>0</v>
      </c>
      <c r="N313" s="331">
        <f>'not specified'!M15</f>
        <v>0</v>
      </c>
      <c r="O313" s="331">
        <f>'not specified'!N15</f>
        <v>0</v>
      </c>
      <c r="P313" s="331">
        <f>'not specified'!O15</f>
        <v>0</v>
      </c>
      <c r="Q313" s="331">
        <f>'not specified'!P15</f>
        <v>0</v>
      </c>
      <c r="R313" s="331">
        <f>'not specified'!Q15</f>
        <v>0</v>
      </c>
      <c r="S313" s="331">
        <f>'not specified'!R15</f>
        <v>0</v>
      </c>
      <c r="T313" s="129">
        <f>'not specified'!T15</f>
        <v>0</v>
      </c>
      <c r="U313" s="129">
        <f>'not specified'!V15</f>
        <v>0</v>
      </c>
      <c r="V313" s="129">
        <f>'not specified'!W15</f>
        <v>0</v>
      </c>
      <c r="W313" s="129">
        <f>'not specified'!X15</f>
        <v>0</v>
      </c>
      <c r="X313" s="129">
        <f>'not specified'!Y15</f>
        <v>0</v>
      </c>
      <c r="Y313" s="276">
        <f>'not specified'!Z15</f>
        <v>0</v>
      </c>
      <c r="Z313" s="276">
        <f>'not specified'!AA15</f>
        <v>0</v>
      </c>
      <c r="AA313" s="276">
        <f>'not specified'!AB15</f>
        <v>0</v>
      </c>
      <c r="AB313" s="276">
        <f>'not specified'!AC15</f>
        <v>0</v>
      </c>
      <c r="AC313" s="276">
        <f>'not specified'!AD15</f>
        <v>0</v>
      </c>
      <c r="AD313" s="276">
        <f>'not specified'!AE15</f>
        <v>0</v>
      </c>
      <c r="AE313" s="276">
        <f>'not specified'!AF15</f>
        <v>0</v>
      </c>
      <c r="AF313" s="276">
        <f>'not specified'!AG15</f>
        <v>0</v>
      </c>
      <c r="AG313" s="276">
        <f>'not specified'!AH15</f>
        <v>0</v>
      </c>
      <c r="AH313" s="276">
        <f>'not specified'!AI15</f>
        <v>0</v>
      </c>
      <c r="AI313" s="276">
        <f>'not specified'!AJ15</f>
        <v>0</v>
      </c>
      <c r="AJ313" s="276">
        <f>'not specified'!AK15</f>
        <v>0</v>
      </c>
    </row>
    <row r="314" spans="1:36" ht="18.75" hidden="1">
      <c r="A314" s="336" t="s">
        <v>114</v>
      </c>
      <c r="B314" s="334" t="s">
        <v>0</v>
      </c>
      <c r="C314" s="117">
        <f>'not specified'!B16</f>
        <v>0.09</v>
      </c>
      <c r="D314" s="49">
        <f>'not specified'!C16</f>
        <v>0</v>
      </c>
      <c r="E314" s="49">
        <f>'not specified'!D16</f>
        <v>0</v>
      </c>
      <c r="F314" s="49">
        <f>'not specified'!E16</f>
        <v>0</v>
      </c>
      <c r="G314" s="49">
        <f>'not specified'!F16</f>
        <v>0</v>
      </c>
      <c r="H314" s="331">
        <f>'not specified'!G16</f>
        <v>0</v>
      </c>
      <c r="I314" s="331">
        <f>'not specified'!H16</f>
        <v>0</v>
      </c>
      <c r="J314" s="331">
        <f>'not specified'!I16</f>
        <v>0</v>
      </c>
      <c r="K314" s="331">
        <f>'not specified'!J16</f>
        <v>0</v>
      </c>
      <c r="L314" s="331">
        <f>'not specified'!K16</f>
        <v>0</v>
      </c>
      <c r="M314" s="331">
        <f>'not specified'!L16</f>
        <v>0</v>
      </c>
      <c r="N314" s="331">
        <f>'not specified'!M16</f>
        <v>0</v>
      </c>
      <c r="O314" s="331">
        <f>'not specified'!N16</f>
        <v>0</v>
      </c>
      <c r="P314" s="331">
        <f>'not specified'!O16</f>
        <v>0</v>
      </c>
      <c r="Q314" s="331">
        <f>'not specified'!P16</f>
        <v>0</v>
      </c>
      <c r="R314" s="331">
        <f>'not specified'!Q16</f>
        <v>0</v>
      </c>
      <c r="S314" s="331">
        <f>'not specified'!R16</f>
        <v>0</v>
      </c>
      <c r="T314" s="129">
        <f>'not specified'!T16</f>
        <v>0</v>
      </c>
      <c r="U314" s="129">
        <f>'not specified'!V16</f>
        <v>0</v>
      </c>
      <c r="V314" s="129">
        <f>'not specified'!W16</f>
        <v>0</v>
      </c>
      <c r="W314" s="129">
        <f>'not specified'!X16</f>
        <v>0</v>
      </c>
      <c r="X314" s="129">
        <f>'not specified'!Y16</f>
        <v>0</v>
      </c>
      <c r="Y314" s="276">
        <f>'not specified'!Z16</f>
        <v>0</v>
      </c>
      <c r="Z314" s="276">
        <f>'not specified'!AA16</f>
        <v>0</v>
      </c>
      <c r="AA314" s="276">
        <f>'not specified'!AB16</f>
        <v>0</v>
      </c>
      <c r="AB314" s="276">
        <f>'not specified'!AC16</f>
        <v>0</v>
      </c>
      <c r="AC314" s="276">
        <f>'not specified'!AD16</f>
        <v>0</v>
      </c>
      <c r="AD314" s="276">
        <f>'not specified'!AE16</f>
        <v>0</v>
      </c>
      <c r="AE314" s="276">
        <f>'not specified'!AF16</f>
        <v>0</v>
      </c>
      <c r="AF314" s="276">
        <f>'not specified'!AG16</f>
        <v>0</v>
      </c>
      <c r="AG314" s="276">
        <f>'not specified'!AH16</f>
        <v>0</v>
      </c>
      <c r="AH314" s="276">
        <f>'not specified'!AI16</f>
        <v>0</v>
      </c>
      <c r="AI314" s="276">
        <f>'not specified'!AJ16</f>
        <v>0</v>
      </c>
      <c r="AJ314" s="276">
        <f>'not specified'!AK16</f>
        <v>0</v>
      </c>
    </row>
    <row r="315" spans="1:36" ht="18.75" hidden="1">
      <c r="A315" s="336" t="s">
        <v>114</v>
      </c>
      <c r="B315" s="334" t="s">
        <v>15</v>
      </c>
      <c r="C315" s="117">
        <f>'not specified'!B17</f>
        <v>0</v>
      </c>
      <c r="D315" s="49">
        <f>'not specified'!C17</f>
        <v>0</v>
      </c>
      <c r="E315" s="49">
        <f>'not specified'!D17</f>
        <v>0</v>
      </c>
      <c r="F315" s="49">
        <f>'not specified'!E17</f>
        <v>0</v>
      </c>
      <c r="G315" s="49">
        <f>'not specified'!F17</f>
        <v>0</v>
      </c>
      <c r="H315" s="331">
        <f>'not specified'!G17</f>
        <v>0</v>
      </c>
      <c r="I315" s="331">
        <f>'not specified'!H17</f>
        <v>0</v>
      </c>
      <c r="J315" s="331">
        <f>'not specified'!I17</f>
        <v>0</v>
      </c>
      <c r="K315" s="331">
        <f>'not specified'!J17</f>
        <v>0</v>
      </c>
      <c r="L315" s="331">
        <f>'not specified'!K17</f>
        <v>0</v>
      </c>
      <c r="M315" s="331">
        <f>'not specified'!L17</f>
        <v>0</v>
      </c>
      <c r="N315" s="331">
        <f>'not specified'!M17</f>
        <v>0</v>
      </c>
      <c r="O315" s="331">
        <f>'not specified'!N17</f>
        <v>0</v>
      </c>
      <c r="P315" s="331">
        <f>'not specified'!O17</f>
        <v>0</v>
      </c>
      <c r="Q315" s="331">
        <f>'not specified'!P17</f>
        <v>0</v>
      </c>
      <c r="R315" s="331">
        <f>'not specified'!Q17</f>
        <v>0</v>
      </c>
      <c r="S315" s="331">
        <f>'not specified'!R17</f>
        <v>0</v>
      </c>
      <c r="T315" s="129">
        <f>'not specified'!T17</f>
        <v>0</v>
      </c>
      <c r="U315" s="129">
        <f>'not specified'!V17</f>
        <v>0</v>
      </c>
      <c r="V315" s="129">
        <f>'not specified'!W17</f>
        <v>0</v>
      </c>
      <c r="W315" s="129">
        <f>'not specified'!X17</f>
        <v>0</v>
      </c>
      <c r="X315" s="129">
        <f>'not specified'!Y17</f>
        <v>0</v>
      </c>
      <c r="Y315" s="276">
        <f>'not specified'!Z17</f>
        <v>0</v>
      </c>
      <c r="Z315" s="276">
        <f>'not specified'!AA17</f>
        <v>0</v>
      </c>
      <c r="AA315" s="276">
        <f>'not specified'!AB17</f>
        <v>0</v>
      </c>
      <c r="AB315" s="276">
        <f>'not specified'!AC17</f>
        <v>0</v>
      </c>
      <c r="AC315" s="276">
        <f>'not specified'!AD17</f>
        <v>0</v>
      </c>
      <c r="AD315" s="276">
        <f>'not specified'!AE17</f>
        <v>0</v>
      </c>
      <c r="AE315" s="276">
        <f>'not specified'!AF17</f>
        <v>0</v>
      </c>
      <c r="AF315" s="276">
        <f>'not specified'!AG17</f>
        <v>0</v>
      </c>
      <c r="AG315" s="276">
        <f>'not specified'!AH17</f>
        <v>0</v>
      </c>
      <c r="AH315" s="276">
        <f>'not specified'!AI17</f>
        <v>0</v>
      </c>
      <c r="AI315" s="276">
        <f>'not specified'!AJ17</f>
        <v>0</v>
      </c>
      <c r="AJ315" s="276">
        <f>'not specified'!AK17</f>
        <v>0</v>
      </c>
    </row>
    <row r="316" spans="1:36" ht="18.75" hidden="1">
      <c r="A316" s="336" t="s">
        <v>114</v>
      </c>
      <c r="B316" s="334" t="s">
        <v>21</v>
      </c>
      <c r="C316" s="117">
        <f>'not specified'!B18</f>
        <v>0</v>
      </c>
      <c r="D316" s="49">
        <f>'not specified'!C18</f>
        <v>0</v>
      </c>
      <c r="E316" s="49">
        <f>'not specified'!D18</f>
        <v>0</v>
      </c>
      <c r="F316" s="49">
        <f>'not specified'!E18</f>
        <v>0</v>
      </c>
      <c r="G316" s="49">
        <f>'not specified'!F18</f>
        <v>0</v>
      </c>
      <c r="H316" s="331">
        <f>'not specified'!G18</f>
        <v>0</v>
      </c>
      <c r="I316" s="331">
        <f>'not specified'!H18</f>
        <v>0</v>
      </c>
      <c r="J316" s="331">
        <f>'not specified'!I18</f>
        <v>0</v>
      </c>
      <c r="K316" s="331">
        <f>'not specified'!J18</f>
        <v>0</v>
      </c>
      <c r="L316" s="331">
        <f>'not specified'!K18</f>
        <v>0</v>
      </c>
      <c r="M316" s="331">
        <f>'not specified'!L18</f>
        <v>0</v>
      </c>
      <c r="N316" s="331">
        <f>'not specified'!M18</f>
        <v>0</v>
      </c>
      <c r="O316" s="331">
        <f>'not specified'!N18</f>
        <v>0</v>
      </c>
      <c r="P316" s="331">
        <f>'not specified'!O18</f>
        <v>0</v>
      </c>
      <c r="Q316" s="331">
        <f>'not specified'!P18</f>
        <v>0</v>
      </c>
      <c r="R316" s="331">
        <f>'not specified'!Q18</f>
        <v>0</v>
      </c>
      <c r="S316" s="331">
        <f>'not specified'!R18</f>
        <v>0</v>
      </c>
      <c r="T316" s="129">
        <f>'not specified'!T18</f>
        <v>55519</v>
      </c>
      <c r="U316" s="129">
        <f>'not specified'!V18</f>
        <v>0</v>
      </c>
      <c r="V316" s="129">
        <f>'not specified'!W18</f>
        <v>0</v>
      </c>
      <c r="W316" s="129">
        <f>'not specified'!X18</f>
        <v>0</v>
      </c>
      <c r="X316" s="129">
        <f>'not specified'!Y18</f>
        <v>0</v>
      </c>
      <c r="Y316" s="276">
        <f>'not specified'!Z18</f>
        <v>0</v>
      </c>
      <c r="Z316" s="276">
        <f>'not specified'!AA18</f>
        <v>0</v>
      </c>
      <c r="AA316" s="276">
        <f>'not specified'!AB18</f>
        <v>0</v>
      </c>
      <c r="AB316" s="276">
        <f>'not specified'!AC18</f>
        <v>0</v>
      </c>
      <c r="AC316" s="276">
        <f>'not specified'!AD18</f>
        <v>0</v>
      </c>
      <c r="AD316" s="276">
        <f>'not specified'!AE18</f>
        <v>0</v>
      </c>
      <c r="AE316" s="276">
        <f>'not specified'!AF18</f>
        <v>0</v>
      </c>
      <c r="AF316" s="276">
        <f>'not specified'!AG18</f>
        <v>0</v>
      </c>
      <c r="AG316" s="276">
        <f>'not specified'!AH18</f>
        <v>0</v>
      </c>
      <c r="AH316" s="276">
        <f>'not specified'!AI18</f>
        <v>0</v>
      </c>
      <c r="AI316" s="276">
        <f>'not specified'!AJ18</f>
        <v>0</v>
      </c>
      <c r="AJ316" s="276">
        <f>'not specified'!AK18</f>
        <v>0</v>
      </c>
    </row>
    <row r="317" spans="1:36" ht="18.75" hidden="1">
      <c r="A317" s="336" t="s">
        <v>114</v>
      </c>
      <c r="B317" s="334" t="s">
        <v>10</v>
      </c>
      <c r="C317" s="117">
        <f>'not specified'!B19</f>
        <v>0</v>
      </c>
      <c r="D317" s="49">
        <f>'not specified'!C19</f>
        <v>0</v>
      </c>
      <c r="E317" s="49">
        <f>'not specified'!D19</f>
        <v>0</v>
      </c>
      <c r="F317" s="49">
        <f>'not specified'!E19</f>
        <v>0</v>
      </c>
      <c r="G317" s="49">
        <f>'not specified'!F19</f>
        <v>0</v>
      </c>
      <c r="H317" s="331">
        <f>'not specified'!G19</f>
        <v>0</v>
      </c>
      <c r="I317" s="331">
        <f>'not specified'!H19</f>
        <v>0</v>
      </c>
      <c r="J317" s="331">
        <f>'not specified'!I19</f>
        <v>0</v>
      </c>
      <c r="K317" s="331">
        <f>'not specified'!J19</f>
        <v>0</v>
      </c>
      <c r="L317" s="331">
        <f>'not specified'!K19</f>
        <v>0</v>
      </c>
      <c r="M317" s="331">
        <f>'not specified'!L19</f>
        <v>0</v>
      </c>
      <c r="N317" s="331">
        <f>'not specified'!M19</f>
        <v>0</v>
      </c>
      <c r="O317" s="331">
        <f>'not specified'!N19</f>
        <v>0</v>
      </c>
      <c r="P317" s="331">
        <f>'not specified'!O19</f>
        <v>0</v>
      </c>
      <c r="Q317" s="331">
        <f>'not specified'!P19</f>
        <v>0</v>
      </c>
      <c r="R317" s="331">
        <f>'not specified'!Q19</f>
        <v>0</v>
      </c>
      <c r="S317" s="331">
        <f>'not specified'!R19</f>
        <v>0</v>
      </c>
      <c r="T317" s="129">
        <f>'not specified'!T19</f>
        <v>0</v>
      </c>
      <c r="U317" s="129">
        <f>'not specified'!V19</f>
        <v>0</v>
      </c>
      <c r="V317" s="129">
        <f>'not specified'!W19</f>
        <v>0</v>
      </c>
      <c r="W317" s="129">
        <f>'not specified'!X19</f>
        <v>0</v>
      </c>
      <c r="X317" s="129">
        <f>'not specified'!Y19</f>
        <v>0</v>
      </c>
      <c r="Y317" s="276">
        <f>'not specified'!Z19</f>
        <v>0</v>
      </c>
      <c r="Z317" s="276">
        <f>'not specified'!AA19</f>
        <v>0</v>
      </c>
      <c r="AA317" s="276">
        <f>'not specified'!AB19</f>
        <v>0</v>
      </c>
      <c r="AB317" s="276">
        <f>'not specified'!AC19</f>
        <v>0</v>
      </c>
      <c r="AC317" s="276">
        <f>'not specified'!AD19</f>
        <v>0</v>
      </c>
      <c r="AD317" s="276">
        <f>'not specified'!AE19</f>
        <v>0</v>
      </c>
      <c r="AE317" s="276">
        <f>'not specified'!AF19</f>
        <v>0</v>
      </c>
      <c r="AF317" s="276">
        <f>'not specified'!AG19</f>
        <v>0</v>
      </c>
      <c r="AG317" s="276">
        <f>'not specified'!AH19</f>
        <v>0</v>
      </c>
      <c r="AH317" s="276">
        <f>'not specified'!AI19</f>
        <v>0</v>
      </c>
      <c r="AI317" s="276">
        <f>'not specified'!AJ19</f>
        <v>0</v>
      </c>
      <c r="AJ317" s="276">
        <f>'not specified'!AK19</f>
        <v>0</v>
      </c>
    </row>
    <row r="318" spans="1:36" ht="18.75" hidden="1">
      <c r="A318" s="336" t="s">
        <v>114</v>
      </c>
      <c r="B318" s="334" t="s">
        <v>2</v>
      </c>
      <c r="C318" s="117">
        <f>'not specified'!B20</f>
        <v>0.17070000000000002</v>
      </c>
      <c r="D318" s="49">
        <f>'not specified'!C20</f>
        <v>0</v>
      </c>
      <c r="E318" s="49">
        <f>'not specified'!D20</f>
        <v>0</v>
      </c>
      <c r="F318" s="49">
        <f>'not specified'!E20</f>
        <v>0</v>
      </c>
      <c r="G318" s="49">
        <f>'not specified'!F20</f>
        <v>0</v>
      </c>
      <c r="H318" s="331">
        <f>'not specified'!G20</f>
        <v>0</v>
      </c>
      <c r="I318" s="331">
        <f>'not specified'!H20</f>
        <v>0</v>
      </c>
      <c r="J318" s="331">
        <f>'not specified'!I20</f>
        <v>0</v>
      </c>
      <c r="K318" s="331">
        <f>'not specified'!J20</f>
        <v>0</v>
      </c>
      <c r="L318" s="331">
        <f>'not specified'!K20</f>
        <v>0</v>
      </c>
      <c r="M318" s="331">
        <f>'not specified'!L20</f>
        <v>0</v>
      </c>
      <c r="N318" s="331">
        <f>'not specified'!M20</f>
        <v>0</v>
      </c>
      <c r="O318" s="331">
        <f>'not specified'!N20</f>
        <v>0</v>
      </c>
      <c r="P318" s="331">
        <f>'not specified'!O20</f>
        <v>0</v>
      </c>
      <c r="Q318" s="331">
        <f>'not specified'!P20</f>
        <v>0</v>
      </c>
      <c r="R318" s="331">
        <f>'not specified'!Q20</f>
        <v>0</v>
      </c>
      <c r="S318" s="331">
        <f>'not specified'!R20</f>
        <v>0</v>
      </c>
      <c r="T318" s="129">
        <f>'not specified'!T20</f>
        <v>0</v>
      </c>
      <c r="U318" s="129">
        <f>'not specified'!V20</f>
        <v>0</v>
      </c>
      <c r="V318" s="129">
        <f>'not specified'!W20</f>
        <v>0</v>
      </c>
      <c r="W318" s="129">
        <f>'not specified'!X20</f>
        <v>0</v>
      </c>
      <c r="X318" s="129">
        <f>'not specified'!Y20</f>
        <v>0</v>
      </c>
      <c r="Y318" s="276">
        <f>'not specified'!Z20</f>
        <v>0</v>
      </c>
      <c r="Z318" s="276">
        <f>'not specified'!AA20</f>
        <v>0</v>
      </c>
      <c r="AA318" s="276">
        <f>'not specified'!AB20</f>
        <v>0</v>
      </c>
      <c r="AB318" s="276">
        <f>'not specified'!AC20</f>
        <v>0</v>
      </c>
      <c r="AC318" s="276">
        <f>'not specified'!AD20</f>
        <v>0</v>
      </c>
      <c r="AD318" s="276">
        <f>'not specified'!AE20</f>
        <v>0</v>
      </c>
      <c r="AE318" s="276">
        <f>'not specified'!AF20</f>
        <v>0</v>
      </c>
      <c r="AF318" s="276">
        <f>'not specified'!AG20</f>
        <v>0</v>
      </c>
      <c r="AG318" s="276">
        <f>'not specified'!AH20</f>
        <v>0</v>
      </c>
      <c r="AH318" s="276">
        <f>'not specified'!AI20</f>
        <v>0</v>
      </c>
      <c r="AI318" s="276">
        <f>'not specified'!AJ20</f>
        <v>0</v>
      </c>
      <c r="AJ318" s="276">
        <f>'not specified'!AK20</f>
        <v>0</v>
      </c>
    </row>
    <row r="319" spans="1:36" ht="18.75" hidden="1">
      <c r="A319" s="336" t="s">
        <v>114</v>
      </c>
      <c r="B319" s="334" t="s">
        <v>23</v>
      </c>
      <c r="C319" s="117">
        <f>'not specified'!B21</f>
        <v>0</v>
      </c>
      <c r="D319" s="49">
        <f>'not specified'!C21</f>
        <v>0</v>
      </c>
      <c r="E319" s="49">
        <f>'not specified'!D21</f>
        <v>0</v>
      </c>
      <c r="F319" s="49">
        <f>'not specified'!E21</f>
        <v>0</v>
      </c>
      <c r="G319" s="49">
        <f>'not specified'!F21</f>
        <v>0</v>
      </c>
      <c r="H319" s="331">
        <f>'not specified'!G21</f>
        <v>0</v>
      </c>
      <c r="I319" s="331">
        <f>'not specified'!H21</f>
        <v>0</v>
      </c>
      <c r="J319" s="331">
        <f>'not specified'!I21</f>
        <v>0</v>
      </c>
      <c r="K319" s="331">
        <f>'not specified'!J21</f>
        <v>0</v>
      </c>
      <c r="L319" s="331">
        <f>'not specified'!K21</f>
        <v>0</v>
      </c>
      <c r="M319" s="331">
        <f>'not specified'!L21</f>
        <v>0</v>
      </c>
      <c r="N319" s="331">
        <f>'not specified'!M21</f>
        <v>0</v>
      </c>
      <c r="O319" s="331">
        <f>'not specified'!N21</f>
        <v>0</v>
      </c>
      <c r="P319" s="331">
        <f>'not specified'!O21</f>
        <v>0</v>
      </c>
      <c r="Q319" s="331">
        <f>'not specified'!P21</f>
        <v>0</v>
      </c>
      <c r="R319" s="331">
        <f>'not specified'!Q21</f>
        <v>0</v>
      </c>
      <c r="S319" s="331">
        <f>'not specified'!R21</f>
        <v>0</v>
      </c>
      <c r="T319" s="129">
        <f>'not specified'!T21</f>
        <v>0</v>
      </c>
      <c r="U319" s="129">
        <f>'not specified'!V21</f>
        <v>0</v>
      </c>
      <c r="V319" s="129">
        <f>'not specified'!W21</f>
        <v>0</v>
      </c>
      <c r="W319" s="129">
        <f>'not specified'!X21</f>
        <v>0</v>
      </c>
      <c r="X319" s="129">
        <f>'not specified'!Y21</f>
        <v>0</v>
      </c>
      <c r="Y319" s="276">
        <f>'not specified'!Z21</f>
        <v>0</v>
      </c>
      <c r="Z319" s="276">
        <f>'not specified'!AA21</f>
        <v>0</v>
      </c>
      <c r="AA319" s="276">
        <f>'not specified'!AB21</f>
        <v>0</v>
      </c>
      <c r="AB319" s="276">
        <f>'not specified'!AC21</f>
        <v>0</v>
      </c>
      <c r="AC319" s="276">
        <f>'not specified'!AD21</f>
        <v>0</v>
      </c>
      <c r="AD319" s="276">
        <f>'not specified'!AE21</f>
        <v>0</v>
      </c>
      <c r="AE319" s="276">
        <f>'not specified'!AF21</f>
        <v>0</v>
      </c>
      <c r="AF319" s="276">
        <f>'not specified'!AG21</f>
        <v>0</v>
      </c>
      <c r="AG319" s="276">
        <f>'not specified'!AH21</f>
        <v>0</v>
      </c>
      <c r="AH319" s="276">
        <f>'not specified'!AI21</f>
        <v>0</v>
      </c>
      <c r="AI319" s="276">
        <f>'not specified'!AJ21</f>
        <v>0</v>
      </c>
      <c r="AJ319" s="276">
        <f>'not specified'!AK21</f>
        <v>0</v>
      </c>
    </row>
    <row r="320" spans="1:36" ht="18.75" hidden="1">
      <c r="A320" s="336" t="s">
        <v>114</v>
      </c>
      <c r="B320" s="334" t="s">
        <v>17</v>
      </c>
      <c r="C320" s="117">
        <f>'not specified'!B22</f>
        <v>0</v>
      </c>
      <c r="D320" s="49">
        <f>'not specified'!C22</f>
        <v>0</v>
      </c>
      <c r="E320" s="49">
        <f>'not specified'!D22</f>
        <v>0</v>
      </c>
      <c r="F320" s="49">
        <f>'not specified'!E22</f>
        <v>0</v>
      </c>
      <c r="G320" s="49">
        <f>'not specified'!F22</f>
        <v>0</v>
      </c>
      <c r="H320" s="331">
        <f>'not specified'!G22</f>
        <v>0</v>
      </c>
      <c r="I320" s="331">
        <f>'not specified'!H22</f>
        <v>0</v>
      </c>
      <c r="J320" s="331">
        <f>'not specified'!I22</f>
        <v>0</v>
      </c>
      <c r="K320" s="331">
        <f>'not specified'!J22</f>
        <v>0</v>
      </c>
      <c r="L320" s="331">
        <f>'not specified'!K22</f>
        <v>0</v>
      </c>
      <c r="M320" s="331">
        <f>'not specified'!L22</f>
        <v>0</v>
      </c>
      <c r="N320" s="331">
        <f>'not specified'!M22</f>
        <v>0</v>
      </c>
      <c r="O320" s="331">
        <f>'not specified'!N22</f>
        <v>0</v>
      </c>
      <c r="P320" s="331">
        <f>'not specified'!O22</f>
        <v>0</v>
      </c>
      <c r="Q320" s="331">
        <f>'not specified'!P22</f>
        <v>0</v>
      </c>
      <c r="R320" s="331">
        <f>'not specified'!Q22</f>
        <v>0</v>
      </c>
      <c r="S320" s="331">
        <f>'not specified'!R22</f>
        <v>0</v>
      </c>
      <c r="T320" s="129">
        <f>'not specified'!T22</f>
        <v>0</v>
      </c>
      <c r="U320" s="129">
        <f>'not specified'!V22</f>
        <v>0</v>
      </c>
      <c r="V320" s="129">
        <f>'not specified'!W22</f>
        <v>0</v>
      </c>
      <c r="W320" s="129">
        <f>'not specified'!X22</f>
        <v>0</v>
      </c>
      <c r="X320" s="129">
        <f>'not specified'!Y22</f>
        <v>0</v>
      </c>
      <c r="Y320" s="276">
        <f>'not specified'!Z22</f>
        <v>0</v>
      </c>
      <c r="Z320" s="276">
        <f>'not specified'!AA22</f>
        <v>0</v>
      </c>
      <c r="AA320" s="276">
        <f>'not specified'!AB22</f>
        <v>0</v>
      </c>
      <c r="AB320" s="276">
        <f>'not specified'!AC22</f>
        <v>0</v>
      </c>
      <c r="AC320" s="276">
        <f>'not specified'!AD22</f>
        <v>0</v>
      </c>
      <c r="AD320" s="276">
        <f>'not specified'!AE22</f>
        <v>0</v>
      </c>
      <c r="AE320" s="276">
        <f>'not specified'!AF22</f>
        <v>0</v>
      </c>
      <c r="AF320" s="276">
        <f>'not specified'!AG22</f>
        <v>0</v>
      </c>
      <c r="AG320" s="276">
        <f>'not specified'!AH22</f>
        <v>0</v>
      </c>
      <c r="AH320" s="276">
        <f>'not specified'!AI22</f>
        <v>0</v>
      </c>
      <c r="AI320" s="276">
        <f>'not specified'!AJ22</f>
        <v>0</v>
      </c>
      <c r="AJ320" s="276">
        <f>'not specified'!AK22</f>
        <v>0</v>
      </c>
    </row>
    <row r="321" spans="1:36" ht="18.75" hidden="1">
      <c r="A321" s="336" t="s">
        <v>114</v>
      </c>
      <c r="B321" s="334" t="s">
        <v>24</v>
      </c>
      <c r="C321" s="117">
        <f>'not specified'!B23</f>
        <v>0</v>
      </c>
      <c r="D321" s="49">
        <f>'not specified'!C23</f>
        <v>0</v>
      </c>
      <c r="E321" s="49">
        <f>'not specified'!D23</f>
        <v>0</v>
      </c>
      <c r="F321" s="49">
        <f>'not specified'!E23</f>
        <v>0</v>
      </c>
      <c r="G321" s="49">
        <f>'not specified'!F23</f>
        <v>0</v>
      </c>
      <c r="H321" s="331">
        <f>'not specified'!G23</f>
        <v>0</v>
      </c>
      <c r="I321" s="331">
        <f>'not specified'!H23</f>
        <v>0</v>
      </c>
      <c r="J321" s="331">
        <f>'not specified'!I23</f>
        <v>0</v>
      </c>
      <c r="K321" s="331">
        <f>'not specified'!J23</f>
        <v>0</v>
      </c>
      <c r="L321" s="331">
        <f>'not specified'!K23</f>
        <v>0</v>
      </c>
      <c r="M321" s="331">
        <f>'not specified'!L23</f>
        <v>0</v>
      </c>
      <c r="N321" s="331">
        <f>'not specified'!M23</f>
        <v>0</v>
      </c>
      <c r="O321" s="331">
        <f>'not specified'!N23</f>
        <v>0</v>
      </c>
      <c r="P321" s="331">
        <f>'not specified'!O23</f>
        <v>0</v>
      </c>
      <c r="Q321" s="331">
        <f>'not specified'!P23</f>
        <v>0</v>
      </c>
      <c r="R321" s="331">
        <f>'not specified'!Q23</f>
        <v>0</v>
      </c>
      <c r="S321" s="331">
        <f>'not specified'!R23</f>
        <v>0</v>
      </c>
      <c r="T321" s="129">
        <f>'not specified'!T23</f>
        <v>0</v>
      </c>
      <c r="U321" s="129">
        <f>'not specified'!V23</f>
        <v>0</v>
      </c>
      <c r="V321" s="129">
        <f>'not specified'!W23</f>
        <v>0</v>
      </c>
      <c r="W321" s="129">
        <f>'not specified'!X23</f>
        <v>0</v>
      </c>
      <c r="X321" s="129">
        <f>'not specified'!Y23</f>
        <v>0</v>
      </c>
      <c r="Y321" s="276">
        <f>'not specified'!Z23</f>
        <v>0</v>
      </c>
      <c r="Z321" s="276">
        <f>'not specified'!AA23</f>
        <v>0</v>
      </c>
      <c r="AA321" s="276">
        <f>'not specified'!AB23</f>
        <v>0</v>
      </c>
      <c r="AB321" s="276">
        <f>'not specified'!AC23</f>
        <v>0</v>
      </c>
      <c r="AC321" s="276">
        <f>'not specified'!AD23</f>
        <v>0</v>
      </c>
      <c r="AD321" s="276">
        <f>'not specified'!AE23</f>
        <v>0</v>
      </c>
      <c r="AE321" s="276">
        <f>'not specified'!AF23</f>
        <v>0</v>
      </c>
      <c r="AF321" s="276">
        <f>'not specified'!AG23</f>
        <v>0</v>
      </c>
      <c r="AG321" s="276">
        <f>'not specified'!AH23</f>
        <v>0</v>
      </c>
      <c r="AH321" s="276">
        <f>'not specified'!AI23</f>
        <v>0</v>
      </c>
      <c r="AI321" s="276">
        <f>'not specified'!AJ23</f>
        <v>0</v>
      </c>
      <c r="AJ321" s="276">
        <f>'not specified'!AK23</f>
        <v>0</v>
      </c>
    </row>
    <row r="322" spans="1:36" ht="18.75" hidden="1">
      <c r="A322" s="336" t="s">
        <v>114</v>
      </c>
      <c r="B322" s="334" t="s">
        <v>27</v>
      </c>
      <c r="C322" s="117">
        <f>'not specified'!B24</f>
        <v>0</v>
      </c>
      <c r="D322" s="49">
        <f>'not specified'!C24</f>
        <v>0</v>
      </c>
      <c r="E322" s="49">
        <f>'not specified'!D24</f>
        <v>0</v>
      </c>
      <c r="F322" s="49">
        <f>'not specified'!E24</f>
        <v>0</v>
      </c>
      <c r="G322" s="49">
        <f>'not specified'!F24</f>
        <v>0</v>
      </c>
      <c r="H322" s="331">
        <f>'not specified'!G24</f>
        <v>0</v>
      </c>
      <c r="I322" s="331">
        <f>'not specified'!H24</f>
        <v>0</v>
      </c>
      <c r="J322" s="331">
        <f>'not specified'!I24</f>
        <v>0</v>
      </c>
      <c r="K322" s="331">
        <f>'not specified'!J24</f>
        <v>0</v>
      </c>
      <c r="L322" s="331">
        <f>'not specified'!K24</f>
        <v>0</v>
      </c>
      <c r="M322" s="331">
        <f>'not specified'!L24</f>
        <v>0</v>
      </c>
      <c r="N322" s="331">
        <f>'not specified'!M24</f>
        <v>0</v>
      </c>
      <c r="O322" s="331">
        <f>'not specified'!N24</f>
        <v>0</v>
      </c>
      <c r="P322" s="331">
        <f>'not specified'!O24</f>
        <v>0</v>
      </c>
      <c r="Q322" s="331">
        <f>'not specified'!P24</f>
        <v>0</v>
      </c>
      <c r="R322" s="331">
        <f>'not specified'!Q24</f>
        <v>0</v>
      </c>
      <c r="S322" s="331">
        <f>'not specified'!R24</f>
        <v>0</v>
      </c>
      <c r="T322" s="129">
        <f>'not specified'!T24</f>
        <v>0</v>
      </c>
      <c r="U322" s="129">
        <f>'not specified'!V24</f>
        <v>0</v>
      </c>
      <c r="V322" s="129">
        <f>'not specified'!W24</f>
        <v>0</v>
      </c>
      <c r="W322" s="129">
        <f>'not specified'!X24</f>
        <v>0</v>
      </c>
      <c r="X322" s="129">
        <f>'not specified'!Y24</f>
        <v>0</v>
      </c>
      <c r="Y322" s="276">
        <f>'not specified'!Z24</f>
        <v>0</v>
      </c>
      <c r="Z322" s="276">
        <f>'not specified'!AA24</f>
        <v>0</v>
      </c>
      <c r="AA322" s="276">
        <f>'not specified'!AB24</f>
        <v>0</v>
      </c>
      <c r="AB322" s="276">
        <f>'not specified'!AC24</f>
        <v>0</v>
      </c>
      <c r="AC322" s="276">
        <f>'not specified'!AD24</f>
        <v>0</v>
      </c>
      <c r="AD322" s="276">
        <f>'not specified'!AE24</f>
        <v>0</v>
      </c>
      <c r="AE322" s="276">
        <f>'not specified'!AF24</f>
        <v>0</v>
      </c>
      <c r="AF322" s="276">
        <f>'not specified'!AG24</f>
        <v>0</v>
      </c>
      <c r="AG322" s="276">
        <f>'not specified'!AH24</f>
        <v>0</v>
      </c>
      <c r="AH322" s="276">
        <f>'not specified'!AI24</f>
        <v>0</v>
      </c>
      <c r="AI322" s="276">
        <f>'not specified'!AJ24</f>
        <v>0</v>
      </c>
      <c r="AJ322" s="276">
        <f>'not specified'!AK24</f>
        <v>0</v>
      </c>
    </row>
    <row r="323" spans="1:36" ht="18.75" hidden="1">
      <c r="A323" s="336" t="s">
        <v>114</v>
      </c>
      <c r="B323" s="334" t="s">
        <v>8</v>
      </c>
      <c r="C323" s="117">
        <f>'not specified'!B25</f>
        <v>0</v>
      </c>
      <c r="D323" s="49">
        <f>'not specified'!C25</f>
        <v>0</v>
      </c>
      <c r="E323" s="49">
        <f>'not specified'!D25</f>
        <v>0</v>
      </c>
      <c r="F323" s="49">
        <f>'not specified'!E25</f>
        <v>0</v>
      </c>
      <c r="G323" s="49">
        <f>'not specified'!F25</f>
        <v>0</v>
      </c>
      <c r="H323" s="331">
        <f>'not specified'!G25</f>
        <v>0</v>
      </c>
      <c r="I323" s="331">
        <f>'not specified'!H25</f>
        <v>0</v>
      </c>
      <c r="J323" s="331">
        <f>'not specified'!I25</f>
        <v>0</v>
      </c>
      <c r="K323" s="331">
        <f>'not specified'!J25</f>
        <v>0</v>
      </c>
      <c r="L323" s="331">
        <f>'not specified'!K25</f>
        <v>0</v>
      </c>
      <c r="M323" s="331">
        <f>'not specified'!L25</f>
        <v>0</v>
      </c>
      <c r="N323" s="331">
        <f>'not specified'!M25</f>
        <v>0</v>
      </c>
      <c r="O323" s="331">
        <f>'not specified'!N25</f>
        <v>0</v>
      </c>
      <c r="P323" s="331">
        <f>'not specified'!O25</f>
        <v>0</v>
      </c>
      <c r="Q323" s="331">
        <f>'not specified'!P25</f>
        <v>0</v>
      </c>
      <c r="R323" s="331">
        <f>'not specified'!Q25</f>
        <v>0</v>
      </c>
      <c r="S323" s="331">
        <f>'not specified'!R25</f>
        <v>0</v>
      </c>
      <c r="T323" s="129">
        <f>'not specified'!T25</f>
        <v>290640</v>
      </c>
      <c r="U323" s="129">
        <f>'not specified'!V25</f>
        <v>0</v>
      </c>
      <c r="V323" s="129">
        <f>'not specified'!W25</f>
        <v>0</v>
      </c>
      <c r="W323" s="129">
        <f>'not specified'!X25</f>
        <v>0</v>
      </c>
      <c r="X323" s="129">
        <f>'not specified'!Y25</f>
        <v>0</v>
      </c>
      <c r="Y323" s="276">
        <f>'not specified'!Z25</f>
        <v>0</v>
      </c>
      <c r="Z323" s="276">
        <f>'not specified'!AA25</f>
        <v>0</v>
      </c>
      <c r="AA323" s="276">
        <f>'not specified'!AB25</f>
        <v>0</v>
      </c>
      <c r="AB323" s="276">
        <f>'not specified'!AC25</f>
        <v>0</v>
      </c>
      <c r="AC323" s="276">
        <f>'not specified'!AD25</f>
        <v>0</v>
      </c>
      <c r="AD323" s="276">
        <f>'not specified'!AE25</f>
        <v>0</v>
      </c>
      <c r="AE323" s="276">
        <f>'not specified'!AF25</f>
        <v>0</v>
      </c>
      <c r="AF323" s="276">
        <f>'not specified'!AG25</f>
        <v>0</v>
      </c>
      <c r="AG323" s="276">
        <f>'not specified'!AH25</f>
        <v>0</v>
      </c>
      <c r="AH323" s="276">
        <f>'not specified'!AI25</f>
        <v>0</v>
      </c>
      <c r="AI323" s="276">
        <f>'not specified'!AJ25</f>
        <v>0</v>
      </c>
      <c r="AJ323" s="276">
        <f>'not specified'!AK25</f>
        <v>0</v>
      </c>
    </row>
    <row r="324" spans="1:36" ht="18.75" hidden="1">
      <c r="A324" s="336" t="s">
        <v>114</v>
      </c>
      <c r="B324" s="334" t="s">
        <v>11</v>
      </c>
      <c r="C324" s="117">
        <f>'not specified'!B26</f>
        <v>0</v>
      </c>
      <c r="D324" s="49">
        <f>'not specified'!C26</f>
        <v>0</v>
      </c>
      <c r="E324" s="49">
        <f>'not specified'!D26</f>
        <v>0</v>
      </c>
      <c r="F324" s="49">
        <f>'not specified'!E26</f>
        <v>0</v>
      </c>
      <c r="G324" s="49">
        <f>'not specified'!F26</f>
        <v>0</v>
      </c>
      <c r="H324" s="331">
        <f>'not specified'!G26</f>
        <v>0</v>
      </c>
      <c r="I324" s="331">
        <f>'not specified'!H26</f>
        <v>0</v>
      </c>
      <c r="J324" s="331">
        <f>'not specified'!I26</f>
        <v>0</v>
      </c>
      <c r="K324" s="331">
        <f>'not specified'!J26</f>
        <v>0</v>
      </c>
      <c r="L324" s="331">
        <f>'not specified'!K26</f>
        <v>0</v>
      </c>
      <c r="M324" s="331">
        <f>'not specified'!L26</f>
        <v>0</v>
      </c>
      <c r="N324" s="331">
        <f>'not specified'!M26</f>
        <v>0</v>
      </c>
      <c r="O324" s="331">
        <f>'not specified'!N26</f>
        <v>0</v>
      </c>
      <c r="P324" s="331">
        <f>'not specified'!O26</f>
        <v>0</v>
      </c>
      <c r="Q324" s="331">
        <f>'not specified'!P26</f>
        <v>0</v>
      </c>
      <c r="R324" s="331">
        <f>'not specified'!Q26</f>
        <v>0</v>
      </c>
      <c r="S324" s="331">
        <f>'not specified'!R26</f>
        <v>0</v>
      </c>
      <c r="T324" s="129">
        <f>'not specified'!T26</f>
        <v>78843.03</v>
      </c>
      <c r="U324" s="129">
        <f>'not specified'!V26</f>
        <v>0</v>
      </c>
      <c r="V324" s="129">
        <f>'not specified'!W26</f>
        <v>0</v>
      </c>
      <c r="W324" s="129">
        <f>'not specified'!X26</f>
        <v>0</v>
      </c>
      <c r="X324" s="129">
        <f>'not specified'!Y26</f>
        <v>0</v>
      </c>
      <c r="Y324" s="276">
        <f>'not specified'!Z26</f>
        <v>0</v>
      </c>
      <c r="Z324" s="276">
        <f>'not specified'!AA26</f>
        <v>0</v>
      </c>
      <c r="AA324" s="276">
        <f>'not specified'!AB26</f>
        <v>0</v>
      </c>
      <c r="AB324" s="276">
        <f>'not specified'!AC26</f>
        <v>0</v>
      </c>
      <c r="AC324" s="276">
        <f>'not specified'!AD26</f>
        <v>0</v>
      </c>
      <c r="AD324" s="276">
        <f>'not specified'!AE26</f>
        <v>0</v>
      </c>
      <c r="AE324" s="276">
        <f>'not specified'!AF26</f>
        <v>0</v>
      </c>
      <c r="AF324" s="276">
        <f>'not specified'!AG26</f>
        <v>0</v>
      </c>
      <c r="AG324" s="276">
        <f>'not specified'!AH26</f>
        <v>0</v>
      </c>
      <c r="AH324" s="276">
        <f>'not specified'!AI26</f>
        <v>0</v>
      </c>
      <c r="AI324" s="276">
        <f>'not specified'!AJ26</f>
        <v>0</v>
      </c>
      <c r="AJ324" s="276">
        <f>'not specified'!AK26</f>
        <v>0</v>
      </c>
    </row>
    <row r="325" spans="1:36" ht="18.75" hidden="1">
      <c r="A325" s="336" t="s">
        <v>114</v>
      </c>
      <c r="B325" s="334" t="s">
        <v>14</v>
      </c>
      <c r="C325" s="117">
        <f>'not specified'!B27</f>
        <v>0</v>
      </c>
      <c r="D325" s="49">
        <f>'not specified'!C27</f>
        <v>0</v>
      </c>
      <c r="E325" s="49">
        <f>'not specified'!D27</f>
        <v>0</v>
      </c>
      <c r="F325" s="49">
        <f>'not specified'!E27</f>
        <v>0</v>
      </c>
      <c r="G325" s="49">
        <f>'not specified'!F27</f>
        <v>0</v>
      </c>
      <c r="H325" s="331">
        <f>'not specified'!G27</f>
        <v>0</v>
      </c>
      <c r="I325" s="331">
        <f>'not specified'!H27</f>
        <v>0</v>
      </c>
      <c r="J325" s="331">
        <f>'not specified'!I27</f>
        <v>0</v>
      </c>
      <c r="K325" s="331">
        <f>'not specified'!J27</f>
        <v>0</v>
      </c>
      <c r="L325" s="331">
        <f>'not specified'!K27</f>
        <v>0</v>
      </c>
      <c r="M325" s="331">
        <f>'not specified'!L27</f>
        <v>0</v>
      </c>
      <c r="N325" s="331">
        <f>'not specified'!M27</f>
        <v>0</v>
      </c>
      <c r="O325" s="331">
        <f>'not specified'!N27</f>
        <v>0</v>
      </c>
      <c r="P325" s="331">
        <f>'not specified'!O27</f>
        <v>0</v>
      </c>
      <c r="Q325" s="331">
        <f>'not specified'!P27</f>
        <v>0</v>
      </c>
      <c r="R325" s="331">
        <f>'not specified'!Q27</f>
        <v>0</v>
      </c>
      <c r="S325" s="331">
        <f>'not specified'!R27</f>
        <v>0</v>
      </c>
      <c r="T325" s="129">
        <f>'not specified'!T27</f>
        <v>0</v>
      </c>
      <c r="U325" s="129">
        <f>'not specified'!V27</f>
        <v>0</v>
      </c>
      <c r="V325" s="129">
        <f>'not specified'!W27</f>
        <v>0</v>
      </c>
      <c r="W325" s="129">
        <f>'not specified'!X27</f>
        <v>0</v>
      </c>
      <c r="X325" s="129">
        <f>'not specified'!Y27</f>
        <v>0</v>
      </c>
      <c r="Y325" s="276">
        <f>'not specified'!Z27</f>
        <v>0</v>
      </c>
      <c r="Z325" s="276">
        <f>'not specified'!AA27</f>
        <v>0</v>
      </c>
      <c r="AA325" s="276">
        <f>'not specified'!AB27</f>
        <v>0</v>
      </c>
      <c r="AB325" s="276">
        <f>'not specified'!AC27</f>
        <v>0</v>
      </c>
      <c r="AC325" s="276">
        <f>'not specified'!AD27</f>
        <v>0</v>
      </c>
      <c r="AD325" s="276">
        <f>'not specified'!AE27</f>
        <v>0</v>
      </c>
      <c r="AE325" s="276">
        <f>'not specified'!AF27</f>
        <v>0</v>
      </c>
      <c r="AF325" s="276">
        <f>'not specified'!AG27</f>
        <v>0</v>
      </c>
      <c r="AG325" s="276">
        <f>'not specified'!AH27</f>
        <v>0</v>
      </c>
      <c r="AH325" s="276">
        <f>'not specified'!AI27</f>
        <v>0</v>
      </c>
      <c r="AI325" s="276">
        <f>'not specified'!AJ27</f>
        <v>0</v>
      </c>
      <c r="AJ325" s="276">
        <f>'not specified'!AK27</f>
        <v>0</v>
      </c>
    </row>
    <row r="326" spans="1:36" ht="18.75" hidden="1">
      <c r="A326" s="336" t="s">
        <v>114</v>
      </c>
      <c r="B326" s="334" t="s">
        <v>12</v>
      </c>
      <c r="C326" s="117">
        <f>'not specified'!B28</f>
        <v>0</v>
      </c>
      <c r="D326" s="49">
        <f>'not specified'!C28</f>
        <v>0</v>
      </c>
      <c r="E326" s="49">
        <f>'not specified'!D28</f>
        <v>0</v>
      </c>
      <c r="F326" s="49">
        <f>'not specified'!E28</f>
        <v>0</v>
      </c>
      <c r="G326" s="49">
        <f>'not specified'!F28</f>
        <v>0</v>
      </c>
      <c r="H326" s="331">
        <f>'not specified'!G28</f>
        <v>0</v>
      </c>
      <c r="I326" s="331">
        <f>'not specified'!H28</f>
        <v>0</v>
      </c>
      <c r="J326" s="331">
        <f>'not specified'!I28</f>
        <v>0</v>
      </c>
      <c r="K326" s="331">
        <f>'not specified'!J28</f>
        <v>0</v>
      </c>
      <c r="L326" s="331">
        <f>'not specified'!K28</f>
        <v>0</v>
      </c>
      <c r="M326" s="331">
        <f>'not specified'!L28</f>
        <v>0</v>
      </c>
      <c r="N326" s="331">
        <f>'not specified'!M28</f>
        <v>0</v>
      </c>
      <c r="O326" s="331">
        <f>'not specified'!N28</f>
        <v>0</v>
      </c>
      <c r="P326" s="331">
        <f>'not specified'!O28</f>
        <v>0</v>
      </c>
      <c r="Q326" s="331">
        <f>'not specified'!P28</f>
        <v>0</v>
      </c>
      <c r="R326" s="331">
        <f>'not specified'!Q28</f>
        <v>0</v>
      </c>
      <c r="S326" s="331">
        <f>'not specified'!R28</f>
        <v>0</v>
      </c>
      <c r="T326" s="129">
        <f>'not specified'!T28</f>
        <v>0</v>
      </c>
      <c r="U326" s="129">
        <f>'not specified'!V28</f>
        <v>0</v>
      </c>
      <c r="V326" s="129">
        <f>'not specified'!W28</f>
        <v>0</v>
      </c>
      <c r="W326" s="129">
        <f>'not specified'!X28</f>
        <v>0</v>
      </c>
      <c r="X326" s="129">
        <f>'not specified'!Y28</f>
        <v>0</v>
      </c>
      <c r="Y326" s="276">
        <f>'not specified'!Z28</f>
        <v>0</v>
      </c>
      <c r="Z326" s="276">
        <f>'not specified'!AA28</f>
        <v>0</v>
      </c>
      <c r="AA326" s="276">
        <f>'not specified'!AB28</f>
        <v>0</v>
      </c>
      <c r="AB326" s="276">
        <f>'not specified'!AC28</f>
        <v>0</v>
      </c>
      <c r="AC326" s="276">
        <f>'not specified'!AD28</f>
        <v>0</v>
      </c>
      <c r="AD326" s="276">
        <f>'not specified'!AE28</f>
        <v>0</v>
      </c>
      <c r="AE326" s="276">
        <f>'not specified'!AF28</f>
        <v>0</v>
      </c>
      <c r="AF326" s="276">
        <f>'not specified'!AG28</f>
        <v>0</v>
      </c>
      <c r="AG326" s="276">
        <f>'not specified'!AH28</f>
        <v>0</v>
      </c>
      <c r="AH326" s="276">
        <f>'not specified'!AI28</f>
        <v>0</v>
      </c>
      <c r="AI326" s="276">
        <f>'not specified'!AJ28</f>
        <v>0</v>
      </c>
      <c r="AJ326" s="276">
        <f>'not specified'!AK28</f>
        <v>0</v>
      </c>
    </row>
    <row r="327" spans="1:36" ht="18.75" hidden="1">
      <c r="A327" s="336" t="s">
        <v>114</v>
      </c>
      <c r="B327" s="334" t="s">
        <v>25</v>
      </c>
      <c r="C327" s="117">
        <f>'not specified'!B29</f>
        <v>0</v>
      </c>
      <c r="D327" s="49">
        <f>'not specified'!C29</f>
        <v>0</v>
      </c>
      <c r="E327" s="49">
        <f>'not specified'!D29</f>
        <v>0</v>
      </c>
      <c r="F327" s="49">
        <f>'not specified'!E29</f>
        <v>0</v>
      </c>
      <c r="G327" s="49">
        <f>'not specified'!F29</f>
        <v>0</v>
      </c>
      <c r="H327" s="331">
        <f>'not specified'!G29</f>
        <v>0</v>
      </c>
      <c r="I327" s="331">
        <f>'not specified'!H29</f>
        <v>0</v>
      </c>
      <c r="J327" s="331">
        <f>'not specified'!I29</f>
        <v>0</v>
      </c>
      <c r="K327" s="331">
        <f>'not specified'!J29</f>
        <v>0</v>
      </c>
      <c r="L327" s="331">
        <f>'not specified'!K29</f>
        <v>0</v>
      </c>
      <c r="M327" s="331">
        <f>'not specified'!L29</f>
        <v>0</v>
      </c>
      <c r="N327" s="331">
        <f>'not specified'!M29</f>
        <v>0</v>
      </c>
      <c r="O327" s="331">
        <f>'not specified'!N29</f>
        <v>0</v>
      </c>
      <c r="P327" s="331">
        <f>'not specified'!O29</f>
        <v>0</v>
      </c>
      <c r="Q327" s="331">
        <f>'not specified'!P29</f>
        <v>0</v>
      </c>
      <c r="R327" s="331">
        <f>'not specified'!Q29</f>
        <v>0</v>
      </c>
      <c r="S327" s="331">
        <f>'not specified'!R29</f>
        <v>0</v>
      </c>
      <c r="T327" s="129">
        <f>'not specified'!T29</f>
        <v>0</v>
      </c>
      <c r="U327" s="129">
        <f>'not specified'!V29</f>
        <v>0</v>
      </c>
      <c r="V327" s="129">
        <f>'not specified'!W29</f>
        <v>0</v>
      </c>
      <c r="W327" s="129">
        <f>'not specified'!X29</f>
        <v>0</v>
      </c>
      <c r="X327" s="129">
        <f>'not specified'!Y29</f>
        <v>0</v>
      </c>
      <c r="Y327" s="276">
        <f>'not specified'!Z29</f>
        <v>0</v>
      </c>
      <c r="Z327" s="276">
        <f>'not specified'!AA29</f>
        <v>0</v>
      </c>
      <c r="AA327" s="276">
        <f>'not specified'!AB29</f>
        <v>0</v>
      </c>
      <c r="AB327" s="276">
        <f>'not specified'!AC29</f>
        <v>0</v>
      </c>
      <c r="AC327" s="276">
        <f>'not specified'!AD29</f>
        <v>0</v>
      </c>
      <c r="AD327" s="276">
        <f>'not specified'!AE29</f>
        <v>0</v>
      </c>
      <c r="AE327" s="276">
        <f>'not specified'!AF29</f>
        <v>0</v>
      </c>
      <c r="AF327" s="276">
        <f>'not specified'!AG29</f>
        <v>0</v>
      </c>
      <c r="AG327" s="276">
        <f>'not specified'!AH29</f>
        <v>0</v>
      </c>
      <c r="AH327" s="276">
        <f>'not specified'!AI29</f>
        <v>0</v>
      </c>
      <c r="AI327" s="276">
        <f>'not specified'!AJ29</f>
        <v>0</v>
      </c>
      <c r="AJ327" s="276">
        <f>'not specified'!AK29</f>
        <v>0</v>
      </c>
    </row>
    <row r="328" spans="1:36" ht="18.75" hidden="1">
      <c r="A328" s="336" t="s">
        <v>114</v>
      </c>
      <c r="B328" s="334" t="s">
        <v>26</v>
      </c>
      <c r="C328" s="117">
        <f>'not specified'!B30</f>
        <v>0</v>
      </c>
      <c r="D328" s="49">
        <f>'not specified'!C30</f>
        <v>0</v>
      </c>
      <c r="E328" s="49">
        <f>'not specified'!D30</f>
        <v>0</v>
      </c>
      <c r="F328" s="49">
        <f>'not specified'!E30</f>
        <v>0</v>
      </c>
      <c r="G328" s="49">
        <f>'not specified'!F30</f>
        <v>0</v>
      </c>
      <c r="H328" s="331">
        <f>'not specified'!G30</f>
        <v>0</v>
      </c>
      <c r="I328" s="331">
        <f>'not specified'!H30</f>
        <v>0</v>
      </c>
      <c r="J328" s="331">
        <f>'not specified'!I30</f>
        <v>0</v>
      </c>
      <c r="K328" s="331">
        <f>'not specified'!J30</f>
        <v>0</v>
      </c>
      <c r="L328" s="331">
        <f>'not specified'!K30</f>
        <v>0</v>
      </c>
      <c r="M328" s="331">
        <f>'not specified'!L30</f>
        <v>0</v>
      </c>
      <c r="N328" s="331">
        <f>'not specified'!M30</f>
        <v>0</v>
      </c>
      <c r="O328" s="331">
        <f>'not specified'!N30</f>
        <v>0</v>
      </c>
      <c r="P328" s="331">
        <f>'not specified'!O30</f>
        <v>0</v>
      </c>
      <c r="Q328" s="331">
        <f>'not specified'!P30</f>
        <v>0</v>
      </c>
      <c r="R328" s="331">
        <f>'not specified'!Q30</f>
        <v>0</v>
      </c>
      <c r="S328" s="331">
        <f>'not specified'!R30</f>
        <v>0</v>
      </c>
      <c r="T328" s="129">
        <f>'not specified'!T30</f>
        <v>0</v>
      </c>
      <c r="U328" s="129">
        <f>'not specified'!V30</f>
        <v>0</v>
      </c>
      <c r="V328" s="129">
        <f>'not specified'!W30</f>
        <v>0</v>
      </c>
      <c r="W328" s="129">
        <f>'not specified'!X30</f>
        <v>0</v>
      </c>
      <c r="X328" s="129">
        <f>'not specified'!Y30</f>
        <v>0</v>
      </c>
      <c r="Y328" s="276">
        <f>'not specified'!Z30</f>
        <v>0</v>
      </c>
      <c r="Z328" s="276">
        <f>'not specified'!AA30</f>
        <v>0</v>
      </c>
      <c r="AA328" s="276">
        <f>'not specified'!AB30</f>
        <v>0</v>
      </c>
      <c r="AB328" s="276">
        <f>'not specified'!AC30</f>
        <v>0</v>
      </c>
      <c r="AC328" s="276">
        <f>'not specified'!AD30</f>
        <v>0</v>
      </c>
      <c r="AD328" s="276">
        <f>'not specified'!AE30</f>
        <v>0</v>
      </c>
      <c r="AE328" s="276">
        <f>'not specified'!AF30</f>
        <v>0</v>
      </c>
      <c r="AF328" s="276">
        <f>'not specified'!AG30</f>
        <v>0</v>
      </c>
      <c r="AG328" s="276">
        <f>'not specified'!AH30</f>
        <v>0</v>
      </c>
      <c r="AH328" s="276">
        <f>'not specified'!AI30</f>
        <v>0</v>
      </c>
      <c r="AI328" s="276">
        <f>'not specified'!AJ30</f>
        <v>0</v>
      </c>
      <c r="AJ328" s="276">
        <f>'not specified'!AK30</f>
        <v>0</v>
      </c>
    </row>
    <row r="329" spans="1:36" ht="18.75" hidden="1">
      <c r="A329" s="336" t="s">
        <v>114</v>
      </c>
      <c r="B329" s="334" t="s">
        <v>5</v>
      </c>
      <c r="C329" s="117">
        <f>'not specified'!B31</f>
        <v>0</v>
      </c>
      <c r="D329" s="49">
        <f>'not specified'!C31</f>
        <v>0</v>
      </c>
      <c r="E329" s="49">
        <f>'not specified'!D31</f>
        <v>0</v>
      </c>
      <c r="F329" s="49">
        <f>'not specified'!E31</f>
        <v>0</v>
      </c>
      <c r="G329" s="49">
        <f>'not specified'!F31</f>
        <v>0</v>
      </c>
      <c r="H329" s="331">
        <f>'not specified'!G31</f>
        <v>0</v>
      </c>
      <c r="I329" s="331">
        <f>'not specified'!H31</f>
        <v>0</v>
      </c>
      <c r="J329" s="331">
        <f>'not specified'!I31</f>
        <v>0</v>
      </c>
      <c r="K329" s="331">
        <f>'not specified'!J31</f>
        <v>0</v>
      </c>
      <c r="L329" s="331">
        <f>'not specified'!K31</f>
        <v>0</v>
      </c>
      <c r="M329" s="331">
        <f>'not specified'!L31</f>
        <v>0</v>
      </c>
      <c r="N329" s="331">
        <f>'not specified'!M31</f>
        <v>0</v>
      </c>
      <c r="O329" s="331">
        <f>'not specified'!N31</f>
        <v>0</v>
      </c>
      <c r="P329" s="331">
        <f>'not specified'!O31</f>
        <v>0</v>
      </c>
      <c r="Q329" s="331">
        <f>'not specified'!P31</f>
        <v>0</v>
      </c>
      <c r="R329" s="331">
        <f>'not specified'!Q31</f>
        <v>0</v>
      </c>
      <c r="S329" s="331">
        <f>'not specified'!R31</f>
        <v>0</v>
      </c>
      <c r="T329" s="129">
        <f>'not specified'!T31</f>
        <v>0</v>
      </c>
      <c r="U329" s="129">
        <f>'not specified'!V31</f>
        <v>0</v>
      </c>
      <c r="V329" s="129">
        <f>'not specified'!W31</f>
        <v>0</v>
      </c>
      <c r="W329" s="129">
        <f>'not specified'!X31</f>
        <v>0</v>
      </c>
      <c r="X329" s="129">
        <f>'not specified'!Y31</f>
        <v>0</v>
      </c>
      <c r="Y329" s="276">
        <f>'not specified'!Z31</f>
        <v>0</v>
      </c>
      <c r="Z329" s="276">
        <f>'not specified'!AA31</f>
        <v>0</v>
      </c>
      <c r="AA329" s="276">
        <f>'not specified'!AB31</f>
        <v>0</v>
      </c>
      <c r="AB329" s="276">
        <f>'not specified'!AC31</f>
        <v>0</v>
      </c>
      <c r="AC329" s="276">
        <f>'not specified'!AD31</f>
        <v>0</v>
      </c>
      <c r="AD329" s="276">
        <f>'not specified'!AE31</f>
        <v>0</v>
      </c>
      <c r="AE329" s="276">
        <f>'not specified'!AF31</f>
        <v>0</v>
      </c>
      <c r="AF329" s="276">
        <f>'not specified'!AG31</f>
        <v>0</v>
      </c>
      <c r="AG329" s="276">
        <f>'not specified'!AH31</f>
        <v>0</v>
      </c>
      <c r="AH329" s="276">
        <f>'not specified'!AI31</f>
        <v>0</v>
      </c>
      <c r="AI329" s="276">
        <f>'not specified'!AJ31</f>
        <v>0</v>
      </c>
      <c r="AJ329" s="276">
        <f>'not specified'!AK31</f>
        <v>0</v>
      </c>
    </row>
    <row r="330" spans="1:36" ht="18.75" hidden="1">
      <c r="A330" s="336" t="s">
        <v>114</v>
      </c>
      <c r="B330" s="334" t="s">
        <v>7</v>
      </c>
      <c r="C330" s="117">
        <f>'not specified'!B32</f>
        <v>0</v>
      </c>
      <c r="D330" s="49">
        <f>'not specified'!C32</f>
        <v>0</v>
      </c>
      <c r="E330" s="49">
        <f>'not specified'!D32</f>
        <v>0</v>
      </c>
      <c r="F330" s="49">
        <f>'not specified'!E32</f>
        <v>0</v>
      </c>
      <c r="G330" s="49">
        <f>'not specified'!F32</f>
        <v>0</v>
      </c>
      <c r="H330" s="331">
        <f>'not specified'!G32</f>
        <v>0</v>
      </c>
      <c r="I330" s="331">
        <f>'not specified'!H32</f>
        <v>0</v>
      </c>
      <c r="J330" s="331">
        <f>'not specified'!I32</f>
        <v>0</v>
      </c>
      <c r="K330" s="331">
        <f>'not specified'!J32</f>
        <v>0</v>
      </c>
      <c r="L330" s="331">
        <f>'not specified'!K32</f>
        <v>0</v>
      </c>
      <c r="M330" s="331">
        <f>'not specified'!L32</f>
        <v>0</v>
      </c>
      <c r="N330" s="331">
        <f>'not specified'!M32</f>
        <v>0</v>
      </c>
      <c r="O330" s="331">
        <f>'not specified'!N32</f>
        <v>0</v>
      </c>
      <c r="P330" s="331">
        <f>'not specified'!O32</f>
        <v>0</v>
      </c>
      <c r="Q330" s="331">
        <f>'not specified'!P32</f>
        <v>0</v>
      </c>
      <c r="R330" s="331">
        <f>'not specified'!Q32</f>
        <v>0</v>
      </c>
      <c r="S330" s="331">
        <f>'not specified'!R32</f>
        <v>0</v>
      </c>
      <c r="T330" s="129">
        <f>'not specified'!T32</f>
        <v>0</v>
      </c>
      <c r="U330" s="129">
        <f>'not specified'!V32</f>
        <v>0</v>
      </c>
      <c r="V330" s="129">
        <f>'not specified'!W32</f>
        <v>0</v>
      </c>
      <c r="W330" s="129">
        <f>'not specified'!X32</f>
        <v>0</v>
      </c>
      <c r="X330" s="129">
        <f>'not specified'!Y32</f>
        <v>0</v>
      </c>
      <c r="Y330" s="276">
        <f>'not specified'!Z32</f>
        <v>0</v>
      </c>
      <c r="Z330" s="276">
        <f>'not specified'!AA32</f>
        <v>0</v>
      </c>
      <c r="AA330" s="276">
        <f>'not specified'!AB32</f>
        <v>0</v>
      </c>
      <c r="AB330" s="276">
        <f>'not specified'!AC32</f>
        <v>0</v>
      </c>
      <c r="AC330" s="276">
        <f>'not specified'!AD32</f>
        <v>0</v>
      </c>
      <c r="AD330" s="276">
        <f>'not specified'!AE32</f>
        <v>0</v>
      </c>
      <c r="AE330" s="276">
        <f>'not specified'!AF32</f>
        <v>0</v>
      </c>
      <c r="AF330" s="276">
        <f>'not specified'!AG32</f>
        <v>0</v>
      </c>
      <c r="AG330" s="276">
        <f>'not specified'!AH32</f>
        <v>0</v>
      </c>
      <c r="AH330" s="276">
        <f>'not specified'!AI32</f>
        <v>0</v>
      </c>
      <c r="AI330" s="276">
        <f>'not specified'!AJ32</f>
        <v>0</v>
      </c>
      <c r="AJ330" s="276">
        <f>'not specified'!AK32</f>
        <v>0</v>
      </c>
    </row>
    <row r="331" spans="1:36" ht="18.75" hidden="1">
      <c r="A331" s="336" t="s">
        <v>114</v>
      </c>
      <c r="B331" s="334" t="s">
        <v>1</v>
      </c>
      <c r="C331" s="117">
        <f>'not specified'!B33</f>
        <v>0</v>
      </c>
      <c r="D331" s="49">
        <f>'not specified'!C33</f>
        <v>0</v>
      </c>
      <c r="E331" s="49">
        <f>'not specified'!D33</f>
        <v>0</v>
      </c>
      <c r="F331" s="49">
        <f>'not specified'!E33</f>
        <v>0</v>
      </c>
      <c r="G331" s="49">
        <f>'not specified'!F33</f>
        <v>0</v>
      </c>
      <c r="H331" s="331">
        <f>'not specified'!G33</f>
        <v>0</v>
      </c>
      <c r="I331" s="331">
        <f>'not specified'!H33</f>
        <v>0</v>
      </c>
      <c r="J331" s="331">
        <f>'not specified'!I33</f>
        <v>0</v>
      </c>
      <c r="K331" s="331">
        <f>'not specified'!J33</f>
        <v>0</v>
      </c>
      <c r="L331" s="331">
        <f>'not specified'!K33</f>
        <v>0</v>
      </c>
      <c r="M331" s="331">
        <f>'not specified'!L33</f>
        <v>0</v>
      </c>
      <c r="N331" s="331">
        <f>'not specified'!M33</f>
        <v>0</v>
      </c>
      <c r="O331" s="331">
        <f>'not specified'!N33</f>
        <v>0</v>
      </c>
      <c r="P331" s="331">
        <f>'not specified'!O33</f>
        <v>0</v>
      </c>
      <c r="Q331" s="331">
        <f>'not specified'!P33</f>
        <v>0</v>
      </c>
      <c r="R331" s="331">
        <f>'not specified'!Q33</f>
        <v>0</v>
      </c>
      <c r="S331" s="331">
        <f>'not specified'!R33</f>
        <v>0</v>
      </c>
      <c r="T331" s="129">
        <f>'not specified'!T33</f>
        <v>0</v>
      </c>
      <c r="U331" s="129">
        <f>'not specified'!V33</f>
        <v>0</v>
      </c>
      <c r="V331" s="129">
        <f>'not specified'!W33</f>
        <v>0</v>
      </c>
      <c r="W331" s="129">
        <f>'not specified'!X33</f>
        <v>0</v>
      </c>
      <c r="X331" s="129">
        <f>'not specified'!Y33</f>
        <v>0</v>
      </c>
      <c r="Y331" s="276">
        <f>'not specified'!Z33</f>
        <v>0</v>
      </c>
      <c r="Z331" s="276">
        <f>'not specified'!AA33</f>
        <v>0</v>
      </c>
      <c r="AA331" s="276">
        <f>'not specified'!AB33</f>
        <v>0</v>
      </c>
      <c r="AB331" s="276">
        <f>'not specified'!AC33</f>
        <v>0</v>
      </c>
      <c r="AC331" s="276">
        <f>'not specified'!AD33</f>
        <v>0</v>
      </c>
      <c r="AD331" s="276">
        <f>'not specified'!AE33</f>
        <v>0</v>
      </c>
      <c r="AE331" s="276">
        <f>'not specified'!AF33</f>
        <v>0</v>
      </c>
      <c r="AF331" s="276">
        <f>'not specified'!AG33</f>
        <v>0</v>
      </c>
      <c r="AG331" s="276">
        <f>'not specified'!AH33</f>
        <v>0</v>
      </c>
      <c r="AH331" s="276">
        <f>'not specified'!AI33</f>
        <v>0</v>
      </c>
      <c r="AI331" s="276">
        <f>'not specified'!AJ33</f>
        <v>0</v>
      </c>
      <c r="AJ331" s="276">
        <f>'not specified'!AK33</f>
        <v>0</v>
      </c>
    </row>
    <row r="332" spans="1:36" ht="18.75">
      <c r="A332" s="336" t="s">
        <v>114</v>
      </c>
      <c r="B332" s="334" t="s">
        <v>44</v>
      </c>
      <c r="C332" s="117">
        <f>'not specified'!B34</f>
        <v>0</v>
      </c>
      <c r="D332" s="49">
        <f>'not specified'!C34</f>
        <v>0</v>
      </c>
      <c r="E332" s="49">
        <f>'not specified'!D34</f>
        <v>0</v>
      </c>
      <c r="F332" s="49">
        <f>'not specified'!E34</f>
        <v>0</v>
      </c>
      <c r="G332" s="49">
        <f>'not specified'!F34</f>
        <v>0</v>
      </c>
      <c r="H332" s="331">
        <f>'not specified'!G34</f>
        <v>0</v>
      </c>
      <c r="I332" s="331">
        <f>'not specified'!H34</f>
        <v>0</v>
      </c>
      <c r="J332" s="331">
        <f>'not specified'!I34</f>
        <v>0</v>
      </c>
      <c r="K332" s="331">
        <f>'not specified'!J34</f>
        <v>0</v>
      </c>
      <c r="L332" s="331">
        <f>'not specified'!K34</f>
        <v>0</v>
      </c>
      <c r="M332" s="331">
        <f>'not specified'!L34</f>
        <v>0</v>
      </c>
      <c r="N332" s="331">
        <f>'not specified'!M34</f>
        <v>0</v>
      </c>
      <c r="O332" s="331">
        <f>'not specified'!N34</f>
        <v>0</v>
      </c>
      <c r="P332" s="331">
        <f>'not specified'!O34</f>
        <v>0</v>
      </c>
      <c r="Q332" s="331">
        <f>'not specified'!P34</f>
        <v>0</v>
      </c>
      <c r="R332" s="331">
        <f>'not specified'!Q34</f>
        <v>0</v>
      </c>
      <c r="S332" s="331">
        <f>'not specified'!R34</f>
        <v>0</v>
      </c>
      <c r="T332" s="129">
        <f>'not specified'!T34</f>
        <v>0</v>
      </c>
      <c r="U332" s="129">
        <f>'not specified'!V34</f>
        <v>0</v>
      </c>
      <c r="V332" s="129">
        <f>'not specified'!W34</f>
        <v>0</v>
      </c>
      <c r="W332" s="129">
        <f>'not specified'!X34</f>
        <v>0</v>
      </c>
      <c r="X332" s="129">
        <f>'not specified'!Y34</f>
        <v>0</v>
      </c>
      <c r="Y332" s="276">
        <f>'not specified'!Z34</f>
        <v>0</v>
      </c>
      <c r="Z332" s="276">
        <f>'not specified'!AA34</f>
        <v>0</v>
      </c>
      <c r="AA332" s="276">
        <f>'not specified'!AB34</f>
        <v>0</v>
      </c>
      <c r="AB332" s="276">
        <f>'not specified'!AC34</f>
        <v>0</v>
      </c>
      <c r="AC332" s="276">
        <f>'not specified'!AD34</f>
        <v>0</v>
      </c>
      <c r="AD332" s="276">
        <f>'not specified'!AE34</f>
        <v>0</v>
      </c>
      <c r="AE332" s="276">
        <f>'not specified'!AF34</f>
        <v>0</v>
      </c>
      <c r="AF332" s="276">
        <f>'not specified'!AG34</f>
        <v>0</v>
      </c>
      <c r="AG332" s="276">
        <f>'not specified'!AH34</f>
        <v>0</v>
      </c>
      <c r="AH332" s="276">
        <f>'not specified'!AI34</f>
        <v>0</v>
      </c>
      <c r="AI332" s="276">
        <f>'not specified'!AJ34</f>
        <v>0</v>
      </c>
      <c r="AJ332" s="276">
        <f>'not specified'!AK34</f>
        <v>0</v>
      </c>
    </row>
    <row r="333" spans="1:36" ht="18.75" hidden="1">
      <c r="A333" s="336" t="s">
        <v>114</v>
      </c>
      <c r="B333" s="334" t="s">
        <v>29</v>
      </c>
      <c r="C333" s="117">
        <f>'not specified'!B36</f>
        <v>0</v>
      </c>
      <c r="D333" s="49">
        <f>'not specified'!C36</f>
        <v>0</v>
      </c>
      <c r="E333" s="49">
        <f>'not specified'!D36</f>
        <v>0</v>
      </c>
      <c r="F333" s="49">
        <f>'not specified'!E36</f>
        <v>0</v>
      </c>
      <c r="G333" s="49">
        <f>'not specified'!F36</f>
        <v>0</v>
      </c>
      <c r="H333" s="331">
        <f>'not specified'!G36</f>
        <v>0</v>
      </c>
      <c r="I333" s="331">
        <f>'not specified'!H36</f>
        <v>0</v>
      </c>
      <c r="J333" s="331">
        <f>'not specified'!I36</f>
        <v>0</v>
      </c>
      <c r="K333" s="331">
        <f>'not specified'!J36</f>
        <v>0</v>
      </c>
      <c r="L333" s="331">
        <f>'not specified'!K36</f>
        <v>0</v>
      </c>
      <c r="M333" s="331">
        <f>'not specified'!L36</f>
        <v>0</v>
      </c>
      <c r="N333" s="331">
        <f>'not specified'!M36</f>
        <v>0</v>
      </c>
      <c r="O333" s="331">
        <f>'not specified'!N36</f>
        <v>0</v>
      </c>
      <c r="P333" s="331">
        <f>'not specified'!O36</f>
        <v>0</v>
      </c>
      <c r="Q333" s="331">
        <f>'not specified'!P36</f>
        <v>0</v>
      </c>
      <c r="R333" s="331">
        <f>'not specified'!Q36</f>
        <v>0</v>
      </c>
      <c r="S333" s="331">
        <f>'not specified'!R36</f>
        <v>0</v>
      </c>
      <c r="T333" s="129">
        <f>'not specified'!T36</f>
        <v>0</v>
      </c>
      <c r="U333" s="129">
        <f>'not specified'!V36</f>
        <v>0</v>
      </c>
      <c r="V333" s="129">
        <f>'not specified'!W36</f>
        <v>0</v>
      </c>
      <c r="W333" s="129">
        <f>'not specified'!X36</f>
        <v>0</v>
      </c>
      <c r="X333" s="129">
        <f>'not specified'!Y36</f>
        <v>0</v>
      </c>
      <c r="Y333" s="276">
        <f>'not specified'!Z36</f>
        <v>0</v>
      </c>
      <c r="Z333" s="276">
        <f>'not specified'!AA36</f>
        <v>0</v>
      </c>
      <c r="AA333" s="276">
        <f>'not specified'!AB36</f>
        <v>0</v>
      </c>
      <c r="AB333" s="276">
        <f>'not specified'!AC36</f>
        <v>0</v>
      </c>
      <c r="AC333" s="276">
        <f>'not specified'!AD36</f>
        <v>0</v>
      </c>
      <c r="AD333" s="276">
        <f>'not specified'!AE36</f>
        <v>0</v>
      </c>
      <c r="AE333" s="276">
        <f>'not specified'!AF36</f>
        <v>0</v>
      </c>
      <c r="AF333" s="276">
        <f>'not specified'!AG36</f>
        <v>0</v>
      </c>
      <c r="AG333" s="276">
        <f>'not specified'!AH36</f>
        <v>0</v>
      </c>
      <c r="AH333" s="276">
        <f>'not specified'!AI36</f>
        <v>0</v>
      </c>
      <c r="AI333" s="276">
        <f>'not specified'!AJ36</f>
        <v>0</v>
      </c>
      <c r="AJ333" s="276">
        <f>'not specified'!AK36</f>
        <v>0</v>
      </c>
    </row>
    <row r="334" spans="1:36" ht="18.75" hidden="1">
      <c r="A334" s="336" t="s">
        <v>114</v>
      </c>
      <c r="B334" s="334" t="s">
        <v>28</v>
      </c>
      <c r="C334" s="117">
        <f>'not specified'!B37</f>
        <v>0</v>
      </c>
      <c r="D334" s="49">
        <f>'not specified'!C37</f>
        <v>0</v>
      </c>
      <c r="E334" s="49">
        <f>'not specified'!D37</f>
        <v>0</v>
      </c>
      <c r="F334" s="49">
        <f>'not specified'!E37</f>
        <v>0</v>
      </c>
      <c r="G334" s="49">
        <f>'not specified'!F37</f>
        <v>0</v>
      </c>
      <c r="H334" s="331">
        <f>'not specified'!G37</f>
        <v>0</v>
      </c>
      <c r="I334" s="331">
        <f>'not specified'!H37</f>
        <v>0</v>
      </c>
      <c r="J334" s="331">
        <f>'not specified'!I37</f>
        <v>0</v>
      </c>
      <c r="K334" s="331">
        <f>'not specified'!J37</f>
        <v>0</v>
      </c>
      <c r="L334" s="331">
        <f>'not specified'!K37</f>
        <v>0</v>
      </c>
      <c r="M334" s="331">
        <f>'not specified'!L37</f>
        <v>0</v>
      </c>
      <c r="N334" s="331">
        <f>'not specified'!M37</f>
        <v>0</v>
      </c>
      <c r="O334" s="331">
        <f>'not specified'!N37</f>
        <v>0</v>
      </c>
      <c r="P334" s="331">
        <f>'not specified'!O37</f>
        <v>0</v>
      </c>
      <c r="Q334" s="331">
        <f>'not specified'!P37</f>
        <v>0</v>
      </c>
      <c r="R334" s="331">
        <f>'not specified'!Q37</f>
        <v>0</v>
      </c>
      <c r="S334" s="331">
        <f>'not specified'!R37</f>
        <v>0</v>
      </c>
      <c r="T334" s="129">
        <f>'not specified'!T37</f>
        <v>9632</v>
      </c>
      <c r="U334" s="129">
        <f>'not specified'!V37</f>
        <v>0</v>
      </c>
      <c r="V334" s="129">
        <f>'not specified'!W37</f>
        <v>0</v>
      </c>
      <c r="W334" s="129">
        <f>'not specified'!X37</f>
        <v>0</v>
      </c>
      <c r="X334" s="129">
        <f>'not specified'!Y37</f>
        <v>0</v>
      </c>
      <c r="Y334" s="276">
        <f>'not specified'!Z37</f>
        <v>0</v>
      </c>
      <c r="Z334" s="276">
        <f>'not specified'!AA37</f>
        <v>0</v>
      </c>
      <c r="AA334" s="276">
        <f>'not specified'!AB37</f>
        <v>0</v>
      </c>
      <c r="AB334" s="276">
        <f>'not specified'!AC37</f>
        <v>0</v>
      </c>
      <c r="AC334" s="276">
        <f>'not specified'!AD37</f>
        <v>0</v>
      </c>
      <c r="AD334" s="276">
        <f>'not specified'!AE37</f>
        <v>0</v>
      </c>
      <c r="AE334" s="276">
        <f>'not specified'!AF37</f>
        <v>0</v>
      </c>
      <c r="AF334" s="276">
        <f>'not specified'!AG37</f>
        <v>0</v>
      </c>
      <c r="AG334" s="276">
        <f>'not specified'!AH37</f>
        <v>0</v>
      </c>
      <c r="AH334" s="276">
        <f>'not specified'!AI37</f>
        <v>0</v>
      </c>
      <c r="AI334" s="276">
        <f>'not specified'!AJ37</f>
        <v>0</v>
      </c>
      <c r="AJ334" s="276">
        <f>'not specified'!AK37</f>
        <v>0</v>
      </c>
    </row>
    <row r="335" spans="1:36" ht="18.75" hidden="1">
      <c r="A335" s="336" t="s">
        <v>114</v>
      </c>
      <c r="B335" s="334" t="s">
        <v>42</v>
      </c>
      <c r="C335" s="117">
        <f>'not specified'!B38</f>
        <v>0</v>
      </c>
      <c r="D335" s="49">
        <f>'not specified'!C38</f>
        <v>0</v>
      </c>
      <c r="E335" s="49">
        <f>'not specified'!D38</f>
        <v>0</v>
      </c>
      <c r="F335" s="49">
        <f>'not specified'!E38</f>
        <v>0</v>
      </c>
      <c r="G335" s="49">
        <f>'not specified'!F38</f>
        <v>0</v>
      </c>
      <c r="H335" s="331">
        <f>'not specified'!G38</f>
        <v>0</v>
      </c>
      <c r="I335" s="331">
        <f>'not specified'!H38</f>
        <v>0</v>
      </c>
      <c r="J335" s="331">
        <f>'not specified'!I38</f>
        <v>0</v>
      </c>
      <c r="K335" s="331">
        <f>'not specified'!J38</f>
        <v>0</v>
      </c>
      <c r="L335" s="331">
        <f>'not specified'!K38</f>
        <v>0</v>
      </c>
      <c r="M335" s="331">
        <f>'not specified'!L38</f>
        <v>0</v>
      </c>
      <c r="N335" s="331">
        <f>'not specified'!M38</f>
        <v>0</v>
      </c>
      <c r="O335" s="331">
        <f>'not specified'!N38</f>
        <v>0</v>
      </c>
      <c r="P335" s="331">
        <f>'not specified'!O38</f>
        <v>0</v>
      </c>
      <c r="Q335" s="331">
        <f>'not specified'!P38</f>
        <v>0</v>
      </c>
      <c r="R335" s="331">
        <f>'not specified'!Q38</f>
        <v>0</v>
      </c>
      <c r="S335" s="331">
        <f>'not specified'!R38</f>
        <v>0</v>
      </c>
      <c r="T335" s="129">
        <f>'not specified'!T38</f>
        <v>0</v>
      </c>
      <c r="U335" s="129">
        <f>'not specified'!V38</f>
        <v>0</v>
      </c>
      <c r="V335" s="129">
        <f>'not specified'!W38</f>
        <v>0</v>
      </c>
      <c r="W335" s="129">
        <f>'not specified'!X38</f>
        <v>0</v>
      </c>
      <c r="X335" s="129">
        <f>'not specified'!Y38</f>
        <v>0</v>
      </c>
      <c r="Y335" s="276">
        <f>'not specified'!Z38</f>
        <v>0</v>
      </c>
      <c r="Z335" s="276">
        <f>'not specified'!AA38</f>
        <v>0</v>
      </c>
      <c r="AA335" s="276">
        <f>'not specified'!AB38</f>
        <v>0</v>
      </c>
      <c r="AB335" s="276">
        <f>'not specified'!AC38</f>
        <v>0</v>
      </c>
      <c r="AC335" s="276">
        <f>'not specified'!AD38</f>
        <v>0</v>
      </c>
      <c r="AD335" s="276">
        <f>'not specified'!AE38</f>
        <v>0</v>
      </c>
      <c r="AE335" s="276">
        <f>'not specified'!AF38</f>
        <v>0</v>
      </c>
      <c r="AF335" s="276">
        <f>'not specified'!AG38</f>
        <v>0</v>
      </c>
      <c r="AG335" s="276">
        <f>'not specified'!AH38</f>
        <v>0</v>
      </c>
      <c r="AH335" s="276">
        <f>'not specified'!AI38</f>
        <v>0</v>
      </c>
      <c r="AI335" s="276">
        <f>'not specified'!AJ38</f>
        <v>0</v>
      </c>
      <c r="AJ335" s="276">
        <f>'not specified'!AK38</f>
        <v>0</v>
      </c>
    </row>
    <row r="336" spans="1:36" ht="18.75" hidden="1">
      <c r="A336" s="340" t="s">
        <v>114</v>
      </c>
      <c r="B336" s="338" t="s">
        <v>43</v>
      </c>
      <c r="C336" s="117">
        <f>'not specified'!B40</f>
        <v>0</v>
      </c>
      <c r="D336" s="49">
        <f>'not specified'!C40</f>
        <v>0</v>
      </c>
      <c r="E336" s="49">
        <f>'not specified'!D40</f>
        <v>0</v>
      </c>
      <c r="F336" s="49">
        <f>'not specified'!E40</f>
        <v>0</v>
      </c>
      <c r="G336" s="49">
        <f>'not specified'!F40</f>
        <v>0</v>
      </c>
      <c r="H336" s="331">
        <f>'not specified'!G40</f>
        <v>0</v>
      </c>
      <c r="I336" s="331">
        <f>'not specified'!H40</f>
        <v>0</v>
      </c>
      <c r="J336" s="331">
        <f>'not specified'!I40</f>
        <v>0</v>
      </c>
      <c r="K336" s="331">
        <f>'not specified'!J40</f>
        <v>0</v>
      </c>
      <c r="L336" s="331">
        <f>'not specified'!K40</f>
        <v>0</v>
      </c>
      <c r="M336" s="331">
        <f>'not specified'!L40</f>
        <v>0</v>
      </c>
      <c r="N336" s="331">
        <f>'not specified'!M40</f>
        <v>0</v>
      </c>
      <c r="O336" s="331">
        <f>'not specified'!N40</f>
        <v>0</v>
      </c>
      <c r="P336" s="331">
        <f>'not specified'!O40</f>
        <v>0</v>
      </c>
      <c r="Q336" s="331">
        <f>'not specified'!P40</f>
        <v>0</v>
      </c>
      <c r="R336" s="331">
        <f>'not specified'!Q40</f>
        <v>0</v>
      </c>
      <c r="S336" s="331">
        <f>'not specified'!R40</f>
        <v>0</v>
      </c>
      <c r="T336" s="129">
        <f>'not specified'!T40</f>
        <v>0</v>
      </c>
      <c r="U336" s="129">
        <f>'not specified'!V40</f>
        <v>0</v>
      </c>
      <c r="V336" s="129">
        <f>'not specified'!W40</f>
        <v>0</v>
      </c>
      <c r="W336" s="129">
        <f>'not specified'!X40</f>
        <v>0</v>
      </c>
      <c r="X336" s="129">
        <f>'not specified'!Y40</f>
        <v>0</v>
      </c>
      <c r="Y336" s="276">
        <f>'not specified'!Z40</f>
        <v>0</v>
      </c>
      <c r="Z336" s="276">
        <f>'not specified'!AA40</f>
        <v>0</v>
      </c>
      <c r="AA336" s="276">
        <f>'not specified'!AB40</f>
        <v>0</v>
      </c>
      <c r="AB336" s="276">
        <f>'not specified'!AC40</f>
        <v>0</v>
      </c>
      <c r="AC336" s="276">
        <f>'not specified'!AD40</f>
        <v>0</v>
      </c>
      <c r="AD336" s="276">
        <f>'not specified'!AE40</f>
        <v>0</v>
      </c>
      <c r="AE336" s="276">
        <f>'not specified'!AF40</f>
        <v>0</v>
      </c>
      <c r="AF336" s="276">
        <f>'not specified'!AG40</f>
        <v>0</v>
      </c>
      <c r="AG336" s="276">
        <f>'not specified'!AH40</f>
        <v>0</v>
      </c>
      <c r="AH336" s="276">
        <f>'not specified'!AI40</f>
        <v>0</v>
      </c>
      <c r="AI336" s="276">
        <f>'not specified'!AJ40</f>
        <v>0</v>
      </c>
      <c r="AJ336" s="276">
        <f>'not specified'!AK40</f>
        <v>0</v>
      </c>
    </row>
    <row r="337" spans="1:1">
      <c r="A337" s="341"/>
    </row>
  </sheetData>
  <autoFilter ref="A6:AJ336">
    <filterColumn colId="1">
      <filters>
        <filter val="Total EU-28"/>
      </filters>
    </filterColumn>
  </autoFilter>
  <mergeCells count="12">
    <mergeCell ref="AG4:AJ4"/>
    <mergeCell ref="C3:C5"/>
    <mergeCell ref="D3:S3"/>
    <mergeCell ref="T3:T5"/>
    <mergeCell ref="U3:AJ3"/>
    <mergeCell ref="D4:G4"/>
    <mergeCell ref="H4:K4"/>
    <mergeCell ref="L4:O4"/>
    <mergeCell ref="P4:S4"/>
    <mergeCell ref="U4:X4"/>
    <mergeCell ref="Y4:AB4"/>
    <mergeCell ref="AC4:AF4"/>
  </mergeCells>
  <conditionalFormatting sqref="AP5:AS6">
    <cfRule type="dataBar" priority="4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{F793D49F-FAFC-4F5B-91E9-BF37D06BEC4E}</x14:id>
        </ext>
      </extLst>
    </cfRule>
  </conditionalFormatting>
  <conditionalFormatting sqref="AT5:AW6">
    <cfRule type="dataBar" priority="3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{D096F155-62FB-424B-8316-07ACEA92467D}</x14:id>
        </ext>
      </extLst>
    </cfRule>
  </conditionalFormatting>
  <conditionalFormatting sqref="AX5:BA6">
    <cfRule type="dataBar" priority="2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{0ED8FA92-7581-4DF8-8889-3B566A88841A}</x14:id>
        </ext>
      </extLst>
    </cfRule>
  </conditionalFormatting>
  <conditionalFormatting sqref="BB5:BD6">
    <cfRule type="dataBar" priority="1">
      <dataBar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{4115D6BB-7327-48E2-95AB-7F41699079FB}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93D49F-FAFC-4F5B-91E9-BF37D06BEC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AP5:AS6</xm:sqref>
        </x14:conditionalFormatting>
        <x14:conditionalFormatting xmlns:xm="http://schemas.microsoft.com/office/excel/2006/main">
          <x14:cfRule type="dataBar" id="{D096F155-62FB-424B-8316-07ACEA9246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AT5:AW6</xm:sqref>
        </x14:conditionalFormatting>
        <x14:conditionalFormatting xmlns:xm="http://schemas.microsoft.com/office/excel/2006/main">
          <x14:cfRule type="dataBar" id="{0ED8FA92-7581-4DF8-8889-3B566A8884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AX5:BA6</xm:sqref>
        </x14:conditionalFormatting>
        <x14:conditionalFormatting xmlns:xm="http://schemas.microsoft.com/office/excel/2006/main">
          <x14:cfRule type="dataBar" id="{4115D6BB-7327-48E2-95AB-7F41699079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BB5:BD6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11">
    <tabColor rgb="FFC00000"/>
  </sheetPr>
  <dimension ref="A1:CA81"/>
  <sheetViews>
    <sheetView zoomScale="55" zoomScaleNormal="55" zoomScalePageLayoutView="85" workbookViewId="0">
      <selection activeCell="AR29" sqref="AR29"/>
    </sheetView>
  </sheetViews>
  <sheetFormatPr baseColWidth="10" defaultColWidth="10.875" defaultRowHeight="17.25" outlineLevelCol="3"/>
  <cols>
    <col min="1" max="1" width="22.125" style="1" bestFit="1" customWidth="1"/>
    <col min="2" max="2" width="17.875" style="1" customWidth="1"/>
    <col min="3" max="6" width="17.375" style="1" hidden="1" customWidth="1" outlineLevel="1"/>
    <col min="7" max="9" width="16" style="3" hidden="1" customWidth="1" outlineLevel="3"/>
    <col min="10" max="19" width="16" style="1" hidden="1" customWidth="1" outlineLevel="3"/>
    <col min="20" max="20" width="18" style="1" customWidth="1" collapsed="1"/>
    <col min="21" max="21" width="18" style="1" customWidth="1"/>
    <col min="22" max="22" width="18.75" style="1" hidden="1" customWidth="1" outlineLevel="1"/>
    <col min="23" max="25" width="14.875" style="1" hidden="1" customWidth="1" outlineLevel="1"/>
    <col min="26" max="26" width="16.25" style="1" hidden="1" customWidth="1" outlineLevel="2"/>
    <col min="27" max="27" width="15.125" style="1" hidden="1" customWidth="1" outlineLevel="2"/>
    <col min="28" max="29" width="12.875" style="1" hidden="1" customWidth="1" outlineLevel="2"/>
    <col min="30" max="30" width="17.75" style="1" hidden="1" customWidth="1" outlineLevel="2"/>
    <col min="31" max="31" width="15.625" style="1" hidden="1" customWidth="1" outlineLevel="2"/>
    <col min="32" max="33" width="12.875" style="1" hidden="1" customWidth="1" outlineLevel="2"/>
    <col min="34" max="35" width="16.25" style="1" hidden="1" customWidth="1" outlineLevel="2"/>
    <col min="36" max="36" width="16" style="1" hidden="1" customWidth="1" outlineLevel="2"/>
    <col min="37" max="38" width="12.875" style="1" hidden="1" customWidth="1" outlineLevel="2"/>
    <col min="39" max="39" width="14.875" style="1" bestFit="1" customWidth="1" collapsed="1"/>
    <col min="40" max="40" width="14.875" style="1" bestFit="1" customWidth="1"/>
    <col min="41" max="41" width="17" style="1" customWidth="1"/>
    <col min="42" max="43" width="10.875" style="1"/>
    <col min="44" max="44" width="29.625" style="1" bestFit="1" customWidth="1"/>
    <col min="45" max="16384" width="10.875" style="1"/>
  </cols>
  <sheetData>
    <row r="1" spans="1:44" s="48" customFormat="1" ht="24.95" customHeight="1">
      <c r="A1" s="306" t="s">
        <v>336</v>
      </c>
      <c r="C1" s="69"/>
      <c r="D1" s="70"/>
      <c r="E1" s="69"/>
      <c r="F1" s="69"/>
      <c r="I1" s="68"/>
      <c r="J1" s="69"/>
      <c r="K1" s="69"/>
      <c r="L1" s="69"/>
      <c r="M1" s="69"/>
      <c r="N1" s="69"/>
    </row>
    <row r="2" spans="1:44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65"/>
      <c r="V2" s="65"/>
      <c r="W2" s="65"/>
      <c r="X2" s="65"/>
      <c r="Y2" s="65"/>
      <c r="AM2" s="465"/>
      <c r="AN2" s="465"/>
    </row>
    <row r="3" spans="1:44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69" t="s">
        <v>157</v>
      </c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60" t="s">
        <v>162</v>
      </c>
      <c r="AM3" s="466" t="s">
        <v>72</v>
      </c>
      <c r="AN3" s="466" t="s">
        <v>73</v>
      </c>
      <c r="AO3" s="448" t="s">
        <v>147</v>
      </c>
      <c r="AQ3" s="375" t="s">
        <v>159</v>
      </c>
      <c r="AR3" s="376" t="s">
        <v>351</v>
      </c>
    </row>
    <row r="4" spans="1:44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46"/>
      <c r="S4" s="470"/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42"/>
      <c r="AL4" s="461"/>
      <c r="AM4" s="467"/>
      <c r="AN4" s="467"/>
      <c r="AO4" s="449"/>
      <c r="AQ4" s="377" t="s">
        <v>46</v>
      </c>
      <c r="AR4" s="378" t="s">
        <v>158</v>
      </c>
    </row>
    <row r="5" spans="1:44" ht="26.1" customHeight="1">
      <c r="A5" s="4"/>
      <c r="B5" s="445"/>
      <c r="C5" s="131" t="s">
        <v>58</v>
      </c>
      <c r="D5" s="5" t="s">
        <v>59</v>
      </c>
      <c r="E5" s="131" t="s">
        <v>60</v>
      </c>
      <c r="F5" s="131" t="s">
        <v>154</v>
      </c>
      <c r="G5" s="131" t="s">
        <v>58</v>
      </c>
      <c r="H5" s="5" t="s">
        <v>59</v>
      </c>
      <c r="I5" s="131" t="s">
        <v>60</v>
      </c>
      <c r="J5" s="131" t="s">
        <v>154</v>
      </c>
      <c r="K5" s="131" t="s">
        <v>58</v>
      </c>
      <c r="L5" s="5" t="s">
        <v>59</v>
      </c>
      <c r="M5" s="131" t="s">
        <v>60</v>
      </c>
      <c r="N5" s="131" t="s">
        <v>154</v>
      </c>
      <c r="O5" s="131" t="s">
        <v>58</v>
      </c>
      <c r="P5" s="5" t="s">
        <v>59</v>
      </c>
      <c r="Q5" s="131" t="s">
        <v>60</v>
      </c>
      <c r="R5" s="199" t="s">
        <v>154</v>
      </c>
      <c r="S5" s="471"/>
      <c r="T5" s="450"/>
      <c r="U5" s="450"/>
      <c r="V5" s="130" t="s">
        <v>58</v>
      </c>
      <c r="W5" s="11" t="s">
        <v>59</v>
      </c>
      <c r="X5" s="130" t="s">
        <v>60</v>
      </c>
      <c r="Y5" s="130" t="s">
        <v>154</v>
      </c>
      <c r="Z5" s="130" t="s">
        <v>58</v>
      </c>
      <c r="AA5" s="11" t="s">
        <v>59</v>
      </c>
      <c r="AB5" s="130" t="s">
        <v>60</v>
      </c>
      <c r="AC5" s="130" t="s">
        <v>154</v>
      </c>
      <c r="AD5" s="130" t="s">
        <v>58</v>
      </c>
      <c r="AE5" s="11" t="s">
        <v>59</v>
      </c>
      <c r="AF5" s="130" t="s">
        <v>60</v>
      </c>
      <c r="AG5" s="130" t="s">
        <v>154</v>
      </c>
      <c r="AH5" s="130" t="s">
        <v>58</v>
      </c>
      <c r="AI5" s="11" t="s">
        <v>59</v>
      </c>
      <c r="AJ5" s="130" t="s">
        <v>60</v>
      </c>
      <c r="AK5" s="130" t="s">
        <v>154</v>
      </c>
      <c r="AL5" s="462"/>
      <c r="AM5" s="468"/>
      <c r="AN5" s="468"/>
      <c r="AO5" s="450"/>
      <c r="AQ5" s="377" t="s">
        <v>160</v>
      </c>
      <c r="AR5" s="378" t="s">
        <v>352</v>
      </c>
    </row>
    <row r="6" spans="1:44" ht="29.1" customHeight="1">
      <c r="A6" s="342" t="s">
        <v>6</v>
      </c>
      <c r="B6" s="164">
        <v>9.315476968656748</v>
      </c>
      <c r="C6" s="164">
        <v>5167.101579127595</v>
      </c>
      <c r="D6" s="164">
        <v>2227.1122150628867</v>
      </c>
      <c r="E6" s="164">
        <v>1921.2631744662658</v>
      </c>
      <c r="F6" s="164">
        <v>0</v>
      </c>
      <c r="G6" s="307">
        <v>1407.9264985676864</v>
      </c>
      <c r="H6" s="307">
        <v>747.09290303337878</v>
      </c>
      <c r="I6" s="307">
        <v>604.6940330585935</v>
      </c>
      <c r="J6" s="307">
        <v>0</v>
      </c>
      <c r="K6" s="307">
        <v>1469.3034063898947</v>
      </c>
      <c r="L6" s="307">
        <v>588.6139379437185</v>
      </c>
      <c r="M6" s="307">
        <v>508.43049309156521</v>
      </c>
      <c r="N6" s="307">
        <v>0</v>
      </c>
      <c r="O6" s="307">
        <v>2289.8716741700136</v>
      </c>
      <c r="P6" s="307">
        <v>891.40537408578928</v>
      </c>
      <c r="Q6" s="307">
        <v>808.13864831610692</v>
      </c>
      <c r="R6" s="307">
        <v>0</v>
      </c>
      <c r="S6" s="166" t="s">
        <v>46</v>
      </c>
      <c r="T6" s="58">
        <v>930922</v>
      </c>
      <c r="U6" s="58" t="s">
        <v>160</v>
      </c>
      <c r="V6" s="183">
        <v>765223.67102571344</v>
      </c>
      <c r="W6" s="183">
        <v>106891.62586041255</v>
      </c>
      <c r="X6" s="183">
        <v>58806.703113873962</v>
      </c>
      <c r="Y6" s="183">
        <v>0</v>
      </c>
      <c r="Z6" s="259">
        <v>208507.35509446805</v>
      </c>
      <c r="AA6" s="259">
        <v>35857.185162876245</v>
      </c>
      <c r="AB6" s="259">
        <v>18508.688944546353</v>
      </c>
      <c r="AC6" s="259">
        <v>0</v>
      </c>
      <c r="AD6" s="259">
        <v>217596.98919603857</v>
      </c>
      <c r="AE6" s="259">
        <v>28250.889382835801</v>
      </c>
      <c r="AF6" s="259">
        <v>15562.220448836904</v>
      </c>
      <c r="AG6" s="259">
        <v>0</v>
      </c>
      <c r="AH6" s="259">
        <v>339119.32673520688</v>
      </c>
      <c r="AI6" s="259">
        <v>42783.551314700489</v>
      </c>
      <c r="AJ6" s="259">
        <v>24735.79372049071</v>
      </c>
      <c r="AK6" s="259">
        <v>0</v>
      </c>
      <c r="AL6" s="134" t="s">
        <v>46</v>
      </c>
      <c r="AM6" s="102">
        <v>46400</v>
      </c>
      <c r="AN6" s="102">
        <v>47500</v>
      </c>
      <c r="AO6" s="137" t="s">
        <v>140</v>
      </c>
      <c r="AQ6" s="379" t="s">
        <v>161</v>
      </c>
      <c r="AR6" s="380" t="s">
        <v>353</v>
      </c>
    </row>
    <row r="7" spans="1:44" ht="29.1" customHeight="1">
      <c r="A7" s="6" t="s">
        <v>9</v>
      </c>
      <c r="B7" s="164">
        <v>28.385150942913665</v>
      </c>
      <c r="C7" s="164">
        <v>18666.591848533815</v>
      </c>
      <c r="D7" s="164">
        <v>2476.9398976653879</v>
      </c>
      <c r="E7" s="164">
        <v>7241.6191967144641</v>
      </c>
      <c r="F7" s="164">
        <v>0</v>
      </c>
      <c r="G7" s="307">
        <v>3045.8560441436102</v>
      </c>
      <c r="H7" s="307">
        <v>404.1660319945957</v>
      </c>
      <c r="I7" s="307">
        <v>1181.6259646471901</v>
      </c>
      <c r="J7" s="307">
        <v>0</v>
      </c>
      <c r="K7" s="307">
        <v>6113.9817764779909</v>
      </c>
      <c r="L7" s="307">
        <v>811.28711221844924</v>
      </c>
      <c r="M7" s="307">
        <v>2371.8913532886322</v>
      </c>
      <c r="N7" s="307">
        <v>0</v>
      </c>
      <c r="O7" s="307">
        <v>9506.7540279122131</v>
      </c>
      <c r="P7" s="307">
        <v>1261.486753452343</v>
      </c>
      <c r="Q7" s="307">
        <v>3688.1018787786415</v>
      </c>
      <c r="R7" s="307">
        <v>0</v>
      </c>
      <c r="S7" s="166" t="s">
        <v>46</v>
      </c>
      <c r="T7" s="58">
        <v>2679471.0741623566</v>
      </c>
      <c r="U7" s="58" t="s">
        <v>160</v>
      </c>
      <c r="V7" s="183">
        <v>2395596.8029045234</v>
      </c>
      <c r="W7" s="183">
        <v>103971.94376569384</v>
      </c>
      <c r="X7" s="183">
        <v>179902.32749213939</v>
      </c>
      <c r="Y7" s="183">
        <v>0</v>
      </c>
      <c r="Z7" s="259">
        <v>390893.15610824659</v>
      </c>
      <c r="AA7" s="259">
        <v>16965.259427632063</v>
      </c>
      <c r="AB7" s="259">
        <v>29354.935062260745</v>
      </c>
      <c r="AC7" s="259">
        <v>0</v>
      </c>
      <c r="AD7" s="259">
        <v>784644.31619838672</v>
      </c>
      <c r="AE7" s="259">
        <v>34054.559857876622</v>
      </c>
      <c r="AF7" s="259">
        <v>58924.49788145499</v>
      </c>
      <c r="AG7" s="259">
        <v>0</v>
      </c>
      <c r="AH7" s="259">
        <v>1220059.3305978901</v>
      </c>
      <c r="AI7" s="259">
        <v>52952.124480185157</v>
      </c>
      <c r="AJ7" s="259">
        <v>91622.894548423661</v>
      </c>
      <c r="AK7" s="259">
        <v>0</v>
      </c>
      <c r="AL7" s="134" t="s">
        <v>46</v>
      </c>
      <c r="AM7" s="102">
        <v>212655</v>
      </c>
      <c r="AN7" s="102">
        <v>208420</v>
      </c>
      <c r="AO7" s="137">
        <v>2.2551028401103228E-2</v>
      </c>
    </row>
    <row r="8" spans="1:44" ht="29.1" customHeight="1">
      <c r="A8" s="6" t="s">
        <v>18</v>
      </c>
      <c r="B8" s="164">
        <v>0.15895196878300982</v>
      </c>
      <c r="C8" s="164">
        <v>147.63399463022409</v>
      </c>
      <c r="D8" s="164">
        <v>1.1350413812195697</v>
      </c>
      <c r="E8" s="164">
        <v>10.182932771566168</v>
      </c>
      <c r="F8" s="164">
        <v>0</v>
      </c>
      <c r="G8" s="307">
        <v>29.936600018914195</v>
      </c>
      <c r="H8" s="307">
        <v>0.23015891373523684</v>
      </c>
      <c r="I8" s="307">
        <v>2.0648522460250591</v>
      </c>
      <c r="J8" s="307">
        <v>0</v>
      </c>
      <c r="K8" s="307">
        <v>51.235872636847873</v>
      </c>
      <c r="L8" s="307">
        <v>0.39391222727107678</v>
      </c>
      <c r="M8" s="307">
        <v>3.5339519726491093</v>
      </c>
      <c r="N8" s="307">
        <v>0</v>
      </c>
      <c r="O8" s="307">
        <v>66.46152197446203</v>
      </c>
      <c r="P8" s="307">
        <v>0.5109702402132561</v>
      </c>
      <c r="Q8" s="307">
        <v>4.5841285528920004</v>
      </c>
      <c r="R8" s="307">
        <v>0</v>
      </c>
      <c r="S8" s="166" t="s">
        <v>46</v>
      </c>
      <c r="T8" s="58">
        <v>11055.678</v>
      </c>
      <c r="U8" s="58" t="s">
        <v>160</v>
      </c>
      <c r="V8" s="183">
        <v>10934.276807430208</v>
      </c>
      <c r="W8" s="183">
        <v>20.746364080381159</v>
      </c>
      <c r="X8" s="183">
        <v>100.65482848940849</v>
      </c>
      <c r="Y8" s="183">
        <v>0</v>
      </c>
      <c r="Z8" s="259">
        <v>2217.2066271050771</v>
      </c>
      <c r="AA8" s="259">
        <v>4.2068603838616916</v>
      </c>
      <c r="AB8" s="259">
        <v>20.410362450783044</v>
      </c>
      <c r="AC8" s="259">
        <v>0</v>
      </c>
      <c r="AD8" s="259">
        <v>3794.7033492165779</v>
      </c>
      <c r="AE8" s="259">
        <v>7.1999546605946296</v>
      </c>
      <c r="AF8" s="259">
        <v>34.931913789124785</v>
      </c>
      <c r="AG8" s="259">
        <v>0</v>
      </c>
      <c r="AH8" s="259">
        <v>4922.366831108553</v>
      </c>
      <c r="AI8" s="259">
        <v>9.3395490359248399</v>
      </c>
      <c r="AJ8" s="259">
        <v>45.312552249500662</v>
      </c>
      <c r="AK8" s="259">
        <v>0</v>
      </c>
      <c r="AL8" s="134" t="s">
        <v>46</v>
      </c>
      <c r="AM8" s="102" t="s">
        <v>140</v>
      </c>
      <c r="AN8" s="102" t="s">
        <v>140</v>
      </c>
      <c r="AO8" s="137" t="s">
        <v>140</v>
      </c>
    </row>
    <row r="9" spans="1:44" ht="29.1" customHeight="1">
      <c r="A9" s="6" t="s">
        <v>16</v>
      </c>
      <c r="B9" s="164">
        <v>8.3901984420224984</v>
      </c>
      <c r="C9" s="164">
        <v>7859.2297634393799</v>
      </c>
      <c r="D9" s="164">
        <v>407.60175679244662</v>
      </c>
      <c r="E9" s="164">
        <v>123.36692179067192</v>
      </c>
      <c r="F9" s="164">
        <v>0</v>
      </c>
      <c r="G9" s="307">
        <v>1077.6786763901205</v>
      </c>
      <c r="H9" s="307">
        <v>55.891446741740218</v>
      </c>
      <c r="I9" s="307">
        <v>16.916403386521289</v>
      </c>
      <c r="J9" s="307">
        <v>0</v>
      </c>
      <c r="K9" s="307">
        <v>2676.7746839394808</v>
      </c>
      <c r="L9" s="307">
        <v>138.82506257633653</v>
      </c>
      <c r="M9" s="307">
        <v>42.017533909111499</v>
      </c>
      <c r="N9" s="307">
        <v>0</v>
      </c>
      <c r="O9" s="307">
        <v>4104.7764030935041</v>
      </c>
      <c r="P9" s="307">
        <v>212.88524747352582</v>
      </c>
      <c r="Q9" s="307">
        <v>64.432984494783668</v>
      </c>
      <c r="R9" s="307">
        <v>0</v>
      </c>
      <c r="S9" s="166" t="s">
        <v>46</v>
      </c>
      <c r="T9" s="182">
        <v>490544.04696287907</v>
      </c>
      <c r="U9" s="182" t="s">
        <v>46</v>
      </c>
      <c r="V9" s="183">
        <v>477590.53010592528</v>
      </c>
      <c r="W9" s="183">
        <v>11068.915837269244</v>
      </c>
      <c r="X9" s="183">
        <v>1884.6010196845596</v>
      </c>
      <c r="Y9" s="183">
        <v>0</v>
      </c>
      <c r="Z9" s="259">
        <v>65488.495162258179</v>
      </c>
      <c r="AA9" s="259">
        <v>1517.7994444313551</v>
      </c>
      <c r="AB9" s="259">
        <v>258.42154938253429</v>
      </c>
      <c r="AC9" s="259">
        <v>0</v>
      </c>
      <c r="AD9" s="259">
        <v>162662.53548489796</v>
      </c>
      <c r="AE9" s="259">
        <v>3769.9615081559996</v>
      </c>
      <c r="AF9" s="259">
        <v>641.87616988830098</v>
      </c>
      <c r="AG9" s="259">
        <v>0</v>
      </c>
      <c r="AH9" s="259">
        <v>249439.4994587691</v>
      </c>
      <c r="AI9" s="259">
        <v>5781.1548846818878</v>
      </c>
      <c r="AJ9" s="259">
        <v>984.30330041372429</v>
      </c>
      <c r="AK9" s="259">
        <v>0</v>
      </c>
      <c r="AL9" s="134" t="s">
        <v>46</v>
      </c>
      <c r="AM9" s="102" t="s">
        <v>140</v>
      </c>
      <c r="AN9" s="102" t="s">
        <v>140</v>
      </c>
      <c r="AO9" s="137" t="s">
        <v>140</v>
      </c>
    </row>
    <row r="10" spans="1:44" ht="29.1" customHeight="1">
      <c r="A10" s="6" t="s">
        <v>22</v>
      </c>
      <c r="B10" s="164">
        <v>0</v>
      </c>
      <c r="C10" s="164">
        <v>0</v>
      </c>
      <c r="D10" s="164">
        <v>0</v>
      </c>
      <c r="E10" s="164">
        <v>0</v>
      </c>
      <c r="F10" s="164">
        <v>0</v>
      </c>
      <c r="G10" s="307">
        <v>0</v>
      </c>
      <c r="H10" s="307">
        <v>0</v>
      </c>
      <c r="I10" s="307">
        <v>0</v>
      </c>
      <c r="J10" s="307">
        <v>0</v>
      </c>
      <c r="K10" s="307">
        <v>0</v>
      </c>
      <c r="L10" s="307">
        <v>0</v>
      </c>
      <c r="M10" s="307">
        <v>0</v>
      </c>
      <c r="N10" s="307">
        <v>0</v>
      </c>
      <c r="O10" s="307">
        <v>0</v>
      </c>
      <c r="P10" s="307">
        <v>0</v>
      </c>
      <c r="Q10" s="307">
        <v>0</v>
      </c>
      <c r="R10" s="307">
        <v>0</v>
      </c>
      <c r="S10" s="166"/>
      <c r="T10" s="58">
        <v>0</v>
      </c>
      <c r="U10" s="58"/>
      <c r="V10" s="129">
        <v>0</v>
      </c>
      <c r="W10" s="129">
        <v>0</v>
      </c>
      <c r="X10" s="129">
        <v>0</v>
      </c>
      <c r="Y10" s="129">
        <v>0</v>
      </c>
      <c r="Z10" s="276">
        <v>0</v>
      </c>
      <c r="AA10" s="276">
        <v>0</v>
      </c>
      <c r="AB10" s="276">
        <v>0</v>
      </c>
      <c r="AC10" s="276">
        <v>0</v>
      </c>
      <c r="AD10" s="276">
        <v>0</v>
      </c>
      <c r="AE10" s="276">
        <v>0</v>
      </c>
      <c r="AF10" s="276">
        <v>0</v>
      </c>
      <c r="AG10" s="276">
        <v>0</v>
      </c>
      <c r="AH10" s="276">
        <v>0</v>
      </c>
      <c r="AI10" s="276">
        <v>0</v>
      </c>
      <c r="AJ10" s="276">
        <v>0</v>
      </c>
      <c r="AK10" s="276">
        <v>0</v>
      </c>
      <c r="AL10" s="134"/>
      <c r="AM10" s="102" t="s">
        <v>140</v>
      </c>
      <c r="AN10" s="102" t="s">
        <v>140</v>
      </c>
      <c r="AO10" s="137" t="s">
        <v>140</v>
      </c>
    </row>
    <row r="11" spans="1:44" ht="29.1" customHeight="1">
      <c r="A11" s="6" t="s">
        <v>19</v>
      </c>
      <c r="B11" s="164">
        <v>9.2556736627314784</v>
      </c>
      <c r="C11" s="164">
        <v>3876.1011386166438</v>
      </c>
      <c r="D11" s="164">
        <v>4399.9740114463966</v>
      </c>
      <c r="E11" s="164">
        <v>979.59851266843725</v>
      </c>
      <c r="F11" s="164">
        <v>0</v>
      </c>
      <c r="G11" s="307">
        <v>582.34375208872848</v>
      </c>
      <c r="H11" s="307">
        <v>661.05018504059376</v>
      </c>
      <c r="I11" s="307">
        <v>147.17445520822253</v>
      </c>
      <c r="J11" s="307">
        <v>0</v>
      </c>
      <c r="K11" s="307">
        <v>1244.5885535789369</v>
      </c>
      <c r="L11" s="307">
        <v>1412.8004133156828</v>
      </c>
      <c r="M11" s="307">
        <v>314.54212683552731</v>
      </c>
      <c r="N11" s="307">
        <v>0</v>
      </c>
      <c r="O11" s="307">
        <v>2049.1688329437179</v>
      </c>
      <c r="P11" s="307">
        <v>2326.1234130841485</v>
      </c>
      <c r="Q11" s="307">
        <v>517.8819306233579</v>
      </c>
      <c r="R11" s="307">
        <v>0</v>
      </c>
      <c r="S11" s="166" t="s">
        <v>46</v>
      </c>
      <c r="T11" s="58">
        <v>1365277</v>
      </c>
      <c r="U11" s="58" t="s">
        <v>160</v>
      </c>
      <c r="V11" s="183">
        <v>981737.62272837141</v>
      </c>
      <c r="W11" s="183">
        <v>324894.08072403446</v>
      </c>
      <c r="X11" s="183">
        <v>58645.296547594211</v>
      </c>
      <c r="Y11" s="183">
        <v>0</v>
      </c>
      <c r="Z11" s="259">
        <v>147495.83417483984</v>
      </c>
      <c r="AA11" s="259">
        <v>48811.94562115497</v>
      </c>
      <c r="AB11" s="259">
        <v>8810.843889917358</v>
      </c>
      <c r="AC11" s="259">
        <v>0</v>
      </c>
      <c r="AD11" s="259">
        <v>315228.97988714551</v>
      </c>
      <c r="AE11" s="259">
        <v>104321.18242894915</v>
      </c>
      <c r="AF11" s="259">
        <v>18830.588313912653</v>
      </c>
      <c r="AG11" s="259">
        <v>0</v>
      </c>
      <c r="AH11" s="259">
        <v>519012.80866505369</v>
      </c>
      <c r="AI11" s="259">
        <v>171760.9526734894</v>
      </c>
      <c r="AJ11" s="259">
        <v>31003.864343684611</v>
      </c>
      <c r="AK11" s="259">
        <v>0</v>
      </c>
      <c r="AL11" s="134" t="s">
        <v>46</v>
      </c>
      <c r="AM11" s="102" t="s">
        <v>140</v>
      </c>
      <c r="AN11" s="102" t="s">
        <v>140</v>
      </c>
      <c r="AO11" s="137" t="s">
        <v>140</v>
      </c>
    </row>
    <row r="12" spans="1:44" ht="29.1" customHeight="1">
      <c r="A12" s="6" t="s">
        <v>3</v>
      </c>
      <c r="B12" s="164">
        <v>4.8227081609383742</v>
      </c>
      <c r="C12" s="164">
        <v>4695.1462203604897</v>
      </c>
      <c r="D12" s="164">
        <v>100.30778648274779</v>
      </c>
      <c r="E12" s="164">
        <v>27.2541540951364</v>
      </c>
      <c r="F12" s="164">
        <v>0</v>
      </c>
      <c r="G12" s="307">
        <v>952.06198803533255</v>
      </c>
      <c r="H12" s="307">
        <v>20.339990733420898</v>
      </c>
      <c r="I12" s="307">
        <v>5.5264826508522704</v>
      </c>
      <c r="J12" s="307">
        <v>0</v>
      </c>
      <c r="K12" s="307">
        <v>1629.4344291116236</v>
      </c>
      <c r="L12" s="307">
        <v>34.811474048281632</v>
      </c>
      <c r="M12" s="307">
        <v>9.4584609157324859</v>
      </c>
      <c r="N12" s="307">
        <v>0</v>
      </c>
      <c r="O12" s="307">
        <v>2113.6498032135337</v>
      </c>
      <c r="P12" s="307">
        <v>45.156321701045265</v>
      </c>
      <c r="Q12" s="307">
        <v>12.269210528551644</v>
      </c>
      <c r="R12" s="307">
        <v>0</v>
      </c>
      <c r="S12" s="166" t="s">
        <v>46</v>
      </c>
      <c r="T12" s="58">
        <v>427800</v>
      </c>
      <c r="U12" s="58" t="s">
        <v>160</v>
      </c>
      <c r="V12" s="183">
        <v>424940.24114377564</v>
      </c>
      <c r="W12" s="183">
        <v>2529.2721964708444</v>
      </c>
      <c r="X12" s="183">
        <v>330.48665975353117</v>
      </c>
      <c r="Y12" s="183">
        <v>0</v>
      </c>
      <c r="Z12" s="259">
        <v>86167.593466022896</v>
      </c>
      <c r="AA12" s="259">
        <v>512.87516993871986</v>
      </c>
      <c r="AB12" s="259">
        <v>67.014693800088992</v>
      </c>
      <c r="AC12" s="259">
        <v>0</v>
      </c>
      <c r="AD12" s="259">
        <v>147474.05655483523</v>
      </c>
      <c r="AE12" s="259">
        <v>877.77526068356269</v>
      </c>
      <c r="AF12" s="259">
        <v>114.69426435097401</v>
      </c>
      <c r="AG12" s="259">
        <v>0</v>
      </c>
      <c r="AH12" s="259">
        <v>191298.59112291754</v>
      </c>
      <c r="AI12" s="259">
        <v>1138.6217658485621</v>
      </c>
      <c r="AJ12" s="259">
        <v>148.77770160246817</v>
      </c>
      <c r="AK12" s="259">
        <v>0</v>
      </c>
      <c r="AL12" s="134" t="s">
        <v>46</v>
      </c>
      <c r="AM12" s="102">
        <v>21300</v>
      </c>
      <c r="AN12" s="102">
        <v>17500</v>
      </c>
      <c r="AO12" s="137" t="s">
        <v>140</v>
      </c>
    </row>
    <row r="13" spans="1:44" ht="29.1" customHeight="1">
      <c r="A13" s="6" t="s">
        <v>20</v>
      </c>
      <c r="B13" s="164">
        <v>0.21840559883060173</v>
      </c>
      <c r="C13" s="164">
        <v>75.48402261074736</v>
      </c>
      <c r="D13" s="164">
        <v>32.384001129999099</v>
      </c>
      <c r="E13" s="164">
        <v>110.53757508985528</v>
      </c>
      <c r="F13" s="164">
        <v>0</v>
      </c>
      <c r="G13" s="307">
        <v>11.409741990439755</v>
      </c>
      <c r="H13" s="307">
        <v>4.8949841931024887</v>
      </c>
      <c r="I13" s="307">
        <v>16.708240610438001</v>
      </c>
      <c r="J13" s="307">
        <v>0</v>
      </c>
      <c r="K13" s="307">
        <v>22.249012554523034</v>
      </c>
      <c r="L13" s="307">
        <v>9.5452259006192932</v>
      </c>
      <c r="M13" s="307">
        <v>32.581092141882777</v>
      </c>
      <c r="N13" s="307">
        <v>0</v>
      </c>
      <c r="O13" s="307">
        <v>41.825268065784577</v>
      </c>
      <c r="P13" s="307">
        <v>17.943791036277318</v>
      </c>
      <c r="Q13" s="307">
        <v>61.248242337534506</v>
      </c>
      <c r="R13" s="307">
        <v>0</v>
      </c>
      <c r="S13" s="166" t="s">
        <v>46</v>
      </c>
      <c r="T13" s="182">
        <v>8309.7886402859622</v>
      </c>
      <c r="U13" s="182" t="s">
        <v>46</v>
      </c>
      <c r="V13" s="183">
        <v>5745.5243434245167</v>
      </c>
      <c r="W13" s="183">
        <v>957.08564408858399</v>
      </c>
      <c r="X13" s="183">
        <v>1607.1786527728611</v>
      </c>
      <c r="Y13" s="183">
        <v>0</v>
      </c>
      <c r="Z13" s="259">
        <v>868.46127287512695</v>
      </c>
      <c r="AA13" s="259">
        <v>144.66770429176623</v>
      </c>
      <c r="AB13" s="259">
        <v>242.9321216125812</v>
      </c>
      <c r="AC13" s="259">
        <v>0</v>
      </c>
      <c r="AD13" s="259">
        <v>1693.5006750815253</v>
      </c>
      <c r="AE13" s="259">
        <v>282.1022220939351</v>
      </c>
      <c r="AF13" s="259">
        <v>473.71797085193475</v>
      </c>
      <c r="AG13" s="259">
        <v>0</v>
      </c>
      <c r="AH13" s="259">
        <v>3183.5623954678649</v>
      </c>
      <c r="AI13" s="259">
        <v>530.31571770288269</v>
      </c>
      <c r="AJ13" s="259">
        <v>890.52856030834516</v>
      </c>
      <c r="AK13" s="259">
        <v>0</v>
      </c>
      <c r="AL13" s="134" t="s">
        <v>46</v>
      </c>
      <c r="AM13" s="102" t="s">
        <v>140</v>
      </c>
      <c r="AN13" s="102" t="s">
        <v>140</v>
      </c>
      <c r="AO13" s="137" t="s">
        <v>140</v>
      </c>
    </row>
    <row r="14" spans="1:44" ht="29.1" customHeight="1">
      <c r="A14" s="6" t="s">
        <v>13</v>
      </c>
      <c r="B14" s="164">
        <v>0</v>
      </c>
      <c r="C14" s="164">
        <v>0</v>
      </c>
      <c r="D14" s="164">
        <v>0</v>
      </c>
      <c r="E14" s="164">
        <v>0</v>
      </c>
      <c r="F14" s="164">
        <v>0</v>
      </c>
      <c r="G14" s="307">
        <v>0</v>
      </c>
      <c r="H14" s="307">
        <v>0</v>
      </c>
      <c r="I14" s="307">
        <v>0</v>
      </c>
      <c r="J14" s="307">
        <v>0</v>
      </c>
      <c r="K14" s="307">
        <v>0</v>
      </c>
      <c r="L14" s="307">
        <v>0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0</v>
      </c>
      <c r="S14" s="166"/>
      <c r="T14" s="58">
        <v>0</v>
      </c>
      <c r="U14" s="58"/>
      <c r="V14" s="129">
        <v>0</v>
      </c>
      <c r="W14" s="129">
        <v>0</v>
      </c>
      <c r="X14" s="129">
        <v>0</v>
      </c>
      <c r="Y14" s="129">
        <v>0</v>
      </c>
      <c r="Z14" s="276">
        <v>0</v>
      </c>
      <c r="AA14" s="276">
        <v>0</v>
      </c>
      <c r="AB14" s="276">
        <v>0</v>
      </c>
      <c r="AC14" s="276">
        <v>0</v>
      </c>
      <c r="AD14" s="276">
        <v>0</v>
      </c>
      <c r="AE14" s="276">
        <v>0</v>
      </c>
      <c r="AF14" s="276">
        <v>0</v>
      </c>
      <c r="AG14" s="276">
        <v>0</v>
      </c>
      <c r="AH14" s="276">
        <v>0</v>
      </c>
      <c r="AI14" s="276">
        <v>0</v>
      </c>
      <c r="AJ14" s="276">
        <v>0</v>
      </c>
      <c r="AK14" s="276">
        <v>0</v>
      </c>
      <c r="AL14" s="134"/>
      <c r="AM14" s="102" t="s">
        <v>140</v>
      </c>
      <c r="AN14" s="102" t="s">
        <v>140</v>
      </c>
      <c r="AO14" s="137" t="s">
        <v>140</v>
      </c>
    </row>
    <row r="15" spans="1:44" ht="29.1" customHeight="1">
      <c r="A15" s="6" t="s">
        <v>4</v>
      </c>
      <c r="B15" s="164">
        <v>76.853437476518181</v>
      </c>
      <c r="C15" s="164">
        <v>58639.855699622465</v>
      </c>
      <c r="D15" s="164">
        <v>7425.7119016008364</v>
      </c>
      <c r="E15" s="164">
        <v>10787.869875294879</v>
      </c>
      <c r="F15" s="164">
        <v>0</v>
      </c>
      <c r="G15" s="307">
        <v>11419.082037996632</v>
      </c>
      <c r="H15" s="307">
        <v>1446.0269791464348</v>
      </c>
      <c r="I15" s="307">
        <v>2100.7481967937006</v>
      </c>
      <c r="J15" s="307">
        <v>0</v>
      </c>
      <c r="K15" s="307">
        <v>17122.3128776581</v>
      </c>
      <c r="L15" s="307">
        <v>2168.2413948944559</v>
      </c>
      <c r="M15" s="307">
        <v>3149.9614227299439</v>
      </c>
      <c r="N15" s="307">
        <v>0</v>
      </c>
      <c r="O15" s="307">
        <v>30098.460783959679</v>
      </c>
      <c r="P15" s="307">
        <v>3811.4435275589258</v>
      </c>
      <c r="Q15" s="307">
        <v>5537.1602557697524</v>
      </c>
      <c r="R15" s="307">
        <v>0</v>
      </c>
      <c r="S15" s="166" t="s">
        <v>46</v>
      </c>
      <c r="T15" s="58">
        <v>9370889.9999999981</v>
      </c>
      <c r="U15" s="58" t="s">
        <v>160</v>
      </c>
      <c r="V15" s="183">
        <v>8684289.4337795135</v>
      </c>
      <c r="W15" s="183">
        <v>356401.62761655735</v>
      </c>
      <c r="X15" s="183">
        <v>330198.93860392604</v>
      </c>
      <c r="Y15" s="183">
        <v>0</v>
      </c>
      <c r="Z15" s="259">
        <v>1691112.8498338722</v>
      </c>
      <c r="AA15" s="259">
        <v>69402.957692735188</v>
      </c>
      <c r="AB15" s="259">
        <v>64300.444190927978</v>
      </c>
      <c r="AC15" s="259">
        <v>0</v>
      </c>
      <c r="AD15" s="259">
        <v>2535734.7665893123</v>
      </c>
      <c r="AE15" s="259">
        <v>104066.08449748582</v>
      </c>
      <c r="AF15" s="259">
        <v>96415.133891324353</v>
      </c>
      <c r="AG15" s="259">
        <v>0</v>
      </c>
      <c r="AH15" s="259">
        <v>4457441.8173551364</v>
      </c>
      <c r="AI15" s="259">
        <v>182932.58542628741</v>
      </c>
      <c r="AJ15" s="259">
        <v>169483.36052162838</v>
      </c>
      <c r="AK15" s="259">
        <v>0</v>
      </c>
      <c r="AL15" s="134" t="s">
        <v>46</v>
      </c>
      <c r="AM15" s="102">
        <v>527000</v>
      </c>
      <c r="AN15" s="102">
        <v>540000</v>
      </c>
      <c r="AO15" s="137">
        <v>0.12880000000000003</v>
      </c>
    </row>
    <row r="16" spans="1:44" ht="36" customHeight="1">
      <c r="A16" s="6" t="s">
        <v>0</v>
      </c>
      <c r="B16" s="164">
        <v>131.08804850395993</v>
      </c>
      <c r="C16" s="164">
        <v>72711.817624432006</v>
      </c>
      <c r="D16" s="164">
        <v>31340.080068280491</v>
      </c>
      <c r="E16" s="164">
        <v>27036.150811247429</v>
      </c>
      <c r="F16" s="164">
        <v>0</v>
      </c>
      <c r="G16" s="307">
        <v>19812.440925487517</v>
      </c>
      <c r="H16" s="307">
        <v>10513.143990299146</v>
      </c>
      <c r="I16" s="307">
        <v>8509.2970550353039</v>
      </c>
      <c r="J16" s="307">
        <v>0</v>
      </c>
      <c r="K16" s="307">
        <v>20676.141098510532</v>
      </c>
      <c r="L16" s="307">
        <v>8283.0168231739208</v>
      </c>
      <c r="M16" s="307">
        <v>7154.6697354875105</v>
      </c>
      <c r="N16" s="307">
        <v>0</v>
      </c>
      <c r="O16" s="307">
        <v>32223.235600433953</v>
      </c>
      <c r="P16" s="307">
        <v>12543.919254807426</v>
      </c>
      <c r="Q16" s="307">
        <v>11372.184020724615</v>
      </c>
      <c r="R16" s="307">
        <v>0</v>
      </c>
      <c r="S16" s="166" t="s">
        <v>46</v>
      </c>
      <c r="T16" s="58">
        <v>13100000</v>
      </c>
      <c r="U16" s="58" t="s">
        <v>160</v>
      </c>
      <c r="V16" s="129">
        <v>10768281.435433738</v>
      </c>
      <c r="W16" s="129">
        <v>1504186.4933597061</v>
      </c>
      <c r="X16" s="129">
        <v>827532.07120655535</v>
      </c>
      <c r="Y16" s="129">
        <v>0</v>
      </c>
      <c r="Z16" s="276">
        <v>2934130.1975219529</v>
      </c>
      <c r="AA16" s="276">
        <v>504584.83700425905</v>
      </c>
      <c r="AB16" s="276">
        <v>260455.57541185751</v>
      </c>
      <c r="AC16" s="276">
        <v>0</v>
      </c>
      <c r="AD16" s="276">
        <v>3062040.16928175</v>
      </c>
      <c r="AE16" s="276">
        <v>397548.50665807555</v>
      </c>
      <c r="AF16" s="276">
        <v>218992.66305851989</v>
      </c>
      <c r="AG16" s="276">
        <v>0</v>
      </c>
      <c r="AH16" s="276">
        <v>4772111.068630036</v>
      </c>
      <c r="AI16" s="276">
        <v>602053.14969737141</v>
      </c>
      <c r="AJ16" s="276">
        <v>348083.83273617801</v>
      </c>
      <c r="AK16" s="276">
        <v>0</v>
      </c>
      <c r="AL16" s="134" t="s">
        <v>160</v>
      </c>
      <c r="AM16" s="102">
        <v>491500</v>
      </c>
      <c r="AN16" s="102">
        <v>531500</v>
      </c>
      <c r="AO16" s="137">
        <v>0.30534351145038169</v>
      </c>
    </row>
    <row r="17" spans="1:41" ht="29.1" customHeight="1">
      <c r="A17" s="6" t="s">
        <v>15</v>
      </c>
      <c r="B17" s="164">
        <v>2.169795350667683</v>
      </c>
      <c r="C17" s="164">
        <v>1031.0617970566893</v>
      </c>
      <c r="D17" s="164">
        <v>1138.7335536109938</v>
      </c>
      <c r="E17" s="164">
        <v>0</v>
      </c>
      <c r="F17" s="164">
        <v>0</v>
      </c>
      <c r="G17" s="307">
        <v>175.09415343588432</v>
      </c>
      <c r="H17" s="307">
        <v>193.37889167043849</v>
      </c>
      <c r="I17" s="307">
        <v>0</v>
      </c>
      <c r="J17" s="307">
        <v>0</v>
      </c>
      <c r="K17" s="307">
        <v>402.82961497941824</v>
      </c>
      <c r="L17" s="307">
        <v>444.89631976931878</v>
      </c>
      <c r="M17" s="307">
        <v>0</v>
      </c>
      <c r="N17" s="307">
        <v>0</v>
      </c>
      <c r="O17" s="307">
        <v>453.13802865147477</v>
      </c>
      <c r="P17" s="307">
        <v>500.45834218237798</v>
      </c>
      <c r="Q17" s="307">
        <v>0</v>
      </c>
      <c r="R17" s="307">
        <v>0</v>
      </c>
      <c r="S17" s="166" t="s">
        <v>46</v>
      </c>
      <c r="T17" s="182">
        <v>107118.73713028224</v>
      </c>
      <c r="U17" s="182" t="s">
        <v>46</v>
      </c>
      <c r="V17" s="183">
        <v>75705.510804497157</v>
      </c>
      <c r="W17" s="183">
        <v>31413.226325785086</v>
      </c>
      <c r="X17" s="183">
        <v>0</v>
      </c>
      <c r="Y17" s="183">
        <v>0</v>
      </c>
      <c r="Z17" s="259">
        <v>12856.253972802484</v>
      </c>
      <c r="AA17" s="259">
        <v>5334.5709111235219</v>
      </c>
      <c r="AB17" s="259">
        <v>0</v>
      </c>
      <c r="AC17" s="259">
        <v>0</v>
      </c>
      <c r="AD17" s="259">
        <v>29577.685698329347</v>
      </c>
      <c r="AE17" s="259">
        <v>12272.957743247445</v>
      </c>
      <c r="AF17" s="259">
        <v>0</v>
      </c>
      <c r="AG17" s="259">
        <v>0</v>
      </c>
      <c r="AH17" s="259">
        <v>33271.571133365323</v>
      </c>
      <c r="AI17" s="259">
        <v>13805.697671414118</v>
      </c>
      <c r="AJ17" s="259">
        <v>0</v>
      </c>
      <c r="AK17" s="259">
        <v>0</v>
      </c>
      <c r="AL17" s="134" t="s">
        <v>46</v>
      </c>
      <c r="AM17" s="102" t="s">
        <v>140</v>
      </c>
      <c r="AN17" s="102" t="s">
        <v>140</v>
      </c>
      <c r="AO17" s="137" t="s">
        <v>140</v>
      </c>
    </row>
    <row r="18" spans="1:41" ht="29.1" customHeight="1">
      <c r="A18" s="6" t="s">
        <v>21</v>
      </c>
      <c r="B18" s="164">
        <v>21.209293045456771</v>
      </c>
      <c r="C18" s="164">
        <v>18984.902113991971</v>
      </c>
      <c r="D18" s="164">
        <v>2124.0811114020216</v>
      </c>
      <c r="E18" s="164">
        <v>100.30982006277571</v>
      </c>
      <c r="F18" s="164">
        <v>0</v>
      </c>
      <c r="G18" s="307">
        <v>4015.69725853723</v>
      </c>
      <c r="H18" s="307">
        <v>449.28684091983826</v>
      </c>
      <c r="I18" s="307">
        <v>21.217590009778107</v>
      </c>
      <c r="J18" s="307">
        <v>0</v>
      </c>
      <c r="K18" s="307">
        <v>6093.117311786451</v>
      </c>
      <c r="L18" s="307">
        <v>681.71409648637268</v>
      </c>
      <c r="M18" s="307">
        <v>32.193976955837208</v>
      </c>
      <c r="N18" s="307">
        <v>0</v>
      </c>
      <c r="O18" s="307">
        <v>8876.0875436540246</v>
      </c>
      <c r="P18" s="307">
        <v>993.08017399421476</v>
      </c>
      <c r="Q18" s="307">
        <v>46.898253097085032</v>
      </c>
      <c r="R18" s="307">
        <v>0</v>
      </c>
      <c r="S18" s="166" t="s">
        <v>46</v>
      </c>
      <c r="T18" s="58">
        <v>1466344</v>
      </c>
      <c r="U18" s="58" t="s">
        <v>160</v>
      </c>
      <c r="V18" s="183">
        <v>1388272.5479767816</v>
      </c>
      <c r="W18" s="183">
        <v>76189.863642585347</v>
      </c>
      <c r="X18" s="183">
        <v>1881.5883806328407</v>
      </c>
      <c r="Y18" s="183">
        <v>0</v>
      </c>
      <c r="Z18" s="259">
        <v>293648.19642152067</v>
      </c>
      <c r="AA18" s="259">
        <v>16115.723153103045</v>
      </c>
      <c r="AB18" s="259">
        <v>397.99464102762346</v>
      </c>
      <c r="AC18" s="259">
        <v>0</v>
      </c>
      <c r="AD18" s="259">
        <v>445559.71080414241</v>
      </c>
      <c r="AE18" s="259">
        <v>24452.787502188025</v>
      </c>
      <c r="AF18" s="259">
        <v>603.88716606764194</v>
      </c>
      <c r="AG18" s="259">
        <v>0</v>
      </c>
      <c r="AH18" s="259">
        <v>649064.64075007546</v>
      </c>
      <c r="AI18" s="259">
        <v>35621.352987237027</v>
      </c>
      <c r="AJ18" s="259">
        <v>879.7065735361615</v>
      </c>
      <c r="AK18" s="259">
        <v>0</v>
      </c>
      <c r="AL18" s="134" t="s">
        <v>46</v>
      </c>
      <c r="AM18" s="102" t="s">
        <v>140</v>
      </c>
      <c r="AN18" s="102" t="s">
        <v>140</v>
      </c>
      <c r="AO18" s="137" t="s">
        <v>140</v>
      </c>
    </row>
    <row r="19" spans="1:41" ht="29.1" customHeight="1">
      <c r="A19" s="6" t="s">
        <v>10</v>
      </c>
      <c r="B19" s="164">
        <v>4.3175874568455077</v>
      </c>
      <c r="C19" s="164">
        <v>4300.4420185529034</v>
      </c>
      <c r="D19" s="164">
        <v>17.145438292604027</v>
      </c>
      <c r="E19" s="164">
        <v>0</v>
      </c>
      <c r="F19" s="164">
        <v>0</v>
      </c>
      <c r="G19" s="307">
        <v>489.46268558122682</v>
      </c>
      <c r="H19" s="307">
        <v>1.9514394650504072</v>
      </c>
      <c r="I19" s="307">
        <v>0</v>
      </c>
      <c r="J19" s="307">
        <v>0</v>
      </c>
      <c r="K19" s="307">
        <v>1162.5033294446262</v>
      </c>
      <c r="L19" s="307">
        <v>4.6347861484821387</v>
      </c>
      <c r="M19" s="307">
        <v>0</v>
      </c>
      <c r="N19" s="307">
        <v>0</v>
      </c>
      <c r="O19" s="307">
        <v>2648.4760035366153</v>
      </c>
      <c r="P19" s="307">
        <v>10.559212679109613</v>
      </c>
      <c r="Q19" s="307">
        <v>0</v>
      </c>
      <c r="R19" s="307">
        <v>0</v>
      </c>
      <c r="S19" s="166" t="s">
        <v>46</v>
      </c>
      <c r="T19" s="58">
        <v>395678.17960109311</v>
      </c>
      <c r="U19" s="58" t="s">
        <v>46</v>
      </c>
      <c r="V19" s="183">
        <v>395238.4983472405</v>
      </c>
      <c r="W19" s="183">
        <v>439.68125385263534</v>
      </c>
      <c r="X19" s="183">
        <v>0</v>
      </c>
      <c r="Y19" s="183">
        <v>0</v>
      </c>
      <c r="Z19" s="259">
        <v>44984.793658675742</v>
      </c>
      <c r="AA19" s="259">
        <v>50.04312728354622</v>
      </c>
      <c r="AB19" s="259">
        <v>0</v>
      </c>
      <c r="AC19" s="259">
        <v>0</v>
      </c>
      <c r="AD19" s="259">
        <v>106841.59169455555</v>
      </c>
      <c r="AE19" s="259">
        <v>118.85543841582472</v>
      </c>
      <c r="AF19" s="259">
        <v>0</v>
      </c>
      <c r="AG19" s="259">
        <v>0</v>
      </c>
      <c r="AH19" s="259">
        <v>243412.11299400925</v>
      </c>
      <c r="AI19" s="259">
        <v>270.78268815326442</v>
      </c>
      <c r="AJ19" s="259">
        <v>0</v>
      </c>
      <c r="AK19" s="259">
        <v>0</v>
      </c>
      <c r="AL19" s="134"/>
      <c r="AM19" s="102" t="s">
        <v>140</v>
      </c>
      <c r="AN19" s="102" t="s">
        <v>140</v>
      </c>
      <c r="AO19" s="137" t="s">
        <v>140</v>
      </c>
    </row>
    <row r="20" spans="1:41" ht="29.1" customHeight="1">
      <c r="A20" s="6" t="s">
        <v>2</v>
      </c>
      <c r="B20" s="164">
        <v>112.67715562291481</v>
      </c>
      <c r="C20" s="164">
        <v>65304.091990404602</v>
      </c>
      <c r="D20" s="164">
        <v>47373.063632510217</v>
      </c>
      <c r="E20" s="164">
        <v>0</v>
      </c>
      <c r="F20" s="164">
        <v>0</v>
      </c>
      <c r="G20" s="307">
        <v>13242.088899726152</v>
      </c>
      <c r="H20" s="307">
        <v>9606.1104435271627</v>
      </c>
      <c r="I20" s="307">
        <v>0</v>
      </c>
      <c r="J20" s="307">
        <v>0</v>
      </c>
      <c r="K20" s="307">
        <v>22663.561656417998</v>
      </c>
      <c r="L20" s="307">
        <v>16440.659624309043</v>
      </c>
      <c r="M20" s="307">
        <v>0</v>
      </c>
      <c r="N20" s="307">
        <v>0</v>
      </c>
      <c r="O20" s="307">
        <v>29398.441434260458</v>
      </c>
      <c r="P20" s="307">
        <v>21326.293564674015</v>
      </c>
      <c r="Q20" s="307">
        <v>0</v>
      </c>
      <c r="R20" s="307">
        <v>0</v>
      </c>
      <c r="S20" s="166" t="s">
        <v>46</v>
      </c>
      <c r="T20" s="58">
        <v>16535545</v>
      </c>
      <c r="U20" s="58" t="s">
        <v>160</v>
      </c>
      <c r="V20" s="183">
        <v>12607807.277279267</v>
      </c>
      <c r="W20" s="183">
        <v>3927737.7227207338</v>
      </c>
      <c r="X20" s="183">
        <v>0</v>
      </c>
      <c r="Y20" s="183">
        <v>0</v>
      </c>
      <c r="Z20" s="259">
        <v>2556558.0916564553</v>
      </c>
      <c r="AA20" s="259">
        <v>796450.12301400898</v>
      </c>
      <c r="AB20" s="259">
        <v>0</v>
      </c>
      <c r="AC20" s="259">
        <v>0</v>
      </c>
      <c r="AD20" s="259">
        <v>4375496.372001295</v>
      </c>
      <c r="AE20" s="259">
        <v>1363107.9360570502</v>
      </c>
      <c r="AF20" s="259">
        <v>0</v>
      </c>
      <c r="AG20" s="259">
        <v>0</v>
      </c>
      <c r="AH20" s="259">
        <v>5675752.8136215173</v>
      </c>
      <c r="AI20" s="259">
        <v>1768179.6636496747</v>
      </c>
      <c r="AJ20" s="259">
        <v>0</v>
      </c>
      <c r="AK20" s="259">
        <v>0</v>
      </c>
      <c r="AL20" s="134" t="s">
        <v>46</v>
      </c>
      <c r="AM20" s="102">
        <v>854400</v>
      </c>
      <c r="AN20" s="102">
        <v>805500</v>
      </c>
      <c r="AO20" s="137">
        <v>0.12941817158128141</v>
      </c>
    </row>
    <row r="21" spans="1:41" ht="29.1" customHeight="1">
      <c r="A21" s="6" t="s">
        <v>23</v>
      </c>
      <c r="B21" s="164">
        <v>1.5257523180252826</v>
      </c>
      <c r="C21" s="164">
        <v>347.13688793397432</v>
      </c>
      <c r="D21" s="164">
        <v>0</v>
      </c>
      <c r="E21" s="164">
        <v>1070.1770125376365</v>
      </c>
      <c r="F21" s="164">
        <v>108.43841755367177</v>
      </c>
      <c r="G21" s="307">
        <v>70.390956987372121</v>
      </c>
      <c r="H21" s="307">
        <v>0</v>
      </c>
      <c r="I21" s="307">
        <v>217.00599007714541</v>
      </c>
      <c r="J21" s="307">
        <v>21.988685879015616</v>
      </c>
      <c r="K21" s="307">
        <v>120.47266906436238</v>
      </c>
      <c r="L21" s="307">
        <v>0</v>
      </c>
      <c r="M21" s="307">
        <v>371.40127008414242</v>
      </c>
      <c r="N21" s="307">
        <v>37.633181738644268</v>
      </c>
      <c r="O21" s="307">
        <v>156.27326188223984</v>
      </c>
      <c r="P21" s="307">
        <v>0</v>
      </c>
      <c r="Q21" s="307">
        <v>481.76975237634878</v>
      </c>
      <c r="R21" s="307">
        <v>48.816549936011896</v>
      </c>
      <c r="S21" s="166" t="s">
        <v>46</v>
      </c>
      <c r="T21" s="182">
        <v>36567.162756143975</v>
      </c>
      <c r="U21" s="182" t="s">
        <v>46</v>
      </c>
      <c r="V21" s="183">
        <v>30193.460941356774</v>
      </c>
      <c r="W21" s="183">
        <v>0</v>
      </c>
      <c r="X21" s="183">
        <v>5993.8038262128412</v>
      </c>
      <c r="Y21" s="183">
        <v>379.89798857436347</v>
      </c>
      <c r="Z21" s="259">
        <v>6122.5029211738138</v>
      </c>
      <c r="AA21" s="259">
        <v>0</v>
      </c>
      <c r="AB21" s="259">
        <v>1215.398311117953</v>
      </c>
      <c r="AC21" s="259">
        <v>77.034115079159861</v>
      </c>
      <c r="AD21" s="259">
        <v>10478.537298484045</v>
      </c>
      <c r="AE21" s="259">
        <v>0</v>
      </c>
      <c r="AF21" s="259">
        <v>2080.1291072511731</v>
      </c>
      <c r="AG21" s="259">
        <v>131.84229693400138</v>
      </c>
      <c r="AH21" s="259">
        <v>13592.420721698914</v>
      </c>
      <c r="AI21" s="259">
        <v>0</v>
      </c>
      <c r="AJ21" s="259">
        <v>2698.2764078437144</v>
      </c>
      <c r="AK21" s="259">
        <v>171.02157656120218</v>
      </c>
      <c r="AL21" s="134" t="s">
        <v>46</v>
      </c>
      <c r="AM21" s="102" t="s">
        <v>140</v>
      </c>
      <c r="AN21" s="102" t="s">
        <v>140</v>
      </c>
      <c r="AO21" s="137" t="s">
        <v>140</v>
      </c>
    </row>
    <row r="22" spans="1:41" ht="29.1" customHeight="1">
      <c r="A22" s="6" t="s">
        <v>17</v>
      </c>
      <c r="B22" s="253" t="s">
        <v>140</v>
      </c>
      <c r="C22" s="253" t="s">
        <v>140</v>
      </c>
      <c r="D22" s="253" t="s">
        <v>140</v>
      </c>
      <c r="E22" s="253" t="s">
        <v>140</v>
      </c>
      <c r="F22" s="253" t="s">
        <v>140</v>
      </c>
      <c r="G22" s="230" t="s">
        <v>140</v>
      </c>
      <c r="H22" s="230" t="s">
        <v>140</v>
      </c>
      <c r="I22" s="230" t="s">
        <v>140</v>
      </c>
      <c r="J22" s="230" t="s">
        <v>140</v>
      </c>
      <c r="K22" s="230" t="s">
        <v>140</v>
      </c>
      <c r="L22" s="230" t="s">
        <v>140</v>
      </c>
      <c r="M22" s="230" t="s">
        <v>140</v>
      </c>
      <c r="N22" s="230" t="s">
        <v>140</v>
      </c>
      <c r="O22" s="230" t="s">
        <v>140</v>
      </c>
      <c r="P22" s="230" t="s">
        <v>140</v>
      </c>
      <c r="Q22" s="230" t="s">
        <v>140</v>
      </c>
      <c r="R22" s="230" t="s">
        <v>140</v>
      </c>
      <c r="S22" s="166"/>
      <c r="T22" s="277" t="s">
        <v>140</v>
      </c>
      <c r="U22" s="277"/>
      <c r="V22" s="308" t="s">
        <v>140</v>
      </c>
      <c r="W22" s="308" t="s">
        <v>140</v>
      </c>
      <c r="X22" s="308" t="s">
        <v>140</v>
      </c>
      <c r="Y22" s="308" t="s">
        <v>140</v>
      </c>
      <c r="Z22" s="309" t="s">
        <v>140</v>
      </c>
      <c r="AA22" s="309" t="s">
        <v>140</v>
      </c>
      <c r="AB22" s="309" t="s">
        <v>140</v>
      </c>
      <c r="AC22" s="309" t="s">
        <v>140</v>
      </c>
      <c r="AD22" s="309" t="s">
        <v>140</v>
      </c>
      <c r="AE22" s="309" t="s">
        <v>140</v>
      </c>
      <c r="AF22" s="309" t="s">
        <v>140</v>
      </c>
      <c r="AG22" s="309" t="s">
        <v>140</v>
      </c>
      <c r="AH22" s="309" t="s">
        <v>140</v>
      </c>
      <c r="AI22" s="309" t="s">
        <v>140</v>
      </c>
      <c r="AJ22" s="309" t="s">
        <v>140</v>
      </c>
      <c r="AK22" s="309" t="s">
        <v>140</v>
      </c>
      <c r="AL22" s="134"/>
      <c r="AM22" s="102" t="s">
        <v>140</v>
      </c>
      <c r="AN22" s="102" t="s">
        <v>140</v>
      </c>
      <c r="AO22" s="137" t="s">
        <v>140</v>
      </c>
    </row>
    <row r="23" spans="1:41" ht="29.1" customHeight="1">
      <c r="A23" s="6" t="s">
        <v>24</v>
      </c>
      <c r="B23" s="164">
        <v>0.78951386426953574</v>
      </c>
      <c r="C23" s="164">
        <v>750.21445001053439</v>
      </c>
      <c r="D23" s="164">
        <v>32.176305486315179</v>
      </c>
      <c r="E23" s="164">
        <v>7.1231087726860514</v>
      </c>
      <c r="F23" s="164">
        <v>0</v>
      </c>
      <c r="G23" s="307">
        <v>101.57872606661316</v>
      </c>
      <c r="H23" s="307">
        <v>4.3566584471735741</v>
      </c>
      <c r="I23" s="307">
        <v>0.9644659800317168</v>
      </c>
      <c r="J23" s="307">
        <v>0</v>
      </c>
      <c r="K23" s="307">
        <v>236.75353077461307</v>
      </c>
      <c r="L23" s="307">
        <v>10.154235140446445</v>
      </c>
      <c r="M23" s="307">
        <v>2.247918781091677</v>
      </c>
      <c r="N23" s="307">
        <v>0</v>
      </c>
      <c r="O23" s="307">
        <v>411.88219316930815</v>
      </c>
      <c r="P23" s="307">
        <v>17.665411898695158</v>
      </c>
      <c r="Q23" s="307">
        <v>3.9107240115626576</v>
      </c>
      <c r="R23" s="307">
        <v>0</v>
      </c>
      <c r="S23" s="166" t="s">
        <v>46</v>
      </c>
      <c r="T23" s="182">
        <v>65033.082272355183</v>
      </c>
      <c r="U23" s="182" t="s">
        <v>46</v>
      </c>
      <c r="V23" s="183">
        <v>63926.001822737497</v>
      </c>
      <c r="W23" s="183">
        <v>964.71980947532404</v>
      </c>
      <c r="X23" s="183">
        <v>142.36064014235689</v>
      </c>
      <c r="Y23" s="183">
        <v>0</v>
      </c>
      <c r="Z23" s="259">
        <v>8655.5541919973475</v>
      </c>
      <c r="AA23" s="259">
        <v>130.62266296837277</v>
      </c>
      <c r="AB23" s="259">
        <v>19.275571761494469</v>
      </c>
      <c r="AC23" s="259">
        <v>0</v>
      </c>
      <c r="AD23" s="259">
        <v>20173.84047937884</v>
      </c>
      <c r="AE23" s="259">
        <v>304.44737647786951</v>
      </c>
      <c r="AF23" s="259">
        <v>44.926332992604756</v>
      </c>
      <c r="AG23" s="259">
        <v>0</v>
      </c>
      <c r="AH23" s="259">
        <v>35096.607151361306</v>
      </c>
      <c r="AI23" s="259">
        <v>529.64977002908176</v>
      </c>
      <c r="AJ23" s="259">
        <v>78.158735388257654</v>
      </c>
      <c r="AK23" s="259">
        <v>0</v>
      </c>
      <c r="AL23" s="134" t="s">
        <v>46</v>
      </c>
      <c r="AM23" s="102" t="s">
        <v>140</v>
      </c>
      <c r="AN23" s="102" t="s">
        <v>140</v>
      </c>
      <c r="AO23" s="137" t="s">
        <v>140</v>
      </c>
    </row>
    <row r="24" spans="1:41" ht="29.1" customHeight="1">
      <c r="A24" s="6" t="s">
        <v>27</v>
      </c>
      <c r="B24" s="164">
        <v>0</v>
      </c>
      <c r="C24" s="164">
        <v>0</v>
      </c>
      <c r="D24" s="164">
        <v>0</v>
      </c>
      <c r="E24" s="164">
        <v>0</v>
      </c>
      <c r="F24" s="164">
        <v>0</v>
      </c>
      <c r="G24" s="307">
        <v>0</v>
      </c>
      <c r="H24" s="307">
        <v>0</v>
      </c>
      <c r="I24" s="307">
        <v>0</v>
      </c>
      <c r="J24" s="307">
        <v>0</v>
      </c>
      <c r="K24" s="307">
        <v>0</v>
      </c>
      <c r="L24" s="307">
        <v>0</v>
      </c>
      <c r="M24" s="307">
        <v>0</v>
      </c>
      <c r="N24" s="307">
        <v>0</v>
      </c>
      <c r="O24" s="307">
        <v>0</v>
      </c>
      <c r="P24" s="307">
        <v>0</v>
      </c>
      <c r="Q24" s="307">
        <v>0</v>
      </c>
      <c r="R24" s="307">
        <v>0</v>
      </c>
      <c r="S24" s="166"/>
      <c r="T24" s="58">
        <v>0</v>
      </c>
      <c r="U24" s="58" t="s">
        <v>160</v>
      </c>
      <c r="V24" s="129">
        <v>0</v>
      </c>
      <c r="W24" s="129">
        <v>0</v>
      </c>
      <c r="X24" s="129">
        <v>0</v>
      </c>
      <c r="Y24" s="129">
        <v>0</v>
      </c>
      <c r="Z24" s="276">
        <v>0</v>
      </c>
      <c r="AA24" s="276">
        <v>0</v>
      </c>
      <c r="AB24" s="276">
        <v>0</v>
      </c>
      <c r="AC24" s="276">
        <v>0</v>
      </c>
      <c r="AD24" s="276">
        <v>0</v>
      </c>
      <c r="AE24" s="276">
        <v>0</v>
      </c>
      <c r="AF24" s="276">
        <v>0</v>
      </c>
      <c r="AG24" s="276">
        <v>0</v>
      </c>
      <c r="AH24" s="276">
        <v>0</v>
      </c>
      <c r="AI24" s="276">
        <v>0</v>
      </c>
      <c r="AJ24" s="276">
        <v>0</v>
      </c>
      <c r="AK24" s="276">
        <v>0</v>
      </c>
      <c r="AL24" s="134"/>
      <c r="AM24" s="102" t="s">
        <v>140</v>
      </c>
      <c r="AN24" s="102" t="s">
        <v>140</v>
      </c>
      <c r="AO24" s="137" t="s">
        <v>140</v>
      </c>
    </row>
    <row r="25" spans="1:41" ht="29.1" customHeight="1">
      <c r="A25" s="6" t="s">
        <v>8</v>
      </c>
      <c r="B25" s="164">
        <v>81.406213964688192</v>
      </c>
      <c r="C25" s="164">
        <v>57154.02827041351</v>
      </c>
      <c r="D25" s="164">
        <v>22513.974342388083</v>
      </c>
      <c r="E25" s="164">
        <v>1738.2113518865876</v>
      </c>
      <c r="F25" s="164">
        <v>0</v>
      </c>
      <c r="G25" s="307">
        <v>14905.121121340704</v>
      </c>
      <c r="H25" s="307">
        <v>5871.3886781234123</v>
      </c>
      <c r="I25" s="307">
        <v>453.30576896135744</v>
      </c>
      <c r="J25" s="307">
        <v>0</v>
      </c>
      <c r="K25" s="307">
        <v>21080.988059888252</v>
      </c>
      <c r="L25" s="307">
        <v>8304.1710034322259</v>
      </c>
      <c r="M25" s="307">
        <v>641.13088549617032</v>
      </c>
      <c r="N25" s="307">
        <v>0</v>
      </c>
      <c r="O25" s="307">
        <v>21167.919089200888</v>
      </c>
      <c r="P25" s="307">
        <v>8338.4146608388783</v>
      </c>
      <c r="Q25" s="307">
        <v>643.77469742955657</v>
      </c>
      <c r="R25" s="307">
        <v>0</v>
      </c>
      <c r="S25" s="166" t="s">
        <v>46</v>
      </c>
      <c r="T25" s="58">
        <v>6394080</v>
      </c>
      <c r="U25" s="58" t="s">
        <v>160</v>
      </c>
      <c r="V25" s="183">
        <v>5169721.3309672996</v>
      </c>
      <c r="W25" s="183">
        <v>1176592.0444486879</v>
      </c>
      <c r="X25" s="183">
        <v>47766.62458401177</v>
      </c>
      <c r="Y25" s="183">
        <v>0</v>
      </c>
      <c r="Z25" s="259">
        <v>1348204.5786357096</v>
      </c>
      <c r="AA25" s="259">
        <v>306841.83536354429</v>
      </c>
      <c r="AB25" s="259">
        <v>12456.992910696807</v>
      </c>
      <c r="AC25" s="259">
        <v>0</v>
      </c>
      <c r="AD25" s="259">
        <v>1906826.8142962647</v>
      </c>
      <c r="AE25" s="259">
        <v>433980.30884241714</v>
      </c>
      <c r="AF25" s="259">
        <v>17618.489422170544</v>
      </c>
      <c r="AG25" s="259">
        <v>0</v>
      </c>
      <c r="AH25" s="259">
        <v>1914689.9380368029</v>
      </c>
      <c r="AI25" s="259">
        <v>435769.9002430627</v>
      </c>
      <c r="AJ25" s="259">
        <v>17691.142251158068</v>
      </c>
      <c r="AK25" s="259">
        <v>0</v>
      </c>
      <c r="AL25" s="134" t="s">
        <v>46</v>
      </c>
      <c r="AM25" s="102">
        <v>418700</v>
      </c>
      <c r="AN25" s="102">
        <v>404700</v>
      </c>
      <c r="AO25" s="137">
        <v>0.81818181818181823</v>
      </c>
    </row>
    <row r="26" spans="1:41" ht="29.1" customHeight="1">
      <c r="A26" s="6" t="s">
        <v>11</v>
      </c>
      <c r="B26" s="164">
        <v>8.2534470934606148</v>
      </c>
      <c r="C26" s="164">
        <v>2221.3957375835776</v>
      </c>
      <c r="D26" s="164">
        <v>1183.9296281285267</v>
      </c>
      <c r="E26" s="164">
        <v>4848.1217277485102</v>
      </c>
      <c r="F26" s="164">
        <v>0</v>
      </c>
      <c r="G26" s="307">
        <v>450.44527750078328</v>
      </c>
      <c r="H26" s="307">
        <v>240.07226666594283</v>
      </c>
      <c r="I26" s="307">
        <v>983.08171752809585</v>
      </c>
      <c r="J26" s="307">
        <v>0</v>
      </c>
      <c r="K26" s="307">
        <v>770.9277891717245</v>
      </c>
      <c r="L26" s="307">
        <v>410.87872606656015</v>
      </c>
      <c r="M26" s="307">
        <v>1682.5240554725513</v>
      </c>
      <c r="N26" s="307">
        <v>0</v>
      </c>
      <c r="O26" s="307">
        <v>1000.0226709110699</v>
      </c>
      <c r="P26" s="307">
        <v>532.97863539602383</v>
      </c>
      <c r="Q26" s="307">
        <v>2182.5159547478634</v>
      </c>
      <c r="R26" s="307">
        <v>0</v>
      </c>
      <c r="S26" s="166" t="s">
        <v>46</v>
      </c>
      <c r="T26" s="58">
        <v>1213872.4500000004</v>
      </c>
      <c r="U26" s="58" t="s">
        <v>160</v>
      </c>
      <c r="V26" s="183">
        <v>727079.77437192015</v>
      </c>
      <c r="W26" s="183">
        <v>126127.49862571918</v>
      </c>
      <c r="X26" s="183">
        <v>360665.1770023611</v>
      </c>
      <c r="Y26" s="183">
        <v>0</v>
      </c>
      <c r="Z26" s="259">
        <v>147434.17626632782</v>
      </c>
      <c r="AA26" s="259">
        <v>25575.603282980635</v>
      </c>
      <c r="AB26" s="259">
        <v>73134.166502192311</v>
      </c>
      <c r="AC26" s="259">
        <v>0</v>
      </c>
      <c r="AD26" s="259">
        <v>252330.54764828077</v>
      </c>
      <c r="AE26" s="259">
        <v>43772.116793137153</v>
      </c>
      <c r="AF26" s="259">
        <v>125167.61549210353</v>
      </c>
      <c r="AG26" s="259">
        <v>0</v>
      </c>
      <c r="AH26" s="259">
        <v>327315.05045731162</v>
      </c>
      <c r="AI26" s="259">
        <v>56779.778549601397</v>
      </c>
      <c r="AJ26" s="259">
        <v>162363.39500806527</v>
      </c>
      <c r="AK26" s="259">
        <v>0</v>
      </c>
      <c r="AL26" s="134" t="s">
        <v>46</v>
      </c>
      <c r="AM26" s="102" t="s">
        <v>140</v>
      </c>
      <c r="AN26" s="102" t="s">
        <v>140</v>
      </c>
      <c r="AO26" s="137" t="s">
        <v>140</v>
      </c>
    </row>
    <row r="27" spans="1:41" ht="29.1" customHeight="1">
      <c r="A27" s="6" t="s">
        <v>14</v>
      </c>
      <c r="B27" s="164">
        <v>4.7852676024479157</v>
      </c>
      <c r="C27" s="164">
        <v>4785.267602447916</v>
      </c>
      <c r="D27" s="164">
        <v>0</v>
      </c>
      <c r="E27" s="164">
        <v>0</v>
      </c>
      <c r="F27" s="164">
        <v>0</v>
      </c>
      <c r="G27" s="307">
        <v>970.33642256147584</v>
      </c>
      <c r="H27" s="307">
        <v>0</v>
      </c>
      <c r="I27" s="307">
        <v>0</v>
      </c>
      <c r="J27" s="307">
        <v>0</v>
      </c>
      <c r="K27" s="307">
        <v>1660.7107463721118</v>
      </c>
      <c r="L27" s="307">
        <v>0</v>
      </c>
      <c r="M27" s="307">
        <v>0</v>
      </c>
      <c r="N27" s="307">
        <v>0</v>
      </c>
      <c r="O27" s="307">
        <v>2154.2204335143288</v>
      </c>
      <c r="P27" s="307">
        <v>0</v>
      </c>
      <c r="Q27" s="307">
        <v>0</v>
      </c>
      <c r="R27" s="307">
        <v>0</v>
      </c>
      <c r="S27" s="166" t="s">
        <v>46</v>
      </c>
      <c r="T27" s="182">
        <v>461044.26620875718</v>
      </c>
      <c r="U27" s="182" t="s">
        <v>46</v>
      </c>
      <c r="V27" s="183">
        <v>461044.26620875718</v>
      </c>
      <c r="W27" s="183">
        <v>0</v>
      </c>
      <c r="X27" s="183">
        <v>0</v>
      </c>
      <c r="Y27" s="183">
        <v>0</v>
      </c>
      <c r="Z27" s="259">
        <v>93488.615701791452</v>
      </c>
      <c r="AA27" s="259">
        <v>0</v>
      </c>
      <c r="AB27" s="259">
        <v>0</v>
      </c>
      <c r="AC27" s="259">
        <v>0</v>
      </c>
      <c r="AD27" s="259">
        <v>160003.83490663129</v>
      </c>
      <c r="AE27" s="259">
        <v>0</v>
      </c>
      <c r="AF27" s="259">
        <v>0</v>
      </c>
      <c r="AG27" s="259">
        <v>0</v>
      </c>
      <c r="AH27" s="259">
        <v>207551.81560033446</v>
      </c>
      <c r="AI27" s="259">
        <v>0</v>
      </c>
      <c r="AJ27" s="259">
        <v>0</v>
      </c>
      <c r="AK27" s="259">
        <v>0</v>
      </c>
      <c r="AL27" s="134" t="s">
        <v>46</v>
      </c>
      <c r="AM27" s="102" t="s">
        <v>140</v>
      </c>
      <c r="AN27" s="102" t="s">
        <v>140</v>
      </c>
      <c r="AO27" s="137" t="s">
        <v>140</v>
      </c>
    </row>
    <row r="28" spans="1:41" ht="29.1" customHeight="1">
      <c r="A28" s="6" t="s">
        <v>12</v>
      </c>
      <c r="B28" s="164">
        <v>16.555962650439024</v>
      </c>
      <c r="C28" s="164">
        <v>15933.778116924628</v>
      </c>
      <c r="D28" s="164">
        <v>0</v>
      </c>
      <c r="E28" s="164">
        <v>622.18453351439643</v>
      </c>
      <c r="F28" s="164">
        <v>0</v>
      </c>
      <c r="G28" s="307">
        <v>3343.8664723232919</v>
      </c>
      <c r="H28" s="307">
        <v>0</v>
      </c>
      <c r="I28" s="307">
        <v>130.57179445765087</v>
      </c>
      <c r="J28" s="307">
        <v>0</v>
      </c>
      <c r="K28" s="307">
        <v>5363.7026813182811</v>
      </c>
      <c r="L28" s="307">
        <v>0</v>
      </c>
      <c r="M28" s="307">
        <v>209.44265862100798</v>
      </c>
      <c r="N28" s="307">
        <v>0</v>
      </c>
      <c r="O28" s="307">
        <v>7226.2089632965435</v>
      </c>
      <c r="P28" s="307">
        <v>0</v>
      </c>
      <c r="Q28" s="307">
        <v>282.1700804362643</v>
      </c>
      <c r="R28" s="307">
        <v>0</v>
      </c>
      <c r="S28" s="166" t="s">
        <v>46</v>
      </c>
      <c r="T28" s="182">
        <v>1266121.0958660231</v>
      </c>
      <c r="U28" s="182" t="s">
        <v>46</v>
      </c>
      <c r="V28" s="183">
        <v>1260619.3120841405</v>
      </c>
      <c r="W28" s="183">
        <v>0</v>
      </c>
      <c r="X28" s="183">
        <v>5501.7837818826929</v>
      </c>
      <c r="Y28" s="183">
        <v>0</v>
      </c>
      <c r="Z28" s="259">
        <v>264553.86921450635</v>
      </c>
      <c r="AA28" s="259">
        <v>0</v>
      </c>
      <c r="AB28" s="259">
        <v>1154.6056554316351</v>
      </c>
      <c r="AC28" s="259">
        <v>0</v>
      </c>
      <c r="AD28" s="259">
        <v>424355.55049932114</v>
      </c>
      <c r="AE28" s="259">
        <v>0</v>
      </c>
      <c r="AF28" s="259">
        <v>1852.0361088465033</v>
      </c>
      <c r="AG28" s="259">
        <v>0</v>
      </c>
      <c r="AH28" s="259">
        <v>571709.89237031294</v>
      </c>
      <c r="AI28" s="259">
        <v>0</v>
      </c>
      <c r="AJ28" s="259">
        <v>2495.1420176045544</v>
      </c>
      <c r="AK28" s="259">
        <v>0</v>
      </c>
      <c r="AL28" s="134" t="s">
        <v>46</v>
      </c>
      <c r="AM28" s="102" t="s">
        <v>140</v>
      </c>
      <c r="AN28" s="102" t="s">
        <v>140</v>
      </c>
      <c r="AO28" s="137" t="s">
        <v>140</v>
      </c>
    </row>
    <row r="29" spans="1:41" ht="29.1" customHeight="1">
      <c r="A29" s="6" t="s">
        <v>25</v>
      </c>
      <c r="B29" s="164">
        <v>8.0476709547947145</v>
      </c>
      <c r="C29" s="164">
        <v>7716.4566656372208</v>
      </c>
      <c r="D29" s="164">
        <v>160.85137705016558</v>
      </c>
      <c r="E29" s="164">
        <v>170.36291210732799</v>
      </c>
      <c r="F29" s="164">
        <v>0</v>
      </c>
      <c r="G29" s="307">
        <v>1396.6265678348627</v>
      </c>
      <c r="H29" s="307">
        <v>29.113013445858929</v>
      </c>
      <c r="I29" s="307">
        <v>30.834537085184483</v>
      </c>
      <c r="J29" s="307">
        <v>0</v>
      </c>
      <c r="K29" s="307">
        <v>2645.3335166636366</v>
      </c>
      <c r="L29" s="307">
        <v>55.142607203012787</v>
      </c>
      <c r="M29" s="307">
        <v>58.403324339374116</v>
      </c>
      <c r="N29" s="307">
        <v>0</v>
      </c>
      <c r="O29" s="307">
        <v>3674.4965811387219</v>
      </c>
      <c r="P29" s="307">
        <v>76.595756401293869</v>
      </c>
      <c r="Q29" s="307">
        <v>81.125050682769398</v>
      </c>
      <c r="R29" s="307">
        <v>0</v>
      </c>
      <c r="S29" s="166" t="s">
        <v>46</v>
      </c>
      <c r="T29" s="182">
        <v>565246.01737199526</v>
      </c>
      <c r="U29" s="182" t="s">
        <v>46</v>
      </c>
      <c r="V29" s="183">
        <v>557558.62478658662</v>
      </c>
      <c r="W29" s="183">
        <v>4893.6197942600993</v>
      </c>
      <c r="X29" s="183">
        <v>2793.7727911485608</v>
      </c>
      <c r="Y29" s="183">
        <v>0</v>
      </c>
      <c r="Z29" s="259">
        <v>100914.34738046465</v>
      </c>
      <c r="AA29" s="259">
        <v>885.71214920207615</v>
      </c>
      <c r="AB29" s="259">
        <v>505.65401630361202</v>
      </c>
      <c r="AC29" s="259">
        <v>0</v>
      </c>
      <c r="AD29" s="259">
        <v>191140.64674541177</v>
      </c>
      <c r="AE29" s="259">
        <v>1677.6166860642684</v>
      </c>
      <c r="AF29" s="259">
        <v>957.75316607158106</v>
      </c>
      <c r="AG29" s="259">
        <v>0</v>
      </c>
      <c r="AH29" s="259">
        <v>265503.63066071022</v>
      </c>
      <c r="AI29" s="259">
        <v>2330.2909589937544</v>
      </c>
      <c r="AJ29" s="259">
        <v>1330.3656087733675</v>
      </c>
      <c r="AK29" s="259">
        <v>0</v>
      </c>
      <c r="AL29" s="134" t="s">
        <v>46</v>
      </c>
      <c r="AM29" s="102" t="s">
        <v>140</v>
      </c>
      <c r="AN29" s="102" t="s">
        <v>140</v>
      </c>
      <c r="AO29" s="137" t="s">
        <v>140</v>
      </c>
    </row>
    <row r="30" spans="1:41" ht="29.1" customHeight="1">
      <c r="A30" s="6" t="s">
        <v>26</v>
      </c>
      <c r="B30" s="164">
        <v>0.39953598348261271</v>
      </c>
      <c r="C30" s="164">
        <v>155.46173148659921</v>
      </c>
      <c r="D30" s="164">
        <v>220.32623429383148</v>
      </c>
      <c r="E30" s="164">
        <v>23.748017702182032</v>
      </c>
      <c r="F30" s="164">
        <v>0</v>
      </c>
      <c r="G30" s="307">
        <v>23.026012224701553</v>
      </c>
      <c r="H30" s="307">
        <v>32.633333719877776</v>
      </c>
      <c r="I30" s="307">
        <v>3.5174067643136242</v>
      </c>
      <c r="J30" s="307">
        <v>0</v>
      </c>
      <c r="K30" s="307">
        <v>52.049350392658184</v>
      </c>
      <c r="L30" s="307">
        <v>73.766304155972065</v>
      </c>
      <c r="M30" s="307">
        <v>7.950952833807019</v>
      </c>
      <c r="N30" s="307">
        <v>0</v>
      </c>
      <c r="O30" s="307">
        <v>80.386368869239448</v>
      </c>
      <c r="P30" s="307">
        <v>113.9265964179816</v>
      </c>
      <c r="Q30" s="307">
        <v>12.279658104061387</v>
      </c>
      <c r="R30" s="307">
        <v>0</v>
      </c>
      <c r="S30" s="166" t="s">
        <v>46</v>
      </c>
      <c r="T30" s="58">
        <v>239725</v>
      </c>
      <c r="U30" s="58" t="s">
        <v>160</v>
      </c>
      <c r="V30" s="183">
        <v>168107.26374069043</v>
      </c>
      <c r="W30" s="183">
        <v>66515.365447693373</v>
      </c>
      <c r="X30" s="183">
        <v>5102.3708116162479</v>
      </c>
      <c r="Y30" s="183">
        <v>0</v>
      </c>
      <c r="Z30" s="259">
        <v>24898.988792543663</v>
      </c>
      <c r="AA30" s="259">
        <v>9851.8368686836693</v>
      </c>
      <c r="AB30" s="259">
        <v>755.73101855850302</v>
      </c>
      <c r="AC30" s="259">
        <v>0</v>
      </c>
      <c r="AD30" s="259">
        <v>56283.136629958586</v>
      </c>
      <c r="AE30" s="259">
        <v>22269.670674426605</v>
      </c>
      <c r="AF30" s="259">
        <v>1708.2987798188672</v>
      </c>
      <c r="AG30" s="259">
        <v>0</v>
      </c>
      <c r="AH30" s="259">
        <v>86925.138318188154</v>
      </c>
      <c r="AI30" s="259">
        <v>34393.857904583092</v>
      </c>
      <c r="AJ30" s="259">
        <v>2638.3410132388767</v>
      </c>
      <c r="AK30" s="259">
        <v>0</v>
      </c>
      <c r="AL30" s="134" t="s">
        <v>46</v>
      </c>
      <c r="AM30" s="102" t="s">
        <v>140</v>
      </c>
      <c r="AN30" s="102" t="s">
        <v>140</v>
      </c>
      <c r="AO30" s="137">
        <v>8.951924079674628E-3</v>
      </c>
    </row>
    <row r="31" spans="1:41" ht="29.1" customHeight="1">
      <c r="A31" s="6" t="s">
        <v>5</v>
      </c>
      <c r="B31" s="164">
        <v>48.992684989017782</v>
      </c>
      <c r="C31" s="164">
        <v>17944.504162742029</v>
      </c>
      <c r="D31" s="164">
        <v>27334.072888837891</v>
      </c>
      <c r="E31" s="164">
        <v>3714.1079374378605</v>
      </c>
      <c r="F31" s="164">
        <v>0</v>
      </c>
      <c r="G31" s="307">
        <v>3295.6919891962725</v>
      </c>
      <c r="H31" s="307">
        <v>5020.1824600365308</v>
      </c>
      <c r="I31" s="307">
        <v>682.13396510777795</v>
      </c>
      <c r="J31" s="307">
        <v>0</v>
      </c>
      <c r="K31" s="307">
        <v>8150.3821434753409</v>
      </c>
      <c r="L31" s="307">
        <v>12415.118164379257</v>
      </c>
      <c r="M31" s="307">
        <v>1686.9454144676636</v>
      </c>
      <c r="N31" s="307">
        <v>0</v>
      </c>
      <c r="O31" s="307">
        <v>6498.4300300704153</v>
      </c>
      <c r="P31" s="307">
        <v>9898.7722644221012</v>
      </c>
      <c r="Q31" s="307">
        <v>1345.0285578624189</v>
      </c>
      <c r="R31" s="307">
        <v>0</v>
      </c>
      <c r="S31" s="166" t="s">
        <v>46</v>
      </c>
      <c r="T31" s="58">
        <v>7879150</v>
      </c>
      <c r="U31" s="58" t="s">
        <v>160</v>
      </c>
      <c r="V31" s="183">
        <v>4863450.7070757225</v>
      </c>
      <c r="W31" s="183">
        <v>2769483.6768934038</v>
      </c>
      <c r="X31" s="183">
        <v>246215.61603087524</v>
      </c>
      <c r="Y31" s="183">
        <v>0</v>
      </c>
      <c r="Z31" s="259">
        <v>893222.5370952331</v>
      </c>
      <c r="AA31" s="259">
        <v>508644.04418030527</v>
      </c>
      <c r="AB31" s="259">
        <v>45220.01979039282</v>
      </c>
      <c r="AC31" s="259">
        <v>0</v>
      </c>
      <c r="AD31" s="259">
        <v>2208976.1544330916</v>
      </c>
      <c r="AE31" s="259">
        <v>1257897.6884557861</v>
      </c>
      <c r="AF31" s="259">
        <v>111830.97299001561</v>
      </c>
      <c r="AG31" s="259">
        <v>0</v>
      </c>
      <c r="AH31" s="259">
        <v>1761252.015547398</v>
      </c>
      <c r="AI31" s="259">
        <v>1002941.9442573125</v>
      </c>
      <c r="AJ31" s="259">
        <v>89164.623250466815</v>
      </c>
      <c r="AK31" s="259">
        <v>0</v>
      </c>
      <c r="AL31" s="134" t="s">
        <v>46</v>
      </c>
      <c r="AM31" s="102">
        <v>251700</v>
      </c>
      <c r="AN31" s="102">
        <v>247700</v>
      </c>
      <c r="AO31" s="137">
        <v>2.7504870449223583E-2</v>
      </c>
    </row>
    <row r="32" spans="1:41" ht="29.1" customHeight="1">
      <c r="A32" s="6" t="s">
        <v>7</v>
      </c>
      <c r="B32" s="164">
        <v>1.0083322304546392</v>
      </c>
      <c r="C32" s="164">
        <v>162.25742525991916</v>
      </c>
      <c r="D32" s="164">
        <v>232.9772865043671</v>
      </c>
      <c r="E32" s="164">
        <v>613.0975186903529</v>
      </c>
      <c r="F32" s="164">
        <v>0</v>
      </c>
      <c r="G32" s="307">
        <v>32.901877729931961</v>
      </c>
      <c r="H32" s="307">
        <v>47.242153523260171</v>
      </c>
      <c r="I32" s="307">
        <v>124.32133422653027</v>
      </c>
      <c r="J32" s="307">
        <v>0</v>
      </c>
      <c r="K32" s="307">
        <v>56.310884195895994</v>
      </c>
      <c r="L32" s="307">
        <v>80.853970039312543</v>
      </c>
      <c r="M32" s="307">
        <v>212.77339585821579</v>
      </c>
      <c r="N32" s="307">
        <v>0</v>
      </c>
      <c r="O32" s="307">
        <v>73.044663334091211</v>
      </c>
      <c r="P32" s="307">
        <v>104.88116294179439</v>
      </c>
      <c r="Q32" s="307">
        <v>276.00278860560684</v>
      </c>
      <c r="R32" s="307">
        <v>0</v>
      </c>
      <c r="S32" s="166" t="s">
        <v>46</v>
      </c>
      <c r="T32" s="58">
        <v>240000</v>
      </c>
      <c r="U32" s="58" t="s">
        <v>160</v>
      </c>
      <c r="V32" s="183">
        <v>115342.9731416696</v>
      </c>
      <c r="W32" s="183">
        <v>55332.529109231291</v>
      </c>
      <c r="X32" s="183">
        <v>69324.497749099115</v>
      </c>
      <c r="Y32" s="183">
        <v>0</v>
      </c>
      <c r="Z32" s="259">
        <v>23388.762598906349</v>
      </c>
      <c r="AA32" s="259">
        <v>11220.097350389424</v>
      </c>
      <c r="AB32" s="259">
        <v>14057.329857022156</v>
      </c>
      <c r="AC32" s="259">
        <v>0</v>
      </c>
      <c r="AD32" s="259">
        <v>40029.384128254809</v>
      </c>
      <c r="AE32" s="259">
        <v>19202.96488092763</v>
      </c>
      <c r="AF32" s="259">
        <v>24058.829717252214</v>
      </c>
      <c r="AG32" s="259">
        <v>0</v>
      </c>
      <c r="AH32" s="259">
        <v>51924.826414508447</v>
      </c>
      <c r="AI32" s="259">
        <v>24909.466877914238</v>
      </c>
      <c r="AJ32" s="259">
        <v>31208.338174824752</v>
      </c>
      <c r="AK32" s="259">
        <v>0</v>
      </c>
      <c r="AL32" s="134" t="s">
        <v>46</v>
      </c>
      <c r="AM32" s="102">
        <v>1500</v>
      </c>
      <c r="AN32" s="102">
        <v>1500</v>
      </c>
      <c r="AO32" s="137">
        <v>5.4166666666666669E-2</v>
      </c>
    </row>
    <row r="33" spans="1:79" ht="29.1" customHeight="1">
      <c r="A33" s="345" t="s">
        <v>1</v>
      </c>
      <c r="B33" s="164">
        <v>160.48807199189872</v>
      </c>
      <c r="C33" s="164">
        <v>140569.41453444419</v>
      </c>
      <c r="D33" s="164">
        <v>12893.607106282816</v>
      </c>
      <c r="E33" s="164">
        <v>7025.0503511716934</v>
      </c>
      <c r="F33" s="164">
        <v>0</v>
      </c>
      <c r="G33" s="307">
        <v>29553.086869855902</v>
      </c>
      <c r="H33" s="307">
        <v>2710.7311511523617</v>
      </c>
      <c r="I33" s="307">
        <v>1476.9352492566363</v>
      </c>
      <c r="J33" s="307">
        <v>0</v>
      </c>
      <c r="K33" s="307">
        <v>50787.102851190764</v>
      </c>
      <c r="L33" s="307">
        <v>4658.4027713167616</v>
      </c>
      <c r="M33" s="307">
        <v>2538.1193761202376</v>
      </c>
      <c r="N33" s="307">
        <v>0</v>
      </c>
      <c r="O33" s="307">
        <v>60229.224813397537</v>
      </c>
      <c r="P33" s="307">
        <v>5524.4731838136931</v>
      </c>
      <c r="Q33" s="307">
        <v>3009.9957257948195</v>
      </c>
      <c r="R33" s="307">
        <v>0</v>
      </c>
      <c r="S33" s="166" t="s">
        <v>46</v>
      </c>
      <c r="T33" s="136">
        <v>23086256.660171676</v>
      </c>
      <c r="U33" s="58" t="s">
        <v>160</v>
      </c>
      <c r="V33" s="183">
        <v>22238403.111563865</v>
      </c>
      <c r="W33" s="183">
        <v>615584.37461916415</v>
      </c>
      <c r="X33" s="183">
        <v>232269.1739886459</v>
      </c>
      <c r="Y33" s="183">
        <v>0</v>
      </c>
      <c r="Z33" s="259">
        <v>4675365.9832728514</v>
      </c>
      <c r="AA33" s="259">
        <v>129419.46552952546</v>
      </c>
      <c r="AB33" s="259">
        <v>48831.896318342791</v>
      </c>
      <c r="AC33" s="259">
        <v>0</v>
      </c>
      <c r="AD33" s="259">
        <v>8034635.9114733888</v>
      </c>
      <c r="AE33" s="259">
        <v>222407.89044268781</v>
      </c>
      <c r="AF33" s="259">
        <v>83917.817169481059</v>
      </c>
      <c r="AG33" s="259">
        <v>0</v>
      </c>
      <c r="AH33" s="259">
        <v>9528401.2168176249</v>
      </c>
      <c r="AI33" s="259">
        <v>263757.01864695089</v>
      </c>
      <c r="AJ33" s="259">
        <v>99519.460500822053</v>
      </c>
      <c r="AK33" s="259">
        <v>0</v>
      </c>
      <c r="AL33" s="134" t="s">
        <v>46</v>
      </c>
      <c r="AM33" s="102">
        <v>1468200</v>
      </c>
      <c r="AN33" s="102">
        <v>1672000</v>
      </c>
      <c r="AO33" s="137">
        <v>0.57977456641509395</v>
      </c>
    </row>
    <row r="34" spans="1:79" ht="29.1" customHeight="1">
      <c r="A34" s="343" t="s">
        <v>44</v>
      </c>
      <c r="B34" s="164">
        <f t="shared" ref="B34" si="0">SUM(B6:B33)</f>
        <v>741.11433684421831</v>
      </c>
      <c r="C34" s="164">
        <v>509199.37539626367</v>
      </c>
      <c r="D34" s="164">
        <v>163636.18558463024</v>
      </c>
      <c r="E34" s="164">
        <v>68170.33744577071</v>
      </c>
      <c r="F34" s="164">
        <v>108.43841755367177</v>
      </c>
      <c r="G34" s="164">
        <v>110404.15155562139</v>
      </c>
      <c r="H34" s="164">
        <v>38059.28400079305</v>
      </c>
      <c r="I34" s="164">
        <v>16708.645503091346</v>
      </c>
      <c r="J34" s="164">
        <v>21.988685879015616</v>
      </c>
      <c r="K34" s="164">
        <v>172252.76784599407</v>
      </c>
      <c r="L34" s="164">
        <v>57027.927964745511</v>
      </c>
      <c r="M34" s="164">
        <v>21030.219399402657</v>
      </c>
      <c r="N34" s="164">
        <v>37.633181738644268</v>
      </c>
      <c r="O34" s="164">
        <v>226542.45599465384</v>
      </c>
      <c r="P34" s="164">
        <v>68548.973619099852</v>
      </c>
      <c r="Q34" s="164">
        <v>30431.472543274584</v>
      </c>
      <c r="R34" s="164">
        <v>48.816549936011896</v>
      </c>
      <c r="S34" s="165"/>
      <c r="T34" s="58">
        <v>88336051.239143848</v>
      </c>
      <c r="U34" s="58"/>
      <c r="V34" s="129">
        <v>74636810.199384958</v>
      </c>
      <c r="W34" s="129">
        <v>11262196.114058904</v>
      </c>
      <c r="X34" s="129">
        <v>2436665.027711418</v>
      </c>
      <c r="Y34" s="129">
        <v>379.89798857436347</v>
      </c>
      <c r="Z34" s="129">
        <v>16021178.401042599</v>
      </c>
      <c r="AA34" s="129">
        <v>2488321.4116808218</v>
      </c>
      <c r="AB34" s="129">
        <v>579768.33081960364</v>
      </c>
      <c r="AC34" s="129">
        <v>77.034115079159861</v>
      </c>
      <c r="AD34" s="129">
        <v>25493579.735953454</v>
      </c>
      <c r="AE34" s="129">
        <v>4074643.5026636426</v>
      </c>
      <c r="AF34" s="129">
        <v>779831.07936500059</v>
      </c>
      <c r="AG34" s="129">
        <v>131.84229693400138</v>
      </c>
      <c r="AH34" s="129">
        <v>33122052.062386807</v>
      </c>
      <c r="AI34" s="129">
        <v>4699231.1997142285</v>
      </c>
      <c r="AJ34" s="129">
        <v>1077065.6175267012</v>
      </c>
      <c r="AK34" s="129">
        <v>171.02157656120218</v>
      </c>
      <c r="AL34" s="129"/>
      <c r="AM34" s="102">
        <v>4293355</v>
      </c>
      <c r="AN34" s="102">
        <v>4476320</v>
      </c>
      <c r="AO34" s="137"/>
    </row>
    <row r="35" spans="1:79" s="48" customFormat="1" ht="29.1" customHeight="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138"/>
    </row>
    <row r="36" spans="1:79" ht="30" customHeight="1">
      <c r="A36" s="47" t="s">
        <v>29</v>
      </c>
      <c r="B36" s="253"/>
      <c r="C36" s="254"/>
      <c r="D36" s="254"/>
      <c r="E36" s="254"/>
      <c r="F36" s="254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133"/>
      <c r="T36" s="58"/>
      <c r="U36" s="58"/>
      <c r="V36" s="129"/>
      <c r="W36" s="129"/>
      <c r="X36" s="129"/>
      <c r="Y36" s="129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02" t="s">
        <v>140</v>
      </c>
      <c r="AN36" s="102" t="s">
        <v>140</v>
      </c>
      <c r="AO36" s="137"/>
    </row>
    <row r="37" spans="1:79" ht="30" customHeight="1">
      <c r="A37" s="47" t="s">
        <v>28</v>
      </c>
      <c r="B37" s="253"/>
      <c r="C37" s="254"/>
      <c r="D37" s="254"/>
      <c r="E37" s="254"/>
      <c r="F37" s="254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133"/>
      <c r="T37" s="58">
        <v>256820</v>
      </c>
      <c r="U37" s="58"/>
      <c r="V37" s="129"/>
      <c r="W37" s="129"/>
      <c r="X37" s="129"/>
      <c r="Y37" s="129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02">
        <v>27000</v>
      </c>
      <c r="AN37" s="102">
        <v>19600</v>
      </c>
      <c r="AO37" s="137">
        <v>0</v>
      </c>
    </row>
    <row r="38" spans="1:79" ht="30" customHeight="1">
      <c r="A38" s="47" t="s">
        <v>42</v>
      </c>
      <c r="B38" s="253"/>
      <c r="C38" s="254"/>
      <c r="D38" s="254"/>
      <c r="E38" s="254"/>
      <c r="F38" s="254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133"/>
      <c r="T38" s="58"/>
      <c r="U38" s="58"/>
      <c r="V38" s="129"/>
      <c r="W38" s="129"/>
      <c r="X38" s="129"/>
      <c r="Y38" s="129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02" t="s">
        <v>140</v>
      </c>
      <c r="AN38" s="102" t="s">
        <v>140</v>
      </c>
      <c r="AO38" s="137"/>
    </row>
    <row r="39" spans="1:79" s="48" customFormat="1" ht="30" customHeight="1">
      <c r="A39" s="2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138"/>
    </row>
    <row r="40" spans="1:79" ht="36" customHeight="1">
      <c r="A40" s="344" t="s">
        <v>43</v>
      </c>
      <c r="B40" s="117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135">
        <v>4320355</v>
      </c>
      <c r="AN40" s="135">
        <v>4495920</v>
      </c>
      <c r="AO40" s="137"/>
    </row>
    <row r="44" spans="1:79" ht="18" thickBot="1"/>
    <row r="45" spans="1:79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8"/>
    </row>
    <row r="47" spans="1:79" ht="18.75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59"/>
      <c r="S47" s="172"/>
      <c r="T47" s="448" t="s">
        <v>30</v>
      </c>
      <c r="U47" s="168"/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3"/>
      <c r="AL47" s="460" t="s">
        <v>435</v>
      </c>
    </row>
    <row r="48" spans="1:79" ht="18.75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59"/>
      <c r="S48" s="177"/>
      <c r="T48" s="449"/>
      <c r="U48" s="178"/>
      <c r="V48" s="451" t="s">
        <v>43</v>
      </c>
      <c r="W48" s="452"/>
      <c r="X48" s="452"/>
      <c r="Y48" s="453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3"/>
      <c r="AL48" s="461"/>
    </row>
    <row r="49" spans="1:38" ht="18.75">
      <c r="A49" s="4"/>
      <c r="B49" s="445"/>
      <c r="C49" s="430" t="s">
        <v>58</v>
      </c>
      <c r="D49" s="5" t="s">
        <v>59</v>
      </c>
      <c r="E49" s="430" t="s">
        <v>60</v>
      </c>
      <c r="F49" s="430" t="s">
        <v>154</v>
      </c>
      <c r="G49" s="430" t="s">
        <v>58</v>
      </c>
      <c r="H49" s="5" t="s">
        <v>59</v>
      </c>
      <c r="I49" s="430" t="s">
        <v>60</v>
      </c>
      <c r="J49" s="430" t="s">
        <v>154</v>
      </c>
      <c r="K49" s="430" t="s">
        <v>58</v>
      </c>
      <c r="L49" s="5" t="s">
        <v>59</v>
      </c>
      <c r="M49" s="430" t="s">
        <v>60</v>
      </c>
      <c r="N49" s="430" t="s">
        <v>154</v>
      </c>
      <c r="O49" s="430" t="s">
        <v>58</v>
      </c>
      <c r="P49" s="5" t="s">
        <v>59</v>
      </c>
      <c r="Q49" s="430" t="s">
        <v>60</v>
      </c>
      <c r="R49" s="430" t="s">
        <v>154</v>
      </c>
      <c r="S49" s="174"/>
      <c r="T49" s="450"/>
      <c r="U49" s="429"/>
      <c r="V49" s="428" t="s">
        <v>58</v>
      </c>
      <c r="W49" s="11" t="s">
        <v>59</v>
      </c>
      <c r="X49" s="428" t="s">
        <v>60</v>
      </c>
      <c r="Y49" s="428" t="s">
        <v>154</v>
      </c>
      <c r="Z49" s="428" t="s">
        <v>58</v>
      </c>
      <c r="AA49" s="11" t="s">
        <v>59</v>
      </c>
      <c r="AB49" s="428" t="s">
        <v>60</v>
      </c>
      <c r="AC49" s="428" t="s">
        <v>154</v>
      </c>
      <c r="AD49" s="428" t="s">
        <v>58</v>
      </c>
      <c r="AE49" s="11" t="s">
        <v>59</v>
      </c>
      <c r="AF49" s="428" t="s">
        <v>60</v>
      </c>
      <c r="AG49" s="428" t="s">
        <v>154</v>
      </c>
      <c r="AH49" s="428" t="s">
        <v>58</v>
      </c>
      <c r="AI49" s="11" t="s">
        <v>59</v>
      </c>
      <c r="AJ49" s="428" t="s">
        <v>60</v>
      </c>
      <c r="AK49" s="428" t="s">
        <v>154</v>
      </c>
      <c r="AL49" s="462"/>
    </row>
    <row r="50" spans="1:38" ht="29.1" customHeight="1">
      <c r="A50" s="342" t="s">
        <v>6</v>
      </c>
      <c r="B50" s="437" t="s">
        <v>470</v>
      </c>
      <c r="C50" s="437" t="s">
        <v>217</v>
      </c>
      <c r="D50" s="437" t="s">
        <v>217</v>
      </c>
      <c r="E50" s="437" t="s">
        <v>217</v>
      </c>
      <c r="F50" s="437" t="s">
        <v>217</v>
      </c>
      <c r="G50" s="438" t="s">
        <v>217</v>
      </c>
      <c r="H50" s="438" t="s">
        <v>217</v>
      </c>
      <c r="I50" s="438" t="s">
        <v>217</v>
      </c>
      <c r="J50" s="438" t="s">
        <v>217</v>
      </c>
      <c r="K50" s="438" t="s">
        <v>217</v>
      </c>
      <c r="L50" s="438" t="s">
        <v>217</v>
      </c>
      <c r="M50" s="438" t="s">
        <v>217</v>
      </c>
      <c r="N50" s="438" t="s">
        <v>217</v>
      </c>
      <c r="O50" s="438" t="s">
        <v>217</v>
      </c>
      <c r="P50" s="438" t="s">
        <v>217</v>
      </c>
      <c r="Q50" s="438" t="s">
        <v>217</v>
      </c>
      <c r="R50" s="438" t="s">
        <v>217</v>
      </c>
      <c r="S50" s="109"/>
      <c r="T50" s="99" t="s">
        <v>174</v>
      </c>
      <c r="U50" s="99"/>
      <c r="V50" s="314" t="s">
        <v>217</v>
      </c>
      <c r="W50" s="314" t="s">
        <v>217</v>
      </c>
      <c r="X50" s="314" t="s">
        <v>217</v>
      </c>
      <c r="Y50" s="314" t="s">
        <v>217</v>
      </c>
      <c r="Z50" s="436" t="s">
        <v>217</v>
      </c>
      <c r="AA50" s="436" t="s">
        <v>217</v>
      </c>
      <c r="AB50" s="436" t="s">
        <v>217</v>
      </c>
      <c r="AC50" s="436" t="s">
        <v>217</v>
      </c>
      <c r="AD50" s="436" t="s">
        <v>217</v>
      </c>
      <c r="AE50" s="436" t="s">
        <v>217</v>
      </c>
      <c r="AF50" s="436" t="s">
        <v>217</v>
      </c>
      <c r="AG50" s="436" t="s">
        <v>217</v>
      </c>
      <c r="AH50" s="436" t="s">
        <v>217</v>
      </c>
      <c r="AI50" s="436" t="s">
        <v>217</v>
      </c>
      <c r="AJ50" s="436" t="s">
        <v>217</v>
      </c>
      <c r="AK50" s="436" t="s">
        <v>217</v>
      </c>
      <c r="AL50" s="204"/>
    </row>
    <row r="51" spans="1:38" ht="29.1" customHeight="1">
      <c r="A51" s="6" t="s">
        <v>9</v>
      </c>
      <c r="B51" s="437" t="s">
        <v>472</v>
      </c>
      <c r="C51" s="437" t="s">
        <v>217</v>
      </c>
      <c r="D51" s="437" t="s">
        <v>217</v>
      </c>
      <c r="E51" s="437" t="s">
        <v>217</v>
      </c>
      <c r="F51" s="437" t="s">
        <v>217</v>
      </c>
      <c r="G51" s="438" t="s">
        <v>217</v>
      </c>
      <c r="H51" s="438" t="s">
        <v>217</v>
      </c>
      <c r="I51" s="438" t="s">
        <v>217</v>
      </c>
      <c r="J51" s="438" t="s">
        <v>217</v>
      </c>
      <c r="K51" s="438" t="s">
        <v>217</v>
      </c>
      <c r="L51" s="438" t="s">
        <v>217</v>
      </c>
      <c r="M51" s="438" t="s">
        <v>217</v>
      </c>
      <c r="N51" s="438" t="s">
        <v>217</v>
      </c>
      <c r="O51" s="438" t="s">
        <v>217</v>
      </c>
      <c r="P51" s="438" t="s">
        <v>217</v>
      </c>
      <c r="Q51" s="438" t="s">
        <v>217</v>
      </c>
      <c r="R51" s="438" t="s">
        <v>217</v>
      </c>
      <c r="S51" s="109"/>
      <c r="T51" s="99" t="s">
        <v>175</v>
      </c>
      <c r="U51" s="99"/>
      <c r="V51" s="314" t="s">
        <v>217</v>
      </c>
      <c r="W51" s="314" t="s">
        <v>217</v>
      </c>
      <c r="X51" s="314" t="s">
        <v>217</v>
      </c>
      <c r="Y51" s="314" t="s">
        <v>217</v>
      </c>
      <c r="Z51" s="436" t="s">
        <v>217</v>
      </c>
      <c r="AA51" s="436" t="s">
        <v>217</v>
      </c>
      <c r="AB51" s="436" t="s">
        <v>217</v>
      </c>
      <c r="AC51" s="436" t="s">
        <v>217</v>
      </c>
      <c r="AD51" s="436" t="s">
        <v>217</v>
      </c>
      <c r="AE51" s="436" t="s">
        <v>217</v>
      </c>
      <c r="AF51" s="436" t="s">
        <v>217</v>
      </c>
      <c r="AG51" s="436" t="s">
        <v>217</v>
      </c>
      <c r="AH51" s="436" t="s">
        <v>217</v>
      </c>
      <c r="AI51" s="436" t="s">
        <v>217</v>
      </c>
      <c r="AJ51" s="436" t="s">
        <v>217</v>
      </c>
      <c r="AK51" s="436" t="s">
        <v>217</v>
      </c>
      <c r="AL51" s="204"/>
    </row>
    <row r="52" spans="1:38" ht="29.1" customHeight="1">
      <c r="A52" s="6" t="s">
        <v>18</v>
      </c>
      <c r="B52" s="437" t="s">
        <v>471</v>
      </c>
      <c r="C52" s="437" t="s">
        <v>217</v>
      </c>
      <c r="D52" s="437" t="s">
        <v>217</v>
      </c>
      <c r="E52" s="437" t="s">
        <v>217</v>
      </c>
      <c r="F52" s="437" t="s">
        <v>217</v>
      </c>
      <c r="G52" s="438" t="s">
        <v>217</v>
      </c>
      <c r="H52" s="438" t="s">
        <v>217</v>
      </c>
      <c r="I52" s="438" t="s">
        <v>217</v>
      </c>
      <c r="J52" s="438" t="s">
        <v>217</v>
      </c>
      <c r="K52" s="438" t="s">
        <v>217</v>
      </c>
      <c r="L52" s="438" t="s">
        <v>217</v>
      </c>
      <c r="M52" s="438" t="s">
        <v>217</v>
      </c>
      <c r="N52" s="438" t="s">
        <v>217</v>
      </c>
      <c r="O52" s="438" t="s">
        <v>217</v>
      </c>
      <c r="P52" s="438" t="s">
        <v>217</v>
      </c>
      <c r="Q52" s="438" t="s">
        <v>217</v>
      </c>
      <c r="R52" s="438" t="s">
        <v>217</v>
      </c>
      <c r="S52" s="109"/>
      <c r="T52" s="99" t="s">
        <v>176</v>
      </c>
      <c r="U52" s="99"/>
      <c r="V52" s="314" t="s">
        <v>217</v>
      </c>
      <c r="W52" s="314" t="s">
        <v>217</v>
      </c>
      <c r="X52" s="314" t="s">
        <v>217</v>
      </c>
      <c r="Y52" s="314" t="s">
        <v>217</v>
      </c>
      <c r="Z52" s="436" t="s">
        <v>217</v>
      </c>
      <c r="AA52" s="436" t="s">
        <v>217</v>
      </c>
      <c r="AB52" s="436" t="s">
        <v>217</v>
      </c>
      <c r="AC52" s="436" t="s">
        <v>217</v>
      </c>
      <c r="AD52" s="436" t="s">
        <v>217</v>
      </c>
      <c r="AE52" s="436" t="s">
        <v>217</v>
      </c>
      <c r="AF52" s="436" t="s">
        <v>217</v>
      </c>
      <c r="AG52" s="436" t="s">
        <v>217</v>
      </c>
      <c r="AH52" s="436" t="s">
        <v>217</v>
      </c>
      <c r="AI52" s="436" t="s">
        <v>217</v>
      </c>
      <c r="AJ52" s="436" t="s">
        <v>217</v>
      </c>
      <c r="AK52" s="436" t="s">
        <v>217</v>
      </c>
      <c r="AL52" s="204"/>
    </row>
    <row r="53" spans="1:38" ht="29.1" customHeight="1">
      <c r="A53" s="6" t="s">
        <v>16</v>
      </c>
      <c r="B53" s="437" t="s">
        <v>217</v>
      </c>
      <c r="C53" s="437" t="s">
        <v>217</v>
      </c>
      <c r="D53" s="437" t="s">
        <v>217</v>
      </c>
      <c r="E53" s="437" t="s">
        <v>217</v>
      </c>
      <c r="F53" s="437" t="s">
        <v>217</v>
      </c>
      <c r="G53" s="438" t="s">
        <v>217</v>
      </c>
      <c r="H53" s="438" t="s">
        <v>217</v>
      </c>
      <c r="I53" s="438" t="s">
        <v>217</v>
      </c>
      <c r="J53" s="438" t="s">
        <v>217</v>
      </c>
      <c r="K53" s="438" t="s">
        <v>217</v>
      </c>
      <c r="L53" s="438" t="s">
        <v>217</v>
      </c>
      <c r="M53" s="438" t="s">
        <v>217</v>
      </c>
      <c r="N53" s="438" t="s">
        <v>217</v>
      </c>
      <c r="O53" s="438" t="s">
        <v>217</v>
      </c>
      <c r="P53" s="438" t="s">
        <v>217</v>
      </c>
      <c r="Q53" s="438" t="s">
        <v>217</v>
      </c>
      <c r="R53" s="438" t="s">
        <v>217</v>
      </c>
      <c r="S53" s="109"/>
      <c r="T53" s="314" t="s">
        <v>217</v>
      </c>
      <c r="U53" s="99"/>
      <c r="V53" s="314" t="s">
        <v>217</v>
      </c>
      <c r="W53" s="314" t="s">
        <v>217</v>
      </c>
      <c r="X53" s="314" t="s">
        <v>217</v>
      </c>
      <c r="Y53" s="314" t="s">
        <v>217</v>
      </c>
      <c r="Z53" s="436" t="s">
        <v>217</v>
      </c>
      <c r="AA53" s="436" t="s">
        <v>217</v>
      </c>
      <c r="AB53" s="436" t="s">
        <v>217</v>
      </c>
      <c r="AC53" s="436" t="s">
        <v>217</v>
      </c>
      <c r="AD53" s="436" t="s">
        <v>217</v>
      </c>
      <c r="AE53" s="436" t="s">
        <v>217</v>
      </c>
      <c r="AF53" s="436" t="s">
        <v>217</v>
      </c>
      <c r="AG53" s="436" t="s">
        <v>217</v>
      </c>
      <c r="AH53" s="436" t="s">
        <v>217</v>
      </c>
      <c r="AI53" s="436" t="s">
        <v>217</v>
      </c>
      <c r="AJ53" s="436" t="s">
        <v>217</v>
      </c>
      <c r="AK53" s="436" t="s">
        <v>217</v>
      </c>
      <c r="AL53" s="204"/>
    </row>
    <row r="54" spans="1:38" ht="29.1" customHeight="1">
      <c r="A54" s="6" t="s">
        <v>22</v>
      </c>
      <c r="B54" s="437" t="s">
        <v>217</v>
      </c>
      <c r="C54" s="437" t="s">
        <v>217</v>
      </c>
      <c r="D54" s="437" t="s">
        <v>217</v>
      </c>
      <c r="E54" s="437" t="s">
        <v>217</v>
      </c>
      <c r="F54" s="437" t="s">
        <v>217</v>
      </c>
      <c r="G54" s="438" t="s">
        <v>217</v>
      </c>
      <c r="H54" s="438" t="s">
        <v>217</v>
      </c>
      <c r="I54" s="438" t="s">
        <v>217</v>
      </c>
      <c r="J54" s="438" t="s">
        <v>217</v>
      </c>
      <c r="K54" s="438" t="s">
        <v>217</v>
      </c>
      <c r="L54" s="438" t="s">
        <v>217</v>
      </c>
      <c r="M54" s="438" t="s">
        <v>217</v>
      </c>
      <c r="N54" s="438" t="s">
        <v>217</v>
      </c>
      <c r="O54" s="438" t="s">
        <v>217</v>
      </c>
      <c r="P54" s="438" t="s">
        <v>217</v>
      </c>
      <c r="Q54" s="438" t="s">
        <v>217</v>
      </c>
      <c r="R54" s="438" t="s">
        <v>217</v>
      </c>
      <c r="S54" s="109"/>
      <c r="T54" s="314" t="s">
        <v>217</v>
      </c>
      <c r="U54" s="99"/>
      <c r="V54" s="314" t="s">
        <v>217</v>
      </c>
      <c r="W54" s="314" t="s">
        <v>217</v>
      </c>
      <c r="X54" s="314" t="s">
        <v>217</v>
      </c>
      <c r="Y54" s="314" t="s">
        <v>217</v>
      </c>
      <c r="Z54" s="436" t="s">
        <v>217</v>
      </c>
      <c r="AA54" s="436" t="s">
        <v>217</v>
      </c>
      <c r="AB54" s="436" t="s">
        <v>217</v>
      </c>
      <c r="AC54" s="436" t="s">
        <v>217</v>
      </c>
      <c r="AD54" s="436" t="s">
        <v>217</v>
      </c>
      <c r="AE54" s="436" t="s">
        <v>217</v>
      </c>
      <c r="AF54" s="436" t="s">
        <v>217</v>
      </c>
      <c r="AG54" s="436" t="s">
        <v>217</v>
      </c>
      <c r="AH54" s="436" t="s">
        <v>217</v>
      </c>
      <c r="AI54" s="436" t="s">
        <v>217</v>
      </c>
      <c r="AJ54" s="436" t="s">
        <v>217</v>
      </c>
      <c r="AK54" s="436" t="s">
        <v>217</v>
      </c>
      <c r="AL54" s="204"/>
    </row>
    <row r="55" spans="1:38" ht="29.1" customHeight="1">
      <c r="A55" s="6" t="s">
        <v>19</v>
      </c>
      <c r="B55" s="437" t="s">
        <v>473</v>
      </c>
      <c r="C55" s="437" t="s">
        <v>217</v>
      </c>
      <c r="D55" s="437" t="s">
        <v>217</v>
      </c>
      <c r="E55" s="437" t="s">
        <v>217</v>
      </c>
      <c r="F55" s="437" t="s">
        <v>217</v>
      </c>
      <c r="G55" s="438" t="s">
        <v>217</v>
      </c>
      <c r="H55" s="438" t="s">
        <v>217</v>
      </c>
      <c r="I55" s="438" t="s">
        <v>217</v>
      </c>
      <c r="J55" s="438" t="s">
        <v>217</v>
      </c>
      <c r="K55" s="438" t="s">
        <v>217</v>
      </c>
      <c r="L55" s="438" t="s">
        <v>217</v>
      </c>
      <c r="M55" s="438" t="s">
        <v>217</v>
      </c>
      <c r="N55" s="438" t="s">
        <v>217</v>
      </c>
      <c r="O55" s="438" t="s">
        <v>217</v>
      </c>
      <c r="P55" s="438" t="s">
        <v>217</v>
      </c>
      <c r="Q55" s="438" t="s">
        <v>217</v>
      </c>
      <c r="R55" s="438" t="s">
        <v>217</v>
      </c>
      <c r="S55" s="109"/>
      <c r="T55" s="99" t="s">
        <v>177</v>
      </c>
      <c r="U55" s="99"/>
      <c r="V55" s="314" t="s">
        <v>217</v>
      </c>
      <c r="W55" s="314" t="s">
        <v>217</v>
      </c>
      <c r="X55" s="314" t="s">
        <v>217</v>
      </c>
      <c r="Y55" s="314" t="s">
        <v>217</v>
      </c>
      <c r="Z55" s="436" t="s">
        <v>217</v>
      </c>
      <c r="AA55" s="436" t="s">
        <v>217</v>
      </c>
      <c r="AB55" s="436" t="s">
        <v>217</v>
      </c>
      <c r="AC55" s="436" t="s">
        <v>217</v>
      </c>
      <c r="AD55" s="436" t="s">
        <v>217</v>
      </c>
      <c r="AE55" s="436" t="s">
        <v>217</v>
      </c>
      <c r="AF55" s="436" t="s">
        <v>217</v>
      </c>
      <c r="AG55" s="436" t="s">
        <v>217</v>
      </c>
      <c r="AH55" s="436" t="s">
        <v>217</v>
      </c>
      <c r="AI55" s="436" t="s">
        <v>217</v>
      </c>
      <c r="AJ55" s="436" t="s">
        <v>217</v>
      </c>
      <c r="AK55" s="436" t="s">
        <v>217</v>
      </c>
      <c r="AL55" s="204"/>
    </row>
    <row r="56" spans="1:38" ht="29.1" customHeight="1">
      <c r="A56" s="6" t="s">
        <v>3</v>
      </c>
      <c r="B56" s="437" t="s">
        <v>474</v>
      </c>
      <c r="C56" s="437" t="s">
        <v>217</v>
      </c>
      <c r="D56" s="437" t="s">
        <v>217</v>
      </c>
      <c r="E56" s="437" t="s">
        <v>217</v>
      </c>
      <c r="F56" s="437" t="s">
        <v>217</v>
      </c>
      <c r="G56" s="438" t="s">
        <v>217</v>
      </c>
      <c r="H56" s="438" t="s">
        <v>217</v>
      </c>
      <c r="I56" s="438" t="s">
        <v>217</v>
      </c>
      <c r="J56" s="438" t="s">
        <v>217</v>
      </c>
      <c r="K56" s="438" t="s">
        <v>217</v>
      </c>
      <c r="L56" s="438" t="s">
        <v>217</v>
      </c>
      <c r="M56" s="438" t="s">
        <v>217</v>
      </c>
      <c r="N56" s="438" t="s">
        <v>217</v>
      </c>
      <c r="O56" s="438" t="s">
        <v>217</v>
      </c>
      <c r="P56" s="438" t="s">
        <v>217</v>
      </c>
      <c r="Q56" s="438" t="s">
        <v>217</v>
      </c>
      <c r="R56" s="438" t="s">
        <v>217</v>
      </c>
      <c r="S56" s="109"/>
      <c r="T56" s="99" t="s">
        <v>184</v>
      </c>
      <c r="U56" s="99"/>
      <c r="V56" s="314" t="s">
        <v>217</v>
      </c>
      <c r="W56" s="314" t="s">
        <v>217</v>
      </c>
      <c r="X56" s="314" t="s">
        <v>217</v>
      </c>
      <c r="Y56" s="314" t="s">
        <v>217</v>
      </c>
      <c r="Z56" s="436" t="s">
        <v>217</v>
      </c>
      <c r="AA56" s="436" t="s">
        <v>217</v>
      </c>
      <c r="AB56" s="436" t="s">
        <v>217</v>
      </c>
      <c r="AC56" s="436" t="s">
        <v>217</v>
      </c>
      <c r="AD56" s="436" t="s">
        <v>217</v>
      </c>
      <c r="AE56" s="436" t="s">
        <v>217</v>
      </c>
      <c r="AF56" s="436" t="s">
        <v>217</v>
      </c>
      <c r="AG56" s="436" t="s">
        <v>217</v>
      </c>
      <c r="AH56" s="436" t="s">
        <v>217</v>
      </c>
      <c r="AI56" s="436" t="s">
        <v>217</v>
      </c>
      <c r="AJ56" s="436" t="s">
        <v>217</v>
      </c>
      <c r="AK56" s="436" t="s">
        <v>217</v>
      </c>
      <c r="AL56" s="204"/>
    </row>
    <row r="57" spans="1:38" ht="29.1" customHeight="1">
      <c r="A57" s="6" t="s">
        <v>20</v>
      </c>
      <c r="B57" s="437" t="s">
        <v>217</v>
      </c>
      <c r="C57" s="437" t="s">
        <v>217</v>
      </c>
      <c r="D57" s="437" t="s">
        <v>217</v>
      </c>
      <c r="E57" s="437" t="s">
        <v>217</v>
      </c>
      <c r="F57" s="437" t="s">
        <v>217</v>
      </c>
      <c r="G57" s="438" t="s">
        <v>217</v>
      </c>
      <c r="H57" s="438" t="s">
        <v>217</v>
      </c>
      <c r="I57" s="438" t="s">
        <v>217</v>
      </c>
      <c r="J57" s="438" t="s">
        <v>217</v>
      </c>
      <c r="K57" s="438" t="s">
        <v>217</v>
      </c>
      <c r="L57" s="438" t="s">
        <v>217</v>
      </c>
      <c r="M57" s="438" t="s">
        <v>217</v>
      </c>
      <c r="N57" s="438" t="s">
        <v>217</v>
      </c>
      <c r="O57" s="438" t="s">
        <v>217</v>
      </c>
      <c r="P57" s="438" t="s">
        <v>217</v>
      </c>
      <c r="Q57" s="438" t="s">
        <v>217</v>
      </c>
      <c r="R57" s="438" t="s">
        <v>217</v>
      </c>
      <c r="S57" s="109"/>
      <c r="T57" s="314" t="s">
        <v>217</v>
      </c>
      <c r="U57" s="99"/>
      <c r="V57" s="314" t="s">
        <v>217</v>
      </c>
      <c r="W57" s="314" t="s">
        <v>217</v>
      </c>
      <c r="X57" s="314" t="s">
        <v>217</v>
      </c>
      <c r="Y57" s="314" t="s">
        <v>217</v>
      </c>
      <c r="Z57" s="436" t="s">
        <v>217</v>
      </c>
      <c r="AA57" s="436" t="s">
        <v>217</v>
      </c>
      <c r="AB57" s="436" t="s">
        <v>217</v>
      </c>
      <c r="AC57" s="436" t="s">
        <v>217</v>
      </c>
      <c r="AD57" s="436" t="s">
        <v>217</v>
      </c>
      <c r="AE57" s="436" t="s">
        <v>217</v>
      </c>
      <c r="AF57" s="436" t="s">
        <v>217</v>
      </c>
      <c r="AG57" s="436" t="s">
        <v>217</v>
      </c>
      <c r="AH57" s="436" t="s">
        <v>217</v>
      </c>
      <c r="AI57" s="436" t="s">
        <v>217</v>
      </c>
      <c r="AJ57" s="436" t="s">
        <v>217</v>
      </c>
      <c r="AK57" s="436" t="s">
        <v>217</v>
      </c>
      <c r="AL57" s="204"/>
    </row>
    <row r="58" spans="1:38" ht="29.1" customHeight="1">
      <c r="A58" s="6" t="s">
        <v>13</v>
      </c>
      <c r="B58" s="437" t="s">
        <v>217</v>
      </c>
      <c r="C58" s="437" t="s">
        <v>217</v>
      </c>
      <c r="D58" s="437" t="s">
        <v>217</v>
      </c>
      <c r="E58" s="437" t="s">
        <v>217</v>
      </c>
      <c r="F58" s="437" t="s">
        <v>217</v>
      </c>
      <c r="G58" s="438" t="s">
        <v>217</v>
      </c>
      <c r="H58" s="438" t="s">
        <v>217</v>
      </c>
      <c r="I58" s="438" t="s">
        <v>217</v>
      </c>
      <c r="J58" s="438" t="s">
        <v>217</v>
      </c>
      <c r="K58" s="438" t="s">
        <v>217</v>
      </c>
      <c r="L58" s="438" t="s">
        <v>217</v>
      </c>
      <c r="M58" s="438" t="s">
        <v>217</v>
      </c>
      <c r="N58" s="438" t="s">
        <v>217</v>
      </c>
      <c r="O58" s="438" t="s">
        <v>217</v>
      </c>
      <c r="P58" s="438" t="s">
        <v>217</v>
      </c>
      <c r="Q58" s="438" t="s">
        <v>217</v>
      </c>
      <c r="R58" s="438" t="s">
        <v>217</v>
      </c>
      <c r="S58" s="109"/>
      <c r="T58" s="314" t="s">
        <v>217</v>
      </c>
      <c r="U58" s="99"/>
      <c r="V58" s="314" t="s">
        <v>217</v>
      </c>
      <c r="W58" s="314" t="s">
        <v>217</v>
      </c>
      <c r="X58" s="314" t="s">
        <v>217</v>
      </c>
      <c r="Y58" s="314" t="s">
        <v>217</v>
      </c>
      <c r="Z58" s="436" t="s">
        <v>217</v>
      </c>
      <c r="AA58" s="436" t="s">
        <v>217</v>
      </c>
      <c r="AB58" s="436" t="s">
        <v>217</v>
      </c>
      <c r="AC58" s="436" t="s">
        <v>217</v>
      </c>
      <c r="AD58" s="436" t="s">
        <v>217</v>
      </c>
      <c r="AE58" s="436" t="s">
        <v>217</v>
      </c>
      <c r="AF58" s="436" t="s">
        <v>217</v>
      </c>
      <c r="AG58" s="436" t="s">
        <v>217</v>
      </c>
      <c r="AH58" s="436" t="s">
        <v>217</v>
      </c>
      <c r="AI58" s="436" t="s">
        <v>217</v>
      </c>
      <c r="AJ58" s="436" t="s">
        <v>217</v>
      </c>
      <c r="AK58" s="436" t="s">
        <v>217</v>
      </c>
      <c r="AL58" s="204"/>
    </row>
    <row r="59" spans="1:38" ht="29.1" customHeight="1">
      <c r="A59" s="6" t="s">
        <v>4</v>
      </c>
      <c r="B59" s="437" t="s">
        <v>475</v>
      </c>
      <c r="C59" s="437" t="s">
        <v>217</v>
      </c>
      <c r="D59" s="437" t="s">
        <v>217</v>
      </c>
      <c r="E59" s="437" t="s">
        <v>217</v>
      </c>
      <c r="F59" s="437" t="s">
        <v>217</v>
      </c>
      <c r="G59" s="438" t="s">
        <v>217</v>
      </c>
      <c r="H59" s="438" t="s">
        <v>217</v>
      </c>
      <c r="I59" s="438" t="s">
        <v>217</v>
      </c>
      <c r="J59" s="438" t="s">
        <v>217</v>
      </c>
      <c r="K59" s="438" t="s">
        <v>217</v>
      </c>
      <c r="L59" s="438" t="s">
        <v>217</v>
      </c>
      <c r="M59" s="438" t="s">
        <v>217</v>
      </c>
      <c r="N59" s="438" t="s">
        <v>217</v>
      </c>
      <c r="O59" s="438" t="s">
        <v>217</v>
      </c>
      <c r="P59" s="438" t="s">
        <v>217</v>
      </c>
      <c r="Q59" s="438" t="s">
        <v>217</v>
      </c>
      <c r="R59" s="438" t="s">
        <v>217</v>
      </c>
      <c r="S59" s="109"/>
      <c r="T59" s="288" t="s">
        <v>229</v>
      </c>
      <c r="U59" s="288"/>
      <c r="V59" s="314" t="s">
        <v>217</v>
      </c>
      <c r="W59" s="314" t="s">
        <v>217</v>
      </c>
      <c r="X59" s="314" t="s">
        <v>217</v>
      </c>
      <c r="Y59" s="314" t="s">
        <v>217</v>
      </c>
      <c r="Z59" s="436" t="s">
        <v>217</v>
      </c>
      <c r="AA59" s="436" t="s">
        <v>217</v>
      </c>
      <c r="AB59" s="436" t="s">
        <v>217</v>
      </c>
      <c r="AC59" s="436" t="s">
        <v>217</v>
      </c>
      <c r="AD59" s="436" t="s">
        <v>217</v>
      </c>
      <c r="AE59" s="436" t="s">
        <v>217</v>
      </c>
      <c r="AF59" s="436" t="s">
        <v>217</v>
      </c>
      <c r="AG59" s="436" t="s">
        <v>217</v>
      </c>
      <c r="AH59" s="436" t="s">
        <v>217</v>
      </c>
      <c r="AI59" s="436" t="s">
        <v>217</v>
      </c>
      <c r="AJ59" s="436" t="s">
        <v>217</v>
      </c>
      <c r="AK59" s="436" t="s">
        <v>217</v>
      </c>
      <c r="AL59" s="204"/>
    </row>
    <row r="60" spans="1:38" ht="29.1" customHeight="1">
      <c r="A60" s="7" t="s">
        <v>0</v>
      </c>
      <c r="B60" s="437" t="s">
        <v>469</v>
      </c>
      <c r="C60" s="437" t="s">
        <v>469</v>
      </c>
      <c r="D60" s="437" t="s">
        <v>469</v>
      </c>
      <c r="E60" s="437" t="s">
        <v>469</v>
      </c>
      <c r="F60" s="437" t="s">
        <v>469</v>
      </c>
      <c r="G60" s="438" t="s">
        <v>469</v>
      </c>
      <c r="H60" s="438" t="s">
        <v>469</v>
      </c>
      <c r="I60" s="438" t="s">
        <v>469</v>
      </c>
      <c r="J60" s="438" t="s">
        <v>469</v>
      </c>
      <c r="K60" s="438" t="s">
        <v>469</v>
      </c>
      <c r="L60" s="438" t="s">
        <v>469</v>
      </c>
      <c r="M60" s="438" t="s">
        <v>469</v>
      </c>
      <c r="N60" s="438" t="s">
        <v>469</v>
      </c>
      <c r="O60" s="438" t="s">
        <v>469</v>
      </c>
      <c r="P60" s="438" t="s">
        <v>469</v>
      </c>
      <c r="Q60" s="438" t="s">
        <v>469</v>
      </c>
      <c r="R60" s="438" t="s">
        <v>469</v>
      </c>
      <c r="S60" s="109"/>
      <c r="T60" s="288" t="s">
        <v>231</v>
      </c>
      <c r="U60" s="288"/>
      <c r="V60" s="288" t="s">
        <v>232</v>
      </c>
      <c r="W60" s="288" t="s">
        <v>232</v>
      </c>
      <c r="X60" s="288" t="s">
        <v>232</v>
      </c>
      <c r="Y60" s="288" t="s">
        <v>232</v>
      </c>
      <c r="Z60" s="204" t="s">
        <v>232</v>
      </c>
      <c r="AA60" s="204" t="s">
        <v>232</v>
      </c>
      <c r="AB60" s="204" t="s">
        <v>232</v>
      </c>
      <c r="AC60" s="204"/>
      <c r="AD60" s="204" t="s">
        <v>232</v>
      </c>
      <c r="AE60" s="204" t="s">
        <v>232</v>
      </c>
      <c r="AF60" s="204" t="s">
        <v>232</v>
      </c>
      <c r="AG60" s="204"/>
      <c r="AH60" s="204" t="s">
        <v>232</v>
      </c>
      <c r="AI60" s="204" t="s">
        <v>232</v>
      </c>
      <c r="AJ60" s="204" t="s">
        <v>232</v>
      </c>
      <c r="AK60" s="204"/>
      <c r="AL60" s="204"/>
    </row>
    <row r="61" spans="1:38" ht="29.1" customHeight="1">
      <c r="A61" s="6" t="s">
        <v>15</v>
      </c>
      <c r="B61" s="437" t="s">
        <v>217</v>
      </c>
      <c r="C61" s="437" t="s">
        <v>217</v>
      </c>
      <c r="D61" s="437" t="s">
        <v>217</v>
      </c>
      <c r="E61" s="437" t="s">
        <v>217</v>
      </c>
      <c r="F61" s="437" t="s">
        <v>217</v>
      </c>
      <c r="G61" s="438" t="s">
        <v>217</v>
      </c>
      <c r="H61" s="438" t="s">
        <v>217</v>
      </c>
      <c r="I61" s="438" t="s">
        <v>217</v>
      </c>
      <c r="J61" s="438" t="s">
        <v>217</v>
      </c>
      <c r="K61" s="438" t="s">
        <v>217</v>
      </c>
      <c r="L61" s="438" t="s">
        <v>217</v>
      </c>
      <c r="M61" s="438" t="s">
        <v>217</v>
      </c>
      <c r="N61" s="438" t="s">
        <v>217</v>
      </c>
      <c r="O61" s="438" t="s">
        <v>217</v>
      </c>
      <c r="P61" s="438" t="s">
        <v>217</v>
      </c>
      <c r="Q61" s="438" t="s">
        <v>217</v>
      </c>
      <c r="R61" s="438" t="s">
        <v>217</v>
      </c>
      <c r="S61" s="109"/>
      <c r="T61" s="314" t="s">
        <v>217</v>
      </c>
      <c r="U61" s="99"/>
      <c r="V61" s="314" t="s">
        <v>217</v>
      </c>
      <c r="W61" s="314" t="s">
        <v>217</v>
      </c>
      <c r="X61" s="314" t="s">
        <v>217</v>
      </c>
      <c r="Y61" s="314" t="s">
        <v>217</v>
      </c>
      <c r="Z61" s="436" t="s">
        <v>217</v>
      </c>
      <c r="AA61" s="436" t="s">
        <v>217</v>
      </c>
      <c r="AB61" s="436" t="s">
        <v>217</v>
      </c>
      <c r="AC61" s="436" t="s">
        <v>217</v>
      </c>
      <c r="AD61" s="436" t="s">
        <v>217</v>
      </c>
      <c r="AE61" s="436" t="s">
        <v>217</v>
      </c>
      <c r="AF61" s="436" t="s">
        <v>217</v>
      </c>
      <c r="AG61" s="436" t="s">
        <v>217</v>
      </c>
      <c r="AH61" s="436" t="s">
        <v>217</v>
      </c>
      <c r="AI61" s="436" t="s">
        <v>217</v>
      </c>
      <c r="AJ61" s="436" t="s">
        <v>217</v>
      </c>
      <c r="AK61" s="436" t="s">
        <v>217</v>
      </c>
      <c r="AL61" s="204"/>
    </row>
    <row r="62" spans="1:38" ht="29.1" customHeight="1">
      <c r="A62" s="6" t="s">
        <v>21</v>
      </c>
      <c r="B62" s="437" t="s">
        <v>476</v>
      </c>
      <c r="C62" s="437" t="s">
        <v>217</v>
      </c>
      <c r="D62" s="437" t="s">
        <v>217</v>
      </c>
      <c r="E62" s="437" t="s">
        <v>217</v>
      </c>
      <c r="F62" s="437" t="s">
        <v>217</v>
      </c>
      <c r="G62" s="438" t="s">
        <v>217</v>
      </c>
      <c r="H62" s="438" t="s">
        <v>217</v>
      </c>
      <c r="I62" s="438" t="s">
        <v>217</v>
      </c>
      <c r="J62" s="438" t="s">
        <v>217</v>
      </c>
      <c r="K62" s="438" t="s">
        <v>217</v>
      </c>
      <c r="L62" s="438" t="s">
        <v>217</v>
      </c>
      <c r="M62" s="438" t="s">
        <v>217</v>
      </c>
      <c r="N62" s="438" t="s">
        <v>217</v>
      </c>
      <c r="O62" s="438" t="s">
        <v>217</v>
      </c>
      <c r="P62" s="438" t="s">
        <v>217</v>
      </c>
      <c r="Q62" s="438" t="s">
        <v>217</v>
      </c>
      <c r="R62" s="438" t="s">
        <v>217</v>
      </c>
      <c r="S62" s="109"/>
      <c r="T62" s="99" t="s">
        <v>179</v>
      </c>
      <c r="U62" s="99"/>
      <c r="V62" s="314" t="s">
        <v>217</v>
      </c>
      <c r="W62" s="314" t="s">
        <v>217</v>
      </c>
      <c r="X62" s="314" t="s">
        <v>217</v>
      </c>
      <c r="Y62" s="314" t="s">
        <v>217</v>
      </c>
      <c r="Z62" s="436" t="s">
        <v>217</v>
      </c>
      <c r="AA62" s="436" t="s">
        <v>217</v>
      </c>
      <c r="AB62" s="436" t="s">
        <v>217</v>
      </c>
      <c r="AC62" s="436" t="s">
        <v>217</v>
      </c>
      <c r="AD62" s="436" t="s">
        <v>217</v>
      </c>
      <c r="AE62" s="436" t="s">
        <v>217</v>
      </c>
      <c r="AF62" s="436" t="s">
        <v>217</v>
      </c>
      <c r="AG62" s="436" t="s">
        <v>217</v>
      </c>
      <c r="AH62" s="436" t="s">
        <v>217</v>
      </c>
      <c r="AI62" s="436" t="s">
        <v>217</v>
      </c>
      <c r="AJ62" s="436" t="s">
        <v>217</v>
      </c>
      <c r="AK62" s="436" t="s">
        <v>217</v>
      </c>
      <c r="AL62" s="204"/>
    </row>
    <row r="63" spans="1:38" ht="29.1" customHeight="1">
      <c r="A63" s="6" t="s">
        <v>10</v>
      </c>
      <c r="B63" s="437" t="s">
        <v>217</v>
      </c>
      <c r="C63" s="437" t="s">
        <v>217</v>
      </c>
      <c r="D63" s="437" t="s">
        <v>217</v>
      </c>
      <c r="E63" s="437" t="s">
        <v>217</v>
      </c>
      <c r="F63" s="437" t="s">
        <v>217</v>
      </c>
      <c r="G63" s="438" t="s">
        <v>217</v>
      </c>
      <c r="H63" s="438" t="s">
        <v>217</v>
      </c>
      <c r="I63" s="438" t="s">
        <v>217</v>
      </c>
      <c r="J63" s="438" t="s">
        <v>217</v>
      </c>
      <c r="K63" s="438" t="s">
        <v>217</v>
      </c>
      <c r="L63" s="438" t="s">
        <v>217</v>
      </c>
      <c r="M63" s="438" t="s">
        <v>217</v>
      </c>
      <c r="N63" s="438" t="s">
        <v>217</v>
      </c>
      <c r="O63" s="438" t="s">
        <v>217</v>
      </c>
      <c r="P63" s="438" t="s">
        <v>217</v>
      </c>
      <c r="Q63" s="438" t="s">
        <v>217</v>
      </c>
      <c r="R63" s="438" t="s">
        <v>217</v>
      </c>
      <c r="S63" s="109"/>
      <c r="T63" s="314" t="s">
        <v>217</v>
      </c>
      <c r="U63" s="99"/>
      <c r="V63" s="314" t="s">
        <v>217</v>
      </c>
      <c r="W63" s="314" t="s">
        <v>217</v>
      </c>
      <c r="X63" s="314" t="s">
        <v>217</v>
      </c>
      <c r="Y63" s="314" t="s">
        <v>217</v>
      </c>
      <c r="Z63" s="436" t="s">
        <v>217</v>
      </c>
      <c r="AA63" s="436" t="s">
        <v>217</v>
      </c>
      <c r="AB63" s="436" t="s">
        <v>217</v>
      </c>
      <c r="AC63" s="436" t="s">
        <v>217</v>
      </c>
      <c r="AD63" s="436" t="s">
        <v>217</v>
      </c>
      <c r="AE63" s="436" t="s">
        <v>217</v>
      </c>
      <c r="AF63" s="436" t="s">
        <v>217</v>
      </c>
      <c r="AG63" s="436" t="s">
        <v>217</v>
      </c>
      <c r="AH63" s="436" t="s">
        <v>217</v>
      </c>
      <c r="AI63" s="436" t="s">
        <v>217</v>
      </c>
      <c r="AJ63" s="436" t="s">
        <v>217</v>
      </c>
      <c r="AK63" s="436" t="s">
        <v>217</v>
      </c>
      <c r="AL63" s="204"/>
    </row>
    <row r="64" spans="1:38" ht="29.1" customHeight="1">
      <c r="A64" s="6" t="s">
        <v>2</v>
      </c>
      <c r="B64" s="437" t="s">
        <v>475</v>
      </c>
      <c r="C64" s="437" t="s">
        <v>217</v>
      </c>
      <c r="D64" s="437" t="s">
        <v>217</v>
      </c>
      <c r="E64" s="437" t="s">
        <v>217</v>
      </c>
      <c r="F64" s="437" t="s">
        <v>217</v>
      </c>
      <c r="G64" s="438" t="s">
        <v>217</v>
      </c>
      <c r="H64" s="438" t="s">
        <v>217</v>
      </c>
      <c r="I64" s="438" t="s">
        <v>217</v>
      </c>
      <c r="J64" s="438" t="s">
        <v>217</v>
      </c>
      <c r="K64" s="438" t="s">
        <v>217</v>
      </c>
      <c r="L64" s="438" t="s">
        <v>217</v>
      </c>
      <c r="M64" s="438" t="s">
        <v>217</v>
      </c>
      <c r="N64" s="438" t="s">
        <v>217</v>
      </c>
      <c r="O64" s="438" t="s">
        <v>217</v>
      </c>
      <c r="P64" s="438" t="s">
        <v>217</v>
      </c>
      <c r="Q64" s="438" t="s">
        <v>217</v>
      </c>
      <c r="R64" s="438" t="s">
        <v>217</v>
      </c>
      <c r="S64" s="109"/>
      <c r="T64" s="288" t="s">
        <v>185</v>
      </c>
      <c r="U64" s="288"/>
      <c r="V64" s="314" t="s">
        <v>217</v>
      </c>
      <c r="W64" s="314" t="s">
        <v>217</v>
      </c>
      <c r="X64" s="314" t="s">
        <v>217</v>
      </c>
      <c r="Y64" s="314" t="s">
        <v>217</v>
      </c>
      <c r="Z64" s="436" t="s">
        <v>217</v>
      </c>
      <c r="AA64" s="436" t="s">
        <v>217</v>
      </c>
      <c r="AB64" s="436" t="s">
        <v>217</v>
      </c>
      <c r="AC64" s="436" t="s">
        <v>217</v>
      </c>
      <c r="AD64" s="436" t="s">
        <v>217</v>
      </c>
      <c r="AE64" s="436" t="s">
        <v>217</v>
      </c>
      <c r="AF64" s="436" t="s">
        <v>217</v>
      </c>
      <c r="AG64" s="436" t="s">
        <v>217</v>
      </c>
      <c r="AH64" s="436" t="s">
        <v>217</v>
      </c>
      <c r="AI64" s="436" t="s">
        <v>217</v>
      </c>
      <c r="AJ64" s="436" t="s">
        <v>217</v>
      </c>
      <c r="AK64" s="436" t="s">
        <v>217</v>
      </c>
      <c r="AL64" s="204"/>
    </row>
    <row r="65" spans="1:38" ht="29.1" customHeight="1">
      <c r="A65" s="6" t="s">
        <v>23</v>
      </c>
      <c r="B65" s="437" t="s">
        <v>217</v>
      </c>
      <c r="C65" s="437" t="s">
        <v>217</v>
      </c>
      <c r="D65" s="437" t="s">
        <v>217</v>
      </c>
      <c r="E65" s="437" t="s">
        <v>217</v>
      </c>
      <c r="F65" s="437" t="s">
        <v>217</v>
      </c>
      <c r="G65" s="438" t="s">
        <v>217</v>
      </c>
      <c r="H65" s="438" t="s">
        <v>217</v>
      </c>
      <c r="I65" s="438" t="s">
        <v>217</v>
      </c>
      <c r="J65" s="438" t="s">
        <v>217</v>
      </c>
      <c r="K65" s="438" t="s">
        <v>217</v>
      </c>
      <c r="L65" s="438" t="s">
        <v>217</v>
      </c>
      <c r="M65" s="438" t="s">
        <v>217</v>
      </c>
      <c r="N65" s="438" t="s">
        <v>217</v>
      </c>
      <c r="O65" s="438" t="s">
        <v>217</v>
      </c>
      <c r="P65" s="438" t="s">
        <v>217</v>
      </c>
      <c r="Q65" s="438" t="s">
        <v>217</v>
      </c>
      <c r="R65" s="438" t="s">
        <v>217</v>
      </c>
      <c r="S65" s="109"/>
      <c r="T65" s="314" t="s">
        <v>217</v>
      </c>
      <c r="U65" s="99"/>
      <c r="V65" s="314" t="s">
        <v>217</v>
      </c>
      <c r="W65" s="314" t="s">
        <v>217</v>
      </c>
      <c r="X65" s="314" t="s">
        <v>217</v>
      </c>
      <c r="Y65" s="314" t="s">
        <v>217</v>
      </c>
      <c r="Z65" s="436" t="s">
        <v>217</v>
      </c>
      <c r="AA65" s="436" t="s">
        <v>217</v>
      </c>
      <c r="AB65" s="436" t="s">
        <v>217</v>
      </c>
      <c r="AC65" s="436" t="s">
        <v>217</v>
      </c>
      <c r="AD65" s="436" t="s">
        <v>217</v>
      </c>
      <c r="AE65" s="436" t="s">
        <v>217</v>
      </c>
      <c r="AF65" s="436" t="s">
        <v>217</v>
      </c>
      <c r="AG65" s="436" t="s">
        <v>217</v>
      </c>
      <c r="AH65" s="436" t="s">
        <v>217</v>
      </c>
      <c r="AI65" s="436" t="s">
        <v>217</v>
      </c>
      <c r="AJ65" s="436" t="s">
        <v>217</v>
      </c>
      <c r="AK65" s="436" t="s">
        <v>217</v>
      </c>
      <c r="AL65" s="204"/>
    </row>
    <row r="66" spans="1:38" ht="29.1" customHeight="1">
      <c r="A66" s="6" t="s">
        <v>17</v>
      </c>
      <c r="B66" s="253" t="s">
        <v>140</v>
      </c>
      <c r="C66" s="253" t="s">
        <v>140</v>
      </c>
      <c r="D66" s="253" t="s">
        <v>140</v>
      </c>
      <c r="E66" s="253" t="s">
        <v>140</v>
      </c>
      <c r="F66" s="253" t="s">
        <v>140</v>
      </c>
      <c r="G66" s="230" t="s">
        <v>140</v>
      </c>
      <c r="H66" s="230" t="s">
        <v>140</v>
      </c>
      <c r="I66" s="230" t="s">
        <v>140</v>
      </c>
      <c r="J66" s="230" t="s">
        <v>140</v>
      </c>
      <c r="K66" s="230" t="s">
        <v>140</v>
      </c>
      <c r="L66" s="230" t="s">
        <v>140</v>
      </c>
      <c r="M66" s="230" t="s">
        <v>140</v>
      </c>
      <c r="N66" s="230" t="s">
        <v>140</v>
      </c>
      <c r="O66" s="230" t="s">
        <v>140</v>
      </c>
      <c r="P66" s="230" t="s">
        <v>140</v>
      </c>
      <c r="Q66" s="230" t="s">
        <v>140</v>
      </c>
      <c r="R66" s="230" t="s">
        <v>140</v>
      </c>
      <c r="S66" s="109"/>
      <c r="T66" s="277" t="s">
        <v>140</v>
      </c>
      <c r="U66" s="277"/>
      <c r="V66" s="308" t="s">
        <v>140</v>
      </c>
      <c r="W66" s="308" t="s">
        <v>140</v>
      </c>
      <c r="X66" s="308" t="s">
        <v>140</v>
      </c>
      <c r="Y66" s="308" t="s">
        <v>140</v>
      </c>
      <c r="Z66" s="309" t="s">
        <v>140</v>
      </c>
      <c r="AA66" s="309" t="s">
        <v>140</v>
      </c>
      <c r="AB66" s="309" t="s">
        <v>140</v>
      </c>
      <c r="AC66" s="309" t="s">
        <v>140</v>
      </c>
      <c r="AD66" s="309" t="s">
        <v>140</v>
      </c>
      <c r="AE66" s="309" t="s">
        <v>140</v>
      </c>
      <c r="AF66" s="309" t="s">
        <v>140</v>
      </c>
      <c r="AG66" s="309" t="s">
        <v>140</v>
      </c>
      <c r="AH66" s="309" t="s">
        <v>140</v>
      </c>
      <c r="AI66" s="309" t="s">
        <v>140</v>
      </c>
      <c r="AJ66" s="309" t="s">
        <v>140</v>
      </c>
      <c r="AK66" s="309" t="s">
        <v>140</v>
      </c>
      <c r="AL66" s="204"/>
    </row>
    <row r="67" spans="1:38" ht="29.1" customHeight="1">
      <c r="A67" s="6" t="s">
        <v>24</v>
      </c>
      <c r="B67" s="437" t="s">
        <v>217</v>
      </c>
      <c r="C67" s="437" t="s">
        <v>217</v>
      </c>
      <c r="D67" s="437" t="s">
        <v>217</v>
      </c>
      <c r="E67" s="437" t="s">
        <v>217</v>
      </c>
      <c r="F67" s="437" t="s">
        <v>217</v>
      </c>
      <c r="G67" s="438" t="s">
        <v>217</v>
      </c>
      <c r="H67" s="438" t="s">
        <v>217</v>
      </c>
      <c r="I67" s="438" t="s">
        <v>217</v>
      </c>
      <c r="J67" s="438" t="s">
        <v>217</v>
      </c>
      <c r="K67" s="438" t="s">
        <v>217</v>
      </c>
      <c r="L67" s="438" t="s">
        <v>217</v>
      </c>
      <c r="M67" s="438" t="s">
        <v>217</v>
      </c>
      <c r="N67" s="438" t="s">
        <v>217</v>
      </c>
      <c r="O67" s="438" t="s">
        <v>217</v>
      </c>
      <c r="P67" s="438" t="s">
        <v>217</v>
      </c>
      <c r="Q67" s="438" t="s">
        <v>217</v>
      </c>
      <c r="R67" s="438" t="s">
        <v>217</v>
      </c>
      <c r="S67" s="109"/>
      <c r="T67" s="314" t="s">
        <v>217</v>
      </c>
      <c r="U67" s="99"/>
      <c r="V67" s="314" t="s">
        <v>217</v>
      </c>
      <c r="W67" s="314" t="s">
        <v>217</v>
      </c>
      <c r="X67" s="314" t="s">
        <v>217</v>
      </c>
      <c r="Y67" s="314" t="s">
        <v>217</v>
      </c>
      <c r="Z67" s="436" t="s">
        <v>217</v>
      </c>
      <c r="AA67" s="436" t="s">
        <v>217</v>
      </c>
      <c r="AB67" s="436" t="s">
        <v>217</v>
      </c>
      <c r="AC67" s="436" t="s">
        <v>217</v>
      </c>
      <c r="AD67" s="436" t="s">
        <v>217</v>
      </c>
      <c r="AE67" s="436" t="s">
        <v>217</v>
      </c>
      <c r="AF67" s="436" t="s">
        <v>217</v>
      </c>
      <c r="AG67" s="436" t="s">
        <v>217</v>
      </c>
      <c r="AH67" s="436" t="s">
        <v>217</v>
      </c>
      <c r="AI67" s="436" t="s">
        <v>217</v>
      </c>
      <c r="AJ67" s="436" t="s">
        <v>217</v>
      </c>
      <c r="AK67" s="436" t="s">
        <v>217</v>
      </c>
      <c r="AL67" s="204"/>
    </row>
    <row r="68" spans="1:38" ht="29.1" customHeight="1">
      <c r="A68" s="6" t="s">
        <v>27</v>
      </c>
      <c r="B68" s="437" t="s">
        <v>217</v>
      </c>
      <c r="C68" s="437" t="s">
        <v>217</v>
      </c>
      <c r="D68" s="437" t="s">
        <v>217</v>
      </c>
      <c r="E68" s="437" t="s">
        <v>217</v>
      </c>
      <c r="F68" s="437" t="s">
        <v>217</v>
      </c>
      <c r="G68" s="438" t="s">
        <v>217</v>
      </c>
      <c r="H68" s="438" t="s">
        <v>217</v>
      </c>
      <c r="I68" s="438" t="s">
        <v>217</v>
      </c>
      <c r="J68" s="438" t="s">
        <v>217</v>
      </c>
      <c r="K68" s="438" t="s">
        <v>217</v>
      </c>
      <c r="L68" s="438" t="s">
        <v>217</v>
      </c>
      <c r="M68" s="438" t="s">
        <v>217</v>
      </c>
      <c r="N68" s="438" t="s">
        <v>217</v>
      </c>
      <c r="O68" s="438" t="s">
        <v>217</v>
      </c>
      <c r="P68" s="438" t="s">
        <v>217</v>
      </c>
      <c r="Q68" s="438" t="s">
        <v>217</v>
      </c>
      <c r="R68" s="438" t="s">
        <v>217</v>
      </c>
      <c r="S68" s="109"/>
      <c r="T68" s="314" t="s">
        <v>217</v>
      </c>
      <c r="U68" s="99"/>
      <c r="V68" s="314" t="s">
        <v>217</v>
      </c>
      <c r="W68" s="314" t="s">
        <v>217</v>
      </c>
      <c r="X68" s="314" t="s">
        <v>217</v>
      </c>
      <c r="Y68" s="314" t="s">
        <v>217</v>
      </c>
      <c r="Z68" s="436" t="s">
        <v>217</v>
      </c>
      <c r="AA68" s="436" t="s">
        <v>217</v>
      </c>
      <c r="AB68" s="436" t="s">
        <v>217</v>
      </c>
      <c r="AC68" s="436" t="s">
        <v>217</v>
      </c>
      <c r="AD68" s="436" t="s">
        <v>217</v>
      </c>
      <c r="AE68" s="436" t="s">
        <v>217</v>
      </c>
      <c r="AF68" s="436" t="s">
        <v>217</v>
      </c>
      <c r="AG68" s="436" t="s">
        <v>217</v>
      </c>
      <c r="AH68" s="436" t="s">
        <v>217</v>
      </c>
      <c r="AI68" s="436" t="s">
        <v>217</v>
      </c>
      <c r="AJ68" s="436" t="s">
        <v>217</v>
      </c>
      <c r="AK68" s="436" t="s">
        <v>217</v>
      </c>
      <c r="AL68" s="204"/>
    </row>
    <row r="69" spans="1:38" ht="29.1" customHeight="1">
      <c r="A69" s="6" t="s">
        <v>8</v>
      </c>
      <c r="B69" s="437" t="s">
        <v>477</v>
      </c>
      <c r="C69" s="437" t="s">
        <v>217</v>
      </c>
      <c r="D69" s="437" t="s">
        <v>217</v>
      </c>
      <c r="E69" s="437" t="s">
        <v>217</v>
      </c>
      <c r="F69" s="437" t="s">
        <v>217</v>
      </c>
      <c r="G69" s="438" t="s">
        <v>217</v>
      </c>
      <c r="H69" s="438" t="s">
        <v>217</v>
      </c>
      <c r="I69" s="438" t="s">
        <v>217</v>
      </c>
      <c r="J69" s="438" t="s">
        <v>217</v>
      </c>
      <c r="K69" s="438" t="s">
        <v>217</v>
      </c>
      <c r="L69" s="438" t="s">
        <v>217</v>
      </c>
      <c r="M69" s="438" t="s">
        <v>217</v>
      </c>
      <c r="N69" s="438" t="s">
        <v>217</v>
      </c>
      <c r="O69" s="438" t="s">
        <v>217</v>
      </c>
      <c r="P69" s="438" t="s">
        <v>217</v>
      </c>
      <c r="Q69" s="438" t="s">
        <v>217</v>
      </c>
      <c r="R69" s="438" t="s">
        <v>217</v>
      </c>
      <c r="S69" s="109"/>
      <c r="T69" s="99" t="s">
        <v>187</v>
      </c>
      <c r="U69" s="99"/>
      <c r="V69" s="314" t="s">
        <v>217</v>
      </c>
      <c r="W69" s="314" t="s">
        <v>217</v>
      </c>
      <c r="X69" s="314" t="s">
        <v>217</v>
      </c>
      <c r="Y69" s="314" t="s">
        <v>217</v>
      </c>
      <c r="Z69" s="436" t="s">
        <v>217</v>
      </c>
      <c r="AA69" s="436" t="s">
        <v>217</v>
      </c>
      <c r="AB69" s="436" t="s">
        <v>217</v>
      </c>
      <c r="AC69" s="436" t="s">
        <v>217</v>
      </c>
      <c r="AD69" s="436" t="s">
        <v>217</v>
      </c>
      <c r="AE69" s="436" t="s">
        <v>217</v>
      </c>
      <c r="AF69" s="436" t="s">
        <v>217</v>
      </c>
      <c r="AG69" s="436" t="s">
        <v>217</v>
      </c>
      <c r="AH69" s="436" t="s">
        <v>217</v>
      </c>
      <c r="AI69" s="436" t="s">
        <v>217</v>
      </c>
      <c r="AJ69" s="436" t="s">
        <v>217</v>
      </c>
      <c r="AK69" s="436" t="s">
        <v>217</v>
      </c>
      <c r="AL69" s="204"/>
    </row>
    <row r="70" spans="1:38" ht="29.1" customHeight="1">
      <c r="A70" s="6" t="s">
        <v>11</v>
      </c>
      <c r="B70" s="437" t="s">
        <v>478</v>
      </c>
      <c r="C70" s="437" t="s">
        <v>217</v>
      </c>
      <c r="D70" s="437" t="s">
        <v>217</v>
      </c>
      <c r="E70" s="437" t="s">
        <v>217</v>
      </c>
      <c r="F70" s="437" t="s">
        <v>217</v>
      </c>
      <c r="G70" s="438" t="s">
        <v>217</v>
      </c>
      <c r="H70" s="438" t="s">
        <v>217</v>
      </c>
      <c r="I70" s="438" t="s">
        <v>217</v>
      </c>
      <c r="J70" s="438" t="s">
        <v>217</v>
      </c>
      <c r="K70" s="438" t="s">
        <v>217</v>
      </c>
      <c r="L70" s="438" t="s">
        <v>217</v>
      </c>
      <c r="M70" s="438" t="s">
        <v>217</v>
      </c>
      <c r="N70" s="438" t="s">
        <v>217</v>
      </c>
      <c r="O70" s="438" t="s">
        <v>217</v>
      </c>
      <c r="P70" s="438" t="s">
        <v>217</v>
      </c>
      <c r="Q70" s="438" t="s">
        <v>217</v>
      </c>
      <c r="R70" s="438" t="s">
        <v>217</v>
      </c>
      <c r="S70" s="109"/>
      <c r="T70" s="99" t="s">
        <v>180</v>
      </c>
      <c r="U70" s="99"/>
      <c r="V70" s="314" t="s">
        <v>217</v>
      </c>
      <c r="W70" s="314" t="s">
        <v>217</v>
      </c>
      <c r="X70" s="314" t="s">
        <v>217</v>
      </c>
      <c r="Y70" s="314" t="s">
        <v>217</v>
      </c>
      <c r="Z70" s="436" t="s">
        <v>217</v>
      </c>
      <c r="AA70" s="436" t="s">
        <v>217</v>
      </c>
      <c r="AB70" s="436" t="s">
        <v>217</v>
      </c>
      <c r="AC70" s="436" t="s">
        <v>217</v>
      </c>
      <c r="AD70" s="436" t="s">
        <v>217</v>
      </c>
      <c r="AE70" s="436" t="s">
        <v>217</v>
      </c>
      <c r="AF70" s="436" t="s">
        <v>217</v>
      </c>
      <c r="AG70" s="436" t="s">
        <v>217</v>
      </c>
      <c r="AH70" s="436" t="s">
        <v>217</v>
      </c>
      <c r="AI70" s="436" t="s">
        <v>217</v>
      </c>
      <c r="AJ70" s="436" t="s">
        <v>217</v>
      </c>
      <c r="AK70" s="436" t="s">
        <v>217</v>
      </c>
      <c r="AL70" s="204"/>
    </row>
    <row r="71" spans="1:38" ht="29.1" customHeight="1">
      <c r="A71" s="6" t="s">
        <v>14</v>
      </c>
      <c r="B71" s="437" t="s">
        <v>217</v>
      </c>
      <c r="C71" s="437" t="s">
        <v>217</v>
      </c>
      <c r="D71" s="437" t="s">
        <v>217</v>
      </c>
      <c r="E71" s="437" t="s">
        <v>217</v>
      </c>
      <c r="F71" s="437" t="s">
        <v>217</v>
      </c>
      <c r="G71" s="438" t="s">
        <v>217</v>
      </c>
      <c r="H71" s="438" t="s">
        <v>217</v>
      </c>
      <c r="I71" s="438" t="s">
        <v>217</v>
      </c>
      <c r="J71" s="438" t="s">
        <v>217</v>
      </c>
      <c r="K71" s="438" t="s">
        <v>217</v>
      </c>
      <c r="L71" s="438" t="s">
        <v>217</v>
      </c>
      <c r="M71" s="438" t="s">
        <v>217</v>
      </c>
      <c r="N71" s="438" t="s">
        <v>217</v>
      </c>
      <c r="O71" s="438" t="s">
        <v>217</v>
      </c>
      <c r="P71" s="438" t="s">
        <v>217</v>
      </c>
      <c r="Q71" s="438" t="s">
        <v>217</v>
      </c>
      <c r="R71" s="438" t="s">
        <v>217</v>
      </c>
      <c r="S71" s="109"/>
      <c r="T71" s="314" t="s">
        <v>217</v>
      </c>
      <c r="U71" s="99"/>
      <c r="V71" s="314" t="s">
        <v>217</v>
      </c>
      <c r="W71" s="314" t="s">
        <v>217</v>
      </c>
      <c r="X71" s="314" t="s">
        <v>217</v>
      </c>
      <c r="Y71" s="314" t="s">
        <v>217</v>
      </c>
      <c r="Z71" s="436" t="s">
        <v>217</v>
      </c>
      <c r="AA71" s="436" t="s">
        <v>217</v>
      </c>
      <c r="AB71" s="436" t="s">
        <v>217</v>
      </c>
      <c r="AC71" s="436" t="s">
        <v>217</v>
      </c>
      <c r="AD71" s="436" t="s">
        <v>217</v>
      </c>
      <c r="AE71" s="436" t="s">
        <v>217</v>
      </c>
      <c r="AF71" s="436" t="s">
        <v>217</v>
      </c>
      <c r="AG71" s="436" t="s">
        <v>217</v>
      </c>
      <c r="AH71" s="436" t="s">
        <v>217</v>
      </c>
      <c r="AI71" s="436" t="s">
        <v>217</v>
      </c>
      <c r="AJ71" s="436" t="s">
        <v>217</v>
      </c>
      <c r="AK71" s="436" t="s">
        <v>217</v>
      </c>
      <c r="AL71" s="204"/>
    </row>
    <row r="72" spans="1:38" ht="29.1" customHeight="1">
      <c r="A72" s="6" t="s">
        <v>12</v>
      </c>
      <c r="B72" s="437" t="s">
        <v>217</v>
      </c>
      <c r="C72" s="437" t="s">
        <v>217</v>
      </c>
      <c r="D72" s="437" t="s">
        <v>217</v>
      </c>
      <c r="E72" s="437" t="s">
        <v>217</v>
      </c>
      <c r="F72" s="437" t="s">
        <v>217</v>
      </c>
      <c r="G72" s="438" t="s">
        <v>217</v>
      </c>
      <c r="H72" s="438" t="s">
        <v>217</v>
      </c>
      <c r="I72" s="438" t="s">
        <v>217</v>
      </c>
      <c r="J72" s="438" t="s">
        <v>217</v>
      </c>
      <c r="K72" s="438" t="s">
        <v>217</v>
      </c>
      <c r="L72" s="438" t="s">
        <v>217</v>
      </c>
      <c r="M72" s="438" t="s">
        <v>217</v>
      </c>
      <c r="N72" s="438" t="s">
        <v>217</v>
      </c>
      <c r="O72" s="438" t="s">
        <v>217</v>
      </c>
      <c r="P72" s="438" t="s">
        <v>217</v>
      </c>
      <c r="Q72" s="438" t="s">
        <v>217</v>
      </c>
      <c r="R72" s="438" t="s">
        <v>217</v>
      </c>
      <c r="S72" s="109"/>
      <c r="T72" s="314" t="s">
        <v>217</v>
      </c>
      <c r="U72" s="99"/>
      <c r="V72" s="314" t="s">
        <v>217</v>
      </c>
      <c r="W72" s="314" t="s">
        <v>217</v>
      </c>
      <c r="X72" s="314" t="s">
        <v>217</v>
      </c>
      <c r="Y72" s="314" t="s">
        <v>217</v>
      </c>
      <c r="Z72" s="436" t="s">
        <v>217</v>
      </c>
      <c r="AA72" s="436" t="s">
        <v>217</v>
      </c>
      <c r="AB72" s="436" t="s">
        <v>217</v>
      </c>
      <c r="AC72" s="436" t="s">
        <v>217</v>
      </c>
      <c r="AD72" s="436" t="s">
        <v>217</v>
      </c>
      <c r="AE72" s="436" t="s">
        <v>217</v>
      </c>
      <c r="AF72" s="436" t="s">
        <v>217</v>
      </c>
      <c r="AG72" s="436" t="s">
        <v>217</v>
      </c>
      <c r="AH72" s="436" t="s">
        <v>217</v>
      </c>
      <c r="AI72" s="436" t="s">
        <v>217</v>
      </c>
      <c r="AJ72" s="436" t="s">
        <v>217</v>
      </c>
      <c r="AK72" s="436" t="s">
        <v>217</v>
      </c>
      <c r="AL72" s="204"/>
    </row>
    <row r="73" spans="1:38" ht="29.1" customHeight="1">
      <c r="A73" s="6" t="s">
        <v>25</v>
      </c>
      <c r="B73" s="437" t="s">
        <v>217</v>
      </c>
      <c r="C73" s="437" t="s">
        <v>217</v>
      </c>
      <c r="D73" s="437" t="s">
        <v>217</v>
      </c>
      <c r="E73" s="437" t="s">
        <v>217</v>
      </c>
      <c r="F73" s="437" t="s">
        <v>217</v>
      </c>
      <c r="G73" s="438" t="s">
        <v>217</v>
      </c>
      <c r="H73" s="438" t="s">
        <v>217</v>
      </c>
      <c r="I73" s="438" t="s">
        <v>217</v>
      </c>
      <c r="J73" s="438" t="s">
        <v>217</v>
      </c>
      <c r="K73" s="438" t="s">
        <v>217</v>
      </c>
      <c r="L73" s="438" t="s">
        <v>217</v>
      </c>
      <c r="M73" s="438" t="s">
        <v>217</v>
      </c>
      <c r="N73" s="438" t="s">
        <v>217</v>
      </c>
      <c r="O73" s="438" t="s">
        <v>217</v>
      </c>
      <c r="P73" s="438" t="s">
        <v>217</v>
      </c>
      <c r="Q73" s="438" t="s">
        <v>217</v>
      </c>
      <c r="R73" s="438" t="s">
        <v>217</v>
      </c>
      <c r="S73" s="109"/>
      <c r="T73" s="314" t="s">
        <v>217</v>
      </c>
      <c r="U73" s="99"/>
      <c r="V73" s="314" t="s">
        <v>217</v>
      </c>
      <c r="W73" s="314" t="s">
        <v>217</v>
      </c>
      <c r="X73" s="314" t="s">
        <v>217</v>
      </c>
      <c r="Y73" s="314" t="s">
        <v>217</v>
      </c>
      <c r="Z73" s="436" t="s">
        <v>217</v>
      </c>
      <c r="AA73" s="436" t="s">
        <v>217</v>
      </c>
      <c r="AB73" s="436" t="s">
        <v>217</v>
      </c>
      <c r="AC73" s="436" t="s">
        <v>217</v>
      </c>
      <c r="AD73" s="436" t="s">
        <v>217</v>
      </c>
      <c r="AE73" s="436" t="s">
        <v>217</v>
      </c>
      <c r="AF73" s="436" t="s">
        <v>217</v>
      </c>
      <c r="AG73" s="436" t="s">
        <v>217</v>
      </c>
      <c r="AH73" s="436" t="s">
        <v>217</v>
      </c>
      <c r="AI73" s="436" t="s">
        <v>217</v>
      </c>
      <c r="AJ73" s="436" t="s">
        <v>217</v>
      </c>
      <c r="AK73" s="436" t="s">
        <v>217</v>
      </c>
      <c r="AL73" s="204"/>
    </row>
    <row r="74" spans="1:38" ht="29.1" customHeight="1">
      <c r="A74" s="6" t="s">
        <v>26</v>
      </c>
      <c r="B74" s="437" t="s">
        <v>217</v>
      </c>
      <c r="C74" s="437" t="s">
        <v>217</v>
      </c>
      <c r="D74" s="437" t="s">
        <v>217</v>
      </c>
      <c r="E74" s="437" t="s">
        <v>217</v>
      </c>
      <c r="F74" s="437" t="s">
        <v>217</v>
      </c>
      <c r="G74" s="438" t="s">
        <v>217</v>
      </c>
      <c r="H74" s="438" t="s">
        <v>217</v>
      </c>
      <c r="I74" s="438" t="s">
        <v>217</v>
      </c>
      <c r="J74" s="438" t="s">
        <v>217</v>
      </c>
      <c r="K74" s="438" t="s">
        <v>217</v>
      </c>
      <c r="L74" s="438" t="s">
        <v>217</v>
      </c>
      <c r="M74" s="438" t="s">
        <v>217</v>
      </c>
      <c r="N74" s="438" t="s">
        <v>217</v>
      </c>
      <c r="O74" s="438" t="s">
        <v>217</v>
      </c>
      <c r="P74" s="438" t="s">
        <v>217</v>
      </c>
      <c r="Q74" s="438" t="s">
        <v>217</v>
      </c>
      <c r="R74" s="438" t="s">
        <v>217</v>
      </c>
      <c r="S74" s="109"/>
      <c r="T74" s="99" t="s">
        <v>235</v>
      </c>
      <c r="U74" s="99"/>
      <c r="V74" s="314" t="s">
        <v>217</v>
      </c>
      <c r="W74" s="314" t="s">
        <v>217</v>
      </c>
      <c r="X74" s="314" t="s">
        <v>217</v>
      </c>
      <c r="Y74" s="314" t="s">
        <v>217</v>
      </c>
      <c r="Z74" s="436" t="s">
        <v>217</v>
      </c>
      <c r="AA74" s="436" t="s">
        <v>217</v>
      </c>
      <c r="AB74" s="436" t="s">
        <v>217</v>
      </c>
      <c r="AC74" s="436" t="s">
        <v>217</v>
      </c>
      <c r="AD74" s="436" t="s">
        <v>217</v>
      </c>
      <c r="AE74" s="436" t="s">
        <v>217</v>
      </c>
      <c r="AF74" s="436" t="s">
        <v>217</v>
      </c>
      <c r="AG74" s="436" t="s">
        <v>217</v>
      </c>
      <c r="AH74" s="436" t="s">
        <v>217</v>
      </c>
      <c r="AI74" s="436" t="s">
        <v>217</v>
      </c>
      <c r="AJ74" s="436" t="s">
        <v>217</v>
      </c>
      <c r="AK74" s="436" t="s">
        <v>217</v>
      </c>
      <c r="AL74" s="204"/>
    </row>
    <row r="75" spans="1:38" ht="29.1" customHeight="1">
      <c r="A75" s="6" t="s">
        <v>5</v>
      </c>
      <c r="B75" s="437" t="s">
        <v>479</v>
      </c>
      <c r="C75" s="437" t="s">
        <v>217</v>
      </c>
      <c r="D75" s="437" t="s">
        <v>217</v>
      </c>
      <c r="E75" s="437" t="s">
        <v>217</v>
      </c>
      <c r="F75" s="437" t="s">
        <v>217</v>
      </c>
      <c r="G75" s="438" t="s">
        <v>217</v>
      </c>
      <c r="H75" s="438" t="s">
        <v>217</v>
      </c>
      <c r="I75" s="438" t="s">
        <v>217</v>
      </c>
      <c r="J75" s="438" t="s">
        <v>217</v>
      </c>
      <c r="K75" s="438" t="s">
        <v>217</v>
      </c>
      <c r="L75" s="438" t="s">
        <v>217</v>
      </c>
      <c r="M75" s="438" t="s">
        <v>217</v>
      </c>
      <c r="N75" s="438" t="s">
        <v>217</v>
      </c>
      <c r="O75" s="438" t="s">
        <v>217</v>
      </c>
      <c r="P75" s="438" t="s">
        <v>217</v>
      </c>
      <c r="Q75" s="438" t="s">
        <v>217</v>
      </c>
      <c r="R75" s="438" t="s">
        <v>217</v>
      </c>
      <c r="S75" s="109"/>
      <c r="T75" s="99" t="s">
        <v>189</v>
      </c>
      <c r="U75" s="99"/>
      <c r="V75" s="314" t="s">
        <v>217</v>
      </c>
      <c r="W75" s="314" t="s">
        <v>217</v>
      </c>
      <c r="X75" s="314" t="s">
        <v>217</v>
      </c>
      <c r="Y75" s="314" t="s">
        <v>217</v>
      </c>
      <c r="Z75" s="436" t="s">
        <v>217</v>
      </c>
      <c r="AA75" s="436" t="s">
        <v>217</v>
      </c>
      <c r="AB75" s="436" t="s">
        <v>217</v>
      </c>
      <c r="AC75" s="436" t="s">
        <v>217</v>
      </c>
      <c r="AD75" s="436" t="s">
        <v>217</v>
      </c>
      <c r="AE75" s="436" t="s">
        <v>217</v>
      </c>
      <c r="AF75" s="436" t="s">
        <v>217</v>
      </c>
      <c r="AG75" s="436" t="s">
        <v>217</v>
      </c>
      <c r="AH75" s="436" t="s">
        <v>217</v>
      </c>
      <c r="AI75" s="436" t="s">
        <v>217</v>
      </c>
      <c r="AJ75" s="436" t="s">
        <v>217</v>
      </c>
      <c r="AK75" s="436" t="s">
        <v>217</v>
      </c>
      <c r="AL75" s="204"/>
    </row>
    <row r="76" spans="1:38" ht="29.1" customHeight="1">
      <c r="A76" s="6" t="s">
        <v>7</v>
      </c>
      <c r="B76" s="437" t="s">
        <v>475</v>
      </c>
      <c r="C76" s="437" t="s">
        <v>217</v>
      </c>
      <c r="D76" s="437" t="s">
        <v>217</v>
      </c>
      <c r="E76" s="437" t="s">
        <v>217</v>
      </c>
      <c r="F76" s="437" t="s">
        <v>217</v>
      </c>
      <c r="G76" s="438" t="s">
        <v>217</v>
      </c>
      <c r="H76" s="438" t="s">
        <v>217</v>
      </c>
      <c r="I76" s="438" t="s">
        <v>217</v>
      </c>
      <c r="J76" s="438" t="s">
        <v>217</v>
      </c>
      <c r="K76" s="438" t="s">
        <v>217</v>
      </c>
      <c r="L76" s="438" t="s">
        <v>217</v>
      </c>
      <c r="M76" s="438" t="s">
        <v>217</v>
      </c>
      <c r="N76" s="438" t="s">
        <v>217</v>
      </c>
      <c r="O76" s="438" t="s">
        <v>217</v>
      </c>
      <c r="P76" s="438" t="s">
        <v>217</v>
      </c>
      <c r="Q76" s="438" t="s">
        <v>217</v>
      </c>
      <c r="R76" s="438" t="s">
        <v>217</v>
      </c>
      <c r="S76" s="109"/>
      <c r="T76" s="288" t="s">
        <v>185</v>
      </c>
      <c r="U76" s="288"/>
      <c r="V76" s="314" t="s">
        <v>217</v>
      </c>
      <c r="W76" s="314" t="s">
        <v>217</v>
      </c>
      <c r="X76" s="314" t="s">
        <v>217</v>
      </c>
      <c r="Y76" s="314" t="s">
        <v>217</v>
      </c>
      <c r="Z76" s="436" t="s">
        <v>217</v>
      </c>
      <c r="AA76" s="436" t="s">
        <v>217</v>
      </c>
      <c r="AB76" s="436" t="s">
        <v>217</v>
      </c>
      <c r="AC76" s="436" t="s">
        <v>217</v>
      </c>
      <c r="AD76" s="436" t="s">
        <v>217</v>
      </c>
      <c r="AE76" s="436" t="s">
        <v>217</v>
      </c>
      <c r="AF76" s="436" t="s">
        <v>217</v>
      </c>
      <c r="AG76" s="436" t="s">
        <v>217</v>
      </c>
      <c r="AH76" s="436" t="s">
        <v>217</v>
      </c>
      <c r="AI76" s="436" t="s">
        <v>217</v>
      </c>
      <c r="AJ76" s="436" t="s">
        <v>217</v>
      </c>
      <c r="AK76" s="436" t="s">
        <v>217</v>
      </c>
      <c r="AL76" s="204"/>
    </row>
    <row r="77" spans="1:38" ht="29.1" customHeight="1">
      <c r="A77" s="6" t="s">
        <v>1</v>
      </c>
      <c r="B77" s="437" t="s">
        <v>475</v>
      </c>
      <c r="C77" s="437" t="s">
        <v>217</v>
      </c>
      <c r="D77" s="437" t="s">
        <v>217</v>
      </c>
      <c r="E77" s="437" t="s">
        <v>217</v>
      </c>
      <c r="F77" s="437" t="s">
        <v>217</v>
      </c>
      <c r="G77" s="438" t="s">
        <v>217</v>
      </c>
      <c r="H77" s="438" t="s">
        <v>217</v>
      </c>
      <c r="I77" s="438" t="s">
        <v>217</v>
      </c>
      <c r="J77" s="438" t="s">
        <v>217</v>
      </c>
      <c r="K77" s="438" t="s">
        <v>217</v>
      </c>
      <c r="L77" s="438" t="s">
        <v>217</v>
      </c>
      <c r="M77" s="438" t="s">
        <v>217</v>
      </c>
      <c r="N77" s="438" t="s">
        <v>217</v>
      </c>
      <c r="O77" s="438" t="s">
        <v>217</v>
      </c>
      <c r="P77" s="438" t="s">
        <v>217</v>
      </c>
      <c r="Q77" s="438" t="s">
        <v>217</v>
      </c>
      <c r="R77" s="438" t="s">
        <v>217</v>
      </c>
      <c r="S77" s="109"/>
      <c r="T77" s="288" t="s">
        <v>185</v>
      </c>
      <c r="U77" s="288"/>
      <c r="V77" s="314" t="s">
        <v>217</v>
      </c>
      <c r="W77" s="314" t="s">
        <v>217</v>
      </c>
      <c r="X77" s="314" t="s">
        <v>217</v>
      </c>
      <c r="Y77" s="314" t="s">
        <v>217</v>
      </c>
      <c r="Z77" s="436" t="s">
        <v>217</v>
      </c>
      <c r="AA77" s="436" t="s">
        <v>217</v>
      </c>
      <c r="AB77" s="436" t="s">
        <v>217</v>
      </c>
      <c r="AC77" s="436" t="s">
        <v>217</v>
      </c>
      <c r="AD77" s="436" t="s">
        <v>217</v>
      </c>
      <c r="AE77" s="436" t="s">
        <v>217</v>
      </c>
      <c r="AF77" s="436" t="s">
        <v>217</v>
      </c>
      <c r="AG77" s="436" t="s">
        <v>217</v>
      </c>
      <c r="AH77" s="436" t="s">
        <v>217</v>
      </c>
      <c r="AI77" s="436" t="s">
        <v>217</v>
      </c>
      <c r="AJ77" s="436" t="s">
        <v>217</v>
      </c>
      <c r="AK77" s="436" t="s">
        <v>217</v>
      </c>
      <c r="AL77" s="204"/>
    </row>
    <row r="78" spans="1:38" ht="29.1" customHeight="1">
      <c r="A78" s="48"/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</row>
    <row r="79" spans="1:38" ht="29.1" customHeight="1">
      <c r="A79" s="47" t="s">
        <v>29</v>
      </c>
      <c r="B79" s="128"/>
      <c r="C79" s="128"/>
      <c r="D79" s="128"/>
      <c r="E79" s="128"/>
      <c r="F79" s="128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99"/>
      <c r="U79" s="99"/>
      <c r="V79" s="99"/>
      <c r="W79" s="99"/>
      <c r="X79" s="99"/>
      <c r="Y79" s="99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</row>
    <row r="80" spans="1:38" ht="29.1" customHeight="1">
      <c r="A80" s="47" t="s">
        <v>28</v>
      </c>
      <c r="B80" s="128"/>
      <c r="C80" s="128"/>
      <c r="D80" s="128"/>
      <c r="E80" s="128"/>
      <c r="F80" s="128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99" t="s">
        <v>182</v>
      </c>
      <c r="U80" s="99"/>
      <c r="V80" s="99"/>
      <c r="W80" s="99"/>
      <c r="X80" s="99"/>
      <c r="Y80" s="99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</row>
    <row r="81" spans="1:38" ht="29.1" customHeight="1">
      <c r="A81" s="47" t="s">
        <v>42</v>
      </c>
      <c r="B81" s="128"/>
      <c r="C81" s="128"/>
      <c r="D81" s="128"/>
      <c r="E81" s="128"/>
      <c r="F81" s="128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99"/>
      <c r="U81" s="99"/>
      <c r="V81" s="99"/>
      <c r="W81" s="99"/>
      <c r="X81" s="99"/>
      <c r="Y81" s="99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</row>
  </sheetData>
  <mergeCells count="34">
    <mergeCell ref="AO3:AO5"/>
    <mergeCell ref="AL3:AL5"/>
    <mergeCell ref="U3:U5"/>
    <mergeCell ref="S3:S5"/>
    <mergeCell ref="B2:T2"/>
    <mergeCell ref="AM2:AN2"/>
    <mergeCell ref="B3:B5"/>
    <mergeCell ref="C3:R3"/>
    <mergeCell ref="T3:T5"/>
    <mergeCell ref="V3:AK3"/>
    <mergeCell ref="Z4:AC4"/>
    <mergeCell ref="AD4:AG4"/>
    <mergeCell ref="AH4:AK4"/>
    <mergeCell ref="AM3:AM5"/>
    <mergeCell ref="AN3:AN5"/>
    <mergeCell ref="C4:F4"/>
    <mergeCell ref="G4:J4"/>
    <mergeCell ref="K4:N4"/>
    <mergeCell ref="O4:R4"/>
    <mergeCell ref="V4:Y4"/>
    <mergeCell ref="A45:CA45"/>
    <mergeCell ref="B47:B49"/>
    <mergeCell ref="C47:R47"/>
    <mergeCell ref="T47:T49"/>
    <mergeCell ref="AL47:AL49"/>
    <mergeCell ref="C48:F48"/>
    <mergeCell ref="G48:J48"/>
    <mergeCell ref="K48:N48"/>
    <mergeCell ref="O48:R48"/>
    <mergeCell ref="Z48:AC48"/>
    <mergeCell ref="AD48:AG48"/>
    <mergeCell ref="AH48:AK48"/>
    <mergeCell ref="V48:Y48"/>
    <mergeCell ref="V47:AK47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AZ82"/>
  <sheetViews>
    <sheetView topLeftCell="A16" zoomScale="55" zoomScaleNormal="55" zoomScalePageLayoutView="85" workbookViewId="0">
      <selection activeCell="G3" sqref="G3:G5"/>
    </sheetView>
  </sheetViews>
  <sheetFormatPr baseColWidth="10" defaultColWidth="10.875" defaultRowHeight="17.25" outlineLevelRow="1" outlineLevelCol="1"/>
  <cols>
    <col min="1" max="1" width="22.125" style="1" bestFit="1" customWidth="1"/>
    <col min="2" max="2" width="12.875" style="1" customWidth="1"/>
    <col min="3" max="6" width="12.375" style="1" hidden="1" customWidth="1" outlineLevel="1"/>
    <col min="7" max="7" width="13.25" style="1" customWidth="1" collapsed="1"/>
    <col min="8" max="8" width="13.875" style="1" customWidth="1"/>
    <col min="9" max="12" width="12.625" style="1" hidden="1" customWidth="1" outlineLevel="1"/>
    <col min="13" max="13" width="14" style="1" customWidth="1" collapsed="1"/>
    <col min="14" max="17" width="12.375" style="1" hidden="1" customWidth="1" outlineLevel="1"/>
    <col min="18" max="18" width="16.625" style="1" customWidth="1" collapsed="1"/>
    <col min="19" max="22" width="12.875" style="1" hidden="1" customWidth="1" outlineLevel="1"/>
    <col min="23" max="23" width="16" style="1" customWidth="1" collapsed="1"/>
    <col min="24" max="27" width="12.125" style="1" hidden="1" customWidth="1" outlineLevel="1"/>
    <col min="28" max="28" width="15.875" style="1" customWidth="1" collapsed="1"/>
    <col min="29" max="32" width="14.875" style="1" hidden="1" customWidth="1" outlineLevel="1"/>
    <col min="33" max="33" width="16.5" style="1" customWidth="1" collapsed="1"/>
    <col min="34" max="37" width="12.875" style="1" customWidth="1" outlineLevel="1"/>
    <col min="38" max="38" width="18" style="1" customWidth="1"/>
    <col min="39" max="42" width="14.5" style="1" hidden="1" customWidth="1" outlineLevel="1"/>
    <col min="43" max="43" width="14.625" style="1" customWidth="1" collapsed="1"/>
    <col min="44" max="44" width="14.75" style="1" customWidth="1"/>
    <col min="45" max="45" width="10.875" style="1"/>
    <col min="46" max="46" width="21.75" style="1" customWidth="1"/>
    <col min="47" max="48" width="10.875" style="1"/>
    <col min="49" max="49" width="29.625" style="1" bestFit="1" customWidth="1"/>
    <col min="50" max="16384" width="10.875" style="1"/>
  </cols>
  <sheetData>
    <row r="1" spans="1:52" ht="24.95" customHeight="1">
      <c r="A1" s="406" t="s">
        <v>339</v>
      </c>
    </row>
    <row r="2" spans="1:52" ht="45" customHeight="1">
      <c r="B2" s="472" t="s">
        <v>50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</row>
    <row r="3" spans="1:52" ht="30" customHeight="1">
      <c r="A3" s="4"/>
      <c r="B3" s="473" t="s">
        <v>65</v>
      </c>
      <c r="C3" s="476" t="s">
        <v>31</v>
      </c>
      <c r="D3" s="476"/>
      <c r="E3" s="476"/>
      <c r="F3" s="476"/>
      <c r="G3" s="477" t="s">
        <v>66</v>
      </c>
      <c r="H3" s="480" t="s">
        <v>64</v>
      </c>
      <c r="I3" s="482" t="s">
        <v>64</v>
      </c>
      <c r="J3" s="482"/>
      <c r="K3" s="482"/>
      <c r="L3" s="482"/>
      <c r="M3" s="483" t="s">
        <v>67</v>
      </c>
      <c r="N3" s="484" t="s">
        <v>32</v>
      </c>
      <c r="O3" s="484"/>
      <c r="P3" s="484"/>
      <c r="Q3" s="484"/>
      <c r="R3" s="485" t="s">
        <v>68</v>
      </c>
      <c r="S3" s="486" t="s">
        <v>57</v>
      </c>
      <c r="T3" s="486"/>
      <c r="U3" s="486"/>
      <c r="V3" s="486"/>
      <c r="W3" s="487" t="s">
        <v>446</v>
      </c>
      <c r="X3" s="488" t="s">
        <v>447</v>
      </c>
      <c r="Y3" s="489"/>
      <c r="Z3" s="489"/>
      <c r="AA3" s="490"/>
      <c r="AB3" s="494" t="s">
        <v>448</v>
      </c>
      <c r="AC3" s="495" t="s">
        <v>449</v>
      </c>
      <c r="AD3" s="496"/>
      <c r="AE3" s="496"/>
      <c r="AF3" s="497"/>
      <c r="AG3" s="538" t="s">
        <v>450</v>
      </c>
      <c r="AH3" s="529" t="s">
        <v>451</v>
      </c>
      <c r="AI3" s="530"/>
      <c r="AJ3" s="530"/>
      <c r="AK3" s="531"/>
      <c r="AL3" s="481" t="s">
        <v>36</v>
      </c>
      <c r="AM3" s="544" t="s">
        <v>36</v>
      </c>
      <c r="AN3" s="544"/>
      <c r="AO3" s="544"/>
      <c r="AP3" s="544"/>
      <c r="AQ3" s="523" t="s">
        <v>72</v>
      </c>
      <c r="AR3" s="523" t="s">
        <v>73</v>
      </c>
      <c r="AT3" s="539" t="s">
        <v>80</v>
      </c>
      <c r="AV3" s="375" t="s">
        <v>159</v>
      </c>
      <c r="AW3" s="376" t="s">
        <v>351</v>
      </c>
    </row>
    <row r="4" spans="1:52" ht="26.1" customHeight="1">
      <c r="A4" s="4"/>
      <c r="B4" s="474"/>
      <c r="C4" s="476"/>
      <c r="D4" s="476"/>
      <c r="E4" s="476"/>
      <c r="F4" s="476"/>
      <c r="G4" s="478"/>
      <c r="H4" s="480"/>
      <c r="I4" s="482"/>
      <c r="J4" s="482"/>
      <c r="K4" s="482"/>
      <c r="L4" s="482"/>
      <c r="M4" s="483"/>
      <c r="N4" s="484"/>
      <c r="O4" s="484"/>
      <c r="P4" s="484"/>
      <c r="Q4" s="484"/>
      <c r="R4" s="485"/>
      <c r="S4" s="486"/>
      <c r="T4" s="486"/>
      <c r="U4" s="486"/>
      <c r="V4" s="486"/>
      <c r="W4" s="487"/>
      <c r="X4" s="491"/>
      <c r="Y4" s="492"/>
      <c r="Z4" s="492"/>
      <c r="AA4" s="493"/>
      <c r="AB4" s="494"/>
      <c r="AC4" s="498"/>
      <c r="AD4" s="499"/>
      <c r="AE4" s="499"/>
      <c r="AF4" s="500"/>
      <c r="AG4" s="538"/>
      <c r="AH4" s="532"/>
      <c r="AI4" s="533"/>
      <c r="AJ4" s="533"/>
      <c r="AK4" s="534"/>
      <c r="AL4" s="481"/>
      <c r="AM4" s="544"/>
      <c r="AN4" s="544"/>
      <c r="AO4" s="544"/>
      <c r="AP4" s="544"/>
      <c r="AQ4" s="524"/>
      <c r="AR4" s="524"/>
      <c r="AT4" s="539"/>
      <c r="AV4" s="377" t="s">
        <v>46</v>
      </c>
      <c r="AW4" s="378" t="s">
        <v>158</v>
      </c>
    </row>
    <row r="5" spans="1:52" ht="26.1" customHeight="1">
      <c r="A5" s="4"/>
      <c r="B5" s="475"/>
      <c r="C5" s="431" t="s">
        <v>58</v>
      </c>
      <c r="D5" s="14" t="s">
        <v>59</v>
      </c>
      <c r="E5" s="431" t="s">
        <v>60</v>
      </c>
      <c r="F5" s="431" t="s">
        <v>154</v>
      </c>
      <c r="G5" s="479"/>
      <c r="H5" s="480"/>
      <c r="I5" s="432" t="s">
        <v>58</v>
      </c>
      <c r="J5" s="19" t="s">
        <v>59</v>
      </c>
      <c r="K5" s="432" t="s">
        <v>60</v>
      </c>
      <c r="L5" s="432" t="s">
        <v>154</v>
      </c>
      <c r="M5" s="483"/>
      <c r="N5" s="433" t="s">
        <v>58</v>
      </c>
      <c r="O5" s="23" t="s">
        <v>59</v>
      </c>
      <c r="P5" s="433" t="s">
        <v>60</v>
      </c>
      <c r="Q5" s="433" t="s">
        <v>154</v>
      </c>
      <c r="R5" s="485"/>
      <c r="S5" s="434" t="s">
        <v>58</v>
      </c>
      <c r="T5" s="28" t="s">
        <v>59</v>
      </c>
      <c r="U5" s="434" t="s">
        <v>60</v>
      </c>
      <c r="V5" s="434" t="s">
        <v>154</v>
      </c>
      <c r="W5" s="487"/>
      <c r="X5" s="425" t="s">
        <v>58</v>
      </c>
      <c r="Y5" s="32" t="s">
        <v>59</v>
      </c>
      <c r="Z5" s="425" t="s">
        <v>60</v>
      </c>
      <c r="AA5" s="425" t="s">
        <v>154</v>
      </c>
      <c r="AB5" s="494"/>
      <c r="AC5" s="426" t="s">
        <v>58</v>
      </c>
      <c r="AD5" s="36" t="s">
        <v>59</v>
      </c>
      <c r="AE5" s="426" t="s">
        <v>60</v>
      </c>
      <c r="AF5" s="426" t="s">
        <v>154</v>
      </c>
      <c r="AG5" s="538"/>
      <c r="AH5" s="427" t="s">
        <v>58</v>
      </c>
      <c r="AI5" s="40" t="s">
        <v>59</v>
      </c>
      <c r="AJ5" s="427" t="s">
        <v>60</v>
      </c>
      <c r="AK5" s="427" t="s">
        <v>154</v>
      </c>
      <c r="AL5" s="481"/>
      <c r="AM5" s="435" t="s">
        <v>58</v>
      </c>
      <c r="AN5" s="44" t="s">
        <v>59</v>
      </c>
      <c r="AO5" s="435" t="s">
        <v>60</v>
      </c>
      <c r="AP5" s="435" t="s">
        <v>154</v>
      </c>
      <c r="AQ5" s="525"/>
      <c r="AR5" s="525"/>
      <c r="AT5" s="539"/>
      <c r="AV5" s="377" t="s">
        <v>160</v>
      </c>
      <c r="AW5" s="378" t="s">
        <v>352</v>
      </c>
    </row>
    <row r="6" spans="1:52" ht="29.1" customHeight="1">
      <c r="A6" s="342" t="s">
        <v>6</v>
      </c>
      <c r="B6" s="15"/>
      <c r="C6" s="106">
        <v>20</v>
      </c>
      <c r="D6" s="106">
        <v>20</v>
      </c>
      <c r="E6" s="106">
        <v>20</v>
      </c>
      <c r="F6" s="106">
        <v>20</v>
      </c>
      <c r="G6" s="218" t="s">
        <v>51</v>
      </c>
      <c r="H6" s="20"/>
      <c r="I6" s="240"/>
      <c r="J6" s="240"/>
      <c r="K6" s="240"/>
      <c r="L6" s="240"/>
      <c r="M6" s="25"/>
      <c r="N6" s="26"/>
      <c r="O6" s="26"/>
      <c r="P6" s="26"/>
      <c r="Q6" s="26"/>
      <c r="R6" s="29"/>
      <c r="S6" s="30"/>
      <c r="T6" s="30"/>
      <c r="U6" s="30"/>
      <c r="V6" s="30"/>
      <c r="W6" s="33"/>
      <c r="X6" s="261">
        <v>527.1875</v>
      </c>
      <c r="Y6" s="261">
        <v>337.35</v>
      </c>
      <c r="Z6" s="261">
        <v>123.03676470588235</v>
      </c>
      <c r="AA6" s="261">
        <v>73.899428571428572</v>
      </c>
      <c r="AB6" s="191"/>
      <c r="AC6" s="191">
        <v>527.1875</v>
      </c>
      <c r="AD6" s="191">
        <v>337.35</v>
      </c>
      <c r="AE6" s="191">
        <v>123.03676470588235</v>
      </c>
      <c r="AF6" s="191">
        <v>73.899428571428572</v>
      </c>
      <c r="AG6" s="194"/>
      <c r="AH6" s="194">
        <v>527.1875</v>
      </c>
      <c r="AI6" s="194">
        <v>337.35</v>
      </c>
      <c r="AJ6" s="194">
        <v>123.03676470588235</v>
      </c>
      <c r="AK6" s="194">
        <v>73.899428571428572</v>
      </c>
      <c r="AL6" s="45"/>
      <c r="AM6" s="46"/>
      <c r="AN6" s="46"/>
      <c r="AO6" s="46"/>
      <c r="AP6" s="46"/>
      <c r="AQ6" s="102">
        <v>23100</v>
      </c>
      <c r="AR6" s="102">
        <v>23300</v>
      </c>
      <c r="AT6" s="79"/>
      <c r="AV6" s="379" t="s">
        <v>161</v>
      </c>
      <c r="AW6" s="380" t="s">
        <v>353</v>
      </c>
    </row>
    <row r="7" spans="1:52" ht="29.1" customHeight="1">
      <c r="A7" s="6" t="s">
        <v>9</v>
      </c>
      <c r="B7" s="15"/>
      <c r="C7" s="106">
        <v>20</v>
      </c>
      <c r="D7" s="106">
        <v>20</v>
      </c>
      <c r="E7" s="106">
        <v>20</v>
      </c>
      <c r="F7" s="106">
        <v>20</v>
      </c>
      <c r="G7" s="218" t="s">
        <v>51</v>
      </c>
      <c r="H7" s="20"/>
      <c r="I7" s="240"/>
      <c r="J7" s="240"/>
      <c r="K7" s="240"/>
      <c r="L7" s="240"/>
      <c r="M7" s="25"/>
      <c r="N7" s="26"/>
      <c r="O7" s="26"/>
      <c r="P7" s="26"/>
      <c r="Q7" s="26"/>
      <c r="R7" s="29"/>
      <c r="S7" s="30"/>
      <c r="T7" s="30"/>
      <c r="U7" s="30"/>
      <c r="V7" s="30"/>
      <c r="W7" s="33"/>
      <c r="X7" s="261">
        <v>429.01249999999999</v>
      </c>
      <c r="Y7" s="261">
        <v>274.57500000000005</v>
      </c>
      <c r="Z7" s="261">
        <v>100.13529411764706</v>
      </c>
      <c r="AA7" s="261">
        <v>60.144000000000005</v>
      </c>
      <c r="AB7" s="191"/>
      <c r="AC7" s="191">
        <v>429.01249999999999</v>
      </c>
      <c r="AD7" s="191">
        <v>274.57500000000005</v>
      </c>
      <c r="AE7" s="191">
        <v>100.13529411764706</v>
      </c>
      <c r="AF7" s="191">
        <v>60.144000000000005</v>
      </c>
      <c r="AG7" s="194"/>
      <c r="AH7" s="194">
        <v>429.01249999999999</v>
      </c>
      <c r="AI7" s="194">
        <v>274.57500000000005</v>
      </c>
      <c r="AJ7" s="194">
        <v>100.13529411764706</v>
      </c>
      <c r="AK7" s="194">
        <v>60.144000000000005</v>
      </c>
      <c r="AL7" s="45"/>
      <c r="AM7" s="46"/>
      <c r="AN7" s="46"/>
      <c r="AO7" s="46"/>
      <c r="AP7" s="46"/>
      <c r="AQ7" s="102">
        <v>155000</v>
      </c>
      <c r="AR7" s="102">
        <v>155100</v>
      </c>
      <c r="AT7" s="79" t="s">
        <v>142</v>
      </c>
    </row>
    <row r="8" spans="1:52" ht="29.1" customHeight="1">
      <c r="A8" s="6" t="s">
        <v>18</v>
      </c>
      <c r="B8" s="15"/>
      <c r="C8" s="106">
        <v>20</v>
      </c>
      <c r="D8" s="106">
        <v>20</v>
      </c>
      <c r="E8" s="106">
        <v>20</v>
      </c>
      <c r="F8" s="106">
        <v>20</v>
      </c>
      <c r="G8" s="218" t="s">
        <v>51</v>
      </c>
      <c r="H8" s="20"/>
      <c r="I8" s="240"/>
      <c r="J8" s="240"/>
      <c r="K8" s="240"/>
      <c r="L8" s="240"/>
      <c r="M8" s="25"/>
      <c r="N8" s="26"/>
      <c r="O8" s="26"/>
      <c r="P8" s="26"/>
      <c r="Q8" s="26"/>
      <c r="R8" s="29"/>
      <c r="S8" s="30"/>
      <c r="T8" s="30"/>
      <c r="U8" s="30"/>
      <c r="V8" s="30"/>
      <c r="W8" s="33"/>
      <c r="X8" s="261">
        <v>196.26249999999999</v>
      </c>
      <c r="Y8" s="261">
        <v>125.58749999999999</v>
      </c>
      <c r="Z8" s="261">
        <v>45.80294117647059</v>
      </c>
      <c r="AA8" s="261">
        <v>27.510857142857141</v>
      </c>
      <c r="AB8" s="191"/>
      <c r="AC8" s="191">
        <v>196.26249999999999</v>
      </c>
      <c r="AD8" s="191">
        <v>125.58749999999999</v>
      </c>
      <c r="AE8" s="191">
        <v>45.80294117647059</v>
      </c>
      <c r="AF8" s="191">
        <v>27.510857142857141</v>
      </c>
      <c r="AG8" s="194"/>
      <c r="AH8" s="194">
        <v>196.26249999999999</v>
      </c>
      <c r="AI8" s="194">
        <v>125.58749999999999</v>
      </c>
      <c r="AJ8" s="194">
        <v>45.80294117647059</v>
      </c>
      <c r="AK8" s="194">
        <v>27.510857142857141</v>
      </c>
      <c r="AL8" s="45"/>
      <c r="AM8" s="46"/>
      <c r="AN8" s="46"/>
      <c r="AO8" s="46"/>
      <c r="AP8" s="46"/>
      <c r="AQ8" s="102" t="s">
        <v>140</v>
      </c>
      <c r="AR8" s="102" t="s">
        <v>140</v>
      </c>
      <c r="AT8" s="79"/>
    </row>
    <row r="9" spans="1:52" ht="29.1" customHeight="1">
      <c r="A9" s="6" t="s">
        <v>16</v>
      </c>
      <c r="B9" s="15"/>
      <c r="C9" s="106">
        <v>20</v>
      </c>
      <c r="D9" s="106">
        <v>20</v>
      </c>
      <c r="E9" s="106">
        <v>20</v>
      </c>
      <c r="F9" s="106">
        <v>20</v>
      </c>
      <c r="G9" s="218" t="s">
        <v>51</v>
      </c>
      <c r="H9" s="20"/>
      <c r="I9" s="240"/>
      <c r="J9" s="240"/>
      <c r="K9" s="240"/>
      <c r="L9" s="240"/>
      <c r="M9" s="25"/>
      <c r="N9" s="26"/>
      <c r="O9" s="26"/>
      <c r="P9" s="26"/>
      <c r="Q9" s="26"/>
      <c r="R9" s="29"/>
      <c r="S9" s="30"/>
      <c r="T9" s="30"/>
      <c r="U9" s="30"/>
      <c r="V9" s="30"/>
      <c r="W9" s="33"/>
      <c r="X9" s="324" t="s">
        <v>140</v>
      </c>
      <c r="Y9" s="324" t="s">
        <v>140</v>
      </c>
      <c r="Z9" s="324" t="s">
        <v>140</v>
      </c>
      <c r="AA9" s="324" t="s">
        <v>140</v>
      </c>
      <c r="AB9" s="191"/>
      <c r="AC9" s="191" t="s">
        <v>140</v>
      </c>
      <c r="AD9" s="191" t="s">
        <v>140</v>
      </c>
      <c r="AE9" s="191" t="s">
        <v>140</v>
      </c>
      <c r="AF9" s="191" t="s">
        <v>140</v>
      </c>
      <c r="AG9" s="194"/>
      <c r="AH9" s="194" t="s">
        <v>140</v>
      </c>
      <c r="AI9" s="194" t="s">
        <v>140</v>
      </c>
      <c r="AJ9" s="194" t="s">
        <v>140</v>
      </c>
      <c r="AK9" s="194" t="s">
        <v>140</v>
      </c>
      <c r="AL9" s="45"/>
      <c r="AM9" s="46"/>
      <c r="AN9" s="46"/>
      <c r="AO9" s="46"/>
      <c r="AP9" s="46"/>
      <c r="AQ9" s="102" t="s">
        <v>140</v>
      </c>
      <c r="AR9" s="102" t="s">
        <v>140</v>
      </c>
      <c r="AT9" s="79"/>
    </row>
    <row r="10" spans="1:52" ht="29.1" customHeight="1">
      <c r="A10" s="6" t="s">
        <v>22</v>
      </c>
      <c r="B10" s="15"/>
      <c r="C10" s="106">
        <v>20</v>
      </c>
      <c r="D10" s="106">
        <v>20</v>
      </c>
      <c r="E10" s="106">
        <v>20</v>
      </c>
      <c r="F10" s="106">
        <v>20</v>
      </c>
      <c r="G10" s="218" t="s">
        <v>51</v>
      </c>
      <c r="H10" s="20"/>
      <c r="I10" s="240"/>
      <c r="J10" s="240"/>
      <c r="K10" s="240"/>
      <c r="L10" s="240"/>
      <c r="M10" s="25"/>
      <c r="N10" s="26"/>
      <c r="O10" s="26"/>
      <c r="P10" s="26"/>
      <c r="Q10" s="26"/>
      <c r="R10" s="29"/>
      <c r="S10" s="30"/>
      <c r="T10" s="30"/>
      <c r="U10" s="30"/>
      <c r="V10" s="30"/>
      <c r="W10" s="33"/>
      <c r="X10" s="261">
        <v>323.57499999999999</v>
      </c>
      <c r="Y10" s="261">
        <v>207.11249999999998</v>
      </c>
      <c r="Z10" s="261">
        <v>75.527941176470591</v>
      </c>
      <c r="AA10" s="261">
        <v>45.363428571428571</v>
      </c>
      <c r="AB10" s="191"/>
      <c r="AC10" s="191">
        <v>323.57499999999999</v>
      </c>
      <c r="AD10" s="191">
        <v>207.11249999999998</v>
      </c>
      <c r="AE10" s="191">
        <v>75.527941176470591</v>
      </c>
      <c r="AF10" s="191">
        <v>45.363428571428571</v>
      </c>
      <c r="AG10" s="194"/>
      <c r="AH10" s="194">
        <v>323.57499999999999</v>
      </c>
      <c r="AI10" s="194">
        <v>207.11249999999998</v>
      </c>
      <c r="AJ10" s="194">
        <v>75.527941176470591</v>
      </c>
      <c r="AK10" s="194">
        <v>45.363428571428571</v>
      </c>
      <c r="AL10" s="45"/>
      <c r="AM10" s="46"/>
      <c r="AN10" s="46"/>
      <c r="AO10" s="46"/>
      <c r="AP10" s="46"/>
      <c r="AQ10" s="102" t="s">
        <v>140</v>
      </c>
      <c r="AR10" s="102" t="s">
        <v>140</v>
      </c>
      <c r="AT10" s="79"/>
    </row>
    <row r="11" spans="1:52" ht="29.1" customHeight="1">
      <c r="A11" s="6" t="s">
        <v>19</v>
      </c>
      <c r="B11" s="15"/>
      <c r="C11" s="106">
        <v>20</v>
      </c>
      <c r="D11" s="106">
        <v>20</v>
      </c>
      <c r="E11" s="106">
        <v>20</v>
      </c>
      <c r="F11" s="106">
        <v>20</v>
      </c>
      <c r="G11" s="218" t="s">
        <v>51</v>
      </c>
      <c r="H11" s="20"/>
      <c r="I11" s="240"/>
      <c r="J11" s="240"/>
      <c r="K11" s="240"/>
      <c r="L11" s="240"/>
      <c r="M11" s="25"/>
      <c r="N11" s="26"/>
      <c r="O11" s="26"/>
      <c r="P11" s="26"/>
      <c r="Q11" s="26"/>
      <c r="R11" s="29"/>
      <c r="S11" s="30"/>
      <c r="T11" s="30"/>
      <c r="U11" s="30"/>
      <c r="V11" s="30"/>
      <c r="W11" s="33"/>
      <c r="X11" s="261">
        <v>286.03750000000002</v>
      </c>
      <c r="Y11" s="261">
        <v>183.03750000000002</v>
      </c>
      <c r="Z11" s="261">
        <v>66.756862745098033</v>
      </c>
      <c r="AA11" s="261">
        <v>40.097142857142856</v>
      </c>
      <c r="AB11" s="191"/>
      <c r="AC11" s="191">
        <v>286.03750000000002</v>
      </c>
      <c r="AD11" s="191">
        <v>183.03750000000002</v>
      </c>
      <c r="AE11" s="191">
        <v>66.756862745098033</v>
      </c>
      <c r="AF11" s="191">
        <v>40.097142857142856</v>
      </c>
      <c r="AG11" s="194"/>
      <c r="AH11" s="194">
        <v>286.03750000000002</v>
      </c>
      <c r="AI11" s="194">
        <v>183.03750000000002</v>
      </c>
      <c r="AJ11" s="194">
        <v>66.756862745098033</v>
      </c>
      <c r="AK11" s="194">
        <v>40.097142857142856</v>
      </c>
      <c r="AL11" s="45"/>
      <c r="AM11" s="46"/>
      <c r="AN11" s="46"/>
      <c r="AO11" s="46"/>
      <c r="AP11" s="46"/>
      <c r="AQ11" s="102" t="s">
        <v>140</v>
      </c>
      <c r="AR11" s="102" t="s">
        <v>140</v>
      </c>
      <c r="AT11" s="79"/>
    </row>
    <row r="12" spans="1:52" ht="29.1" customHeight="1">
      <c r="A12" s="6" t="s">
        <v>3</v>
      </c>
      <c r="B12" s="15"/>
      <c r="C12" s="106">
        <v>22</v>
      </c>
      <c r="D12" s="106">
        <v>25</v>
      </c>
      <c r="E12" s="106">
        <v>25</v>
      </c>
      <c r="F12" s="106">
        <v>25</v>
      </c>
      <c r="G12" s="218" t="s">
        <v>51</v>
      </c>
      <c r="H12" s="20" t="s">
        <v>89</v>
      </c>
      <c r="I12" s="240" t="s">
        <v>89</v>
      </c>
      <c r="J12" s="240" t="s">
        <v>89</v>
      </c>
      <c r="K12" s="240" t="s">
        <v>89</v>
      </c>
      <c r="L12" s="240" t="s">
        <v>89</v>
      </c>
      <c r="M12" s="25"/>
      <c r="N12" s="26"/>
      <c r="O12" s="26"/>
      <c r="P12" s="26"/>
      <c r="Q12" s="26"/>
      <c r="R12" s="29"/>
      <c r="S12" s="30"/>
      <c r="T12" s="30"/>
      <c r="U12" s="30"/>
      <c r="V12" s="30"/>
      <c r="W12" s="33"/>
      <c r="X12" s="261">
        <v>645.13750000000005</v>
      </c>
      <c r="Y12" s="261">
        <v>412.83750000000003</v>
      </c>
      <c r="Z12" s="261">
        <v>150.57254901960783</v>
      </c>
      <c r="AA12" s="261">
        <v>90.43542857142856</v>
      </c>
      <c r="AB12" s="191"/>
      <c r="AC12" s="191">
        <v>645.13750000000005</v>
      </c>
      <c r="AD12" s="191">
        <v>412.83750000000003</v>
      </c>
      <c r="AE12" s="191">
        <v>150.57254901960783</v>
      </c>
      <c r="AF12" s="191">
        <v>90.43542857142856</v>
      </c>
      <c r="AG12" s="194"/>
      <c r="AH12" s="194">
        <v>645.13750000000005</v>
      </c>
      <c r="AI12" s="194">
        <v>412.83750000000003</v>
      </c>
      <c r="AJ12" s="194">
        <v>150.57254901960783</v>
      </c>
      <c r="AK12" s="194">
        <v>90.43542857142856</v>
      </c>
      <c r="AL12" s="45"/>
      <c r="AM12" s="323">
        <v>2</v>
      </c>
      <c r="AN12" s="323">
        <v>2</v>
      </c>
      <c r="AO12" s="323">
        <v>4</v>
      </c>
      <c r="AP12" s="323">
        <v>7</v>
      </c>
      <c r="AQ12" s="102">
        <v>21000</v>
      </c>
      <c r="AR12" s="102">
        <v>17400</v>
      </c>
      <c r="AT12" s="79" t="s">
        <v>87</v>
      </c>
    </row>
    <row r="13" spans="1:52" ht="29.1" customHeight="1">
      <c r="A13" s="6" t="s">
        <v>20</v>
      </c>
      <c r="B13" s="15"/>
      <c r="C13" s="106">
        <v>20</v>
      </c>
      <c r="D13" s="106">
        <v>20</v>
      </c>
      <c r="E13" s="106">
        <v>20</v>
      </c>
      <c r="F13" s="106">
        <v>20</v>
      </c>
      <c r="G13" s="218" t="s">
        <v>51</v>
      </c>
      <c r="H13" s="20"/>
      <c r="I13" s="240"/>
      <c r="J13" s="240"/>
      <c r="K13" s="240"/>
      <c r="L13" s="240"/>
      <c r="M13" s="25"/>
      <c r="N13" s="26"/>
      <c r="O13" s="26"/>
      <c r="P13" s="26"/>
      <c r="Q13" s="26"/>
      <c r="R13" s="29"/>
      <c r="S13" s="30"/>
      <c r="T13" s="30"/>
      <c r="U13" s="30"/>
      <c r="V13" s="30"/>
      <c r="W13" s="33"/>
      <c r="X13" s="261">
        <v>308.96249999999998</v>
      </c>
      <c r="Y13" s="261">
        <v>197.73749999999998</v>
      </c>
      <c r="Z13" s="261">
        <v>72.116176470588229</v>
      </c>
      <c r="AA13" s="261">
        <v>43.316571428571429</v>
      </c>
      <c r="AB13" s="191"/>
      <c r="AC13" s="191">
        <v>308.96249999999998</v>
      </c>
      <c r="AD13" s="191">
        <v>197.73749999999998</v>
      </c>
      <c r="AE13" s="191">
        <v>72.116176470588229</v>
      </c>
      <c r="AF13" s="191">
        <v>43.316571428571429</v>
      </c>
      <c r="AG13" s="194"/>
      <c r="AH13" s="194">
        <v>308.96249999999998</v>
      </c>
      <c r="AI13" s="194">
        <v>197.73749999999998</v>
      </c>
      <c r="AJ13" s="194">
        <v>72.116176470588229</v>
      </c>
      <c r="AK13" s="194">
        <v>43.316571428571429</v>
      </c>
      <c r="AL13" s="45"/>
      <c r="AM13" s="323"/>
      <c r="AN13" s="323"/>
      <c r="AO13" s="323"/>
      <c r="AP13" s="323"/>
      <c r="AQ13" s="102" t="s">
        <v>140</v>
      </c>
      <c r="AR13" s="102" t="s">
        <v>140</v>
      </c>
      <c r="AT13" s="79"/>
    </row>
    <row r="14" spans="1:52" ht="29.1" customHeight="1">
      <c r="A14" s="6" t="s">
        <v>13</v>
      </c>
      <c r="B14" s="15"/>
      <c r="C14" s="106">
        <v>20</v>
      </c>
      <c r="D14" s="106">
        <v>20</v>
      </c>
      <c r="E14" s="106">
        <v>20</v>
      </c>
      <c r="F14" s="106">
        <v>20</v>
      </c>
      <c r="G14" s="218" t="s">
        <v>51</v>
      </c>
      <c r="H14" s="20"/>
      <c r="I14" s="240"/>
      <c r="J14" s="240"/>
      <c r="K14" s="240"/>
      <c r="L14" s="240"/>
      <c r="M14" s="25"/>
      <c r="N14" s="26"/>
      <c r="O14" s="26"/>
      <c r="P14" s="26"/>
      <c r="Q14" s="26"/>
      <c r="R14" s="29"/>
      <c r="S14" s="30"/>
      <c r="T14" s="30"/>
      <c r="U14" s="30"/>
      <c r="V14" s="30"/>
      <c r="W14" s="33"/>
      <c r="X14" s="261">
        <v>472.9375</v>
      </c>
      <c r="Y14" s="261">
        <v>302.625</v>
      </c>
      <c r="Z14" s="261">
        <v>110.37058823529412</v>
      </c>
      <c r="AA14" s="261">
        <v>66.291428571428568</v>
      </c>
      <c r="AB14" s="191"/>
      <c r="AC14" s="191">
        <v>472.9375</v>
      </c>
      <c r="AD14" s="191">
        <v>302.625</v>
      </c>
      <c r="AE14" s="191">
        <v>110.37058823529412</v>
      </c>
      <c r="AF14" s="191">
        <v>66.291428571428568</v>
      </c>
      <c r="AG14" s="194"/>
      <c r="AH14" s="194">
        <v>472.9375</v>
      </c>
      <c r="AI14" s="194">
        <v>302.625</v>
      </c>
      <c r="AJ14" s="194">
        <v>110.37058823529412</v>
      </c>
      <c r="AK14" s="194">
        <v>66.291428571428568</v>
      </c>
      <c r="AL14" s="45"/>
      <c r="AM14" s="323"/>
      <c r="AN14" s="323"/>
      <c r="AO14" s="323"/>
      <c r="AP14" s="323"/>
      <c r="AQ14" s="102" t="s">
        <v>140</v>
      </c>
      <c r="AR14" s="102" t="s">
        <v>140</v>
      </c>
      <c r="AT14" s="79"/>
    </row>
    <row r="15" spans="1:52" ht="29.1" customHeight="1">
      <c r="A15" s="6" t="s">
        <v>4</v>
      </c>
      <c r="B15" s="15"/>
      <c r="C15" s="106">
        <v>20</v>
      </c>
      <c r="D15" s="106">
        <v>20</v>
      </c>
      <c r="E15" s="106">
        <v>20</v>
      </c>
      <c r="F15" s="106">
        <v>20</v>
      </c>
      <c r="G15" s="218" t="s">
        <v>51</v>
      </c>
      <c r="H15" s="20"/>
      <c r="I15" s="240"/>
      <c r="J15" s="240"/>
      <c r="K15" s="240"/>
      <c r="L15" s="240"/>
      <c r="M15" s="25"/>
      <c r="N15" s="26"/>
      <c r="O15" s="26"/>
      <c r="P15" s="26"/>
      <c r="Q15" s="26"/>
      <c r="R15" s="29"/>
      <c r="S15" s="30"/>
      <c r="T15" s="30"/>
      <c r="U15" s="30"/>
      <c r="V15" s="30"/>
      <c r="W15" s="33"/>
      <c r="X15" s="261">
        <v>516.77499999999998</v>
      </c>
      <c r="Y15" s="261">
        <v>330.67499999999995</v>
      </c>
      <c r="Z15" s="261">
        <v>120.59877450980393</v>
      </c>
      <c r="AA15" s="261">
        <v>72.435428571428574</v>
      </c>
      <c r="AB15" s="191"/>
      <c r="AC15" s="191">
        <v>516.77499999999998</v>
      </c>
      <c r="AD15" s="191">
        <v>330.67499999999995</v>
      </c>
      <c r="AE15" s="191">
        <v>120.59877450980393</v>
      </c>
      <c r="AF15" s="191">
        <v>72.435428571428574</v>
      </c>
      <c r="AG15" s="194"/>
      <c r="AH15" s="194">
        <v>516.77499999999998</v>
      </c>
      <c r="AI15" s="194">
        <v>330.67499999999995</v>
      </c>
      <c r="AJ15" s="194">
        <v>120.59877450980393</v>
      </c>
      <c r="AK15" s="194">
        <v>72.435428571428574</v>
      </c>
      <c r="AL15" s="45"/>
      <c r="AM15" s="323"/>
      <c r="AN15" s="323"/>
      <c r="AO15" s="323"/>
      <c r="AP15" s="323"/>
      <c r="AQ15" s="102">
        <v>269000</v>
      </c>
      <c r="AR15" s="102">
        <v>297000</v>
      </c>
      <c r="AT15" s="79"/>
      <c r="AX15"/>
      <c r="AY15"/>
      <c r="AZ15"/>
    </row>
    <row r="16" spans="1:52" ht="30" customHeight="1">
      <c r="A16" s="6" t="s">
        <v>0</v>
      </c>
      <c r="B16" s="59"/>
      <c r="C16" s="106">
        <v>20</v>
      </c>
      <c r="D16" s="106">
        <v>20</v>
      </c>
      <c r="E16" s="106">
        <v>20</v>
      </c>
      <c r="F16" s="106">
        <v>20</v>
      </c>
      <c r="G16" s="325" t="s">
        <v>51</v>
      </c>
      <c r="H16" s="61" t="s">
        <v>78</v>
      </c>
      <c r="I16" s="240" t="s">
        <v>78</v>
      </c>
      <c r="J16" s="240" t="s">
        <v>78</v>
      </c>
      <c r="K16" s="240" t="s">
        <v>78</v>
      </c>
      <c r="L16" s="240" t="s">
        <v>78</v>
      </c>
      <c r="M16" s="62"/>
      <c r="N16" s="52"/>
      <c r="O16" s="52"/>
      <c r="P16" s="52"/>
      <c r="Q16" s="52"/>
      <c r="R16" s="29"/>
      <c r="S16" s="53"/>
      <c r="T16" s="53"/>
      <c r="U16" s="53"/>
      <c r="V16" s="53"/>
      <c r="W16" s="33"/>
      <c r="X16" s="261">
        <v>521.9375</v>
      </c>
      <c r="Y16" s="261">
        <v>334.01250000000005</v>
      </c>
      <c r="Z16" s="261">
        <v>121.82132352941176</v>
      </c>
      <c r="AA16" s="261">
        <v>73.169142857142859</v>
      </c>
      <c r="AB16" s="191"/>
      <c r="AC16" s="191">
        <v>521.9375</v>
      </c>
      <c r="AD16" s="191">
        <v>334.01250000000005</v>
      </c>
      <c r="AE16" s="191">
        <v>121.82132352941176</v>
      </c>
      <c r="AF16" s="191">
        <v>73.169142857142859</v>
      </c>
      <c r="AG16" s="194"/>
      <c r="AH16" s="194">
        <v>521.9375</v>
      </c>
      <c r="AI16" s="194">
        <v>334.01250000000005</v>
      </c>
      <c r="AJ16" s="194">
        <v>121.82132352941176</v>
      </c>
      <c r="AK16" s="194">
        <v>73.169142857142859</v>
      </c>
      <c r="AL16" s="45"/>
      <c r="AM16" s="323">
        <v>2</v>
      </c>
      <c r="AN16" s="323">
        <v>2</v>
      </c>
      <c r="AO16" s="323">
        <v>2</v>
      </c>
      <c r="AP16" s="323">
        <v>2</v>
      </c>
      <c r="AQ16" s="330">
        <v>384000</v>
      </c>
      <c r="AR16" s="330">
        <v>421500</v>
      </c>
      <c r="AT16" s="79"/>
      <c r="AX16" s="138"/>
      <c r="AY16" s="138"/>
      <c r="AZ16" s="138"/>
    </row>
    <row r="17" spans="1:46" ht="29.1" customHeight="1">
      <c r="A17" s="6" t="s">
        <v>15</v>
      </c>
      <c r="B17" s="15"/>
      <c r="C17" s="106">
        <v>20</v>
      </c>
      <c r="D17" s="106">
        <v>20</v>
      </c>
      <c r="E17" s="106">
        <v>20</v>
      </c>
      <c r="F17" s="106">
        <v>20</v>
      </c>
      <c r="G17" s="218" t="s">
        <v>51</v>
      </c>
      <c r="H17" s="20"/>
      <c r="I17" s="240"/>
      <c r="J17" s="240"/>
      <c r="K17" s="240"/>
      <c r="L17" s="240"/>
      <c r="M17" s="25"/>
      <c r="N17" s="26"/>
      <c r="O17" s="26"/>
      <c r="P17" s="26"/>
      <c r="Q17" s="26"/>
      <c r="R17" s="29"/>
      <c r="S17" s="30"/>
      <c r="T17" s="30"/>
      <c r="U17" s="30"/>
      <c r="V17" s="30"/>
      <c r="W17" s="33"/>
      <c r="X17" s="261">
        <v>315.26249999999999</v>
      </c>
      <c r="Y17" s="261">
        <v>201.75</v>
      </c>
      <c r="Z17" s="261">
        <v>73.580392156862743</v>
      </c>
      <c r="AA17" s="261">
        <v>44.194285714285712</v>
      </c>
      <c r="AB17" s="191"/>
      <c r="AC17" s="191">
        <v>315.26249999999999</v>
      </c>
      <c r="AD17" s="191">
        <v>201.75</v>
      </c>
      <c r="AE17" s="191">
        <v>73.580392156862743</v>
      </c>
      <c r="AF17" s="191">
        <v>44.194285714285712</v>
      </c>
      <c r="AG17" s="194"/>
      <c r="AH17" s="194">
        <v>315.26249999999999</v>
      </c>
      <c r="AI17" s="194">
        <v>201.75</v>
      </c>
      <c r="AJ17" s="194">
        <v>73.580392156862743</v>
      </c>
      <c r="AK17" s="194">
        <v>44.194285714285712</v>
      </c>
      <c r="AL17" s="45"/>
      <c r="AM17" s="46"/>
      <c r="AN17" s="46"/>
      <c r="AO17" s="46"/>
      <c r="AP17" s="46"/>
      <c r="AQ17" s="102" t="s">
        <v>140</v>
      </c>
      <c r="AR17" s="102" t="s">
        <v>140</v>
      </c>
      <c r="AT17" s="79"/>
    </row>
    <row r="18" spans="1:46" ht="29.1" customHeight="1">
      <c r="A18" s="6" t="s">
        <v>21</v>
      </c>
      <c r="B18" s="15"/>
      <c r="C18" s="106">
        <v>20</v>
      </c>
      <c r="D18" s="106">
        <v>20</v>
      </c>
      <c r="E18" s="106">
        <v>20</v>
      </c>
      <c r="F18" s="106">
        <v>20</v>
      </c>
      <c r="G18" s="218" t="s">
        <v>51</v>
      </c>
      <c r="H18" s="20"/>
      <c r="I18" s="240"/>
      <c r="J18" s="240"/>
      <c r="K18" s="240"/>
      <c r="L18" s="240"/>
      <c r="M18" s="25"/>
      <c r="N18" s="26"/>
      <c r="O18" s="26"/>
      <c r="P18" s="26"/>
      <c r="Q18" s="26"/>
      <c r="R18" s="29"/>
      <c r="S18" s="30"/>
      <c r="T18" s="30"/>
      <c r="U18" s="30"/>
      <c r="V18" s="30"/>
      <c r="W18" s="33"/>
      <c r="X18" s="261">
        <v>268.8</v>
      </c>
      <c r="Y18" s="261">
        <v>172.01249999999999</v>
      </c>
      <c r="Z18" s="261">
        <v>62.740931372549021</v>
      </c>
      <c r="AA18" s="261">
        <v>37.68</v>
      </c>
      <c r="AB18" s="191"/>
      <c r="AC18" s="191">
        <v>268.8</v>
      </c>
      <c r="AD18" s="191">
        <v>172.01249999999999</v>
      </c>
      <c r="AE18" s="191">
        <v>62.740931372549021</v>
      </c>
      <c r="AF18" s="191">
        <v>37.68</v>
      </c>
      <c r="AG18" s="194"/>
      <c r="AH18" s="194">
        <v>268.8</v>
      </c>
      <c r="AI18" s="194">
        <v>172.01249999999999</v>
      </c>
      <c r="AJ18" s="194">
        <v>62.740931372549021</v>
      </c>
      <c r="AK18" s="194">
        <v>37.68</v>
      </c>
      <c r="AL18" s="45"/>
      <c r="AM18" s="46"/>
      <c r="AN18" s="46"/>
      <c r="AO18" s="46"/>
      <c r="AP18" s="46"/>
      <c r="AQ18" s="102" t="s">
        <v>140</v>
      </c>
      <c r="AR18" s="102" t="s">
        <v>140</v>
      </c>
      <c r="AT18" s="79"/>
    </row>
    <row r="19" spans="1:46" ht="29.1" customHeight="1">
      <c r="A19" s="6" t="s">
        <v>10</v>
      </c>
      <c r="B19" s="15"/>
      <c r="C19" s="106">
        <v>20</v>
      </c>
      <c r="D19" s="106">
        <v>20</v>
      </c>
      <c r="E19" s="106">
        <v>20</v>
      </c>
      <c r="F19" s="106">
        <v>20</v>
      </c>
      <c r="G19" s="218" t="s">
        <v>51</v>
      </c>
      <c r="H19" s="20"/>
      <c r="I19" s="240"/>
      <c r="J19" s="240"/>
      <c r="K19" s="240"/>
      <c r="L19" s="240"/>
      <c r="M19" s="25"/>
      <c r="N19" s="26"/>
      <c r="O19" s="26"/>
      <c r="P19" s="26"/>
      <c r="Q19" s="26"/>
      <c r="R19" s="29"/>
      <c r="S19" s="30"/>
      <c r="T19" s="30"/>
      <c r="U19" s="30"/>
      <c r="V19" s="30"/>
      <c r="W19" s="33"/>
      <c r="X19" s="261">
        <v>446.25</v>
      </c>
      <c r="Y19" s="261">
        <v>285.60000000000002</v>
      </c>
      <c r="Z19" s="261">
        <v>104.15833333333333</v>
      </c>
      <c r="AA19" s="261">
        <v>62.557714285714283</v>
      </c>
      <c r="AB19" s="191"/>
      <c r="AC19" s="191">
        <v>446.25</v>
      </c>
      <c r="AD19" s="191">
        <v>285.60000000000002</v>
      </c>
      <c r="AE19" s="191">
        <v>104.15833333333333</v>
      </c>
      <c r="AF19" s="191">
        <v>62.557714285714283</v>
      </c>
      <c r="AG19" s="194"/>
      <c r="AH19" s="194">
        <v>446.25</v>
      </c>
      <c r="AI19" s="194">
        <v>285.60000000000002</v>
      </c>
      <c r="AJ19" s="194">
        <v>104.15833333333333</v>
      </c>
      <c r="AK19" s="194">
        <v>62.557714285714283</v>
      </c>
      <c r="AL19" s="45"/>
      <c r="AM19" s="46"/>
      <c r="AN19" s="46"/>
      <c r="AO19" s="46"/>
      <c r="AP19" s="46"/>
      <c r="AQ19" s="102" t="s">
        <v>140</v>
      </c>
      <c r="AR19" s="102" t="s">
        <v>140</v>
      </c>
      <c r="AT19" s="79"/>
    </row>
    <row r="20" spans="1:46" ht="29.1" customHeight="1">
      <c r="A20" s="6" t="s">
        <v>2</v>
      </c>
      <c r="B20" s="15"/>
      <c r="C20" s="106">
        <v>20</v>
      </c>
      <c r="D20" s="106">
        <v>20</v>
      </c>
      <c r="E20" s="106">
        <v>20</v>
      </c>
      <c r="F20" s="106">
        <v>20</v>
      </c>
      <c r="G20" s="218" t="s">
        <v>51</v>
      </c>
      <c r="H20" s="20"/>
      <c r="I20" s="240"/>
      <c r="J20" s="240"/>
      <c r="K20" s="240"/>
      <c r="L20" s="240"/>
      <c r="M20" s="25"/>
      <c r="N20" s="26"/>
      <c r="O20" s="26"/>
      <c r="P20" s="26"/>
      <c r="Q20" s="26"/>
      <c r="R20" s="29"/>
      <c r="S20" s="30"/>
      <c r="T20" s="30"/>
      <c r="U20" s="30"/>
      <c r="V20" s="30"/>
      <c r="W20" s="33"/>
      <c r="X20" s="261">
        <v>343.4375</v>
      </c>
      <c r="Y20" s="261">
        <v>219.78750000000002</v>
      </c>
      <c r="Z20" s="261">
        <v>80.15514705882353</v>
      </c>
      <c r="AA20" s="261">
        <v>48.143999999999998</v>
      </c>
      <c r="AB20" s="191"/>
      <c r="AC20" s="191">
        <v>343.4375</v>
      </c>
      <c r="AD20" s="191">
        <v>219.78750000000002</v>
      </c>
      <c r="AE20" s="191">
        <v>80.15514705882353</v>
      </c>
      <c r="AF20" s="191">
        <v>48.143999999999998</v>
      </c>
      <c r="AG20" s="194"/>
      <c r="AH20" s="194">
        <v>343.4375</v>
      </c>
      <c r="AI20" s="194">
        <v>219.78750000000002</v>
      </c>
      <c r="AJ20" s="194">
        <v>80.15514705882353</v>
      </c>
      <c r="AK20" s="194">
        <v>48.143999999999998</v>
      </c>
      <c r="AL20" s="45"/>
      <c r="AM20" s="46"/>
      <c r="AN20" s="46"/>
      <c r="AO20" s="46"/>
      <c r="AP20" s="46"/>
      <c r="AQ20" s="102">
        <v>266500</v>
      </c>
      <c r="AR20" s="102">
        <v>301500</v>
      </c>
      <c r="AT20" s="79" t="s">
        <v>131</v>
      </c>
    </row>
    <row r="21" spans="1:46" ht="29.1" customHeight="1">
      <c r="A21" s="6" t="s">
        <v>23</v>
      </c>
      <c r="B21" s="15"/>
      <c r="C21" s="106">
        <v>20</v>
      </c>
      <c r="D21" s="106">
        <v>20</v>
      </c>
      <c r="E21" s="106">
        <v>20</v>
      </c>
      <c r="F21" s="106">
        <v>20</v>
      </c>
      <c r="G21" s="218" t="s">
        <v>51</v>
      </c>
      <c r="H21" s="20"/>
      <c r="I21" s="240"/>
      <c r="J21" s="240"/>
      <c r="K21" s="240"/>
      <c r="L21" s="240"/>
      <c r="M21" s="25"/>
      <c r="N21" s="26"/>
      <c r="O21" s="26"/>
      <c r="P21" s="26"/>
      <c r="Q21" s="26"/>
      <c r="R21" s="29"/>
      <c r="S21" s="30"/>
      <c r="T21" s="30"/>
      <c r="U21" s="30"/>
      <c r="V21" s="30"/>
      <c r="W21" s="33"/>
      <c r="X21" s="261">
        <v>360.67500000000001</v>
      </c>
      <c r="Y21" s="261">
        <v>230.8125</v>
      </c>
      <c r="Z21" s="261">
        <v>84.178186274509812</v>
      </c>
      <c r="AA21" s="261">
        <v>50.557714285714283</v>
      </c>
      <c r="AB21" s="191"/>
      <c r="AC21" s="191">
        <v>360.67500000000001</v>
      </c>
      <c r="AD21" s="191">
        <v>230.8125</v>
      </c>
      <c r="AE21" s="191">
        <v>84.178186274509812</v>
      </c>
      <c r="AF21" s="191">
        <v>50.557714285714283</v>
      </c>
      <c r="AG21" s="194"/>
      <c r="AH21" s="194">
        <v>360.67500000000001</v>
      </c>
      <c r="AI21" s="194">
        <v>230.8125</v>
      </c>
      <c r="AJ21" s="194">
        <v>84.178186274509812</v>
      </c>
      <c r="AK21" s="194">
        <v>50.557714285714283</v>
      </c>
      <c r="AL21" s="45"/>
      <c r="AM21" s="46"/>
      <c r="AN21" s="46"/>
      <c r="AO21" s="46"/>
      <c r="AP21" s="46"/>
      <c r="AQ21" s="102" t="s">
        <v>140</v>
      </c>
      <c r="AR21" s="102" t="s">
        <v>140</v>
      </c>
      <c r="AT21" s="79"/>
    </row>
    <row r="22" spans="1:46" ht="29.1" customHeight="1">
      <c r="A22" s="6" t="s">
        <v>17</v>
      </c>
      <c r="B22" s="15"/>
      <c r="C22" s="106">
        <v>20</v>
      </c>
      <c r="D22" s="106">
        <v>20</v>
      </c>
      <c r="E22" s="106">
        <v>20</v>
      </c>
      <c r="F22" s="106">
        <v>20</v>
      </c>
      <c r="G22" s="218" t="s">
        <v>51</v>
      </c>
      <c r="H22" s="20"/>
      <c r="I22" s="240"/>
      <c r="J22" s="240"/>
      <c r="K22" s="240"/>
      <c r="L22" s="240"/>
      <c r="M22" s="25"/>
      <c r="N22" s="26"/>
      <c r="O22" s="26"/>
      <c r="P22" s="26"/>
      <c r="Q22" s="26"/>
      <c r="R22" s="29"/>
      <c r="S22" s="30"/>
      <c r="T22" s="30"/>
      <c r="U22" s="30"/>
      <c r="V22" s="30"/>
      <c r="W22" s="33"/>
      <c r="X22" s="261">
        <v>321.03750000000002</v>
      </c>
      <c r="Y22" s="261">
        <v>205.42499999999998</v>
      </c>
      <c r="Z22" s="261">
        <v>74.916666666666657</v>
      </c>
      <c r="AA22" s="261">
        <v>44.996571428571428</v>
      </c>
      <c r="AB22" s="191"/>
      <c r="AC22" s="191">
        <v>321.03750000000002</v>
      </c>
      <c r="AD22" s="191">
        <v>205.42499999999998</v>
      </c>
      <c r="AE22" s="191">
        <v>74.916666666666657</v>
      </c>
      <c r="AF22" s="191">
        <v>44.996571428571428</v>
      </c>
      <c r="AG22" s="194"/>
      <c r="AH22" s="194">
        <v>321.03750000000002</v>
      </c>
      <c r="AI22" s="194">
        <v>205.42499999999998</v>
      </c>
      <c r="AJ22" s="194">
        <v>74.916666666666657</v>
      </c>
      <c r="AK22" s="194">
        <v>44.996571428571428</v>
      </c>
      <c r="AL22" s="45"/>
      <c r="AM22" s="46"/>
      <c r="AN22" s="46"/>
      <c r="AO22" s="46"/>
      <c r="AP22" s="46"/>
      <c r="AQ22" s="102" t="s">
        <v>140</v>
      </c>
      <c r="AR22" s="102" t="s">
        <v>140</v>
      </c>
      <c r="AT22" s="79"/>
    </row>
    <row r="23" spans="1:46" ht="29.1" customHeight="1">
      <c r="A23" s="6" t="s">
        <v>24</v>
      </c>
      <c r="B23" s="15"/>
      <c r="C23" s="106">
        <v>20</v>
      </c>
      <c r="D23" s="106">
        <v>20</v>
      </c>
      <c r="E23" s="106">
        <v>20</v>
      </c>
      <c r="F23" s="106">
        <v>20</v>
      </c>
      <c r="G23" s="218" t="s">
        <v>51</v>
      </c>
      <c r="H23" s="20"/>
      <c r="I23" s="240"/>
      <c r="J23" s="240"/>
      <c r="K23" s="240"/>
      <c r="L23" s="240"/>
      <c r="M23" s="25"/>
      <c r="N23" s="26"/>
      <c r="O23" s="26"/>
      <c r="P23" s="26"/>
      <c r="Q23" s="26"/>
      <c r="R23" s="29"/>
      <c r="S23" s="30"/>
      <c r="T23" s="30"/>
      <c r="U23" s="30"/>
      <c r="V23" s="30"/>
      <c r="W23" s="33"/>
      <c r="X23" s="261">
        <v>444.67500000000001</v>
      </c>
      <c r="Y23" s="261">
        <v>284.58749999999998</v>
      </c>
      <c r="Z23" s="261">
        <v>103.78872549019607</v>
      </c>
      <c r="AA23" s="261">
        <v>62.338285714285711</v>
      </c>
      <c r="AB23" s="191"/>
      <c r="AC23" s="191">
        <v>444.67500000000001</v>
      </c>
      <c r="AD23" s="191">
        <v>284.58749999999998</v>
      </c>
      <c r="AE23" s="191">
        <v>103.78872549019607</v>
      </c>
      <c r="AF23" s="191">
        <v>62.338285714285711</v>
      </c>
      <c r="AG23" s="194"/>
      <c r="AH23" s="194">
        <v>444.67500000000001</v>
      </c>
      <c r="AI23" s="194">
        <v>284.58749999999998</v>
      </c>
      <c r="AJ23" s="194">
        <v>103.78872549019607</v>
      </c>
      <c r="AK23" s="194">
        <v>62.338285714285711</v>
      </c>
      <c r="AL23" s="45"/>
      <c r="AM23" s="46"/>
      <c r="AN23" s="46"/>
      <c r="AO23" s="46"/>
      <c r="AP23" s="46"/>
      <c r="AQ23" s="102" t="s">
        <v>140</v>
      </c>
      <c r="AR23" s="102" t="s">
        <v>140</v>
      </c>
      <c r="AT23" s="79"/>
    </row>
    <row r="24" spans="1:46" ht="29.1" customHeight="1">
      <c r="A24" s="6" t="s">
        <v>27</v>
      </c>
      <c r="B24" s="15"/>
      <c r="C24" s="106">
        <v>20</v>
      </c>
      <c r="D24" s="106">
        <v>20</v>
      </c>
      <c r="E24" s="106">
        <v>20</v>
      </c>
      <c r="F24" s="106">
        <v>20</v>
      </c>
      <c r="G24" s="218" t="s">
        <v>51</v>
      </c>
      <c r="H24" s="20"/>
      <c r="I24" s="240"/>
      <c r="J24" s="240"/>
      <c r="K24" s="240"/>
      <c r="L24" s="240"/>
      <c r="M24" s="25"/>
      <c r="N24" s="26"/>
      <c r="O24" s="26"/>
      <c r="P24" s="26"/>
      <c r="Q24" s="26"/>
      <c r="R24" s="29"/>
      <c r="S24" s="30"/>
      <c r="T24" s="30"/>
      <c r="U24" s="30"/>
      <c r="V24" s="30"/>
      <c r="W24" s="33"/>
      <c r="X24" s="261">
        <v>279.73750000000001</v>
      </c>
      <c r="Y24" s="261">
        <v>179.02499999999998</v>
      </c>
      <c r="Z24" s="261">
        <v>65.292647058823533</v>
      </c>
      <c r="AA24" s="261">
        <v>39.219428571428573</v>
      </c>
      <c r="AB24" s="191"/>
      <c r="AC24" s="191">
        <v>279.73750000000001</v>
      </c>
      <c r="AD24" s="191">
        <v>179.02499999999998</v>
      </c>
      <c r="AE24" s="191">
        <v>65.292647058823533</v>
      </c>
      <c r="AF24" s="191">
        <v>39.219428571428573</v>
      </c>
      <c r="AG24" s="194"/>
      <c r="AH24" s="194">
        <v>279.73750000000001</v>
      </c>
      <c r="AI24" s="194">
        <v>179.02499999999998</v>
      </c>
      <c r="AJ24" s="194">
        <v>65.292647058823533</v>
      </c>
      <c r="AK24" s="194">
        <v>39.219428571428573</v>
      </c>
      <c r="AL24" s="45"/>
      <c r="AM24" s="46"/>
      <c r="AN24" s="46"/>
      <c r="AO24" s="46"/>
      <c r="AP24" s="46"/>
      <c r="AQ24" s="102" t="s">
        <v>140</v>
      </c>
      <c r="AR24" s="102" t="s">
        <v>140</v>
      </c>
      <c r="AT24" s="79"/>
    </row>
    <row r="25" spans="1:46" ht="29.1" customHeight="1">
      <c r="A25" s="6" t="s">
        <v>8</v>
      </c>
      <c r="B25" s="15"/>
      <c r="C25" s="106">
        <v>20</v>
      </c>
      <c r="D25" s="106">
        <v>20</v>
      </c>
      <c r="E25" s="106">
        <v>20</v>
      </c>
      <c r="F25" s="106">
        <v>20</v>
      </c>
      <c r="G25" s="218" t="s">
        <v>51</v>
      </c>
      <c r="H25" s="20"/>
      <c r="I25" s="240"/>
      <c r="J25" s="240"/>
      <c r="K25" s="240"/>
      <c r="L25" s="240"/>
      <c r="M25" s="25"/>
      <c r="N25" s="26"/>
      <c r="O25" s="26"/>
      <c r="P25" s="26"/>
      <c r="Q25" s="26"/>
      <c r="R25" s="29"/>
      <c r="S25" s="30"/>
      <c r="T25" s="30"/>
      <c r="U25" s="30"/>
      <c r="V25" s="30"/>
      <c r="W25" s="33"/>
      <c r="X25" s="261">
        <v>559.03750000000002</v>
      </c>
      <c r="Y25" s="261">
        <v>357.75</v>
      </c>
      <c r="Z25" s="261">
        <v>130.47156862745098</v>
      </c>
      <c r="AA25" s="261">
        <v>78.363428571428585</v>
      </c>
      <c r="AB25" s="191"/>
      <c r="AC25" s="191">
        <v>559.03750000000002</v>
      </c>
      <c r="AD25" s="191">
        <v>357.75</v>
      </c>
      <c r="AE25" s="191">
        <v>130.47156862745098</v>
      </c>
      <c r="AF25" s="191">
        <v>78.363428571428585</v>
      </c>
      <c r="AG25" s="194"/>
      <c r="AH25" s="194">
        <v>559.03750000000002</v>
      </c>
      <c r="AI25" s="194">
        <v>357.75</v>
      </c>
      <c r="AJ25" s="194">
        <v>130.47156862745098</v>
      </c>
      <c r="AK25" s="194">
        <v>78.363428571428585</v>
      </c>
      <c r="AL25" s="45"/>
      <c r="AM25" s="46"/>
      <c r="AN25" s="46"/>
      <c r="AO25" s="46"/>
      <c r="AP25" s="46"/>
      <c r="AQ25" s="102">
        <v>411000</v>
      </c>
      <c r="AR25" s="102">
        <v>399000</v>
      </c>
      <c r="AT25" s="79" t="s">
        <v>129</v>
      </c>
    </row>
    <row r="26" spans="1:46" ht="29.1" customHeight="1">
      <c r="A26" s="6" t="s">
        <v>11</v>
      </c>
      <c r="B26" s="15"/>
      <c r="C26" s="106">
        <v>20</v>
      </c>
      <c r="D26" s="106">
        <v>20</v>
      </c>
      <c r="E26" s="106">
        <v>20</v>
      </c>
      <c r="F26" s="106">
        <v>20</v>
      </c>
      <c r="G26" s="218" t="s">
        <v>51</v>
      </c>
      <c r="H26" s="20"/>
      <c r="I26" s="240"/>
      <c r="J26" s="240"/>
      <c r="K26" s="240"/>
      <c r="L26" s="240"/>
      <c r="M26" s="25"/>
      <c r="N26" s="26"/>
      <c r="O26" s="26"/>
      <c r="P26" s="26"/>
      <c r="Q26" s="26"/>
      <c r="R26" s="29"/>
      <c r="S26" s="30"/>
      <c r="T26" s="30"/>
      <c r="U26" s="30"/>
      <c r="V26" s="30"/>
      <c r="W26" s="33"/>
      <c r="X26" s="261">
        <v>309.48750000000001</v>
      </c>
      <c r="Y26" s="261">
        <v>198.07500000000002</v>
      </c>
      <c r="Z26" s="261">
        <v>72.237009803921566</v>
      </c>
      <c r="AA26" s="261">
        <v>43.388571428571424</v>
      </c>
      <c r="AB26" s="191"/>
      <c r="AC26" s="191">
        <v>309.48750000000001</v>
      </c>
      <c r="AD26" s="191">
        <v>198.07500000000002</v>
      </c>
      <c r="AE26" s="191">
        <v>72.237009803921566</v>
      </c>
      <c r="AF26" s="191">
        <v>43.388571428571424</v>
      </c>
      <c r="AG26" s="194"/>
      <c r="AH26" s="194">
        <v>309.48750000000001</v>
      </c>
      <c r="AI26" s="194">
        <v>198.07500000000002</v>
      </c>
      <c r="AJ26" s="194">
        <v>72.237009803921566</v>
      </c>
      <c r="AK26" s="194">
        <v>43.388571428571424</v>
      </c>
      <c r="AL26" s="45"/>
      <c r="AM26" s="46"/>
      <c r="AN26" s="46"/>
      <c r="AO26" s="46"/>
      <c r="AP26" s="46"/>
      <c r="AQ26" s="102" t="s">
        <v>140</v>
      </c>
      <c r="AR26" s="102" t="s">
        <v>140</v>
      </c>
      <c r="AT26" s="79"/>
    </row>
    <row r="27" spans="1:46" ht="29.1" customHeight="1">
      <c r="A27" s="6" t="s">
        <v>14</v>
      </c>
      <c r="B27" s="15"/>
      <c r="C27" s="106">
        <v>20</v>
      </c>
      <c r="D27" s="106">
        <v>20</v>
      </c>
      <c r="E27" s="106">
        <v>20</v>
      </c>
      <c r="F27" s="106">
        <v>20</v>
      </c>
      <c r="G27" s="218" t="s">
        <v>51</v>
      </c>
      <c r="H27" s="20"/>
      <c r="I27" s="240"/>
      <c r="J27" s="240"/>
      <c r="K27" s="240"/>
      <c r="L27" s="240"/>
      <c r="M27" s="25"/>
      <c r="N27" s="26"/>
      <c r="O27" s="26"/>
      <c r="P27" s="26"/>
      <c r="Q27" s="26"/>
      <c r="R27" s="29"/>
      <c r="S27" s="30"/>
      <c r="T27" s="30"/>
      <c r="U27" s="30"/>
      <c r="V27" s="30"/>
      <c r="W27" s="33"/>
      <c r="X27" s="261">
        <v>257.33749999999998</v>
      </c>
      <c r="Y27" s="261">
        <v>164.66250000000002</v>
      </c>
      <c r="Z27" s="261">
        <v>60.054166666666667</v>
      </c>
      <c r="AA27" s="261">
        <v>36.072000000000003</v>
      </c>
      <c r="AB27" s="191"/>
      <c r="AC27" s="191">
        <v>257.33749999999998</v>
      </c>
      <c r="AD27" s="191">
        <v>164.66250000000002</v>
      </c>
      <c r="AE27" s="191">
        <v>60.054166666666667</v>
      </c>
      <c r="AF27" s="191">
        <v>36.072000000000003</v>
      </c>
      <c r="AG27" s="194"/>
      <c r="AH27" s="194">
        <v>257.33749999999998</v>
      </c>
      <c r="AI27" s="194">
        <v>164.66250000000002</v>
      </c>
      <c r="AJ27" s="194">
        <v>60.054166666666667</v>
      </c>
      <c r="AK27" s="194">
        <v>36.072000000000003</v>
      </c>
      <c r="AL27" s="45"/>
      <c r="AM27" s="46"/>
      <c r="AN27" s="46"/>
      <c r="AO27" s="46"/>
      <c r="AP27" s="46"/>
      <c r="AQ27" s="102" t="s">
        <v>140</v>
      </c>
      <c r="AR27" s="102" t="s">
        <v>140</v>
      </c>
      <c r="AT27" s="79"/>
    </row>
    <row r="28" spans="1:46" ht="29.1" customHeight="1">
      <c r="A28" s="6" t="s">
        <v>12</v>
      </c>
      <c r="B28" s="15"/>
      <c r="C28" s="106">
        <v>20</v>
      </c>
      <c r="D28" s="106">
        <v>20</v>
      </c>
      <c r="E28" s="106">
        <v>20</v>
      </c>
      <c r="F28" s="106">
        <v>20</v>
      </c>
      <c r="G28" s="218" t="s">
        <v>51</v>
      </c>
      <c r="H28" s="20"/>
      <c r="I28" s="240"/>
      <c r="J28" s="240"/>
      <c r="K28" s="240"/>
      <c r="L28" s="240"/>
      <c r="M28" s="25"/>
      <c r="N28" s="26"/>
      <c r="O28" s="26"/>
      <c r="P28" s="26"/>
      <c r="Q28" s="26"/>
      <c r="R28" s="29"/>
      <c r="S28" s="30"/>
      <c r="T28" s="30"/>
      <c r="U28" s="30"/>
      <c r="V28" s="30"/>
      <c r="W28" s="33"/>
      <c r="X28" s="261">
        <v>198.88749999999999</v>
      </c>
      <c r="Y28" s="261">
        <v>127.27499999999999</v>
      </c>
      <c r="Z28" s="261">
        <v>46.41421568627451</v>
      </c>
      <c r="AA28" s="261">
        <v>27.877714285714287</v>
      </c>
      <c r="AB28" s="191"/>
      <c r="AC28" s="191">
        <v>198.88749999999999</v>
      </c>
      <c r="AD28" s="191">
        <v>127.27499999999999</v>
      </c>
      <c r="AE28" s="191">
        <v>46.41421568627451</v>
      </c>
      <c r="AF28" s="191">
        <v>27.877714285714287</v>
      </c>
      <c r="AG28" s="194"/>
      <c r="AH28" s="194">
        <v>198.88749999999999</v>
      </c>
      <c r="AI28" s="194">
        <v>127.27499999999999</v>
      </c>
      <c r="AJ28" s="194">
        <v>46.41421568627451</v>
      </c>
      <c r="AK28" s="194">
        <v>27.877714285714287</v>
      </c>
      <c r="AL28" s="45"/>
      <c r="AM28" s="46"/>
      <c r="AN28" s="46"/>
      <c r="AO28" s="46"/>
      <c r="AP28" s="46"/>
      <c r="AQ28" s="102" t="s">
        <v>140</v>
      </c>
      <c r="AR28" s="102" t="s">
        <v>140</v>
      </c>
      <c r="AT28" s="79"/>
    </row>
    <row r="29" spans="1:46" ht="29.1" customHeight="1">
      <c r="A29" s="6" t="s">
        <v>25</v>
      </c>
      <c r="B29" s="15"/>
      <c r="C29" s="106">
        <v>20</v>
      </c>
      <c r="D29" s="106">
        <v>20</v>
      </c>
      <c r="E29" s="106">
        <v>20</v>
      </c>
      <c r="F29" s="106">
        <v>20</v>
      </c>
      <c r="G29" s="218" t="s">
        <v>51</v>
      </c>
      <c r="H29" s="20"/>
      <c r="I29" s="240"/>
      <c r="J29" s="240"/>
      <c r="K29" s="240"/>
      <c r="L29" s="240"/>
      <c r="M29" s="25"/>
      <c r="N29" s="26"/>
      <c r="O29" s="26"/>
      <c r="P29" s="26"/>
      <c r="Q29" s="26"/>
      <c r="R29" s="29"/>
      <c r="S29" s="30"/>
      <c r="T29" s="30"/>
      <c r="U29" s="30"/>
      <c r="V29" s="30"/>
      <c r="W29" s="33"/>
      <c r="X29" s="261">
        <v>302.22500000000002</v>
      </c>
      <c r="Y29" s="261">
        <v>193.38750000000002</v>
      </c>
      <c r="Z29" s="261">
        <v>70.531127450980392</v>
      </c>
      <c r="AA29" s="261">
        <v>42.363428571428571</v>
      </c>
      <c r="AB29" s="191"/>
      <c r="AC29" s="191">
        <v>302.22500000000002</v>
      </c>
      <c r="AD29" s="191">
        <v>193.38750000000002</v>
      </c>
      <c r="AE29" s="191">
        <v>70.531127450980392</v>
      </c>
      <c r="AF29" s="191">
        <v>42.363428571428571</v>
      </c>
      <c r="AG29" s="194"/>
      <c r="AH29" s="194">
        <v>302.22500000000002</v>
      </c>
      <c r="AI29" s="194">
        <v>193.38750000000002</v>
      </c>
      <c r="AJ29" s="194">
        <v>70.531127450980392</v>
      </c>
      <c r="AK29" s="194">
        <v>42.363428571428571</v>
      </c>
      <c r="AL29" s="45"/>
      <c r="AM29" s="46"/>
      <c r="AN29" s="46"/>
      <c r="AO29" s="46"/>
      <c r="AP29" s="46"/>
      <c r="AQ29" s="102" t="s">
        <v>140</v>
      </c>
      <c r="AR29" s="102" t="s">
        <v>140</v>
      </c>
      <c r="AT29" s="79"/>
    </row>
    <row r="30" spans="1:46" ht="29.1" customHeight="1">
      <c r="A30" s="6" t="s">
        <v>26</v>
      </c>
      <c r="B30" s="15"/>
      <c r="C30" s="106">
        <v>20</v>
      </c>
      <c r="D30" s="106">
        <v>20</v>
      </c>
      <c r="E30" s="106">
        <v>20</v>
      </c>
      <c r="F30" s="106">
        <v>20</v>
      </c>
      <c r="G30" s="218" t="s">
        <v>51</v>
      </c>
      <c r="H30" s="20"/>
      <c r="I30" s="240"/>
      <c r="J30" s="240"/>
      <c r="K30" s="240"/>
      <c r="L30" s="240"/>
      <c r="M30" s="25"/>
      <c r="N30" s="26"/>
      <c r="O30" s="26"/>
      <c r="P30" s="26"/>
      <c r="Q30" s="26"/>
      <c r="R30" s="29"/>
      <c r="S30" s="30"/>
      <c r="T30" s="30"/>
      <c r="U30" s="30"/>
      <c r="V30" s="30"/>
      <c r="W30" s="33"/>
      <c r="X30" s="261">
        <v>329.875</v>
      </c>
      <c r="Y30" s="261">
        <v>211.08749999999998</v>
      </c>
      <c r="Z30" s="261">
        <v>76.992156862745105</v>
      </c>
      <c r="AA30" s="261">
        <v>46.241142857142862</v>
      </c>
      <c r="AB30" s="191"/>
      <c r="AC30" s="191">
        <v>329.875</v>
      </c>
      <c r="AD30" s="191">
        <v>211.08749999999998</v>
      </c>
      <c r="AE30" s="191">
        <v>76.992156862745105</v>
      </c>
      <c r="AF30" s="191">
        <v>46.241142857142862</v>
      </c>
      <c r="AG30" s="194"/>
      <c r="AH30" s="194">
        <v>329.875</v>
      </c>
      <c r="AI30" s="194">
        <v>211.08749999999998</v>
      </c>
      <c r="AJ30" s="194">
        <v>76.992156862745105</v>
      </c>
      <c r="AK30" s="194">
        <v>46.241142857142862</v>
      </c>
      <c r="AL30" s="45"/>
      <c r="AM30" s="46"/>
      <c r="AN30" s="46"/>
      <c r="AO30" s="46"/>
      <c r="AP30" s="46"/>
      <c r="AQ30" s="102" t="s">
        <v>140</v>
      </c>
      <c r="AR30" s="102" t="s">
        <v>140</v>
      </c>
      <c r="AT30" s="79" t="s">
        <v>125</v>
      </c>
    </row>
    <row r="31" spans="1:46" ht="29.1" customHeight="1">
      <c r="A31" s="6" t="s">
        <v>5</v>
      </c>
      <c r="B31" s="15"/>
      <c r="C31" s="106">
        <v>20</v>
      </c>
      <c r="D31" s="106">
        <v>20</v>
      </c>
      <c r="E31" s="106">
        <v>20</v>
      </c>
      <c r="F31" s="106">
        <v>20</v>
      </c>
      <c r="G31" s="218" t="s">
        <v>51</v>
      </c>
      <c r="H31" s="20"/>
      <c r="I31" s="240"/>
      <c r="J31" s="240"/>
      <c r="K31" s="240"/>
      <c r="L31" s="240"/>
      <c r="M31" s="25"/>
      <c r="N31" s="26"/>
      <c r="O31" s="26"/>
      <c r="P31" s="26"/>
      <c r="Q31" s="26"/>
      <c r="R31" s="29"/>
      <c r="S31" s="30"/>
      <c r="T31" s="30"/>
      <c r="U31" s="30"/>
      <c r="V31" s="30"/>
      <c r="W31" s="33"/>
      <c r="X31" s="261">
        <v>355.95</v>
      </c>
      <c r="Y31" s="261">
        <v>227.8125</v>
      </c>
      <c r="Z31" s="261">
        <v>83.083578431372558</v>
      </c>
      <c r="AA31" s="261">
        <v>49.899428571428572</v>
      </c>
      <c r="AB31" s="191"/>
      <c r="AC31" s="191">
        <v>355.95</v>
      </c>
      <c r="AD31" s="191">
        <v>227.8125</v>
      </c>
      <c r="AE31" s="191">
        <v>83.083578431372558</v>
      </c>
      <c r="AF31" s="191">
        <v>49.899428571428572</v>
      </c>
      <c r="AG31" s="194"/>
      <c r="AH31" s="194">
        <v>355.95</v>
      </c>
      <c r="AI31" s="194">
        <v>227.8125</v>
      </c>
      <c r="AJ31" s="194">
        <v>83.083578431372558</v>
      </c>
      <c r="AK31" s="194">
        <v>49.899428571428572</v>
      </c>
      <c r="AL31" s="45"/>
      <c r="AM31" s="46"/>
      <c r="AN31" s="46"/>
      <c r="AO31" s="46"/>
      <c r="AP31" s="46"/>
      <c r="AQ31" s="102">
        <v>88700</v>
      </c>
      <c r="AR31" s="102">
        <v>86200</v>
      </c>
      <c r="AT31" s="79" t="s">
        <v>126</v>
      </c>
    </row>
    <row r="32" spans="1:46" ht="29.1" customHeight="1">
      <c r="A32" s="6" t="s">
        <v>7</v>
      </c>
      <c r="B32" s="15"/>
      <c r="C32" s="106">
        <v>20</v>
      </c>
      <c r="D32" s="106">
        <v>20</v>
      </c>
      <c r="E32" s="106">
        <v>20</v>
      </c>
      <c r="F32" s="106">
        <v>20</v>
      </c>
      <c r="G32" s="218" t="s">
        <v>51</v>
      </c>
      <c r="H32" s="20"/>
      <c r="I32" s="240"/>
      <c r="J32" s="240"/>
      <c r="K32" s="240"/>
      <c r="L32" s="240"/>
      <c r="M32" s="25"/>
      <c r="N32" s="26"/>
      <c r="O32" s="26"/>
      <c r="P32" s="26"/>
      <c r="Q32" s="26"/>
      <c r="R32" s="29"/>
      <c r="S32" s="30"/>
      <c r="T32" s="30"/>
      <c r="U32" s="30"/>
      <c r="V32" s="30"/>
      <c r="W32" s="33"/>
      <c r="X32" s="261">
        <v>628.95000000000005</v>
      </c>
      <c r="Y32" s="261">
        <v>402.48749999999995</v>
      </c>
      <c r="Z32" s="261">
        <v>146.79117647058823</v>
      </c>
      <c r="AA32" s="261">
        <v>88.165714285714287</v>
      </c>
      <c r="AB32" s="191"/>
      <c r="AC32" s="191">
        <v>628.95000000000005</v>
      </c>
      <c r="AD32" s="191">
        <v>402.48749999999995</v>
      </c>
      <c r="AE32" s="191">
        <v>146.79117647058823</v>
      </c>
      <c r="AF32" s="191">
        <v>88.165714285714287</v>
      </c>
      <c r="AG32" s="194"/>
      <c r="AH32" s="194">
        <v>628.95000000000005</v>
      </c>
      <c r="AI32" s="194">
        <v>402.48749999999995</v>
      </c>
      <c r="AJ32" s="194">
        <v>146.79117647058823</v>
      </c>
      <c r="AK32" s="194">
        <v>88.165714285714287</v>
      </c>
      <c r="AL32" s="45"/>
      <c r="AM32" s="46"/>
      <c r="AN32" s="46"/>
      <c r="AO32" s="46"/>
      <c r="AP32" s="46"/>
      <c r="AQ32" s="102">
        <v>1000</v>
      </c>
      <c r="AR32" s="102">
        <v>1000</v>
      </c>
      <c r="AT32" s="79"/>
    </row>
    <row r="33" spans="1:46" ht="29.1" customHeight="1">
      <c r="A33" s="345" t="s">
        <v>1</v>
      </c>
      <c r="B33" s="15"/>
      <c r="C33" s="106">
        <v>20</v>
      </c>
      <c r="D33" s="106">
        <v>20</v>
      </c>
      <c r="E33" s="106">
        <v>20</v>
      </c>
      <c r="F33" s="106">
        <v>20</v>
      </c>
      <c r="G33" s="218" t="s">
        <v>51</v>
      </c>
      <c r="H33" s="20"/>
      <c r="I33" s="240"/>
      <c r="J33" s="240"/>
      <c r="K33" s="240"/>
      <c r="L33" s="240"/>
      <c r="M33" s="25"/>
      <c r="N33" s="26"/>
      <c r="O33" s="26"/>
      <c r="P33" s="26"/>
      <c r="Q33" s="26"/>
      <c r="R33" s="29"/>
      <c r="S33" s="30"/>
      <c r="T33" s="30"/>
      <c r="U33" s="30"/>
      <c r="V33" s="30"/>
      <c r="W33" s="33"/>
      <c r="X33" s="261">
        <v>505.22500000000002</v>
      </c>
      <c r="Y33" s="261">
        <v>323.32500000000005</v>
      </c>
      <c r="Z33" s="261">
        <v>117.91911764705883</v>
      </c>
      <c r="AA33" s="261">
        <v>70.82742857142857</v>
      </c>
      <c r="AB33" s="191"/>
      <c r="AC33" s="191">
        <v>505.22500000000002</v>
      </c>
      <c r="AD33" s="191">
        <v>323.32500000000005</v>
      </c>
      <c r="AE33" s="191">
        <v>117.91911764705883</v>
      </c>
      <c r="AF33" s="191">
        <v>70.82742857142857</v>
      </c>
      <c r="AG33" s="194"/>
      <c r="AH33" s="194">
        <v>505.22500000000002</v>
      </c>
      <c r="AI33" s="194">
        <v>323.32500000000005</v>
      </c>
      <c r="AJ33" s="194">
        <v>117.91911764705883</v>
      </c>
      <c r="AK33" s="194">
        <v>70.82742857142857</v>
      </c>
      <c r="AL33" s="45"/>
      <c r="AM33" s="46"/>
      <c r="AN33" s="46"/>
      <c r="AO33" s="46"/>
      <c r="AP33" s="46"/>
      <c r="AQ33" s="102">
        <v>1452600</v>
      </c>
      <c r="AR33" s="102">
        <v>1662500</v>
      </c>
      <c r="AT33" s="79"/>
    </row>
    <row r="34" spans="1:46" ht="29.1" customHeight="1">
      <c r="A34" s="343" t="s">
        <v>44</v>
      </c>
      <c r="B34" s="15"/>
      <c r="C34" s="16"/>
      <c r="D34" s="16"/>
      <c r="E34" s="16"/>
      <c r="F34" s="16"/>
      <c r="G34" s="17"/>
      <c r="H34" s="20"/>
      <c r="I34" s="240"/>
      <c r="J34" s="240"/>
      <c r="K34" s="240"/>
      <c r="L34" s="240"/>
      <c r="M34" s="25"/>
      <c r="N34" s="26"/>
      <c r="O34" s="26"/>
      <c r="P34" s="26"/>
      <c r="Q34" s="26"/>
      <c r="R34" s="29"/>
      <c r="S34" s="30"/>
      <c r="T34" s="30"/>
      <c r="U34" s="30"/>
      <c r="V34" s="30"/>
      <c r="W34" s="33"/>
      <c r="X34" s="34"/>
      <c r="Y34" s="34"/>
      <c r="Z34" s="34"/>
      <c r="AA34" s="34"/>
      <c r="AB34" s="37"/>
      <c r="AC34" s="38"/>
      <c r="AD34" s="38"/>
      <c r="AE34" s="38"/>
      <c r="AF34" s="38"/>
      <c r="AG34" s="41"/>
      <c r="AH34" s="42"/>
      <c r="AI34" s="42"/>
      <c r="AJ34" s="42"/>
      <c r="AK34" s="42"/>
      <c r="AL34" s="45"/>
      <c r="AM34" s="46"/>
      <c r="AN34" s="46"/>
      <c r="AO34" s="46"/>
      <c r="AP34" s="46"/>
      <c r="AQ34" s="322"/>
      <c r="AR34" s="322"/>
      <c r="AT34" s="79"/>
    </row>
    <row r="35" spans="1:46" s="48" customFormat="1" ht="29.1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2"/>
      <c r="AN35" s="22"/>
      <c r="AO35" s="22"/>
      <c r="AP35" s="22"/>
      <c r="AQ35" s="77"/>
      <c r="AR35" s="77"/>
    </row>
    <row r="36" spans="1:46" ht="30" customHeight="1">
      <c r="A36" s="47" t="s">
        <v>29</v>
      </c>
      <c r="B36" s="15"/>
      <c r="C36" s="16"/>
      <c r="D36" s="16"/>
      <c r="E36" s="16"/>
      <c r="F36" s="16"/>
      <c r="G36" s="218" t="s">
        <v>51</v>
      </c>
      <c r="H36" s="20"/>
      <c r="I36" s="21"/>
      <c r="J36" s="21"/>
      <c r="K36" s="21"/>
      <c r="L36" s="21"/>
      <c r="M36" s="25"/>
      <c r="N36" s="26"/>
      <c r="O36" s="26"/>
      <c r="P36" s="26"/>
      <c r="Q36" s="26"/>
      <c r="R36" s="29"/>
      <c r="S36" s="30"/>
      <c r="T36" s="30"/>
      <c r="U36" s="30"/>
      <c r="V36" s="30"/>
      <c r="W36" s="33"/>
      <c r="X36" s="34"/>
      <c r="Y36" s="34"/>
      <c r="Z36" s="34"/>
      <c r="AA36" s="34"/>
      <c r="AB36" s="37"/>
      <c r="AC36" s="38"/>
      <c r="AD36" s="38"/>
      <c r="AE36" s="38"/>
      <c r="AF36" s="38"/>
      <c r="AG36" s="41"/>
      <c r="AH36" s="42"/>
      <c r="AI36" s="42"/>
      <c r="AJ36" s="42"/>
      <c r="AK36" s="42"/>
      <c r="AL36" s="45"/>
      <c r="AM36" s="46"/>
      <c r="AN36" s="46"/>
      <c r="AO36" s="46"/>
      <c r="AP36" s="46"/>
      <c r="AQ36" s="102" t="s">
        <v>140</v>
      </c>
      <c r="AR36" s="102" t="s">
        <v>140</v>
      </c>
      <c r="AT36" s="79"/>
    </row>
    <row r="37" spans="1:46" ht="30" customHeight="1">
      <c r="A37" s="47" t="s">
        <v>28</v>
      </c>
      <c r="B37" s="15"/>
      <c r="C37" s="16"/>
      <c r="D37" s="16"/>
      <c r="E37" s="16"/>
      <c r="F37" s="16"/>
      <c r="G37" s="218" t="s">
        <v>51</v>
      </c>
      <c r="H37" s="20"/>
      <c r="I37" s="21"/>
      <c r="J37" s="21"/>
      <c r="K37" s="21"/>
      <c r="L37" s="21"/>
      <c r="M37" s="25"/>
      <c r="N37" s="26"/>
      <c r="O37" s="26"/>
      <c r="P37" s="26"/>
      <c r="Q37" s="26"/>
      <c r="R37" s="29"/>
      <c r="S37" s="30"/>
      <c r="T37" s="30"/>
      <c r="U37" s="30"/>
      <c r="V37" s="30"/>
      <c r="W37" s="33"/>
      <c r="X37" s="33"/>
      <c r="Y37" s="33"/>
      <c r="Z37" s="33"/>
      <c r="AA37" s="33"/>
      <c r="AB37" s="37"/>
      <c r="AC37" s="38"/>
      <c r="AD37" s="38"/>
      <c r="AE37" s="38"/>
      <c r="AF37" s="38"/>
      <c r="AG37" s="41"/>
      <c r="AH37" s="42"/>
      <c r="AI37" s="42"/>
      <c r="AJ37" s="42"/>
      <c r="AK37" s="42"/>
      <c r="AL37" s="45"/>
      <c r="AM37" s="46"/>
      <c r="AN37" s="46"/>
      <c r="AO37" s="46"/>
      <c r="AP37" s="46"/>
      <c r="AQ37" s="102">
        <v>18000</v>
      </c>
      <c r="AR37" s="102">
        <v>19600</v>
      </c>
      <c r="AT37" s="79"/>
    </row>
    <row r="38" spans="1:46" ht="30" customHeight="1">
      <c r="A38" s="47" t="s">
        <v>42</v>
      </c>
      <c r="B38" s="15"/>
      <c r="C38" s="16"/>
      <c r="D38" s="16"/>
      <c r="E38" s="16"/>
      <c r="F38" s="16"/>
      <c r="G38" s="218" t="s">
        <v>51</v>
      </c>
      <c r="H38" s="20"/>
      <c r="I38" s="21"/>
      <c r="J38" s="21"/>
      <c r="K38" s="21"/>
      <c r="L38" s="21"/>
      <c r="M38" s="25"/>
      <c r="N38" s="26"/>
      <c r="O38" s="26"/>
      <c r="P38" s="26"/>
      <c r="Q38" s="26"/>
      <c r="R38" s="29"/>
      <c r="S38" s="30"/>
      <c r="T38" s="30"/>
      <c r="U38" s="30"/>
      <c r="V38" s="30"/>
      <c r="W38" s="33"/>
      <c r="X38" s="34"/>
      <c r="Y38" s="34"/>
      <c r="Z38" s="34"/>
      <c r="AA38" s="34"/>
      <c r="AB38" s="37"/>
      <c r="AC38" s="38"/>
      <c r="AD38" s="38"/>
      <c r="AE38" s="38"/>
      <c r="AF38" s="38"/>
      <c r="AG38" s="41"/>
      <c r="AH38" s="42"/>
      <c r="AI38" s="42"/>
      <c r="AJ38" s="42"/>
      <c r="AK38" s="42"/>
      <c r="AL38" s="45"/>
      <c r="AM38" s="46"/>
      <c r="AN38" s="46"/>
      <c r="AO38" s="46"/>
      <c r="AP38" s="46"/>
      <c r="AQ38" s="102" t="s">
        <v>140</v>
      </c>
      <c r="AR38" s="102" t="s">
        <v>140</v>
      </c>
      <c r="AT38" s="79"/>
    </row>
    <row r="39" spans="1:4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7"/>
      <c r="AR39" s="77"/>
    </row>
    <row r="40" spans="1:46" ht="36" customHeight="1">
      <c r="A40" s="344" t="s">
        <v>43</v>
      </c>
      <c r="B40" s="59"/>
      <c r="C40" s="50"/>
      <c r="D40" s="50"/>
      <c r="E40" s="50"/>
      <c r="F40" s="50"/>
      <c r="G40" s="60"/>
      <c r="H40" s="61"/>
      <c r="I40" s="51"/>
      <c r="J40" s="51"/>
      <c r="K40" s="51"/>
      <c r="L40" s="51"/>
      <c r="M40" s="62"/>
      <c r="N40" s="52"/>
      <c r="O40" s="52"/>
      <c r="P40" s="52"/>
      <c r="Q40" s="52"/>
      <c r="R40" s="63"/>
      <c r="S40" s="53"/>
      <c r="T40" s="53"/>
      <c r="U40" s="53"/>
      <c r="V40" s="53"/>
      <c r="W40" s="54"/>
      <c r="X40" s="54"/>
      <c r="Y40" s="54"/>
      <c r="Z40" s="54"/>
      <c r="AA40" s="54"/>
      <c r="AB40" s="55"/>
      <c r="AC40" s="55"/>
      <c r="AD40" s="55"/>
      <c r="AE40" s="55"/>
      <c r="AF40" s="55"/>
      <c r="AG40" s="56"/>
      <c r="AH40" s="56"/>
      <c r="AI40" s="56"/>
      <c r="AJ40" s="56"/>
      <c r="AK40" s="56"/>
      <c r="AL40" s="45"/>
      <c r="AM40" s="46"/>
      <c r="AN40" s="46"/>
      <c r="AO40" s="46"/>
      <c r="AP40" s="46"/>
      <c r="AQ40" s="135"/>
      <c r="AR40" s="135"/>
      <c r="AT40" s="79"/>
    </row>
    <row r="44" spans="1:46" ht="18" thickBot="1"/>
    <row r="45" spans="1:4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8"/>
    </row>
    <row r="46" spans="1:46" outlineLevel="1"/>
    <row r="47" spans="1:46" ht="30" customHeight="1" outlineLevel="1">
      <c r="A47" s="4"/>
      <c r="B47" s="473" t="s">
        <v>75</v>
      </c>
      <c r="C47" s="512" t="s">
        <v>45</v>
      </c>
      <c r="D47" s="513"/>
      <c r="E47" s="513"/>
      <c r="F47" s="513"/>
      <c r="G47" s="477" t="s">
        <v>66</v>
      </c>
      <c r="H47" s="526" t="s">
        <v>64</v>
      </c>
      <c r="I47" s="516" t="s">
        <v>64</v>
      </c>
      <c r="J47" s="517"/>
      <c r="K47" s="517"/>
      <c r="L47" s="517"/>
      <c r="M47" s="520" t="s">
        <v>67</v>
      </c>
      <c r="N47" s="501" t="s">
        <v>32</v>
      </c>
      <c r="O47" s="502"/>
      <c r="P47" s="502"/>
      <c r="Q47" s="502"/>
      <c r="R47" s="509" t="s">
        <v>68</v>
      </c>
      <c r="S47" s="505" t="s">
        <v>57</v>
      </c>
      <c r="T47" s="506"/>
      <c r="U47" s="506"/>
      <c r="V47" s="506"/>
      <c r="W47" s="487" t="s">
        <v>446</v>
      </c>
      <c r="X47" s="488" t="s">
        <v>447</v>
      </c>
      <c r="Y47" s="489"/>
      <c r="Z47" s="489"/>
      <c r="AA47" s="490"/>
      <c r="AB47" s="494" t="s">
        <v>448</v>
      </c>
      <c r="AC47" s="495" t="s">
        <v>449</v>
      </c>
      <c r="AD47" s="496"/>
      <c r="AE47" s="496"/>
      <c r="AF47" s="497"/>
      <c r="AG47" s="538" t="s">
        <v>450</v>
      </c>
      <c r="AH47" s="529" t="s">
        <v>451</v>
      </c>
      <c r="AI47" s="530"/>
      <c r="AJ47" s="530"/>
      <c r="AK47" s="531"/>
      <c r="AL47" s="535" t="s">
        <v>36</v>
      </c>
      <c r="AM47" s="540" t="s">
        <v>36</v>
      </c>
      <c r="AN47" s="541"/>
      <c r="AO47" s="541"/>
      <c r="AP47" s="541"/>
      <c r="AQ47" s="523" t="s">
        <v>72</v>
      </c>
      <c r="AR47" s="523" t="s">
        <v>73</v>
      </c>
    </row>
    <row r="48" spans="1:46" ht="26.1" customHeight="1" outlineLevel="1">
      <c r="A48" s="4"/>
      <c r="B48" s="474"/>
      <c r="C48" s="514"/>
      <c r="D48" s="515"/>
      <c r="E48" s="515"/>
      <c r="F48" s="515"/>
      <c r="G48" s="478"/>
      <c r="H48" s="527"/>
      <c r="I48" s="518"/>
      <c r="J48" s="519"/>
      <c r="K48" s="519"/>
      <c r="L48" s="519"/>
      <c r="M48" s="521"/>
      <c r="N48" s="503"/>
      <c r="O48" s="504"/>
      <c r="P48" s="504"/>
      <c r="Q48" s="504"/>
      <c r="R48" s="510"/>
      <c r="S48" s="507"/>
      <c r="T48" s="508"/>
      <c r="U48" s="508"/>
      <c r="V48" s="508"/>
      <c r="W48" s="487"/>
      <c r="X48" s="491"/>
      <c r="Y48" s="492"/>
      <c r="Z48" s="492"/>
      <c r="AA48" s="493"/>
      <c r="AB48" s="494"/>
      <c r="AC48" s="498"/>
      <c r="AD48" s="499"/>
      <c r="AE48" s="499"/>
      <c r="AF48" s="500"/>
      <c r="AG48" s="538"/>
      <c r="AH48" s="532"/>
      <c r="AI48" s="533"/>
      <c r="AJ48" s="533"/>
      <c r="AK48" s="534"/>
      <c r="AL48" s="536"/>
      <c r="AM48" s="542"/>
      <c r="AN48" s="543"/>
      <c r="AO48" s="543"/>
      <c r="AP48" s="543"/>
      <c r="AQ48" s="524"/>
      <c r="AR48" s="524"/>
    </row>
    <row r="49" spans="1:44" ht="26.1" customHeight="1" outlineLevel="1">
      <c r="A49" s="4"/>
      <c r="B49" s="475"/>
      <c r="C49" s="431" t="s">
        <v>58</v>
      </c>
      <c r="D49" s="14" t="s">
        <v>59</v>
      </c>
      <c r="E49" s="431" t="s">
        <v>60</v>
      </c>
      <c r="F49" s="431" t="s">
        <v>154</v>
      </c>
      <c r="G49" s="479"/>
      <c r="H49" s="528"/>
      <c r="I49" s="432" t="s">
        <v>58</v>
      </c>
      <c r="J49" s="19" t="s">
        <v>59</v>
      </c>
      <c r="K49" s="432" t="s">
        <v>60</v>
      </c>
      <c r="L49" s="432" t="s">
        <v>154</v>
      </c>
      <c r="M49" s="522"/>
      <c r="N49" s="433" t="s">
        <v>58</v>
      </c>
      <c r="O49" s="23" t="s">
        <v>59</v>
      </c>
      <c r="P49" s="433" t="s">
        <v>60</v>
      </c>
      <c r="Q49" s="433" t="s">
        <v>154</v>
      </c>
      <c r="R49" s="511"/>
      <c r="S49" s="434" t="s">
        <v>58</v>
      </c>
      <c r="T49" s="28" t="s">
        <v>59</v>
      </c>
      <c r="U49" s="434" t="s">
        <v>60</v>
      </c>
      <c r="V49" s="434" t="s">
        <v>154</v>
      </c>
      <c r="W49" s="487"/>
      <c r="X49" s="425" t="s">
        <v>58</v>
      </c>
      <c r="Y49" s="32" t="s">
        <v>59</v>
      </c>
      <c r="Z49" s="425" t="s">
        <v>60</v>
      </c>
      <c r="AA49" s="425" t="s">
        <v>154</v>
      </c>
      <c r="AB49" s="494"/>
      <c r="AC49" s="426" t="s">
        <v>58</v>
      </c>
      <c r="AD49" s="36" t="s">
        <v>59</v>
      </c>
      <c r="AE49" s="426" t="s">
        <v>60</v>
      </c>
      <c r="AF49" s="426" t="s">
        <v>154</v>
      </c>
      <c r="AG49" s="538"/>
      <c r="AH49" s="427" t="s">
        <v>58</v>
      </c>
      <c r="AI49" s="40" t="s">
        <v>59</v>
      </c>
      <c r="AJ49" s="427" t="s">
        <v>60</v>
      </c>
      <c r="AK49" s="427" t="s">
        <v>154</v>
      </c>
      <c r="AL49" s="537"/>
      <c r="AM49" s="435" t="s">
        <v>58</v>
      </c>
      <c r="AN49" s="44" t="s">
        <v>59</v>
      </c>
      <c r="AO49" s="435" t="s">
        <v>60</v>
      </c>
      <c r="AP49" s="435" t="s">
        <v>154</v>
      </c>
      <c r="AQ49" s="525"/>
      <c r="AR49" s="525"/>
    </row>
    <row r="50" spans="1:44" ht="29.1" customHeight="1" outlineLevel="1">
      <c r="A50" s="342" t="s">
        <v>6</v>
      </c>
      <c r="B50" s="216"/>
      <c r="C50" s="242" t="s">
        <v>190</v>
      </c>
      <c r="D50" s="242" t="s">
        <v>190</v>
      </c>
      <c r="E50" s="242" t="s">
        <v>190</v>
      </c>
      <c r="F50" s="242" t="s">
        <v>190</v>
      </c>
      <c r="G50" s="218"/>
      <c r="H50" s="219"/>
      <c r="I50" s="243"/>
      <c r="J50" s="243"/>
      <c r="K50" s="243"/>
      <c r="L50" s="243"/>
      <c r="M50" s="279"/>
      <c r="N50" s="283"/>
      <c r="O50" s="283"/>
      <c r="P50" s="283"/>
      <c r="Q50" s="283"/>
      <c r="R50" s="248"/>
      <c r="S50" s="265"/>
      <c r="T50" s="265"/>
      <c r="U50" s="265"/>
      <c r="V50" s="265"/>
      <c r="W50" s="238"/>
      <c r="X50" s="239" t="s">
        <v>192</v>
      </c>
      <c r="Y50" s="239" t="s">
        <v>192</v>
      </c>
      <c r="Z50" s="239" t="s">
        <v>192</v>
      </c>
      <c r="AA50" s="239" t="s">
        <v>192</v>
      </c>
      <c r="AB50" s="280"/>
      <c r="AC50" s="284" t="s">
        <v>192</v>
      </c>
      <c r="AD50" s="284" t="s">
        <v>192</v>
      </c>
      <c r="AE50" s="284" t="s">
        <v>192</v>
      </c>
      <c r="AF50" s="284" t="s">
        <v>192</v>
      </c>
      <c r="AG50" s="281"/>
      <c r="AH50" s="285" t="s">
        <v>192</v>
      </c>
      <c r="AI50" s="285" t="s">
        <v>192</v>
      </c>
      <c r="AJ50" s="285" t="s">
        <v>192</v>
      </c>
      <c r="AK50" s="285" t="s">
        <v>192</v>
      </c>
      <c r="AL50" s="282"/>
      <c r="AM50" s="286"/>
      <c r="AN50" s="286"/>
      <c r="AO50" s="286"/>
      <c r="AP50" s="286"/>
      <c r="AQ50" s="319" t="s">
        <v>185</v>
      </c>
      <c r="AR50" s="319" t="s">
        <v>185</v>
      </c>
    </row>
    <row r="51" spans="1:44" ht="29.1" customHeight="1" outlineLevel="1">
      <c r="A51" s="6" t="s">
        <v>9</v>
      </c>
      <c r="B51" s="216"/>
      <c r="C51" s="242" t="s">
        <v>190</v>
      </c>
      <c r="D51" s="242" t="s">
        <v>190</v>
      </c>
      <c r="E51" s="242" t="s">
        <v>190</v>
      </c>
      <c r="F51" s="242" t="s">
        <v>190</v>
      </c>
      <c r="G51" s="218"/>
      <c r="H51" s="219"/>
      <c r="I51" s="243"/>
      <c r="J51" s="243"/>
      <c r="K51" s="243"/>
      <c r="L51" s="243"/>
      <c r="M51" s="279"/>
      <c r="N51" s="283"/>
      <c r="O51" s="283"/>
      <c r="P51" s="283"/>
      <c r="Q51" s="283"/>
      <c r="R51" s="248"/>
      <c r="S51" s="265"/>
      <c r="T51" s="265"/>
      <c r="U51" s="265"/>
      <c r="V51" s="265"/>
      <c r="W51" s="238"/>
      <c r="X51" s="239" t="s">
        <v>192</v>
      </c>
      <c r="Y51" s="239" t="s">
        <v>192</v>
      </c>
      <c r="Z51" s="239" t="s">
        <v>192</v>
      </c>
      <c r="AA51" s="239" t="s">
        <v>192</v>
      </c>
      <c r="AB51" s="280"/>
      <c r="AC51" s="284" t="s">
        <v>192</v>
      </c>
      <c r="AD51" s="284" t="s">
        <v>192</v>
      </c>
      <c r="AE51" s="284" t="s">
        <v>192</v>
      </c>
      <c r="AF51" s="284" t="s">
        <v>192</v>
      </c>
      <c r="AG51" s="281"/>
      <c r="AH51" s="285" t="s">
        <v>192</v>
      </c>
      <c r="AI51" s="285" t="s">
        <v>192</v>
      </c>
      <c r="AJ51" s="285" t="s">
        <v>192</v>
      </c>
      <c r="AK51" s="285" t="s">
        <v>192</v>
      </c>
      <c r="AL51" s="282"/>
      <c r="AM51" s="286"/>
      <c r="AN51" s="286"/>
      <c r="AO51" s="286"/>
      <c r="AP51" s="286"/>
      <c r="AQ51" s="319" t="s">
        <v>185</v>
      </c>
      <c r="AR51" s="319" t="s">
        <v>185</v>
      </c>
    </row>
    <row r="52" spans="1:44" ht="29.1" customHeight="1" outlineLevel="1">
      <c r="A52" s="6" t="s">
        <v>18</v>
      </c>
      <c r="B52" s="216"/>
      <c r="C52" s="242" t="s">
        <v>190</v>
      </c>
      <c r="D52" s="242" t="s">
        <v>190</v>
      </c>
      <c r="E52" s="242" t="s">
        <v>190</v>
      </c>
      <c r="F52" s="242" t="s">
        <v>190</v>
      </c>
      <c r="G52" s="218"/>
      <c r="H52" s="219"/>
      <c r="I52" s="243"/>
      <c r="J52" s="243"/>
      <c r="K52" s="243"/>
      <c r="L52" s="243"/>
      <c r="M52" s="279"/>
      <c r="N52" s="283"/>
      <c r="O52" s="283"/>
      <c r="P52" s="283"/>
      <c r="Q52" s="283"/>
      <c r="R52" s="248"/>
      <c r="S52" s="265"/>
      <c r="T52" s="265"/>
      <c r="U52" s="265"/>
      <c r="V52" s="265"/>
      <c r="W52" s="238"/>
      <c r="X52" s="239" t="s">
        <v>192</v>
      </c>
      <c r="Y52" s="239" t="s">
        <v>192</v>
      </c>
      <c r="Z52" s="239" t="s">
        <v>192</v>
      </c>
      <c r="AA52" s="239" t="s">
        <v>192</v>
      </c>
      <c r="AB52" s="280"/>
      <c r="AC52" s="284" t="s">
        <v>192</v>
      </c>
      <c r="AD52" s="284" t="s">
        <v>192</v>
      </c>
      <c r="AE52" s="284" t="s">
        <v>192</v>
      </c>
      <c r="AF52" s="284" t="s">
        <v>192</v>
      </c>
      <c r="AG52" s="281"/>
      <c r="AH52" s="285" t="s">
        <v>192</v>
      </c>
      <c r="AI52" s="285" t="s">
        <v>192</v>
      </c>
      <c r="AJ52" s="285" t="s">
        <v>192</v>
      </c>
      <c r="AK52" s="285" t="s">
        <v>192</v>
      </c>
      <c r="AL52" s="282"/>
      <c r="AM52" s="286"/>
      <c r="AN52" s="286"/>
      <c r="AO52" s="286"/>
      <c r="AP52" s="286"/>
      <c r="AQ52" s="319"/>
      <c r="AR52" s="319"/>
    </row>
    <row r="53" spans="1:44" ht="29.1" customHeight="1" outlineLevel="1">
      <c r="A53" s="6" t="s">
        <v>16</v>
      </c>
      <c r="B53" s="216"/>
      <c r="C53" s="242" t="s">
        <v>190</v>
      </c>
      <c r="D53" s="242" t="s">
        <v>190</v>
      </c>
      <c r="E53" s="242" t="s">
        <v>190</v>
      </c>
      <c r="F53" s="242" t="s">
        <v>190</v>
      </c>
      <c r="G53" s="218"/>
      <c r="H53" s="219"/>
      <c r="I53" s="243"/>
      <c r="J53" s="243"/>
      <c r="K53" s="243"/>
      <c r="L53" s="243"/>
      <c r="M53" s="279"/>
      <c r="N53" s="283"/>
      <c r="O53" s="283"/>
      <c r="P53" s="283"/>
      <c r="Q53" s="283"/>
      <c r="R53" s="248"/>
      <c r="S53" s="265"/>
      <c r="T53" s="265"/>
      <c r="U53" s="265"/>
      <c r="V53" s="265"/>
      <c r="W53" s="238"/>
      <c r="X53" s="239"/>
      <c r="Y53" s="239"/>
      <c r="Z53" s="239"/>
      <c r="AA53" s="239"/>
      <c r="AB53" s="280"/>
      <c r="AC53" s="284"/>
      <c r="AD53" s="284"/>
      <c r="AE53" s="284"/>
      <c r="AF53" s="284"/>
      <c r="AG53" s="281"/>
      <c r="AH53" s="285"/>
      <c r="AI53" s="285"/>
      <c r="AJ53" s="285"/>
      <c r="AK53" s="285"/>
      <c r="AL53" s="282"/>
      <c r="AM53" s="286"/>
      <c r="AN53" s="286"/>
      <c r="AO53" s="286"/>
      <c r="AP53" s="286"/>
      <c r="AQ53" s="319"/>
      <c r="AR53" s="319"/>
    </row>
    <row r="54" spans="1:44" ht="29.1" customHeight="1" outlineLevel="1">
      <c r="A54" s="6" t="s">
        <v>22</v>
      </c>
      <c r="B54" s="216"/>
      <c r="C54" s="242" t="s">
        <v>190</v>
      </c>
      <c r="D54" s="242" t="s">
        <v>190</v>
      </c>
      <c r="E54" s="242" t="s">
        <v>190</v>
      </c>
      <c r="F54" s="242" t="s">
        <v>190</v>
      </c>
      <c r="G54" s="218"/>
      <c r="H54" s="219"/>
      <c r="I54" s="243"/>
      <c r="J54" s="243"/>
      <c r="K54" s="243"/>
      <c r="L54" s="243"/>
      <c r="M54" s="279"/>
      <c r="N54" s="283"/>
      <c r="O54" s="283"/>
      <c r="P54" s="283"/>
      <c r="Q54" s="283"/>
      <c r="R54" s="248"/>
      <c r="S54" s="265"/>
      <c r="T54" s="265"/>
      <c r="U54" s="265"/>
      <c r="V54" s="265"/>
      <c r="W54" s="238"/>
      <c r="X54" s="239" t="s">
        <v>192</v>
      </c>
      <c r="Y54" s="239" t="s">
        <v>192</v>
      </c>
      <c r="Z54" s="239" t="s">
        <v>192</v>
      </c>
      <c r="AA54" s="239" t="s">
        <v>192</v>
      </c>
      <c r="AB54" s="280"/>
      <c r="AC54" s="284" t="s">
        <v>192</v>
      </c>
      <c r="AD54" s="284" t="s">
        <v>192</v>
      </c>
      <c r="AE54" s="284" t="s">
        <v>192</v>
      </c>
      <c r="AF54" s="284" t="s">
        <v>192</v>
      </c>
      <c r="AG54" s="281"/>
      <c r="AH54" s="285" t="s">
        <v>192</v>
      </c>
      <c r="AI54" s="285" t="s">
        <v>192</v>
      </c>
      <c r="AJ54" s="285" t="s">
        <v>192</v>
      </c>
      <c r="AK54" s="285" t="s">
        <v>192</v>
      </c>
      <c r="AL54" s="282"/>
      <c r="AM54" s="286"/>
      <c r="AN54" s="286"/>
      <c r="AO54" s="286"/>
      <c r="AP54" s="286"/>
      <c r="AQ54" s="319"/>
      <c r="AR54" s="319"/>
    </row>
    <row r="55" spans="1:44" ht="29.1" customHeight="1" outlineLevel="1">
      <c r="A55" s="6" t="s">
        <v>19</v>
      </c>
      <c r="B55" s="216"/>
      <c r="C55" s="242" t="s">
        <v>190</v>
      </c>
      <c r="D55" s="242" t="s">
        <v>190</v>
      </c>
      <c r="E55" s="242" t="s">
        <v>190</v>
      </c>
      <c r="F55" s="242" t="s">
        <v>190</v>
      </c>
      <c r="G55" s="218"/>
      <c r="H55" s="219"/>
      <c r="I55" s="243"/>
      <c r="J55" s="243"/>
      <c r="K55" s="243"/>
      <c r="L55" s="243"/>
      <c r="M55" s="279"/>
      <c r="N55" s="283"/>
      <c r="O55" s="283"/>
      <c r="P55" s="283"/>
      <c r="Q55" s="283"/>
      <c r="R55" s="248"/>
      <c r="S55" s="265"/>
      <c r="T55" s="265"/>
      <c r="U55" s="265"/>
      <c r="V55" s="265"/>
      <c r="W55" s="238"/>
      <c r="X55" s="239" t="s">
        <v>192</v>
      </c>
      <c r="Y55" s="239" t="s">
        <v>192</v>
      </c>
      <c r="Z55" s="239" t="s">
        <v>192</v>
      </c>
      <c r="AA55" s="239" t="s">
        <v>192</v>
      </c>
      <c r="AB55" s="280"/>
      <c r="AC55" s="284" t="s">
        <v>192</v>
      </c>
      <c r="AD55" s="284" t="s">
        <v>192</v>
      </c>
      <c r="AE55" s="284" t="s">
        <v>192</v>
      </c>
      <c r="AF55" s="284" t="s">
        <v>192</v>
      </c>
      <c r="AG55" s="281"/>
      <c r="AH55" s="285" t="s">
        <v>192</v>
      </c>
      <c r="AI55" s="285" t="s">
        <v>192</v>
      </c>
      <c r="AJ55" s="285" t="s">
        <v>192</v>
      </c>
      <c r="AK55" s="285" t="s">
        <v>192</v>
      </c>
      <c r="AL55" s="282"/>
      <c r="AM55" s="286"/>
      <c r="AN55" s="286"/>
      <c r="AO55" s="286"/>
      <c r="AP55" s="286"/>
      <c r="AQ55" s="319"/>
      <c r="AR55" s="319"/>
    </row>
    <row r="56" spans="1:44" ht="29.1" customHeight="1" outlineLevel="1">
      <c r="A56" s="6" t="s">
        <v>3</v>
      </c>
      <c r="B56" s="216"/>
      <c r="C56" s="242" t="s">
        <v>194</v>
      </c>
      <c r="D56" s="242" t="s">
        <v>194</v>
      </c>
      <c r="E56" s="242" t="s">
        <v>194</v>
      </c>
      <c r="F56" s="242" t="s">
        <v>194</v>
      </c>
      <c r="G56" s="218"/>
      <c r="H56" s="219" t="s">
        <v>194</v>
      </c>
      <c r="I56" s="243" t="s">
        <v>194</v>
      </c>
      <c r="J56" s="243" t="s">
        <v>194</v>
      </c>
      <c r="K56" s="243" t="s">
        <v>194</v>
      </c>
      <c r="L56" s="243" t="s">
        <v>194</v>
      </c>
      <c r="M56" s="279"/>
      <c r="N56" s="283"/>
      <c r="O56" s="283"/>
      <c r="P56" s="283"/>
      <c r="Q56" s="283"/>
      <c r="R56" s="248"/>
      <c r="S56" s="265"/>
      <c r="T56" s="265"/>
      <c r="U56" s="265"/>
      <c r="V56" s="265"/>
      <c r="W56" s="238"/>
      <c r="X56" s="239" t="s">
        <v>192</v>
      </c>
      <c r="Y56" s="239" t="s">
        <v>192</v>
      </c>
      <c r="Z56" s="239" t="s">
        <v>192</v>
      </c>
      <c r="AA56" s="239" t="s">
        <v>192</v>
      </c>
      <c r="AB56" s="280"/>
      <c r="AC56" s="284" t="s">
        <v>192</v>
      </c>
      <c r="AD56" s="284" t="s">
        <v>192</v>
      </c>
      <c r="AE56" s="284" t="s">
        <v>192</v>
      </c>
      <c r="AF56" s="284" t="s">
        <v>192</v>
      </c>
      <c r="AG56" s="281"/>
      <c r="AH56" s="285" t="s">
        <v>192</v>
      </c>
      <c r="AI56" s="285" t="s">
        <v>192</v>
      </c>
      <c r="AJ56" s="285" t="s">
        <v>192</v>
      </c>
      <c r="AK56" s="285" t="s">
        <v>192</v>
      </c>
      <c r="AL56" s="282"/>
      <c r="AM56" s="286" t="s">
        <v>194</v>
      </c>
      <c r="AN56" s="286" t="s">
        <v>194</v>
      </c>
      <c r="AO56" s="286" t="s">
        <v>194</v>
      </c>
      <c r="AP56" s="286" t="s">
        <v>194</v>
      </c>
      <c r="AQ56" s="319" t="s">
        <v>185</v>
      </c>
      <c r="AR56" s="319" t="s">
        <v>185</v>
      </c>
    </row>
    <row r="57" spans="1:44" ht="29.1" customHeight="1" outlineLevel="1">
      <c r="A57" s="6" t="s">
        <v>20</v>
      </c>
      <c r="B57" s="216"/>
      <c r="C57" s="242" t="s">
        <v>190</v>
      </c>
      <c r="D57" s="242" t="s">
        <v>190</v>
      </c>
      <c r="E57" s="242" t="s">
        <v>190</v>
      </c>
      <c r="F57" s="242" t="s">
        <v>190</v>
      </c>
      <c r="G57" s="218"/>
      <c r="H57" s="219"/>
      <c r="I57" s="243"/>
      <c r="J57" s="243"/>
      <c r="K57" s="243"/>
      <c r="L57" s="243"/>
      <c r="M57" s="279"/>
      <c r="N57" s="283"/>
      <c r="O57" s="283"/>
      <c r="P57" s="283"/>
      <c r="Q57" s="283"/>
      <c r="R57" s="248"/>
      <c r="S57" s="265"/>
      <c r="T57" s="265"/>
      <c r="U57" s="265"/>
      <c r="V57" s="265"/>
      <c r="W57" s="238"/>
      <c r="X57" s="239" t="s">
        <v>192</v>
      </c>
      <c r="Y57" s="239" t="s">
        <v>192</v>
      </c>
      <c r="Z57" s="239" t="s">
        <v>192</v>
      </c>
      <c r="AA57" s="239" t="s">
        <v>192</v>
      </c>
      <c r="AB57" s="280"/>
      <c r="AC57" s="284" t="s">
        <v>192</v>
      </c>
      <c r="AD57" s="284" t="s">
        <v>192</v>
      </c>
      <c r="AE57" s="284" t="s">
        <v>192</v>
      </c>
      <c r="AF57" s="284" t="s">
        <v>192</v>
      </c>
      <c r="AG57" s="281"/>
      <c r="AH57" s="285" t="s">
        <v>192</v>
      </c>
      <c r="AI57" s="285" t="s">
        <v>192</v>
      </c>
      <c r="AJ57" s="285" t="s">
        <v>192</v>
      </c>
      <c r="AK57" s="285" t="s">
        <v>192</v>
      </c>
      <c r="AL57" s="282"/>
      <c r="AM57" s="286"/>
      <c r="AN57" s="286"/>
      <c r="AO57" s="286"/>
      <c r="AP57" s="286"/>
      <c r="AQ57" s="319"/>
      <c r="AR57" s="319"/>
    </row>
    <row r="58" spans="1:44" ht="29.1" customHeight="1" outlineLevel="1">
      <c r="A58" s="6" t="s">
        <v>13</v>
      </c>
      <c r="B58" s="216"/>
      <c r="C58" s="242" t="s">
        <v>190</v>
      </c>
      <c r="D58" s="242" t="s">
        <v>190</v>
      </c>
      <c r="E58" s="242" t="s">
        <v>190</v>
      </c>
      <c r="F58" s="242" t="s">
        <v>190</v>
      </c>
      <c r="G58" s="218"/>
      <c r="H58" s="219"/>
      <c r="I58" s="243"/>
      <c r="J58" s="243"/>
      <c r="K58" s="243"/>
      <c r="L58" s="243"/>
      <c r="M58" s="279"/>
      <c r="N58" s="283"/>
      <c r="O58" s="283"/>
      <c r="P58" s="283"/>
      <c r="Q58" s="283"/>
      <c r="R58" s="248"/>
      <c r="S58" s="265"/>
      <c r="T58" s="265"/>
      <c r="U58" s="265"/>
      <c r="V58" s="265"/>
      <c r="W58" s="238"/>
      <c r="X58" s="239" t="s">
        <v>192</v>
      </c>
      <c r="Y58" s="239" t="s">
        <v>192</v>
      </c>
      <c r="Z58" s="239" t="s">
        <v>192</v>
      </c>
      <c r="AA58" s="239" t="s">
        <v>192</v>
      </c>
      <c r="AB58" s="280"/>
      <c r="AC58" s="284" t="s">
        <v>192</v>
      </c>
      <c r="AD58" s="284" t="s">
        <v>192</v>
      </c>
      <c r="AE58" s="284" t="s">
        <v>192</v>
      </c>
      <c r="AF58" s="284" t="s">
        <v>192</v>
      </c>
      <c r="AG58" s="281"/>
      <c r="AH58" s="285" t="s">
        <v>192</v>
      </c>
      <c r="AI58" s="285" t="s">
        <v>192</v>
      </c>
      <c r="AJ58" s="285" t="s">
        <v>192</v>
      </c>
      <c r="AK58" s="285" t="s">
        <v>192</v>
      </c>
      <c r="AL58" s="282"/>
      <c r="AM58" s="286"/>
      <c r="AN58" s="286"/>
      <c r="AO58" s="286"/>
      <c r="AP58" s="286"/>
      <c r="AQ58" s="319"/>
      <c r="AR58" s="319"/>
    </row>
    <row r="59" spans="1:44" ht="29.1" customHeight="1" outlineLevel="1">
      <c r="A59" s="6" t="s">
        <v>4</v>
      </c>
      <c r="B59" s="216"/>
      <c r="C59" s="242" t="s">
        <v>190</v>
      </c>
      <c r="D59" s="242" t="s">
        <v>190</v>
      </c>
      <c r="E59" s="242" t="s">
        <v>190</v>
      </c>
      <c r="F59" s="242" t="s">
        <v>190</v>
      </c>
      <c r="G59" s="218"/>
      <c r="H59" s="219"/>
      <c r="I59" s="243"/>
      <c r="J59" s="243"/>
      <c r="K59" s="243"/>
      <c r="L59" s="243"/>
      <c r="M59" s="279"/>
      <c r="N59" s="283"/>
      <c r="O59" s="283"/>
      <c r="P59" s="283"/>
      <c r="Q59" s="283"/>
      <c r="R59" s="248"/>
      <c r="S59" s="265"/>
      <c r="T59" s="265"/>
      <c r="U59" s="265"/>
      <c r="V59" s="265"/>
      <c r="W59" s="238"/>
      <c r="X59" s="239" t="s">
        <v>192</v>
      </c>
      <c r="Y59" s="239" t="s">
        <v>192</v>
      </c>
      <c r="Z59" s="239" t="s">
        <v>192</v>
      </c>
      <c r="AA59" s="239" t="s">
        <v>192</v>
      </c>
      <c r="AB59" s="280"/>
      <c r="AC59" s="284" t="s">
        <v>192</v>
      </c>
      <c r="AD59" s="284" t="s">
        <v>192</v>
      </c>
      <c r="AE59" s="284" t="s">
        <v>192</v>
      </c>
      <c r="AF59" s="284" t="s">
        <v>192</v>
      </c>
      <c r="AG59" s="281"/>
      <c r="AH59" s="285" t="s">
        <v>192</v>
      </c>
      <c r="AI59" s="285" t="s">
        <v>192</v>
      </c>
      <c r="AJ59" s="285" t="s">
        <v>192</v>
      </c>
      <c r="AK59" s="285" t="s">
        <v>192</v>
      </c>
      <c r="AL59" s="282"/>
      <c r="AM59" s="286"/>
      <c r="AN59" s="286"/>
      <c r="AO59" s="286"/>
      <c r="AP59" s="286"/>
      <c r="AQ59" s="319" t="s">
        <v>185</v>
      </c>
      <c r="AR59" s="319" t="s">
        <v>185</v>
      </c>
    </row>
    <row r="60" spans="1:44" ht="29.1" customHeight="1" outlineLevel="1">
      <c r="A60" s="7" t="s">
        <v>0</v>
      </c>
      <c r="B60" s="216"/>
      <c r="C60" s="242" t="s">
        <v>190</v>
      </c>
      <c r="D60" s="242" t="s">
        <v>190</v>
      </c>
      <c r="E60" s="242" t="s">
        <v>190</v>
      </c>
      <c r="F60" s="242" t="s">
        <v>190</v>
      </c>
      <c r="G60" s="218"/>
      <c r="H60" s="219" t="s">
        <v>190</v>
      </c>
      <c r="I60" s="243" t="s">
        <v>190</v>
      </c>
      <c r="J60" s="243" t="s">
        <v>190</v>
      </c>
      <c r="K60" s="243" t="s">
        <v>190</v>
      </c>
      <c r="L60" s="243" t="s">
        <v>190</v>
      </c>
      <c r="M60" s="279"/>
      <c r="N60" s="283"/>
      <c r="O60" s="283"/>
      <c r="P60" s="283"/>
      <c r="Q60" s="283"/>
      <c r="R60" s="248"/>
      <c r="S60" s="265"/>
      <c r="T60" s="265"/>
      <c r="U60" s="265"/>
      <c r="V60" s="265"/>
      <c r="W60" s="238"/>
      <c r="X60" s="239" t="s">
        <v>192</v>
      </c>
      <c r="Y60" s="239" t="s">
        <v>192</v>
      </c>
      <c r="Z60" s="239" t="s">
        <v>192</v>
      </c>
      <c r="AA60" s="239" t="s">
        <v>192</v>
      </c>
      <c r="AB60" s="280"/>
      <c r="AC60" s="284" t="s">
        <v>192</v>
      </c>
      <c r="AD60" s="284" t="s">
        <v>192</v>
      </c>
      <c r="AE60" s="284" t="s">
        <v>192</v>
      </c>
      <c r="AF60" s="284" t="s">
        <v>192</v>
      </c>
      <c r="AG60" s="281"/>
      <c r="AH60" s="285" t="s">
        <v>192</v>
      </c>
      <c r="AI60" s="285" t="s">
        <v>192</v>
      </c>
      <c r="AJ60" s="285" t="s">
        <v>192</v>
      </c>
      <c r="AK60" s="285" t="s">
        <v>192</v>
      </c>
      <c r="AL60" s="282"/>
      <c r="AM60" s="286" t="s">
        <v>191</v>
      </c>
      <c r="AN60" s="286" t="s">
        <v>191</v>
      </c>
      <c r="AO60" s="286" t="s">
        <v>191</v>
      </c>
      <c r="AP60" s="286" t="s">
        <v>191</v>
      </c>
      <c r="AQ60" s="319" t="s">
        <v>185</v>
      </c>
      <c r="AR60" s="319" t="s">
        <v>185</v>
      </c>
    </row>
    <row r="61" spans="1:44" ht="29.1" customHeight="1" outlineLevel="1">
      <c r="A61" s="6" t="s">
        <v>15</v>
      </c>
      <c r="B61" s="216"/>
      <c r="C61" s="242" t="s">
        <v>190</v>
      </c>
      <c r="D61" s="242" t="s">
        <v>190</v>
      </c>
      <c r="E61" s="242" t="s">
        <v>190</v>
      </c>
      <c r="F61" s="242" t="s">
        <v>190</v>
      </c>
      <c r="G61" s="218"/>
      <c r="H61" s="219"/>
      <c r="I61" s="243"/>
      <c r="J61" s="243"/>
      <c r="K61" s="243"/>
      <c r="L61" s="243"/>
      <c r="M61" s="279"/>
      <c r="N61" s="283"/>
      <c r="O61" s="283"/>
      <c r="P61" s="283"/>
      <c r="Q61" s="283"/>
      <c r="R61" s="248"/>
      <c r="S61" s="265"/>
      <c r="T61" s="265"/>
      <c r="U61" s="265"/>
      <c r="V61" s="265"/>
      <c r="W61" s="238"/>
      <c r="X61" s="239" t="s">
        <v>192</v>
      </c>
      <c r="Y61" s="239" t="s">
        <v>192</v>
      </c>
      <c r="Z61" s="239" t="s">
        <v>192</v>
      </c>
      <c r="AA61" s="239" t="s">
        <v>192</v>
      </c>
      <c r="AB61" s="280"/>
      <c r="AC61" s="284" t="s">
        <v>192</v>
      </c>
      <c r="AD61" s="284" t="s">
        <v>192</v>
      </c>
      <c r="AE61" s="284" t="s">
        <v>192</v>
      </c>
      <c r="AF61" s="284" t="s">
        <v>192</v>
      </c>
      <c r="AG61" s="281"/>
      <c r="AH61" s="285" t="s">
        <v>192</v>
      </c>
      <c r="AI61" s="285" t="s">
        <v>192</v>
      </c>
      <c r="AJ61" s="285" t="s">
        <v>192</v>
      </c>
      <c r="AK61" s="285" t="s">
        <v>192</v>
      </c>
      <c r="AL61" s="282"/>
      <c r="AM61" s="286"/>
      <c r="AN61" s="286"/>
      <c r="AO61" s="286"/>
      <c r="AP61" s="286"/>
      <c r="AQ61" s="319"/>
      <c r="AR61" s="319"/>
    </row>
    <row r="62" spans="1:44" ht="29.1" customHeight="1" outlineLevel="1">
      <c r="A62" s="6" t="s">
        <v>21</v>
      </c>
      <c r="B62" s="216"/>
      <c r="C62" s="242" t="s">
        <v>190</v>
      </c>
      <c r="D62" s="242" t="s">
        <v>190</v>
      </c>
      <c r="E62" s="242" t="s">
        <v>190</v>
      </c>
      <c r="F62" s="242" t="s">
        <v>190</v>
      </c>
      <c r="G62" s="218"/>
      <c r="H62" s="219"/>
      <c r="I62" s="243"/>
      <c r="J62" s="243"/>
      <c r="K62" s="243"/>
      <c r="L62" s="243"/>
      <c r="M62" s="279"/>
      <c r="N62" s="283"/>
      <c r="O62" s="283"/>
      <c r="P62" s="283"/>
      <c r="Q62" s="283"/>
      <c r="R62" s="248"/>
      <c r="S62" s="265"/>
      <c r="T62" s="265"/>
      <c r="U62" s="265"/>
      <c r="V62" s="265"/>
      <c r="W62" s="238"/>
      <c r="X62" s="239" t="s">
        <v>192</v>
      </c>
      <c r="Y62" s="239" t="s">
        <v>192</v>
      </c>
      <c r="Z62" s="239" t="s">
        <v>192</v>
      </c>
      <c r="AA62" s="239" t="s">
        <v>192</v>
      </c>
      <c r="AB62" s="280"/>
      <c r="AC62" s="284" t="s">
        <v>192</v>
      </c>
      <c r="AD62" s="284" t="s">
        <v>192</v>
      </c>
      <c r="AE62" s="284" t="s">
        <v>192</v>
      </c>
      <c r="AF62" s="284" t="s">
        <v>192</v>
      </c>
      <c r="AG62" s="281"/>
      <c r="AH62" s="285" t="s">
        <v>192</v>
      </c>
      <c r="AI62" s="285" t="s">
        <v>192</v>
      </c>
      <c r="AJ62" s="285" t="s">
        <v>192</v>
      </c>
      <c r="AK62" s="285" t="s">
        <v>192</v>
      </c>
      <c r="AL62" s="282"/>
      <c r="AM62" s="286"/>
      <c r="AN62" s="286"/>
      <c r="AO62" s="286"/>
      <c r="AP62" s="286"/>
      <c r="AQ62" s="319"/>
      <c r="AR62" s="319"/>
    </row>
    <row r="63" spans="1:44" ht="29.1" customHeight="1" outlineLevel="1">
      <c r="A63" s="6" t="s">
        <v>10</v>
      </c>
      <c r="B63" s="216"/>
      <c r="C63" s="242" t="s">
        <v>190</v>
      </c>
      <c r="D63" s="242" t="s">
        <v>190</v>
      </c>
      <c r="E63" s="242" t="s">
        <v>190</v>
      </c>
      <c r="F63" s="242" t="s">
        <v>190</v>
      </c>
      <c r="G63" s="218"/>
      <c r="H63" s="219"/>
      <c r="I63" s="243"/>
      <c r="J63" s="243"/>
      <c r="K63" s="243"/>
      <c r="L63" s="243"/>
      <c r="M63" s="279"/>
      <c r="N63" s="283"/>
      <c r="O63" s="283"/>
      <c r="P63" s="283"/>
      <c r="Q63" s="283"/>
      <c r="R63" s="248"/>
      <c r="S63" s="265"/>
      <c r="T63" s="265"/>
      <c r="U63" s="265"/>
      <c r="V63" s="265"/>
      <c r="W63" s="238"/>
      <c r="X63" s="239" t="s">
        <v>192</v>
      </c>
      <c r="Y63" s="239" t="s">
        <v>192</v>
      </c>
      <c r="Z63" s="239" t="s">
        <v>192</v>
      </c>
      <c r="AA63" s="239" t="s">
        <v>192</v>
      </c>
      <c r="AB63" s="280"/>
      <c r="AC63" s="284" t="s">
        <v>192</v>
      </c>
      <c r="AD63" s="284" t="s">
        <v>192</v>
      </c>
      <c r="AE63" s="284" t="s">
        <v>192</v>
      </c>
      <c r="AF63" s="284" t="s">
        <v>192</v>
      </c>
      <c r="AG63" s="281"/>
      <c r="AH63" s="285" t="s">
        <v>192</v>
      </c>
      <c r="AI63" s="285" t="s">
        <v>192</v>
      </c>
      <c r="AJ63" s="285" t="s">
        <v>192</v>
      </c>
      <c r="AK63" s="285" t="s">
        <v>192</v>
      </c>
      <c r="AL63" s="282"/>
      <c r="AM63" s="286"/>
      <c r="AN63" s="286"/>
      <c r="AO63" s="286"/>
      <c r="AP63" s="286"/>
      <c r="AQ63" s="319"/>
      <c r="AR63" s="319"/>
    </row>
    <row r="64" spans="1:44" ht="29.1" customHeight="1" outlineLevel="1">
      <c r="A64" s="6" t="s">
        <v>2</v>
      </c>
      <c r="B64" s="216" t="s">
        <v>124</v>
      </c>
      <c r="C64" s="242" t="s">
        <v>190</v>
      </c>
      <c r="D64" s="242" t="s">
        <v>190</v>
      </c>
      <c r="E64" s="242" t="s">
        <v>190</v>
      </c>
      <c r="F64" s="242" t="s">
        <v>190</v>
      </c>
      <c r="G64" s="218"/>
      <c r="H64" s="219"/>
      <c r="I64" s="243"/>
      <c r="J64" s="243"/>
      <c r="K64" s="243"/>
      <c r="L64" s="243"/>
      <c r="M64" s="279"/>
      <c r="N64" s="283"/>
      <c r="O64" s="283"/>
      <c r="P64" s="283"/>
      <c r="Q64" s="283"/>
      <c r="R64" s="248"/>
      <c r="S64" s="265"/>
      <c r="T64" s="265"/>
      <c r="U64" s="265"/>
      <c r="V64" s="265"/>
      <c r="W64" s="238"/>
      <c r="X64" s="239" t="s">
        <v>192</v>
      </c>
      <c r="Y64" s="239" t="s">
        <v>192</v>
      </c>
      <c r="Z64" s="239" t="s">
        <v>192</v>
      </c>
      <c r="AA64" s="239" t="s">
        <v>192</v>
      </c>
      <c r="AB64" s="280"/>
      <c r="AC64" s="284" t="s">
        <v>192</v>
      </c>
      <c r="AD64" s="284" t="s">
        <v>192</v>
      </c>
      <c r="AE64" s="284" t="s">
        <v>192</v>
      </c>
      <c r="AF64" s="284" t="s">
        <v>192</v>
      </c>
      <c r="AG64" s="281"/>
      <c r="AH64" s="285" t="s">
        <v>192</v>
      </c>
      <c r="AI64" s="285" t="s">
        <v>192</v>
      </c>
      <c r="AJ64" s="285" t="s">
        <v>192</v>
      </c>
      <c r="AK64" s="285" t="s">
        <v>192</v>
      </c>
      <c r="AL64" s="282"/>
      <c r="AM64" s="286"/>
      <c r="AN64" s="286"/>
      <c r="AO64" s="286"/>
      <c r="AP64" s="286"/>
      <c r="AQ64" s="319" t="s">
        <v>185</v>
      </c>
      <c r="AR64" s="319" t="s">
        <v>185</v>
      </c>
    </row>
    <row r="65" spans="1:44" ht="29.1" customHeight="1" outlineLevel="1">
      <c r="A65" s="6" t="s">
        <v>23</v>
      </c>
      <c r="B65" s="216"/>
      <c r="C65" s="242" t="s">
        <v>190</v>
      </c>
      <c r="D65" s="242" t="s">
        <v>190</v>
      </c>
      <c r="E65" s="242" t="s">
        <v>190</v>
      </c>
      <c r="F65" s="242" t="s">
        <v>190</v>
      </c>
      <c r="G65" s="218"/>
      <c r="H65" s="219"/>
      <c r="I65" s="243"/>
      <c r="J65" s="243"/>
      <c r="K65" s="243"/>
      <c r="L65" s="243"/>
      <c r="M65" s="279"/>
      <c r="N65" s="283"/>
      <c r="O65" s="283"/>
      <c r="P65" s="283"/>
      <c r="Q65" s="283"/>
      <c r="R65" s="248"/>
      <c r="S65" s="265"/>
      <c r="T65" s="265"/>
      <c r="U65" s="265"/>
      <c r="V65" s="265"/>
      <c r="W65" s="238"/>
      <c r="X65" s="239" t="s">
        <v>192</v>
      </c>
      <c r="Y65" s="239" t="s">
        <v>192</v>
      </c>
      <c r="Z65" s="239" t="s">
        <v>192</v>
      </c>
      <c r="AA65" s="239" t="s">
        <v>192</v>
      </c>
      <c r="AB65" s="280"/>
      <c r="AC65" s="284" t="s">
        <v>192</v>
      </c>
      <c r="AD65" s="284" t="s">
        <v>192</v>
      </c>
      <c r="AE65" s="284" t="s">
        <v>192</v>
      </c>
      <c r="AF65" s="284" t="s">
        <v>192</v>
      </c>
      <c r="AG65" s="281"/>
      <c r="AH65" s="285" t="s">
        <v>192</v>
      </c>
      <c r="AI65" s="285" t="s">
        <v>192</v>
      </c>
      <c r="AJ65" s="285" t="s">
        <v>192</v>
      </c>
      <c r="AK65" s="285" t="s">
        <v>192</v>
      </c>
      <c r="AL65" s="282"/>
      <c r="AM65" s="286"/>
      <c r="AN65" s="286"/>
      <c r="AO65" s="286"/>
      <c r="AP65" s="286"/>
      <c r="AQ65" s="319"/>
      <c r="AR65" s="319"/>
    </row>
    <row r="66" spans="1:44" ht="29.1" customHeight="1" outlineLevel="1">
      <c r="A66" s="6" t="s">
        <v>17</v>
      </c>
      <c r="B66" s="216"/>
      <c r="C66" s="242" t="s">
        <v>190</v>
      </c>
      <c r="D66" s="242" t="s">
        <v>190</v>
      </c>
      <c r="E66" s="242" t="s">
        <v>190</v>
      </c>
      <c r="F66" s="242" t="s">
        <v>190</v>
      </c>
      <c r="G66" s="218"/>
      <c r="H66" s="219"/>
      <c r="I66" s="243"/>
      <c r="J66" s="243"/>
      <c r="K66" s="243"/>
      <c r="L66" s="243"/>
      <c r="M66" s="279"/>
      <c r="N66" s="283"/>
      <c r="O66" s="283"/>
      <c r="P66" s="283"/>
      <c r="Q66" s="283"/>
      <c r="R66" s="248"/>
      <c r="S66" s="265"/>
      <c r="T66" s="265"/>
      <c r="U66" s="265"/>
      <c r="V66" s="265"/>
      <c r="W66" s="238"/>
      <c r="X66" s="239" t="s">
        <v>192</v>
      </c>
      <c r="Y66" s="239" t="s">
        <v>192</v>
      </c>
      <c r="Z66" s="239" t="s">
        <v>192</v>
      </c>
      <c r="AA66" s="239" t="s">
        <v>192</v>
      </c>
      <c r="AB66" s="280"/>
      <c r="AC66" s="284" t="s">
        <v>192</v>
      </c>
      <c r="AD66" s="284" t="s">
        <v>192</v>
      </c>
      <c r="AE66" s="284" t="s">
        <v>192</v>
      </c>
      <c r="AF66" s="284" t="s">
        <v>192</v>
      </c>
      <c r="AG66" s="281"/>
      <c r="AH66" s="285" t="s">
        <v>192</v>
      </c>
      <c r="AI66" s="285" t="s">
        <v>192</v>
      </c>
      <c r="AJ66" s="285" t="s">
        <v>192</v>
      </c>
      <c r="AK66" s="285" t="s">
        <v>192</v>
      </c>
      <c r="AL66" s="282"/>
      <c r="AM66" s="286"/>
      <c r="AN66" s="286"/>
      <c r="AO66" s="286"/>
      <c r="AP66" s="286"/>
      <c r="AQ66" s="319"/>
      <c r="AR66" s="319"/>
    </row>
    <row r="67" spans="1:44" ht="29.1" customHeight="1" outlineLevel="1">
      <c r="A67" s="6" t="s">
        <v>24</v>
      </c>
      <c r="B67" s="216"/>
      <c r="C67" s="242" t="s">
        <v>190</v>
      </c>
      <c r="D67" s="242" t="s">
        <v>190</v>
      </c>
      <c r="E67" s="242" t="s">
        <v>190</v>
      </c>
      <c r="F67" s="242" t="s">
        <v>190</v>
      </c>
      <c r="G67" s="218"/>
      <c r="H67" s="219"/>
      <c r="I67" s="243"/>
      <c r="J67" s="243"/>
      <c r="K67" s="243"/>
      <c r="L67" s="243"/>
      <c r="M67" s="279"/>
      <c r="N67" s="283"/>
      <c r="O67" s="283"/>
      <c r="P67" s="283"/>
      <c r="Q67" s="283"/>
      <c r="R67" s="248"/>
      <c r="S67" s="265"/>
      <c r="T67" s="265"/>
      <c r="U67" s="265"/>
      <c r="V67" s="265"/>
      <c r="W67" s="238"/>
      <c r="X67" s="239" t="s">
        <v>192</v>
      </c>
      <c r="Y67" s="239" t="s">
        <v>192</v>
      </c>
      <c r="Z67" s="239" t="s">
        <v>192</v>
      </c>
      <c r="AA67" s="239" t="s">
        <v>192</v>
      </c>
      <c r="AB67" s="280"/>
      <c r="AC67" s="284" t="s">
        <v>192</v>
      </c>
      <c r="AD67" s="284" t="s">
        <v>192</v>
      </c>
      <c r="AE67" s="284" t="s">
        <v>192</v>
      </c>
      <c r="AF67" s="284" t="s">
        <v>192</v>
      </c>
      <c r="AG67" s="281"/>
      <c r="AH67" s="285" t="s">
        <v>192</v>
      </c>
      <c r="AI67" s="285" t="s">
        <v>192</v>
      </c>
      <c r="AJ67" s="285" t="s">
        <v>192</v>
      </c>
      <c r="AK67" s="285" t="s">
        <v>192</v>
      </c>
      <c r="AL67" s="282"/>
      <c r="AM67" s="286"/>
      <c r="AN67" s="286"/>
      <c r="AO67" s="286"/>
      <c r="AP67" s="286"/>
      <c r="AQ67" s="319"/>
      <c r="AR67" s="319"/>
    </row>
    <row r="68" spans="1:44" ht="29.1" customHeight="1" outlineLevel="1">
      <c r="A68" s="6" t="s">
        <v>27</v>
      </c>
      <c r="B68" s="216"/>
      <c r="C68" s="242" t="s">
        <v>190</v>
      </c>
      <c r="D68" s="242" t="s">
        <v>190</v>
      </c>
      <c r="E68" s="242" t="s">
        <v>190</v>
      </c>
      <c r="F68" s="242" t="s">
        <v>190</v>
      </c>
      <c r="G68" s="218"/>
      <c r="H68" s="219"/>
      <c r="I68" s="243"/>
      <c r="J68" s="243"/>
      <c r="K68" s="243"/>
      <c r="L68" s="243"/>
      <c r="M68" s="279"/>
      <c r="N68" s="283"/>
      <c r="O68" s="283"/>
      <c r="P68" s="283"/>
      <c r="Q68" s="283"/>
      <c r="R68" s="248"/>
      <c r="S68" s="265"/>
      <c r="T68" s="265"/>
      <c r="U68" s="265"/>
      <c r="V68" s="265"/>
      <c r="W68" s="238"/>
      <c r="X68" s="239" t="s">
        <v>192</v>
      </c>
      <c r="Y68" s="239" t="s">
        <v>192</v>
      </c>
      <c r="Z68" s="239" t="s">
        <v>192</v>
      </c>
      <c r="AA68" s="239" t="s">
        <v>192</v>
      </c>
      <c r="AB68" s="280"/>
      <c r="AC68" s="284" t="s">
        <v>192</v>
      </c>
      <c r="AD68" s="284" t="s">
        <v>192</v>
      </c>
      <c r="AE68" s="284" t="s">
        <v>192</v>
      </c>
      <c r="AF68" s="284" t="s">
        <v>192</v>
      </c>
      <c r="AG68" s="281"/>
      <c r="AH68" s="285" t="s">
        <v>192</v>
      </c>
      <c r="AI68" s="285" t="s">
        <v>192</v>
      </c>
      <c r="AJ68" s="285" t="s">
        <v>192</v>
      </c>
      <c r="AK68" s="285" t="s">
        <v>192</v>
      </c>
      <c r="AL68" s="282"/>
      <c r="AM68" s="286"/>
      <c r="AN68" s="286"/>
      <c r="AO68" s="286"/>
      <c r="AP68" s="286"/>
      <c r="AQ68" s="319"/>
      <c r="AR68" s="319"/>
    </row>
    <row r="69" spans="1:44" ht="29.1" customHeight="1" outlineLevel="1">
      <c r="A69" s="6" t="s">
        <v>8</v>
      </c>
      <c r="B69" s="216"/>
      <c r="C69" s="242" t="s">
        <v>190</v>
      </c>
      <c r="D69" s="242" t="s">
        <v>190</v>
      </c>
      <c r="E69" s="242" t="s">
        <v>190</v>
      </c>
      <c r="F69" s="242" t="s">
        <v>190</v>
      </c>
      <c r="G69" s="218"/>
      <c r="H69" s="219"/>
      <c r="I69" s="243"/>
      <c r="J69" s="243"/>
      <c r="K69" s="243"/>
      <c r="L69" s="243"/>
      <c r="M69" s="279"/>
      <c r="N69" s="283"/>
      <c r="O69" s="283"/>
      <c r="P69" s="283"/>
      <c r="Q69" s="283"/>
      <c r="R69" s="248"/>
      <c r="S69" s="265"/>
      <c r="T69" s="265"/>
      <c r="U69" s="265"/>
      <c r="V69" s="265"/>
      <c r="W69" s="238"/>
      <c r="X69" s="239" t="s">
        <v>192</v>
      </c>
      <c r="Y69" s="239" t="s">
        <v>192</v>
      </c>
      <c r="Z69" s="239" t="s">
        <v>192</v>
      </c>
      <c r="AA69" s="239" t="s">
        <v>192</v>
      </c>
      <c r="AB69" s="280"/>
      <c r="AC69" s="284" t="s">
        <v>192</v>
      </c>
      <c r="AD69" s="284" t="s">
        <v>192</v>
      </c>
      <c r="AE69" s="284" t="s">
        <v>192</v>
      </c>
      <c r="AF69" s="284" t="s">
        <v>192</v>
      </c>
      <c r="AG69" s="281"/>
      <c r="AH69" s="285" t="s">
        <v>192</v>
      </c>
      <c r="AI69" s="285" t="s">
        <v>192</v>
      </c>
      <c r="AJ69" s="285" t="s">
        <v>192</v>
      </c>
      <c r="AK69" s="285" t="s">
        <v>192</v>
      </c>
      <c r="AL69" s="282"/>
      <c r="AM69" s="286"/>
      <c r="AN69" s="286"/>
      <c r="AO69" s="286"/>
      <c r="AP69" s="286"/>
      <c r="AQ69" s="319" t="s">
        <v>185</v>
      </c>
      <c r="AR69" s="319" t="s">
        <v>185</v>
      </c>
    </row>
    <row r="70" spans="1:44" ht="29.1" customHeight="1" outlineLevel="1">
      <c r="A70" s="6" t="s">
        <v>11</v>
      </c>
      <c r="B70" s="216"/>
      <c r="C70" s="242" t="s">
        <v>190</v>
      </c>
      <c r="D70" s="242" t="s">
        <v>190</v>
      </c>
      <c r="E70" s="242" t="s">
        <v>190</v>
      </c>
      <c r="F70" s="242" t="s">
        <v>190</v>
      </c>
      <c r="G70" s="218"/>
      <c r="H70" s="219"/>
      <c r="I70" s="243"/>
      <c r="J70" s="243"/>
      <c r="K70" s="243"/>
      <c r="L70" s="243"/>
      <c r="M70" s="279"/>
      <c r="N70" s="283"/>
      <c r="O70" s="283"/>
      <c r="P70" s="283"/>
      <c r="Q70" s="283"/>
      <c r="R70" s="248"/>
      <c r="S70" s="265"/>
      <c r="T70" s="265"/>
      <c r="U70" s="265"/>
      <c r="V70" s="265"/>
      <c r="W70" s="238"/>
      <c r="X70" s="239" t="s">
        <v>192</v>
      </c>
      <c r="Y70" s="239" t="s">
        <v>192</v>
      </c>
      <c r="Z70" s="239" t="s">
        <v>192</v>
      </c>
      <c r="AA70" s="239" t="s">
        <v>192</v>
      </c>
      <c r="AB70" s="280"/>
      <c r="AC70" s="284" t="s">
        <v>192</v>
      </c>
      <c r="AD70" s="284" t="s">
        <v>192</v>
      </c>
      <c r="AE70" s="284" t="s">
        <v>192</v>
      </c>
      <c r="AF70" s="284" t="s">
        <v>192</v>
      </c>
      <c r="AG70" s="281"/>
      <c r="AH70" s="285" t="s">
        <v>192</v>
      </c>
      <c r="AI70" s="285" t="s">
        <v>192</v>
      </c>
      <c r="AJ70" s="285" t="s">
        <v>192</v>
      </c>
      <c r="AK70" s="285" t="s">
        <v>192</v>
      </c>
      <c r="AL70" s="282"/>
      <c r="AM70" s="286"/>
      <c r="AN70" s="286"/>
      <c r="AO70" s="286"/>
      <c r="AP70" s="286"/>
      <c r="AQ70" s="319"/>
      <c r="AR70" s="319"/>
    </row>
    <row r="71" spans="1:44" ht="29.1" customHeight="1" outlineLevel="1">
      <c r="A71" s="6" t="s">
        <v>14</v>
      </c>
      <c r="B71" s="216"/>
      <c r="C71" s="242" t="s">
        <v>190</v>
      </c>
      <c r="D71" s="242" t="s">
        <v>190</v>
      </c>
      <c r="E71" s="242" t="s">
        <v>190</v>
      </c>
      <c r="F71" s="242" t="s">
        <v>190</v>
      </c>
      <c r="G71" s="218"/>
      <c r="H71" s="219"/>
      <c r="I71" s="243"/>
      <c r="J71" s="243"/>
      <c r="K71" s="243"/>
      <c r="L71" s="243"/>
      <c r="M71" s="279"/>
      <c r="N71" s="283"/>
      <c r="O71" s="283"/>
      <c r="P71" s="283"/>
      <c r="Q71" s="283"/>
      <c r="R71" s="248"/>
      <c r="S71" s="265"/>
      <c r="T71" s="265"/>
      <c r="U71" s="265"/>
      <c r="V71" s="265"/>
      <c r="W71" s="238"/>
      <c r="X71" s="239" t="s">
        <v>192</v>
      </c>
      <c r="Y71" s="239" t="s">
        <v>192</v>
      </c>
      <c r="Z71" s="239" t="s">
        <v>192</v>
      </c>
      <c r="AA71" s="239" t="s">
        <v>192</v>
      </c>
      <c r="AB71" s="280"/>
      <c r="AC71" s="284" t="s">
        <v>192</v>
      </c>
      <c r="AD71" s="284" t="s">
        <v>192</v>
      </c>
      <c r="AE71" s="284" t="s">
        <v>192</v>
      </c>
      <c r="AF71" s="284" t="s">
        <v>192</v>
      </c>
      <c r="AG71" s="281"/>
      <c r="AH71" s="285" t="s">
        <v>192</v>
      </c>
      <c r="AI71" s="285" t="s">
        <v>192</v>
      </c>
      <c r="AJ71" s="285" t="s">
        <v>192</v>
      </c>
      <c r="AK71" s="285" t="s">
        <v>192</v>
      </c>
      <c r="AL71" s="282"/>
      <c r="AM71" s="286"/>
      <c r="AN71" s="286"/>
      <c r="AO71" s="286"/>
      <c r="AP71" s="286"/>
      <c r="AQ71" s="319"/>
      <c r="AR71" s="319"/>
    </row>
    <row r="72" spans="1:44" ht="29.1" customHeight="1" outlineLevel="1">
      <c r="A72" s="6" t="s">
        <v>12</v>
      </c>
      <c r="B72" s="216"/>
      <c r="C72" s="242" t="s">
        <v>190</v>
      </c>
      <c r="D72" s="242" t="s">
        <v>190</v>
      </c>
      <c r="E72" s="242" t="s">
        <v>190</v>
      </c>
      <c r="F72" s="242" t="s">
        <v>190</v>
      </c>
      <c r="G72" s="218"/>
      <c r="H72" s="219"/>
      <c r="I72" s="243"/>
      <c r="J72" s="243"/>
      <c r="K72" s="243"/>
      <c r="L72" s="243"/>
      <c r="M72" s="279"/>
      <c r="N72" s="283"/>
      <c r="O72" s="283"/>
      <c r="P72" s="283"/>
      <c r="Q72" s="283"/>
      <c r="R72" s="248"/>
      <c r="S72" s="265"/>
      <c r="T72" s="265"/>
      <c r="U72" s="265"/>
      <c r="V72" s="265"/>
      <c r="W72" s="238"/>
      <c r="X72" s="239" t="s">
        <v>192</v>
      </c>
      <c r="Y72" s="239" t="s">
        <v>192</v>
      </c>
      <c r="Z72" s="239" t="s">
        <v>192</v>
      </c>
      <c r="AA72" s="239" t="s">
        <v>192</v>
      </c>
      <c r="AB72" s="280"/>
      <c r="AC72" s="284" t="s">
        <v>192</v>
      </c>
      <c r="AD72" s="284" t="s">
        <v>192</v>
      </c>
      <c r="AE72" s="284" t="s">
        <v>192</v>
      </c>
      <c r="AF72" s="284" t="s">
        <v>192</v>
      </c>
      <c r="AG72" s="281"/>
      <c r="AH72" s="285" t="s">
        <v>192</v>
      </c>
      <c r="AI72" s="285" t="s">
        <v>192</v>
      </c>
      <c r="AJ72" s="285" t="s">
        <v>192</v>
      </c>
      <c r="AK72" s="285" t="s">
        <v>192</v>
      </c>
      <c r="AL72" s="282"/>
      <c r="AM72" s="286"/>
      <c r="AN72" s="286"/>
      <c r="AO72" s="286"/>
      <c r="AP72" s="286"/>
      <c r="AQ72" s="319"/>
      <c r="AR72" s="319"/>
    </row>
    <row r="73" spans="1:44" ht="29.1" customHeight="1" outlineLevel="1">
      <c r="A73" s="6" t="s">
        <v>25</v>
      </c>
      <c r="B73" s="216"/>
      <c r="C73" s="242" t="s">
        <v>190</v>
      </c>
      <c r="D73" s="242" t="s">
        <v>190</v>
      </c>
      <c r="E73" s="242" t="s">
        <v>190</v>
      </c>
      <c r="F73" s="242" t="s">
        <v>190</v>
      </c>
      <c r="G73" s="218"/>
      <c r="H73" s="219"/>
      <c r="I73" s="243"/>
      <c r="J73" s="243"/>
      <c r="K73" s="243"/>
      <c r="L73" s="243"/>
      <c r="M73" s="279"/>
      <c r="N73" s="283"/>
      <c r="O73" s="283"/>
      <c r="P73" s="283"/>
      <c r="Q73" s="283"/>
      <c r="R73" s="248"/>
      <c r="S73" s="265"/>
      <c r="T73" s="265"/>
      <c r="U73" s="265"/>
      <c r="V73" s="265"/>
      <c r="W73" s="238"/>
      <c r="X73" s="239" t="s">
        <v>192</v>
      </c>
      <c r="Y73" s="239" t="s">
        <v>192</v>
      </c>
      <c r="Z73" s="239" t="s">
        <v>192</v>
      </c>
      <c r="AA73" s="239" t="s">
        <v>192</v>
      </c>
      <c r="AB73" s="280"/>
      <c r="AC73" s="284" t="s">
        <v>192</v>
      </c>
      <c r="AD73" s="284" t="s">
        <v>192</v>
      </c>
      <c r="AE73" s="284" t="s">
        <v>192</v>
      </c>
      <c r="AF73" s="284" t="s">
        <v>192</v>
      </c>
      <c r="AG73" s="281"/>
      <c r="AH73" s="285" t="s">
        <v>192</v>
      </c>
      <c r="AI73" s="285" t="s">
        <v>192</v>
      </c>
      <c r="AJ73" s="285" t="s">
        <v>192</v>
      </c>
      <c r="AK73" s="285" t="s">
        <v>192</v>
      </c>
      <c r="AL73" s="282"/>
      <c r="AM73" s="286"/>
      <c r="AN73" s="286"/>
      <c r="AO73" s="286"/>
      <c r="AP73" s="286"/>
      <c r="AQ73" s="319"/>
      <c r="AR73" s="319"/>
    </row>
    <row r="74" spans="1:44" ht="29.1" customHeight="1" outlineLevel="1">
      <c r="A74" s="6" t="s">
        <v>26</v>
      </c>
      <c r="B74" s="216" t="s">
        <v>124</v>
      </c>
      <c r="C74" s="242" t="s">
        <v>190</v>
      </c>
      <c r="D74" s="242" t="s">
        <v>190</v>
      </c>
      <c r="E74" s="242" t="s">
        <v>190</v>
      </c>
      <c r="F74" s="242" t="s">
        <v>190</v>
      </c>
      <c r="G74" s="218"/>
      <c r="H74" s="219"/>
      <c r="I74" s="243"/>
      <c r="J74" s="243"/>
      <c r="K74" s="243"/>
      <c r="L74" s="243"/>
      <c r="M74" s="279"/>
      <c r="N74" s="283"/>
      <c r="O74" s="283"/>
      <c r="P74" s="283"/>
      <c r="Q74" s="283"/>
      <c r="R74" s="248"/>
      <c r="S74" s="265"/>
      <c r="T74" s="265"/>
      <c r="U74" s="265"/>
      <c r="V74" s="265"/>
      <c r="W74" s="238"/>
      <c r="X74" s="239" t="s">
        <v>192</v>
      </c>
      <c r="Y74" s="239" t="s">
        <v>192</v>
      </c>
      <c r="Z74" s="239" t="s">
        <v>192</v>
      </c>
      <c r="AA74" s="239" t="s">
        <v>192</v>
      </c>
      <c r="AB74" s="280"/>
      <c r="AC74" s="284" t="s">
        <v>192</v>
      </c>
      <c r="AD74" s="284" t="s">
        <v>192</v>
      </c>
      <c r="AE74" s="284" t="s">
        <v>192</v>
      </c>
      <c r="AF74" s="284" t="s">
        <v>192</v>
      </c>
      <c r="AG74" s="281"/>
      <c r="AH74" s="285" t="s">
        <v>192</v>
      </c>
      <c r="AI74" s="285" t="s">
        <v>192</v>
      </c>
      <c r="AJ74" s="285" t="s">
        <v>192</v>
      </c>
      <c r="AK74" s="285" t="s">
        <v>192</v>
      </c>
      <c r="AL74" s="282"/>
      <c r="AM74" s="286"/>
      <c r="AN74" s="286"/>
      <c r="AO74" s="286"/>
      <c r="AP74" s="286"/>
      <c r="AQ74" s="319"/>
      <c r="AR74" s="319"/>
    </row>
    <row r="75" spans="1:44" ht="29.1" customHeight="1" outlineLevel="1">
      <c r="A75" s="6" t="s">
        <v>5</v>
      </c>
      <c r="B75" s="216" t="s">
        <v>124</v>
      </c>
      <c r="C75" s="242" t="s">
        <v>190</v>
      </c>
      <c r="D75" s="242" t="s">
        <v>190</v>
      </c>
      <c r="E75" s="242" t="s">
        <v>190</v>
      </c>
      <c r="F75" s="242" t="s">
        <v>190</v>
      </c>
      <c r="G75" s="218"/>
      <c r="H75" s="219"/>
      <c r="I75" s="243"/>
      <c r="J75" s="243"/>
      <c r="K75" s="243"/>
      <c r="L75" s="243"/>
      <c r="M75" s="279"/>
      <c r="N75" s="283"/>
      <c r="O75" s="283"/>
      <c r="P75" s="283"/>
      <c r="Q75" s="283"/>
      <c r="R75" s="248"/>
      <c r="S75" s="265"/>
      <c r="T75" s="265"/>
      <c r="U75" s="265"/>
      <c r="V75" s="265"/>
      <c r="W75" s="238"/>
      <c r="X75" s="239" t="s">
        <v>192</v>
      </c>
      <c r="Y75" s="239" t="s">
        <v>192</v>
      </c>
      <c r="Z75" s="239" t="s">
        <v>192</v>
      </c>
      <c r="AA75" s="239" t="s">
        <v>192</v>
      </c>
      <c r="AB75" s="280"/>
      <c r="AC75" s="284" t="s">
        <v>192</v>
      </c>
      <c r="AD75" s="284" t="s">
        <v>192</v>
      </c>
      <c r="AE75" s="284" t="s">
        <v>192</v>
      </c>
      <c r="AF75" s="284" t="s">
        <v>192</v>
      </c>
      <c r="AG75" s="281"/>
      <c r="AH75" s="285" t="s">
        <v>192</v>
      </c>
      <c r="AI75" s="285" t="s">
        <v>192</v>
      </c>
      <c r="AJ75" s="285" t="s">
        <v>192</v>
      </c>
      <c r="AK75" s="285" t="s">
        <v>192</v>
      </c>
      <c r="AL75" s="282"/>
      <c r="AM75" s="286"/>
      <c r="AN75" s="286"/>
      <c r="AO75" s="286"/>
      <c r="AP75" s="286"/>
      <c r="AQ75" s="319" t="s">
        <v>185</v>
      </c>
      <c r="AR75" s="319" t="s">
        <v>185</v>
      </c>
    </row>
    <row r="76" spans="1:44" ht="29.1" customHeight="1" outlineLevel="1">
      <c r="A76" s="6" t="s">
        <v>7</v>
      </c>
      <c r="B76" s="216"/>
      <c r="C76" s="242" t="s">
        <v>190</v>
      </c>
      <c r="D76" s="242" t="s">
        <v>190</v>
      </c>
      <c r="E76" s="242" t="s">
        <v>190</v>
      </c>
      <c r="F76" s="242" t="s">
        <v>190</v>
      </c>
      <c r="G76" s="218"/>
      <c r="H76" s="219"/>
      <c r="I76" s="243"/>
      <c r="J76" s="243"/>
      <c r="K76" s="243"/>
      <c r="L76" s="243"/>
      <c r="M76" s="279"/>
      <c r="N76" s="283"/>
      <c r="O76" s="283"/>
      <c r="P76" s="283"/>
      <c r="Q76" s="283"/>
      <c r="R76" s="248"/>
      <c r="S76" s="265"/>
      <c r="T76" s="265"/>
      <c r="U76" s="265"/>
      <c r="V76" s="265"/>
      <c r="W76" s="238"/>
      <c r="X76" s="239" t="s">
        <v>192</v>
      </c>
      <c r="Y76" s="239" t="s">
        <v>192</v>
      </c>
      <c r="Z76" s="239" t="s">
        <v>192</v>
      </c>
      <c r="AA76" s="239" t="s">
        <v>192</v>
      </c>
      <c r="AB76" s="280"/>
      <c r="AC76" s="284" t="s">
        <v>192</v>
      </c>
      <c r="AD76" s="284" t="s">
        <v>192</v>
      </c>
      <c r="AE76" s="284" t="s">
        <v>192</v>
      </c>
      <c r="AF76" s="284" t="s">
        <v>192</v>
      </c>
      <c r="AG76" s="281"/>
      <c r="AH76" s="285" t="s">
        <v>192</v>
      </c>
      <c r="AI76" s="285" t="s">
        <v>192</v>
      </c>
      <c r="AJ76" s="285" t="s">
        <v>192</v>
      </c>
      <c r="AK76" s="285" t="s">
        <v>192</v>
      </c>
      <c r="AL76" s="282"/>
      <c r="AM76" s="286"/>
      <c r="AN76" s="286"/>
      <c r="AO76" s="286"/>
      <c r="AP76" s="286"/>
      <c r="AQ76" s="319" t="s">
        <v>185</v>
      </c>
      <c r="AR76" s="319" t="s">
        <v>185</v>
      </c>
    </row>
    <row r="77" spans="1:44" ht="29.1" customHeight="1" outlineLevel="1">
      <c r="A77" s="6" t="s">
        <v>1</v>
      </c>
      <c r="B77" s="216"/>
      <c r="C77" s="242" t="s">
        <v>190</v>
      </c>
      <c r="D77" s="242" t="s">
        <v>190</v>
      </c>
      <c r="E77" s="242" t="s">
        <v>190</v>
      </c>
      <c r="F77" s="242" t="s">
        <v>190</v>
      </c>
      <c r="G77" s="218"/>
      <c r="H77" s="219"/>
      <c r="I77" s="243"/>
      <c r="J77" s="243"/>
      <c r="K77" s="243"/>
      <c r="L77" s="243"/>
      <c r="M77" s="279"/>
      <c r="N77" s="283"/>
      <c r="O77" s="283"/>
      <c r="P77" s="283"/>
      <c r="Q77" s="283"/>
      <c r="R77" s="248"/>
      <c r="S77" s="265"/>
      <c r="T77" s="265"/>
      <c r="U77" s="265"/>
      <c r="V77" s="265"/>
      <c r="W77" s="238"/>
      <c r="X77" s="239" t="s">
        <v>192</v>
      </c>
      <c r="Y77" s="239" t="s">
        <v>192</v>
      </c>
      <c r="Z77" s="239" t="s">
        <v>192</v>
      </c>
      <c r="AA77" s="239" t="s">
        <v>192</v>
      </c>
      <c r="AB77" s="280"/>
      <c r="AC77" s="284" t="s">
        <v>192</v>
      </c>
      <c r="AD77" s="284" t="s">
        <v>192</v>
      </c>
      <c r="AE77" s="284" t="s">
        <v>192</v>
      </c>
      <c r="AF77" s="284" t="s">
        <v>192</v>
      </c>
      <c r="AG77" s="281"/>
      <c r="AH77" s="285" t="s">
        <v>192</v>
      </c>
      <c r="AI77" s="285" t="s">
        <v>192</v>
      </c>
      <c r="AJ77" s="285" t="s">
        <v>192</v>
      </c>
      <c r="AK77" s="285" t="s">
        <v>192</v>
      </c>
      <c r="AL77" s="282"/>
      <c r="AM77" s="286"/>
      <c r="AN77" s="286"/>
      <c r="AO77" s="286"/>
      <c r="AP77" s="286"/>
      <c r="AQ77" s="319" t="s">
        <v>185</v>
      </c>
      <c r="AR77" s="319" t="s">
        <v>185</v>
      </c>
    </row>
    <row r="78" spans="1:44" s="48" customFormat="1" ht="29.1" customHeight="1" outlineLevel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87"/>
      <c r="AN78" s="287"/>
      <c r="AO78" s="287"/>
      <c r="AP78" s="320"/>
      <c r="AQ78" s="321"/>
      <c r="AR78" s="321"/>
    </row>
    <row r="79" spans="1:44" ht="30" customHeight="1" outlineLevel="1">
      <c r="A79" s="47" t="s">
        <v>29</v>
      </c>
      <c r="B79" s="216"/>
      <c r="C79" s="242"/>
      <c r="D79" s="242"/>
      <c r="E79" s="242"/>
      <c r="F79" s="242"/>
      <c r="G79" s="218"/>
      <c r="H79" s="219"/>
      <c r="I79" s="243"/>
      <c r="J79" s="243"/>
      <c r="K79" s="243"/>
      <c r="L79" s="243"/>
      <c r="M79" s="279"/>
      <c r="N79" s="283"/>
      <c r="O79" s="283"/>
      <c r="P79" s="283"/>
      <c r="Q79" s="283"/>
      <c r="R79" s="248"/>
      <c r="S79" s="265"/>
      <c r="T79" s="265"/>
      <c r="U79" s="265"/>
      <c r="V79" s="265"/>
      <c r="W79" s="238"/>
      <c r="X79" s="239"/>
      <c r="Y79" s="239"/>
      <c r="Z79" s="239"/>
      <c r="AA79" s="239"/>
      <c r="AB79" s="280"/>
      <c r="AC79" s="284"/>
      <c r="AD79" s="284"/>
      <c r="AE79" s="284"/>
      <c r="AF79" s="284"/>
      <c r="AG79" s="281"/>
      <c r="AH79" s="285"/>
      <c r="AI79" s="285"/>
      <c r="AJ79" s="285"/>
      <c r="AK79" s="285"/>
      <c r="AL79" s="282"/>
      <c r="AM79" s="286"/>
      <c r="AN79" s="286"/>
      <c r="AO79" s="286"/>
      <c r="AP79" s="286"/>
      <c r="AQ79" s="319"/>
      <c r="AR79" s="319"/>
    </row>
    <row r="80" spans="1:44" ht="30" customHeight="1" outlineLevel="1">
      <c r="A80" s="47" t="s">
        <v>28</v>
      </c>
      <c r="B80" s="216"/>
      <c r="C80" s="242"/>
      <c r="D80" s="242"/>
      <c r="E80" s="242"/>
      <c r="F80" s="242"/>
      <c r="G80" s="218"/>
      <c r="H80" s="219"/>
      <c r="I80" s="243"/>
      <c r="J80" s="243"/>
      <c r="K80" s="243"/>
      <c r="L80" s="243"/>
      <c r="M80" s="279"/>
      <c r="N80" s="283"/>
      <c r="O80" s="283"/>
      <c r="P80" s="283"/>
      <c r="Q80" s="283"/>
      <c r="R80" s="248"/>
      <c r="S80" s="265"/>
      <c r="T80" s="265"/>
      <c r="U80" s="265"/>
      <c r="V80" s="265"/>
      <c r="W80" s="238"/>
      <c r="X80" s="238"/>
      <c r="Y80" s="238"/>
      <c r="Z80" s="238"/>
      <c r="AA80" s="238"/>
      <c r="AB80" s="280"/>
      <c r="AC80" s="284"/>
      <c r="AD80" s="284"/>
      <c r="AE80" s="284"/>
      <c r="AF80" s="284"/>
      <c r="AG80" s="281"/>
      <c r="AH80" s="285"/>
      <c r="AI80" s="285"/>
      <c r="AJ80" s="285"/>
      <c r="AK80" s="285"/>
      <c r="AL80" s="282"/>
      <c r="AM80" s="286"/>
      <c r="AN80" s="286"/>
      <c r="AO80" s="286"/>
      <c r="AP80" s="286"/>
      <c r="AQ80" s="319" t="s">
        <v>185</v>
      </c>
      <c r="AR80" s="319" t="s">
        <v>185</v>
      </c>
    </row>
    <row r="81" spans="1:44" ht="30" customHeight="1" outlineLevel="1">
      <c r="A81" s="47" t="s">
        <v>42</v>
      </c>
      <c r="B81" s="216"/>
      <c r="C81" s="242"/>
      <c r="D81" s="242"/>
      <c r="E81" s="242"/>
      <c r="F81" s="242"/>
      <c r="G81" s="218"/>
      <c r="H81" s="219"/>
      <c r="I81" s="243"/>
      <c r="J81" s="243"/>
      <c r="K81" s="243"/>
      <c r="L81" s="243"/>
      <c r="M81" s="279"/>
      <c r="N81" s="283"/>
      <c r="O81" s="283"/>
      <c r="P81" s="283"/>
      <c r="Q81" s="283"/>
      <c r="R81" s="248"/>
      <c r="S81" s="265"/>
      <c r="T81" s="265"/>
      <c r="U81" s="265"/>
      <c r="V81" s="265"/>
      <c r="W81" s="238"/>
      <c r="X81" s="239"/>
      <c r="Y81" s="239"/>
      <c r="Z81" s="239"/>
      <c r="AA81" s="239"/>
      <c r="AB81" s="280"/>
      <c r="AC81" s="284"/>
      <c r="AD81" s="284"/>
      <c r="AE81" s="284"/>
      <c r="AF81" s="284"/>
      <c r="AG81" s="281"/>
      <c r="AH81" s="285"/>
      <c r="AI81" s="285"/>
      <c r="AJ81" s="285"/>
      <c r="AK81" s="285"/>
      <c r="AL81" s="282"/>
      <c r="AM81" s="286"/>
      <c r="AN81" s="286"/>
      <c r="AO81" s="286"/>
      <c r="AP81" s="286"/>
      <c r="AQ81" s="319"/>
      <c r="AR81" s="319"/>
    </row>
    <row r="82" spans="1:44">
      <c r="AQ82" s="305"/>
      <c r="AR82" s="305"/>
    </row>
  </sheetData>
  <mergeCells count="41">
    <mergeCell ref="AT3:AT5"/>
    <mergeCell ref="AM47:AP48"/>
    <mergeCell ref="AQ47:AQ49"/>
    <mergeCell ref="AR47:AR49"/>
    <mergeCell ref="AG47:AG49"/>
    <mergeCell ref="A45:AR45"/>
    <mergeCell ref="AM3:AP4"/>
    <mergeCell ref="AQ3:AQ5"/>
    <mergeCell ref="AH3:AK4"/>
    <mergeCell ref="AL47:AL49"/>
    <mergeCell ref="X47:AA48"/>
    <mergeCell ref="AB47:AB49"/>
    <mergeCell ref="AC47:AF48"/>
    <mergeCell ref="AG3:AG5"/>
    <mergeCell ref="AH47:AK48"/>
    <mergeCell ref="N47:Q48"/>
    <mergeCell ref="S47:V48"/>
    <mergeCell ref="W47:W49"/>
    <mergeCell ref="R47:R49"/>
    <mergeCell ref="B47:B49"/>
    <mergeCell ref="C47:F48"/>
    <mergeCell ref="I47:L48"/>
    <mergeCell ref="M47:M49"/>
    <mergeCell ref="G47:G49"/>
    <mergeCell ref="H47:H49"/>
    <mergeCell ref="B2:AR2"/>
    <mergeCell ref="B3:B5"/>
    <mergeCell ref="C3:F4"/>
    <mergeCell ref="G3:G5"/>
    <mergeCell ref="H3:H5"/>
    <mergeCell ref="AL3:AL5"/>
    <mergeCell ref="I3:L4"/>
    <mergeCell ref="M3:M5"/>
    <mergeCell ref="N3:Q4"/>
    <mergeCell ref="R3:R5"/>
    <mergeCell ref="S3:V4"/>
    <mergeCell ref="W3:W5"/>
    <mergeCell ref="X3:AA4"/>
    <mergeCell ref="AB3:AB5"/>
    <mergeCell ref="AC3:AF4"/>
    <mergeCell ref="AR3:AR5"/>
  </mergeCells>
  <conditionalFormatting sqref="AV5:AW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{0FE9BB2F-6518-47A7-B944-998B2DC5F7CA}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FE9BB2F-6518-47A7-B944-998B2DC5F7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AV5:AW6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BJ82"/>
  <sheetViews>
    <sheetView zoomScale="55" zoomScaleNormal="55" zoomScalePageLayoutView="85" workbookViewId="0">
      <selection activeCell="AS85" sqref="AS85"/>
    </sheetView>
  </sheetViews>
  <sheetFormatPr baseColWidth="10" defaultColWidth="10.875" defaultRowHeight="17.25" outlineLevelRow="1" outlineLevelCol="1"/>
  <cols>
    <col min="1" max="1" width="22.125" style="1" bestFit="1" customWidth="1"/>
    <col min="2" max="2" width="12.875" style="1" customWidth="1"/>
    <col min="3" max="6" width="12.375" style="1" hidden="1" customWidth="1" outlineLevel="1"/>
    <col min="7" max="7" width="13.25" style="1" customWidth="1" collapsed="1"/>
    <col min="8" max="8" width="13.875" style="1" customWidth="1"/>
    <col min="9" max="12" width="12.625" style="1" hidden="1" customWidth="1" outlineLevel="1"/>
    <col min="13" max="13" width="14" style="1" customWidth="1" collapsed="1"/>
    <col min="14" max="17" width="12.375" style="1" hidden="1" customWidth="1" outlineLevel="1"/>
    <col min="18" max="18" width="16.625" style="1" customWidth="1" collapsed="1"/>
    <col min="19" max="22" width="12.875" style="1" hidden="1" customWidth="1" outlineLevel="1"/>
    <col min="23" max="23" width="16" style="1" customWidth="1" collapsed="1"/>
    <col min="24" max="27" width="12.125" style="1" hidden="1" customWidth="1" outlineLevel="1"/>
    <col min="28" max="28" width="15.875" style="1" customWidth="1" collapsed="1"/>
    <col min="29" max="32" width="14.875" style="1" hidden="1" customWidth="1" outlineLevel="1"/>
    <col min="33" max="33" width="16.5" style="1" customWidth="1" collapsed="1"/>
    <col min="34" max="37" width="12.875" style="1" customWidth="1" outlineLevel="1"/>
    <col min="38" max="38" width="18" style="1" customWidth="1"/>
    <col min="39" max="42" width="14.5" style="1" hidden="1" customWidth="1" outlineLevel="1"/>
    <col min="43" max="43" width="11.5" style="1" bestFit="1" customWidth="1" collapsed="1"/>
    <col min="44" max="44" width="13.625" style="1" customWidth="1"/>
    <col min="45" max="45" width="10.875" style="1"/>
    <col min="46" max="46" width="21.75" style="1" customWidth="1"/>
    <col min="47" max="47" width="14.25" style="1" customWidth="1"/>
    <col min="48" max="48" width="13.875" style="1" customWidth="1"/>
    <col min="49" max="49" width="29.625" style="1" bestFit="1" customWidth="1"/>
    <col min="50" max="50" width="10.875" style="1"/>
    <col min="51" max="51" width="12.75" style="1" customWidth="1"/>
    <col min="52" max="52" width="10.875" style="1"/>
    <col min="53" max="53" width="13.125" style="1" customWidth="1"/>
    <col min="54" max="54" width="16.5" style="1" customWidth="1"/>
    <col min="55" max="55" width="12.75" style="1" customWidth="1"/>
    <col min="56" max="56" width="15.25" style="1" customWidth="1"/>
    <col min="57" max="58" width="12.75" style="1" customWidth="1"/>
    <col min="59" max="59" width="16.625" style="1" customWidth="1"/>
    <col min="60" max="60" width="17.75" style="1" customWidth="1"/>
    <col min="61" max="61" width="12.75" style="1" customWidth="1"/>
    <col min="62" max="62" width="18.375" style="1" customWidth="1"/>
    <col min="63" max="16384" width="10.875" style="1"/>
  </cols>
  <sheetData>
    <row r="1" spans="1:62" ht="24.95" customHeight="1">
      <c r="A1" s="406" t="s">
        <v>334</v>
      </c>
      <c r="B1" s="48"/>
      <c r="C1" s="48"/>
      <c r="D1" s="48"/>
      <c r="E1" s="48"/>
      <c r="F1" s="48"/>
      <c r="G1" s="48"/>
      <c r="H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45" customHeight="1">
      <c r="B2" s="472" t="s">
        <v>50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</row>
    <row r="3" spans="1:62" ht="30" customHeight="1">
      <c r="A3" s="4"/>
      <c r="B3" s="473" t="s">
        <v>65</v>
      </c>
      <c r="C3" s="476" t="s">
        <v>31</v>
      </c>
      <c r="D3" s="476"/>
      <c r="E3" s="476"/>
      <c r="F3" s="476"/>
      <c r="G3" s="477" t="s">
        <v>66</v>
      </c>
      <c r="H3" s="480" t="s">
        <v>64</v>
      </c>
      <c r="I3" s="482" t="s">
        <v>64</v>
      </c>
      <c r="J3" s="482"/>
      <c r="K3" s="482"/>
      <c r="L3" s="482"/>
      <c r="M3" s="483" t="s">
        <v>67</v>
      </c>
      <c r="N3" s="484" t="s">
        <v>32</v>
      </c>
      <c r="O3" s="484"/>
      <c r="P3" s="484"/>
      <c r="Q3" s="484"/>
      <c r="R3" s="485" t="s">
        <v>68</v>
      </c>
      <c r="S3" s="486" t="s">
        <v>57</v>
      </c>
      <c r="T3" s="486"/>
      <c r="U3" s="486"/>
      <c r="V3" s="486"/>
      <c r="W3" s="487" t="s">
        <v>446</v>
      </c>
      <c r="X3" s="488" t="s">
        <v>447</v>
      </c>
      <c r="Y3" s="489"/>
      <c r="Z3" s="489"/>
      <c r="AA3" s="490"/>
      <c r="AB3" s="494" t="s">
        <v>448</v>
      </c>
      <c r="AC3" s="495" t="s">
        <v>449</v>
      </c>
      <c r="AD3" s="496"/>
      <c r="AE3" s="496"/>
      <c r="AF3" s="497"/>
      <c r="AG3" s="538" t="s">
        <v>450</v>
      </c>
      <c r="AH3" s="529" t="s">
        <v>451</v>
      </c>
      <c r="AI3" s="530"/>
      <c r="AJ3" s="530"/>
      <c r="AK3" s="531"/>
      <c r="AL3" s="481" t="s">
        <v>36</v>
      </c>
      <c r="AM3" s="544" t="s">
        <v>36</v>
      </c>
      <c r="AN3" s="544"/>
      <c r="AO3" s="544"/>
      <c r="AP3" s="544"/>
      <c r="AQ3" s="523" t="s">
        <v>72</v>
      </c>
      <c r="AR3" s="523" t="s">
        <v>73</v>
      </c>
      <c r="AT3" s="539" t="s">
        <v>80</v>
      </c>
      <c r="AV3" s="375" t="s">
        <v>159</v>
      </c>
      <c r="AW3" s="376" t="s">
        <v>351</v>
      </c>
    </row>
    <row r="4" spans="1:62" ht="26.1" customHeight="1">
      <c r="A4" s="4"/>
      <c r="B4" s="474"/>
      <c r="C4" s="476"/>
      <c r="D4" s="476"/>
      <c r="E4" s="476"/>
      <c r="F4" s="476"/>
      <c r="G4" s="478"/>
      <c r="H4" s="480"/>
      <c r="I4" s="482"/>
      <c r="J4" s="482"/>
      <c r="K4" s="482"/>
      <c r="L4" s="482"/>
      <c r="M4" s="483"/>
      <c r="N4" s="484"/>
      <c r="O4" s="484"/>
      <c r="P4" s="484"/>
      <c r="Q4" s="484"/>
      <c r="R4" s="485"/>
      <c r="S4" s="486"/>
      <c r="T4" s="486"/>
      <c r="U4" s="486"/>
      <c r="V4" s="486"/>
      <c r="W4" s="487"/>
      <c r="X4" s="491"/>
      <c r="Y4" s="492"/>
      <c r="Z4" s="492"/>
      <c r="AA4" s="493"/>
      <c r="AB4" s="494"/>
      <c r="AC4" s="498"/>
      <c r="AD4" s="499"/>
      <c r="AE4" s="499"/>
      <c r="AF4" s="500"/>
      <c r="AG4" s="538"/>
      <c r="AH4" s="532"/>
      <c r="AI4" s="533"/>
      <c r="AJ4" s="533"/>
      <c r="AK4" s="534"/>
      <c r="AL4" s="481"/>
      <c r="AM4" s="544"/>
      <c r="AN4" s="544"/>
      <c r="AO4" s="544"/>
      <c r="AP4" s="544"/>
      <c r="AQ4" s="524"/>
      <c r="AR4" s="524"/>
      <c r="AT4" s="539"/>
      <c r="AV4" s="377" t="s">
        <v>46</v>
      </c>
      <c r="AW4" s="378" t="s">
        <v>158</v>
      </c>
    </row>
    <row r="5" spans="1:62" ht="26.1" customHeight="1">
      <c r="A5" s="4"/>
      <c r="B5" s="475"/>
      <c r="C5" s="431" t="s">
        <v>58</v>
      </c>
      <c r="D5" s="14" t="s">
        <v>59</v>
      </c>
      <c r="E5" s="431" t="s">
        <v>60</v>
      </c>
      <c r="F5" s="431" t="s">
        <v>154</v>
      </c>
      <c r="G5" s="479"/>
      <c r="H5" s="480"/>
      <c r="I5" s="432" t="s">
        <v>58</v>
      </c>
      <c r="J5" s="19" t="s">
        <v>59</v>
      </c>
      <c r="K5" s="432" t="s">
        <v>60</v>
      </c>
      <c r="L5" s="432" t="s">
        <v>154</v>
      </c>
      <c r="M5" s="483"/>
      <c r="N5" s="433" t="s">
        <v>58</v>
      </c>
      <c r="O5" s="23" t="s">
        <v>59</v>
      </c>
      <c r="P5" s="433" t="s">
        <v>60</v>
      </c>
      <c r="Q5" s="433" t="s">
        <v>154</v>
      </c>
      <c r="R5" s="485"/>
      <c r="S5" s="434" t="s">
        <v>58</v>
      </c>
      <c r="T5" s="28" t="s">
        <v>59</v>
      </c>
      <c r="U5" s="434" t="s">
        <v>60</v>
      </c>
      <c r="V5" s="434" t="s">
        <v>154</v>
      </c>
      <c r="W5" s="487"/>
      <c r="X5" s="425" t="s">
        <v>58</v>
      </c>
      <c r="Y5" s="32" t="s">
        <v>59</v>
      </c>
      <c r="Z5" s="425" t="s">
        <v>60</v>
      </c>
      <c r="AA5" s="425" t="s">
        <v>154</v>
      </c>
      <c r="AB5" s="494"/>
      <c r="AC5" s="426" t="s">
        <v>58</v>
      </c>
      <c r="AD5" s="36" t="s">
        <v>59</v>
      </c>
      <c r="AE5" s="426" t="s">
        <v>60</v>
      </c>
      <c r="AF5" s="426" t="s">
        <v>154</v>
      </c>
      <c r="AG5" s="538"/>
      <c r="AH5" s="427" t="s">
        <v>58</v>
      </c>
      <c r="AI5" s="40" t="s">
        <v>59</v>
      </c>
      <c r="AJ5" s="427" t="s">
        <v>60</v>
      </c>
      <c r="AK5" s="427" t="s">
        <v>154</v>
      </c>
      <c r="AL5" s="481"/>
      <c r="AM5" s="435" t="s">
        <v>58</v>
      </c>
      <c r="AN5" s="44" t="s">
        <v>59</v>
      </c>
      <c r="AO5" s="435" t="s">
        <v>60</v>
      </c>
      <c r="AP5" s="435" t="s">
        <v>154</v>
      </c>
      <c r="AQ5" s="525"/>
      <c r="AR5" s="525"/>
      <c r="AT5" s="539"/>
      <c r="AU5" s="48"/>
      <c r="AV5" s="377" t="s">
        <v>160</v>
      </c>
      <c r="AW5" s="378" t="s">
        <v>352</v>
      </c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ht="29.1" customHeight="1">
      <c r="A6" s="342" t="s">
        <v>6</v>
      </c>
      <c r="B6" s="15"/>
      <c r="C6" s="106">
        <v>20</v>
      </c>
      <c r="D6" s="106">
        <v>20</v>
      </c>
      <c r="E6" s="106">
        <v>20</v>
      </c>
      <c r="F6" s="106">
        <v>20</v>
      </c>
      <c r="G6" s="218" t="s">
        <v>51</v>
      </c>
      <c r="H6" s="20"/>
      <c r="I6" s="21"/>
      <c r="J6" s="21"/>
      <c r="K6" s="21"/>
      <c r="L6" s="21"/>
      <c r="M6" s="25"/>
      <c r="N6" s="26"/>
      <c r="O6" s="26"/>
      <c r="P6" s="26"/>
      <c r="Q6" s="26"/>
      <c r="R6" s="29"/>
      <c r="S6" s="30"/>
      <c r="T6" s="30"/>
      <c r="U6" s="30"/>
      <c r="V6" s="30"/>
      <c r="W6" s="33"/>
      <c r="X6" s="260">
        <v>771.98365990668572</v>
      </c>
      <c r="Y6" s="260">
        <v>412.69922567182078</v>
      </c>
      <c r="Z6" s="260">
        <v>249.52777630329126</v>
      </c>
      <c r="AA6" s="260">
        <v>121.56435871476577</v>
      </c>
      <c r="AB6" s="191"/>
      <c r="AC6" s="262">
        <v>771.98365990668572</v>
      </c>
      <c r="AD6" s="262">
        <v>412.69922567182078</v>
      </c>
      <c r="AE6" s="262">
        <v>249.52777630329126</v>
      </c>
      <c r="AF6" s="262">
        <v>121.56435871476577</v>
      </c>
      <c r="AG6" s="194"/>
      <c r="AH6" s="194">
        <v>771.98365990668572</v>
      </c>
      <c r="AI6" s="194">
        <v>412.69922567182078</v>
      </c>
      <c r="AJ6" s="194">
        <v>249.52777630329126</v>
      </c>
      <c r="AK6" s="194">
        <v>121.56435871476577</v>
      </c>
      <c r="AL6" s="45"/>
      <c r="AM6" s="46"/>
      <c r="AN6" s="46"/>
      <c r="AO6" s="46"/>
      <c r="AP6" s="46"/>
      <c r="AQ6" s="102">
        <v>23300</v>
      </c>
      <c r="AR6" s="102">
        <v>24200</v>
      </c>
      <c r="AT6" s="79" t="s">
        <v>84</v>
      </c>
      <c r="AV6" s="379" t="s">
        <v>161</v>
      </c>
      <c r="AW6" s="380" t="s">
        <v>353</v>
      </c>
    </row>
    <row r="7" spans="1:62" ht="29.1" customHeight="1">
      <c r="A7" s="6" t="s">
        <v>9</v>
      </c>
      <c r="B7" s="15"/>
      <c r="C7" s="106">
        <v>20</v>
      </c>
      <c r="D7" s="106">
        <v>20</v>
      </c>
      <c r="E7" s="106">
        <v>20</v>
      </c>
      <c r="F7" s="106">
        <v>20</v>
      </c>
      <c r="G7" s="218" t="s">
        <v>51</v>
      </c>
      <c r="H7" s="20"/>
      <c r="I7" s="21"/>
      <c r="J7" s="21"/>
      <c r="K7" s="21"/>
      <c r="L7" s="21"/>
      <c r="M7" s="25"/>
      <c r="N7" s="26"/>
      <c r="O7" s="26"/>
      <c r="P7" s="26"/>
      <c r="Q7" s="26"/>
      <c r="R7" s="29"/>
      <c r="S7" s="30"/>
      <c r="T7" s="30"/>
      <c r="U7" s="30"/>
      <c r="V7" s="30"/>
      <c r="W7" s="33"/>
      <c r="X7" s="260">
        <v>628.26791669571105</v>
      </c>
      <c r="Y7" s="260">
        <v>335.87775699522427</v>
      </c>
      <c r="Z7" s="260">
        <v>203.08033483705637</v>
      </c>
      <c r="AA7" s="260">
        <v>98.936127257964031</v>
      </c>
      <c r="AB7" s="191"/>
      <c r="AC7" s="262">
        <v>628.26791669571105</v>
      </c>
      <c r="AD7" s="262">
        <v>335.87775699522427</v>
      </c>
      <c r="AE7" s="262">
        <v>203.08033483705637</v>
      </c>
      <c r="AF7" s="262">
        <v>98.936127257964031</v>
      </c>
      <c r="AG7" s="194"/>
      <c r="AH7" s="194">
        <v>628.26791669571105</v>
      </c>
      <c r="AI7" s="194">
        <v>335.87775699522427</v>
      </c>
      <c r="AJ7" s="194">
        <v>203.08033483705637</v>
      </c>
      <c r="AK7" s="194">
        <v>98.936127257964031</v>
      </c>
      <c r="AL7" s="45"/>
      <c r="AM7" s="46"/>
      <c r="AN7" s="46"/>
      <c r="AO7" s="46"/>
      <c r="AP7" s="46"/>
      <c r="AQ7" s="102">
        <v>42000</v>
      </c>
      <c r="AR7" s="102">
        <v>37700</v>
      </c>
      <c r="AT7" s="79" t="s">
        <v>142</v>
      </c>
    </row>
    <row r="8" spans="1:62" ht="29.1" customHeight="1">
      <c r="A8" s="6" t="s">
        <v>18</v>
      </c>
      <c r="B8" s="15"/>
      <c r="C8" s="106">
        <v>20</v>
      </c>
      <c r="D8" s="106">
        <v>20</v>
      </c>
      <c r="E8" s="106">
        <v>20</v>
      </c>
      <c r="F8" s="106">
        <v>20</v>
      </c>
      <c r="G8" s="218" t="s">
        <v>51</v>
      </c>
      <c r="H8" s="20"/>
      <c r="I8" s="21"/>
      <c r="J8" s="21"/>
      <c r="K8" s="21"/>
      <c r="L8" s="21"/>
      <c r="M8" s="25"/>
      <c r="N8" s="26"/>
      <c r="O8" s="26"/>
      <c r="P8" s="26"/>
      <c r="Q8" s="26"/>
      <c r="R8" s="29"/>
      <c r="S8" s="30"/>
      <c r="T8" s="30"/>
      <c r="U8" s="30"/>
      <c r="V8" s="30"/>
      <c r="W8" s="33"/>
      <c r="X8" s="260">
        <v>287.43148642194933</v>
      </c>
      <c r="Y8" s="260">
        <v>153.64293735319299</v>
      </c>
      <c r="Z8" s="260">
        <v>92.894882932469798</v>
      </c>
      <c r="AA8" s="260">
        <v>45.256462913603492</v>
      </c>
      <c r="AB8" s="191"/>
      <c r="AC8" s="262">
        <v>287.43148642194933</v>
      </c>
      <c r="AD8" s="262">
        <v>153.64293735319299</v>
      </c>
      <c r="AE8" s="262">
        <v>92.894882932469798</v>
      </c>
      <c r="AF8" s="262">
        <v>45.256462913603492</v>
      </c>
      <c r="AG8" s="194"/>
      <c r="AH8" s="194">
        <v>287.43148642194933</v>
      </c>
      <c r="AI8" s="194">
        <v>153.64293735319299</v>
      </c>
      <c r="AJ8" s="194">
        <v>92.894882932469798</v>
      </c>
      <c r="AK8" s="194">
        <v>45.256462913603492</v>
      </c>
      <c r="AL8" s="45"/>
      <c r="AM8" s="46"/>
      <c r="AN8" s="46"/>
      <c r="AO8" s="46"/>
      <c r="AP8" s="46"/>
      <c r="AQ8" s="102" t="s">
        <v>140</v>
      </c>
      <c r="AR8" s="102" t="s">
        <v>140</v>
      </c>
      <c r="AT8" s="79" t="s">
        <v>113</v>
      </c>
    </row>
    <row r="9" spans="1:62" ht="29.1" customHeight="1">
      <c r="A9" s="6" t="s">
        <v>16</v>
      </c>
      <c r="B9" s="15"/>
      <c r="C9" s="106">
        <v>20</v>
      </c>
      <c r="D9" s="106">
        <v>20</v>
      </c>
      <c r="E9" s="106">
        <v>20</v>
      </c>
      <c r="F9" s="106">
        <v>20</v>
      </c>
      <c r="G9" s="218" t="s">
        <v>51</v>
      </c>
      <c r="H9" s="20"/>
      <c r="I9" s="21"/>
      <c r="J9" s="21"/>
      <c r="K9" s="21"/>
      <c r="L9" s="21"/>
      <c r="M9" s="25"/>
      <c r="N9" s="26"/>
      <c r="O9" s="26"/>
      <c r="P9" s="26"/>
      <c r="Q9" s="26"/>
      <c r="R9" s="29"/>
      <c r="S9" s="30"/>
      <c r="T9" s="30"/>
      <c r="U9" s="30"/>
      <c r="V9" s="30"/>
      <c r="W9" s="33"/>
      <c r="X9" s="260" t="s">
        <v>140</v>
      </c>
      <c r="Y9" s="260" t="s">
        <v>140</v>
      </c>
      <c r="Z9" s="260" t="s">
        <v>140</v>
      </c>
      <c r="AA9" s="260" t="s">
        <v>140</v>
      </c>
      <c r="AB9" s="191"/>
      <c r="AC9" s="327" t="s">
        <v>140</v>
      </c>
      <c r="AD9" s="327" t="s">
        <v>140</v>
      </c>
      <c r="AE9" s="327" t="s">
        <v>140</v>
      </c>
      <c r="AF9" s="327" t="s">
        <v>140</v>
      </c>
      <c r="AG9" s="194"/>
      <c r="AH9" s="326" t="s">
        <v>140</v>
      </c>
      <c r="AI9" s="326" t="s">
        <v>140</v>
      </c>
      <c r="AJ9" s="326" t="s">
        <v>140</v>
      </c>
      <c r="AK9" s="326" t="s">
        <v>140</v>
      </c>
      <c r="AL9" s="45"/>
      <c r="AM9" s="46"/>
      <c r="AN9" s="46"/>
      <c r="AO9" s="46"/>
      <c r="AP9" s="46"/>
      <c r="AQ9" s="102" t="s">
        <v>140</v>
      </c>
      <c r="AR9" s="102" t="s">
        <v>140</v>
      </c>
      <c r="AT9" s="79"/>
    </row>
    <row r="10" spans="1:62" ht="29.1" customHeight="1">
      <c r="A10" s="6" t="s">
        <v>22</v>
      </c>
      <c r="B10" s="15"/>
      <c r="C10" s="106">
        <v>20</v>
      </c>
      <c r="D10" s="106">
        <v>20</v>
      </c>
      <c r="E10" s="106">
        <v>20</v>
      </c>
      <c r="F10" s="106">
        <v>20</v>
      </c>
      <c r="G10" s="218" t="s">
        <v>51</v>
      </c>
      <c r="H10" s="20"/>
      <c r="I10" s="21"/>
      <c r="J10" s="21"/>
      <c r="K10" s="21"/>
      <c r="L10" s="21"/>
      <c r="M10" s="25"/>
      <c r="N10" s="26"/>
      <c r="O10" s="26"/>
      <c r="P10" s="26"/>
      <c r="Q10" s="26"/>
      <c r="R10" s="29"/>
      <c r="S10" s="30"/>
      <c r="T10" s="30"/>
      <c r="U10" s="30"/>
      <c r="V10" s="30"/>
      <c r="W10" s="33"/>
      <c r="X10" s="260">
        <v>473.91460336791192</v>
      </c>
      <c r="Y10" s="260">
        <v>253.33022587099754</v>
      </c>
      <c r="Z10" s="260">
        <v>153.17477957639812</v>
      </c>
      <c r="AA10" s="260">
        <v>74.622313849115883</v>
      </c>
      <c r="AB10" s="191"/>
      <c r="AC10" s="262">
        <v>473.91460336791192</v>
      </c>
      <c r="AD10" s="262">
        <v>253.33022587099754</v>
      </c>
      <c r="AE10" s="262">
        <v>153.17477957639812</v>
      </c>
      <c r="AF10" s="262">
        <v>74.622313849115883</v>
      </c>
      <c r="AG10" s="194"/>
      <c r="AH10" s="194">
        <v>473.91460336791192</v>
      </c>
      <c r="AI10" s="194">
        <v>253.33022587099754</v>
      </c>
      <c r="AJ10" s="194">
        <v>153.17477957639812</v>
      </c>
      <c r="AK10" s="194">
        <v>74.622313849115883</v>
      </c>
      <c r="AL10" s="45"/>
      <c r="AM10" s="46"/>
      <c r="AN10" s="46"/>
      <c r="AO10" s="46"/>
      <c r="AP10" s="46"/>
      <c r="AQ10" s="102" t="s">
        <v>140</v>
      </c>
      <c r="AR10" s="102" t="s">
        <v>140</v>
      </c>
      <c r="AT10" s="79"/>
    </row>
    <row r="11" spans="1:62" ht="29.1" customHeight="1">
      <c r="A11" s="6" t="s">
        <v>19</v>
      </c>
      <c r="B11" s="15"/>
      <c r="C11" s="106">
        <v>20</v>
      </c>
      <c r="D11" s="106">
        <v>20</v>
      </c>
      <c r="E11" s="106">
        <v>20</v>
      </c>
      <c r="F11" s="106">
        <v>20</v>
      </c>
      <c r="G11" s="218" t="s">
        <v>116</v>
      </c>
      <c r="H11" s="20"/>
      <c r="I11" s="21"/>
      <c r="J11" s="21"/>
      <c r="K11" s="21"/>
      <c r="L11" s="21"/>
      <c r="M11" s="25"/>
      <c r="N11" s="26"/>
      <c r="O11" s="26"/>
      <c r="P11" s="26"/>
      <c r="Q11" s="26"/>
      <c r="R11" s="29"/>
      <c r="S11" s="30"/>
      <c r="T11" s="30"/>
      <c r="U11" s="30"/>
      <c r="V11" s="30"/>
      <c r="W11" s="33"/>
      <c r="X11" s="260">
        <v>418.88146000842244</v>
      </c>
      <c r="Y11" s="260">
        <v>223.9313146465872</v>
      </c>
      <c r="Z11" s="260">
        <v>135.38688989137094</v>
      </c>
      <c r="AA11" s="260">
        <v>65.958987615134347</v>
      </c>
      <c r="AB11" s="191"/>
      <c r="AC11" s="262">
        <v>418.88146000842244</v>
      </c>
      <c r="AD11" s="262">
        <v>223.9313146465872</v>
      </c>
      <c r="AE11" s="262">
        <v>135.38688989137094</v>
      </c>
      <c r="AF11" s="262">
        <v>65.958987615134347</v>
      </c>
      <c r="AG11" s="194"/>
      <c r="AH11" s="194">
        <v>418.88146000842244</v>
      </c>
      <c r="AI11" s="194">
        <v>223.9313146465872</v>
      </c>
      <c r="AJ11" s="194">
        <v>135.38688989137094</v>
      </c>
      <c r="AK11" s="194">
        <v>65.958987615134347</v>
      </c>
      <c r="AL11" s="45"/>
      <c r="AM11" s="46"/>
      <c r="AN11" s="46"/>
      <c r="AO11" s="46"/>
      <c r="AP11" s="46"/>
      <c r="AQ11" s="102" t="s">
        <v>140</v>
      </c>
      <c r="AR11" s="102" t="s">
        <v>140</v>
      </c>
      <c r="AT11" s="79" t="s">
        <v>225</v>
      </c>
    </row>
    <row r="12" spans="1:62" ht="29.1" customHeight="1">
      <c r="A12" s="6" t="s">
        <v>3</v>
      </c>
      <c r="B12" s="15"/>
      <c r="C12" s="106">
        <v>20</v>
      </c>
      <c r="D12" s="106">
        <v>20</v>
      </c>
      <c r="E12" s="106">
        <v>20</v>
      </c>
      <c r="F12" s="106">
        <v>20</v>
      </c>
      <c r="G12" s="218" t="s">
        <v>51</v>
      </c>
      <c r="H12" s="20"/>
      <c r="I12" s="21"/>
      <c r="J12" s="21"/>
      <c r="K12" s="21"/>
      <c r="L12" s="21"/>
      <c r="M12" s="25"/>
      <c r="N12" s="26"/>
      <c r="O12" s="26"/>
      <c r="P12" s="26"/>
      <c r="Q12" s="26"/>
      <c r="R12" s="29"/>
      <c r="S12" s="30"/>
      <c r="T12" s="30"/>
      <c r="U12" s="30"/>
      <c r="V12" s="30"/>
      <c r="W12" s="33"/>
      <c r="X12" s="260">
        <v>944.78990098815996</v>
      </c>
      <c r="Y12" s="260">
        <v>505.04639387085103</v>
      </c>
      <c r="Z12" s="260">
        <v>305.3664833249502</v>
      </c>
      <c r="AA12" s="260">
        <v>148.76437809178276</v>
      </c>
      <c r="AB12" s="191"/>
      <c r="AC12" s="262">
        <v>944.78990098815996</v>
      </c>
      <c r="AD12" s="262">
        <v>505.04639387085103</v>
      </c>
      <c r="AE12" s="262">
        <v>305.3664833249502</v>
      </c>
      <c r="AF12" s="262">
        <v>148.76437809178276</v>
      </c>
      <c r="AG12" s="194"/>
      <c r="AH12" s="194">
        <v>944.78990098815996</v>
      </c>
      <c r="AI12" s="194">
        <v>505.04639387085103</v>
      </c>
      <c r="AJ12" s="194">
        <v>305.3664833249502</v>
      </c>
      <c r="AK12" s="194">
        <v>148.76437809178276</v>
      </c>
      <c r="AL12" s="45"/>
      <c r="AM12" s="46"/>
      <c r="AN12" s="46"/>
      <c r="AO12" s="46"/>
      <c r="AP12" s="46"/>
      <c r="AQ12" s="102">
        <v>300</v>
      </c>
      <c r="AR12" s="102">
        <v>100</v>
      </c>
      <c r="AT12" s="79"/>
    </row>
    <row r="13" spans="1:62" ht="29.1" customHeight="1">
      <c r="A13" s="6" t="s">
        <v>20</v>
      </c>
      <c r="B13" s="15"/>
      <c r="C13" s="106">
        <v>20</v>
      </c>
      <c r="D13" s="106">
        <v>20</v>
      </c>
      <c r="E13" s="106">
        <v>20</v>
      </c>
      <c r="F13" s="106">
        <v>20</v>
      </c>
      <c r="G13" s="218" t="s">
        <v>51</v>
      </c>
      <c r="H13" s="20"/>
      <c r="I13" s="21"/>
      <c r="J13" s="21"/>
      <c r="K13" s="21"/>
      <c r="L13" s="21"/>
      <c r="M13" s="25"/>
      <c r="N13" s="26"/>
      <c r="O13" s="26"/>
      <c r="P13" s="26"/>
      <c r="Q13" s="26"/>
      <c r="R13" s="29"/>
      <c r="S13" s="30"/>
      <c r="T13" s="30"/>
      <c r="U13" s="30"/>
      <c r="V13" s="30"/>
      <c r="W13" s="33"/>
      <c r="X13" s="260">
        <v>452.53091650041807</v>
      </c>
      <c r="Y13" s="260">
        <v>241.878100975737</v>
      </c>
      <c r="Z13" s="260">
        <v>146.25855198755144</v>
      </c>
      <c r="AA13" s="260">
        <v>71.251149945023059</v>
      </c>
      <c r="AB13" s="191"/>
      <c r="AC13" s="262">
        <v>452.53091650041807</v>
      </c>
      <c r="AD13" s="262">
        <v>241.878100975737</v>
      </c>
      <c r="AE13" s="262">
        <v>146.25855198755144</v>
      </c>
      <c r="AF13" s="262">
        <v>71.251149945023059</v>
      </c>
      <c r="AG13" s="194"/>
      <c r="AH13" s="194">
        <v>452.53091650041807</v>
      </c>
      <c r="AI13" s="194">
        <v>241.878100975737</v>
      </c>
      <c r="AJ13" s="194">
        <v>146.25855198755144</v>
      </c>
      <c r="AK13" s="194">
        <v>71.251149945023059</v>
      </c>
      <c r="AL13" s="45"/>
      <c r="AM13" s="46"/>
      <c r="AN13" s="46"/>
      <c r="AO13" s="46"/>
      <c r="AP13" s="46"/>
      <c r="AQ13" s="102" t="s">
        <v>140</v>
      </c>
      <c r="AR13" s="102" t="s">
        <v>140</v>
      </c>
      <c r="AT13" s="79"/>
    </row>
    <row r="14" spans="1:62" ht="29.1" customHeight="1">
      <c r="A14" s="6" t="s">
        <v>13</v>
      </c>
      <c r="B14" s="15"/>
      <c r="C14" s="106">
        <v>20</v>
      </c>
      <c r="D14" s="106">
        <v>20</v>
      </c>
      <c r="E14" s="106">
        <v>20</v>
      </c>
      <c r="F14" s="106">
        <v>20</v>
      </c>
      <c r="G14" s="218" t="s">
        <v>51</v>
      </c>
      <c r="H14" s="20"/>
      <c r="I14" s="21"/>
      <c r="J14" s="21"/>
      <c r="K14" s="21"/>
      <c r="L14" s="21"/>
      <c r="M14" s="25"/>
      <c r="N14" s="26"/>
      <c r="O14" s="26"/>
      <c r="P14" s="26"/>
      <c r="Q14" s="26"/>
      <c r="R14" s="29"/>
      <c r="S14" s="30"/>
      <c r="T14" s="30"/>
      <c r="U14" s="30"/>
      <c r="V14" s="30"/>
      <c r="W14" s="33"/>
      <c r="X14" s="260">
        <v>692.52752393203809</v>
      </c>
      <c r="Y14" s="260">
        <v>370.19570173169279</v>
      </c>
      <c r="Z14" s="260">
        <v>223.84058320157126</v>
      </c>
      <c r="AA14" s="260">
        <v>109.04491064076747</v>
      </c>
      <c r="AB14" s="191"/>
      <c r="AC14" s="262">
        <v>692.52752393203809</v>
      </c>
      <c r="AD14" s="262">
        <v>370.19570173169279</v>
      </c>
      <c r="AE14" s="262">
        <v>223.84058320157126</v>
      </c>
      <c r="AF14" s="262">
        <v>109.04491064076747</v>
      </c>
      <c r="AG14" s="194"/>
      <c r="AH14" s="194">
        <v>692.52752393203809</v>
      </c>
      <c r="AI14" s="194">
        <v>370.19570173169279</v>
      </c>
      <c r="AJ14" s="194">
        <v>223.84058320157126</v>
      </c>
      <c r="AK14" s="194">
        <v>109.04491064076747</v>
      </c>
      <c r="AL14" s="45"/>
      <c r="AM14" s="46"/>
      <c r="AN14" s="46"/>
      <c r="AO14" s="46"/>
      <c r="AP14" s="46"/>
      <c r="AQ14" s="102" t="s">
        <v>140</v>
      </c>
      <c r="AR14" s="102" t="s">
        <v>140</v>
      </c>
      <c r="AT14" s="79"/>
    </row>
    <row r="15" spans="1:62" ht="29.1" customHeight="1">
      <c r="A15" s="6" t="s">
        <v>4</v>
      </c>
      <c r="B15" s="15"/>
      <c r="C15" s="106">
        <v>20</v>
      </c>
      <c r="D15" s="106">
        <v>20</v>
      </c>
      <c r="E15" s="106">
        <v>20</v>
      </c>
      <c r="F15" s="106">
        <v>20</v>
      </c>
      <c r="G15" s="218" t="s">
        <v>51</v>
      </c>
      <c r="H15" s="20"/>
      <c r="I15" s="21"/>
      <c r="J15" s="21"/>
      <c r="K15" s="21"/>
      <c r="L15" s="21"/>
      <c r="M15" s="25"/>
      <c r="N15" s="26"/>
      <c r="O15" s="26"/>
      <c r="P15" s="26"/>
      <c r="Q15" s="26"/>
      <c r="R15" s="29"/>
      <c r="S15" s="30"/>
      <c r="T15" s="30"/>
      <c r="U15" s="30"/>
      <c r="V15" s="30"/>
      <c r="W15" s="33"/>
      <c r="X15" s="260">
        <v>756.67858453451993</v>
      </c>
      <c r="Y15" s="260">
        <v>404.51364646816137</v>
      </c>
      <c r="Z15" s="260">
        <v>244.58926596811145</v>
      </c>
      <c r="AA15" s="260">
        <v>119.1584023530459</v>
      </c>
      <c r="AB15" s="191"/>
      <c r="AC15" s="262">
        <v>756.67858453451993</v>
      </c>
      <c r="AD15" s="262">
        <v>404.51364646816137</v>
      </c>
      <c r="AE15" s="262">
        <v>244.58926596811145</v>
      </c>
      <c r="AF15" s="262">
        <v>119.1584023530459</v>
      </c>
      <c r="AG15" s="194"/>
      <c r="AH15" s="194">
        <v>756.67858453451993</v>
      </c>
      <c r="AI15" s="194">
        <v>404.51364646816137</v>
      </c>
      <c r="AJ15" s="194">
        <v>244.58926596811145</v>
      </c>
      <c r="AK15" s="194">
        <v>119.1584023530459</v>
      </c>
      <c r="AL15" s="45"/>
      <c r="AM15" s="46"/>
      <c r="AN15" s="46"/>
      <c r="AO15" s="46"/>
      <c r="AP15" s="46"/>
      <c r="AQ15" s="102">
        <v>258000</v>
      </c>
      <c r="AR15" s="102">
        <v>243000</v>
      </c>
      <c r="AT15" s="79"/>
    </row>
    <row r="16" spans="1:62" ht="36" customHeight="1">
      <c r="A16" s="6" t="s">
        <v>0</v>
      </c>
      <c r="B16" s="15"/>
      <c r="C16" s="106">
        <v>20</v>
      </c>
      <c r="D16" s="106">
        <v>20</v>
      </c>
      <c r="E16" s="106">
        <v>20</v>
      </c>
      <c r="F16" s="106">
        <v>20</v>
      </c>
      <c r="G16" s="218" t="s">
        <v>51</v>
      </c>
      <c r="H16" s="20"/>
      <c r="I16" s="240">
        <v>90</v>
      </c>
      <c r="J16" s="240">
        <v>90</v>
      </c>
      <c r="K16" s="240">
        <v>92</v>
      </c>
      <c r="L16" s="240">
        <v>94</v>
      </c>
      <c r="M16" s="25"/>
      <c r="N16" s="26"/>
      <c r="O16" s="26"/>
      <c r="P16" s="26"/>
      <c r="Q16" s="26"/>
      <c r="R16" s="29"/>
      <c r="S16" s="53"/>
      <c r="T16" s="53"/>
      <c r="U16" s="53"/>
      <c r="V16" s="53"/>
      <c r="W16" s="33"/>
      <c r="X16" s="260">
        <v>764.38539553752537</v>
      </c>
      <c r="Y16" s="260">
        <v>408.58722109533466</v>
      </c>
      <c r="Z16" s="260">
        <v>247.05273833671401</v>
      </c>
      <c r="AA16" s="260">
        <v>120.35902636916835</v>
      </c>
      <c r="AB16" s="191"/>
      <c r="AC16" s="262">
        <v>764.38539553752537</v>
      </c>
      <c r="AD16" s="262">
        <v>408.58722109533466</v>
      </c>
      <c r="AE16" s="262">
        <v>247.05273833671401</v>
      </c>
      <c r="AF16" s="262">
        <v>120.35902636916835</v>
      </c>
      <c r="AG16" s="194"/>
      <c r="AH16" s="194">
        <v>764.38539553752537</v>
      </c>
      <c r="AI16" s="194">
        <v>408.58722109533466</v>
      </c>
      <c r="AJ16" s="194">
        <v>247.05273833671401</v>
      </c>
      <c r="AK16" s="194">
        <v>120.35902636916835</v>
      </c>
      <c r="AL16" s="45"/>
      <c r="AM16" s="323">
        <v>1</v>
      </c>
      <c r="AN16" s="323">
        <v>1</v>
      </c>
      <c r="AO16" s="323">
        <v>1</v>
      </c>
      <c r="AP16" s="323">
        <v>3</v>
      </c>
      <c r="AQ16" s="330">
        <v>107500</v>
      </c>
      <c r="AR16" s="330">
        <v>110000</v>
      </c>
      <c r="AT16" s="79"/>
    </row>
    <row r="17" spans="1:46" ht="29.1" customHeight="1">
      <c r="A17" s="6" t="s">
        <v>15</v>
      </c>
      <c r="B17" s="15"/>
      <c r="C17" s="106">
        <v>20</v>
      </c>
      <c r="D17" s="106">
        <v>20</v>
      </c>
      <c r="E17" s="106">
        <v>20</v>
      </c>
      <c r="F17" s="106">
        <v>20</v>
      </c>
      <c r="G17" s="218" t="s">
        <v>51</v>
      </c>
      <c r="H17" s="20"/>
      <c r="I17" s="21"/>
      <c r="J17" s="21"/>
      <c r="K17" s="21"/>
      <c r="L17" s="21"/>
      <c r="M17" s="25"/>
      <c r="N17" s="26"/>
      <c r="O17" s="26"/>
      <c r="P17" s="26"/>
      <c r="Q17" s="26"/>
      <c r="R17" s="29"/>
      <c r="S17" s="30"/>
      <c r="T17" s="30"/>
      <c r="U17" s="30"/>
      <c r="V17" s="30"/>
      <c r="W17" s="33"/>
      <c r="X17" s="260">
        <v>461.64883374341036</v>
      </c>
      <c r="Y17" s="260">
        <v>246.79713448779523</v>
      </c>
      <c r="Z17" s="260">
        <v>149.21934506906439</v>
      </c>
      <c r="AA17" s="260">
        <v>72.696607093844989</v>
      </c>
      <c r="AB17" s="191"/>
      <c r="AC17" s="262">
        <v>461.64883374341036</v>
      </c>
      <c r="AD17" s="262">
        <v>246.79713448779523</v>
      </c>
      <c r="AE17" s="262">
        <v>149.21934506906439</v>
      </c>
      <c r="AF17" s="262">
        <v>72.696607093844989</v>
      </c>
      <c r="AG17" s="194"/>
      <c r="AH17" s="194">
        <v>461.64883374341036</v>
      </c>
      <c r="AI17" s="194">
        <v>246.79713448779523</v>
      </c>
      <c r="AJ17" s="194">
        <v>149.21934506906439</v>
      </c>
      <c r="AK17" s="194">
        <v>72.696607093844989</v>
      </c>
      <c r="AL17" s="45"/>
      <c r="AM17" s="46"/>
      <c r="AN17" s="46"/>
      <c r="AO17" s="46"/>
      <c r="AP17" s="46"/>
      <c r="AQ17" s="102" t="s">
        <v>140</v>
      </c>
      <c r="AR17" s="102" t="s">
        <v>140</v>
      </c>
      <c r="AT17" s="79"/>
    </row>
    <row r="18" spans="1:46" ht="29.1" customHeight="1">
      <c r="A18" s="6" t="s">
        <v>21</v>
      </c>
      <c r="B18" s="15"/>
      <c r="C18" s="106">
        <v>20</v>
      </c>
      <c r="D18" s="106">
        <v>20</v>
      </c>
      <c r="E18" s="106">
        <v>20</v>
      </c>
      <c r="F18" s="106">
        <v>20</v>
      </c>
      <c r="G18" s="218" t="s">
        <v>51</v>
      </c>
      <c r="H18" s="20"/>
      <c r="I18" s="21"/>
      <c r="J18" s="21"/>
      <c r="K18" s="21"/>
      <c r="L18" s="21"/>
      <c r="M18" s="25"/>
      <c r="N18" s="26"/>
      <c r="O18" s="26"/>
      <c r="P18" s="26"/>
      <c r="Q18" s="26"/>
      <c r="R18" s="29"/>
      <c r="S18" s="30"/>
      <c r="T18" s="30"/>
      <c r="U18" s="30"/>
      <c r="V18" s="30"/>
      <c r="W18" s="33"/>
      <c r="X18" s="260">
        <v>393.59009432250309</v>
      </c>
      <c r="Y18" s="260">
        <v>210.4424024377401</v>
      </c>
      <c r="Z18" s="260">
        <v>127.23314331923557</v>
      </c>
      <c r="AA18" s="260">
        <v>61.985157538242824</v>
      </c>
      <c r="AB18" s="191"/>
      <c r="AC18" s="262">
        <v>393.59009432250309</v>
      </c>
      <c r="AD18" s="262">
        <v>210.4424024377401</v>
      </c>
      <c r="AE18" s="262">
        <v>127.23314331923557</v>
      </c>
      <c r="AF18" s="262">
        <v>61.985157538242824</v>
      </c>
      <c r="AG18" s="194"/>
      <c r="AH18" s="194">
        <v>393.59009432250309</v>
      </c>
      <c r="AI18" s="194">
        <v>210.4424024377401</v>
      </c>
      <c r="AJ18" s="194">
        <v>127.23314331923557</v>
      </c>
      <c r="AK18" s="194">
        <v>61.985157538242824</v>
      </c>
      <c r="AL18" s="45"/>
      <c r="AM18" s="46"/>
      <c r="AN18" s="46"/>
      <c r="AO18" s="46"/>
      <c r="AP18" s="46"/>
      <c r="AQ18" s="102" t="s">
        <v>140</v>
      </c>
      <c r="AR18" s="102" t="s">
        <v>140</v>
      </c>
      <c r="AT18" s="79" t="s">
        <v>120</v>
      </c>
    </row>
    <row r="19" spans="1:46" ht="29.1" customHeight="1">
      <c r="A19" s="6" t="s">
        <v>10</v>
      </c>
      <c r="B19" s="15"/>
      <c r="C19" s="106">
        <v>20</v>
      </c>
      <c r="D19" s="106">
        <v>20</v>
      </c>
      <c r="E19" s="106">
        <v>20</v>
      </c>
      <c r="F19" s="106">
        <v>20</v>
      </c>
      <c r="G19" s="218" t="s">
        <v>51</v>
      </c>
      <c r="H19" s="20"/>
      <c r="I19" s="21"/>
      <c r="J19" s="21"/>
      <c r="K19" s="21"/>
      <c r="L19" s="21"/>
      <c r="M19" s="25"/>
      <c r="N19" s="26"/>
      <c r="O19" s="26"/>
      <c r="P19" s="26"/>
      <c r="Q19" s="26"/>
      <c r="R19" s="29"/>
      <c r="S19" s="30"/>
      <c r="T19" s="30"/>
      <c r="U19" s="30"/>
      <c r="V19" s="30"/>
      <c r="W19" s="33"/>
      <c r="X19" s="260">
        <v>653.55928238163028</v>
      </c>
      <c r="Y19" s="260">
        <v>349.3666692040714</v>
      </c>
      <c r="Z19" s="260">
        <v>211.23408140919176</v>
      </c>
      <c r="AA19" s="260">
        <v>102.90995733485556</v>
      </c>
      <c r="AB19" s="191"/>
      <c r="AC19" s="262">
        <v>653.55928238163028</v>
      </c>
      <c r="AD19" s="262">
        <v>349.3666692040714</v>
      </c>
      <c r="AE19" s="262">
        <v>211.23408140919176</v>
      </c>
      <c r="AF19" s="262">
        <v>102.90995733485556</v>
      </c>
      <c r="AG19" s="194"/>
      <c r="AH19" s="194">
        <v>653.55928238163028</v>
      </c>
      <c r="AI19" s="194">
        <v>349.3666692040714</v>
      </c>
      <c r="AJ19" s="194">
        <v>211.23408140919176</v>
      </c>
      <c r="AK19" s="194">
        <v>102.90995733485556</v>
      </c>
      <c r="AL19" s="45"/>
      <c r="AM19" s="46"/>
      <c r="AN19" s="46"/>
      <c r="AO19" s="46"/>
      <c r="AP19" s="46"/>
      <c r="AQ19" s="102" t="s">
        <v>140</v>
      </c>
      <c r="AR19" s="102" t="s">
        <v>140</v>
      </c>
      <c r="AT19" s="79"/>
    </row>
    <row r="20" spans="1:46" ht="29.1" customHeight="1">
      <c r="A20" s="6" t="s">
        <v>2</v>
      </c>
      <c r="B20" s="15"/>
      <c r="C20" s="106">
        <v>20</v>
      </c>
      <c r="D20" s="106">
        <v>20</v>
      </c>
      <c r="E20" s="106">
        <v>20</v>
      </c>
      <c r="F20" s="106">
        <v>20</v>
      </c>
      <c r="G20" s="218" t="s">
        <v>51</v>
      </c>
      <c r="H20" s="20"/>
      <c r="I20" s="21"/>
      <c r="J20" s="21"/>
      <c r="K20" s="21"/>
      <c r="L20" s="21"/>
      <c r="M20" s="25"/>
      <c r="N20" s="26"/>
      <c r="O20" s="26"/>
      <c r="P20" s="26"/>
      <c r="Q20" s="26"/>
      <c r="R20" s="29"/>
      <c r="S20" s="30"/>
      <c r="T20" s="30"/>
      <c r="U20" s="30"/>
      <c r="V20" s="30"/>
      <c r="W20" s="33"/>
      <c r="X20" s="260">
        <v>502.89655460456618</v>
      </c>
      <c r="Y20" s="260">
        <v>268.85592539343128</v>
      </c>
      <c r="Z20" s="260">
        <v>162.56604513182211</v>
      </c>
      <c r="AA20" s="260">
        <v>79.198810098806135</v>
      </c>
      <c r="AB20" s="191"/>
      <c r="AC20" s="262">
        <v>502.89655460456618</v>
      </c>
      <c r="AD20" s="262">
        <v>268.85592539343128</v>
      </c>
      <c r="AE20" s="262">
        <v>162.56604513182211</v>
      </c>
      <c r="AF20" s="262">
        <v>79.198810098806135</v>
      </c>
      <c r="AG20" s="194"/>
      <c r="AH20" s="194">
        <v>502.89655460456618</v>
      </c>
      <c r="AI20" s="194">
        <v>268.85592539343128</v>
      </c>
      <c r="AJ20" s="194">
        <v>162.56604513182211</v>
      </c>
      <c r="AK20" s="194">
        <v>79.198810098806135</v>
      </c>
      <c r="AL20" s="45"/>
      <c r="AM20" s="46"/>
      <c r="AN20" s="46"/>
      <c r="AO20" s="46"/>
      <c r="AP20" s="46"/>
      <c r="AQ20" s="102">
        <v>587900</v>
      </c>
      <c r="AR20" s="102">
        <v>504000</v>
      </c>
      <c r="AT20" s="79" t="s">
        <v>131</v>
      </c>
    </row>
    <row r="21" spans="1:46" ht="29.1" customHeight="1">
      <c r="A21" s="6" t="s">
        <v>23</v>
      </c>
      <c r="B21" s="15"/>
      <c r="C21" s="106">
        <v>20</v>
      </c>
      <c r="D21" s="106">
        <v>20</v>
      </c>
      <c r="E21" s="106">
        <v>20</v>
      </c>
      <c r="F21" s="106">
        <v>20</v>
      </c>
      <c r="G21" s="218" t="s">
        <v>51</v>
      </c>
      <c r="H21" s="20"/>
      <c r="I21" s="21"/>
      <c r="J21" s="21"/>
      <c r="K21" s="21"/>
      <c r="L21" s="21"/>
      <c r="M21" s="25"/>
      <c r="N21" s="26"/>
      <c r="O21" s="26"/>
      <c r="P21" s="26"/>
      <c r="Q21" s="26"/>
      <c r="R21" s="29"/>
      <c r="S21" s="30"/>
      <c r="T21" s="30"/>
      <c r="U21" s="30"/>
      <c r="V21" s="30"/>
      <c r="W21" s="33"/>
      <c r="X21" s="260">
        <v>528.18792029048541</v>
      </c>
      <c r="Y21" s="260">
        <v>282.3448376022784</v>
      </c>
      <c r="Z21" s="260">
        <v>170.7197917039575</v>
      </c>
      <c r="AA21" s="260">
        <v>83.167931846222658</v>
      </c>
      <c r="AB21" s="191"/>
      <c r="AC21" s="262">
        <v>528.18792029048541</v>
      </c>
      <c r="AD21" s="262">
        <v>282.3448376022784</v>
      </c>
      <c r="AE21" s="262">
        <v>170.7197917039575</v>
      </c>
      <c r="AF21" s="262">
        <v>83.167931846222658</v>
      </c>
      <c r="AG21" s="194"/>
      <c r="AH21" s="194">
        <v>528.18792029048541</v>
      </c>
      <c r="AI21" s="194">
        <v>282.3448376022784</v>
      </c>
      <c r="AJ21" s="194">
        <v>170.7197917039575</v>
      </c>
      <c r="AK21" s="194">
        <v>83.167931846222658</v>
      </c>
      <c r="AL21" s="45"/>
      <c r="AM21" s="46"/>
      <c r="AN21" s="46"/>
      <c r="AO21" s="46"/>
      <c r="AP21" s="46"/>
      <c r="AQ21" s="102" t="s">
        <v>140</v>
      </c>
      <c r="AR21" s="102" t="s">
        <v>140</v>
      </c>
      <c r="AT21" s="79"/>
    </row>
    <row r="22" spans="1:46" ht="29.1" customHeight="1">
      <c r="A22" s="6" t="s">
        <v>17</v>
      </c>
      <c r="B22" s="15"/>
      <c r="C22" s="106">
        <v>20</v>
      </c>
      <c r="D22" s="106">
        <v>20</v>
      </c>
      <c r="E22" s="106">
        <v>20</v>
      </c>
      <c r="F22" s="106">
        <v>20</v>
      </c>
      <c r="G22" s="218" t="s">
        <v>51</v>
      </c>
      <c r="H22" s="20"/>
      <c r="I22" s="21"/>
      <c r="J22" s="21"/>
      <c r="K22" s="21"/>
      <c r="L22" s="21"/>
      <c r="M22" s="25"/>
      <c r="N22" s="26"/>
      <c r="O22" s="26"/>
      <c r="P22" s="26"/>
      <c r="Q22" s="26"/>
      <c r="R22" s="29"/>
      <c r="S22" s="30"/>
      <c r="T22" s="30"/>
      <c r="U22" s="30"/>
      <c r="V22" s="30"/>
      <c r="W22" s="33"/>
      <c r="X22" s="260">
        <v>470.11547118333175</v>
      </c>
      <c r="Y22" s="260">
        <v>251.29343855741089</v>
      </c>
      <c r="Z22" s="260">
        <v>151.9372605931095</v>
      </c>
      <c r="AA22" s="260">
        <v>74.019647676317149</v>
      </c>
      <c r="AB22" s="191"/>
      <c r="AC22" s="262">
        <v>470.11547118333175</v>
      </c>
      <c r="AD22" s="262">
        <v>251.29343855741089</v>
      </c>
      <c r="AE22" s="262">
        <v>151.9372605931095</v>
      </c>
      <c r="AF22" s="262">
        <v>74.019647676317149</v>
      </c>
      <c r="AG22" s="194"/>
      <c r="AH22" s="194">
        <v>470.11547118333175</v>
      </c>
      <c r="AI22" s="194">
        <v>251.29343855741089</v>
      </c>
      <c r="AJ22" s="194">
        <v>151.9372605931095</v>
      </c>
      <c r="AK22" s="194">
        <v>74.019647676317149</v>
      </c>
      <c r="AL22" s="45"/>
      <c r="AM22" s="46"/>
      <c r="AN22" s="46"/>
      <c r="AO22" s="46"/>
      <c r="AP22" s="46"/>
      <c r="AQ22" s="102" t="s">
        <v>140</v>
      </c>
      <c r="AR22" s="102" t="s">
        <v>140</v>
      </c>
      <c r="AT22" s="79"/>
    </row>
    <row r="23" spans="1:46" ht="29.1" customHeight="1">
      <c r="A23" s="6" t="s">
        <v>24</v>
      </c>
      <c r="B23" s="15"/>
      <c r="C23" s="106">
        <v>20</v>
      </c>
      <c r="D23" s="106">
        <v>20</v>
      </c>
      <c r="E23" s="106">
        <v>20</v>
      </c>
      <c r="F23" s="106">
        <v>20</v>
      </c>
      <c r="G23" s="218" t="s">
        <v>51</v>
      </c>
      <c r="H23" s="20"/>
      <c r="I23" s="21"/>
      <c r="J23" s="21"/>
      <c r="K23" s="21"/>
      <c r="L23" s="21"/>
      <c r="M23" s="25"/>
      <c r="N23" s="26"/>
      <c r="O23" s="26"/>
      <c r="P23" s="26"/>
      <c r="Q23" s="26"/>
      <c r="R23" s="29"/>
      <c r="S23" s="30"/>
      <c r="T23" s="30"/>
      <c r="U23" s="30"/>
      <c r="V23" s="30"/>
      <c r="W23" s="33"/>
      <c r="X23" s="260">
        <v>651.27980307088217</v>
      </c>
      <c r="Y23" s="260">
        <v>348.13691082605681</v>
      </c>
      <c r="Z23" s="260">
        <v>210.49388313881354</v>
      </c>
      <c r="AA23" s="260">
        <v>102.54741596528133</v>
      </c>
      <c r="AB23" s="191"/>
      <c r="AC23" s="262">
        <v>651.27980307088217</v>
      </c>
      <c r="AD23" s="262">
        <v>348.13691082605681</v>
      </c>
      <c r="AE23" s="262">
        <v>210.49388313881354</v>
      </c>
      <c r="AF23" s="262">
        <v>102.54741596528133</v>
      </c>
      <c r="AG23" s="194"/>
      <c r="AH23" s="194">
        <v>651.27980307088217</v>
      </c>
      <c r="AI23" s="194">
        <v>348.13691082605681</v>
      </c>
      <c r="AJ23" s="194">
        <v>210.49388313881354</v>
      </c>
      <c r="AK23" s="194">
        <v>102.54741596528133</v>
      </c>
      <c r="AL23" s="45"/>
      <c r="AM23" s="46"/>
      <c r="AN23" s="46"/>
      <c r="AO23" s="46"/>
      <c r="AP23" s="46"/>
      <c r="AQ23" s="102" t="s">
        <v>140</v>
      </c>
      <c r="AR23" s="102" t="s">
        <v>140</v>
      </c>
      <c r="AT23" s="79"/>
    </row>
    <row r="24" spans="1:46" ht="29.1" customHeight="1">
      <c r="A24" s="6" t="s">
        <v>27</v>
      </c>
      <c r="B24" s="15"/>
      <c r="C24" s="106">
        <v>20</v>
      </c>
      <c r="D24" s="106">
        <v>20</v>
      </c>
      <c r="E24" s="106">
        <v>20</v>
      </c>
      <c r="F24" s="106">
        <v>20</v>
      </c>
      <c r="G24" s="218" t="s">
        <v>51</v>
      </c>
      <c r="H24" s="20"/>
      <c r="I24" s="21"/>
      <c r="J24" s="21"/>
      <c r="K24" s="21"/>
      <c r="L24" s="21"/>
      <c r="M24" s="25"/>
      <c r="N24" s="26"/>
      <c r="O24" s="26"/>
      <c r="P24" s="26"/>
      <c r="Q24" s="26"/>
      <c r="R24" s="29"/>
      <c r="S24" s="30"/>
      <c r="T24" s="30"/>
      <c r="U24" s="30"/>
      <c r="V24" s="30"/>
      <c r="W24" s="33"/>
      <c r="X24" s="260">
        <v>409.65499613158494</v>
      </c>
      <c r="Y24" s="260">
        <v>219.01228113452896</v>
      </c>
      <c r="Z24" s="260">
        <v>132.42609680985797</v>
      </c>
      <c r="AA24" s="260">
        <v>64.513530466312446</v>
      </c>
      <c r="AB24" s="191"/>
      <c r="AC24" s="262">
        <v>409.65499613158494</v>
      </c>
      <c r="AD24" s="262">
        <v>219.01228113452896</v>
      </c>
      <c r="AE24" s="262">
        <v>132.42609680985797</v>
      </c>
      <c r="AF24" s="262">
        <v>64.513530466312446</v>
      </c>
      <c r="AG24" s="194"/>
      <c r="AH24" s="194">
        <v>409.65499613158494</v>
      </c>
      <c r="AI24" s="194">
        <v>219.01228113452896</v>
      </c>
      <c r="AJ24" s="194">
        <v>132.42609680985797</v>
      </c>
      <c r="AK24" s="194">
        <v>64.513530466312446</v>
      </c>
      <c r="AL24" s="45"/>
      <c r="AM24" s="46"/>
      <c r="AN24" s="46"/>
      <c r="AO24" s="46"/>
      <c r="AP24" s="46"/>
      <c r="AQ24" s="102" t="s">
        <v>140</v>
      </c>
      <c r="AR24" s="102" t="s">
        <v>140</v>
      </c>
      <c r="AT24" s="79"/>
    </row>
    <row r="25" spans="1:46" ht="29.1" customHeight="1">
      <c r="A25" s="6" t="s">
        <v>8</v>
      </c>
      <c r="B25" s="15"/>
      <c r="C25" s="106">
        <v>20</v>
      </c>
      <c r="D25" s="106">
        <v>20</v>
      </c>
      <c r="E25" s="106">
        <v>20</v>
      </c>
      <c r="F25" s="106">
        <v>20</v>
      </c>
      <c r="G25" s="218" t="s">
        <v>51</v>
      </c>
      <c r="H25" s="20"/>
      <c r="I25" s="21"/>
      <c r="J25" s="21"/>
      <c r="K25" s="21"/>
      <c r="L25" s="21"/>
      <c r="M25" s="25"/>
      <c r="N25" s="26"/>
      <c r="O25" s="26"/>
      <c r="P25" s="26"/>
      <c r="Q25" s="26"/>
      <c r="R25" s="29"/>
      <c r="S25" s="30"/>
      <c r="T25" s="30"/>
      <c r="U25" s="30"/>
      <c r="V25" s="30"/>
      <c r="W25" s="33"/>
      <c r="X25" s="260">
        <v>818.65871246009885</v>
      </c>
      <c r="Y25" s="260">
        <v>437.60183282661552</v>
      </c>
      <c r="Z25" s="260">
        <v>264.59775046427342</v>
      </c>
      <c r="AA25" s="260">
        <v>128.90464436627514</v>
      </c>
      <c r="AB25" s="191"/>
      <c r="AC25" s="262">
        <v>818.65871246009885</v>
      </c>
      <c r="AD25" s="262">
        <v>437.60183282661552</v>
      </c>
      <c r="AE25" s="262">
        <v>264.59775046427342</v>
      </c>
      <c r="AF25" s="262">
        <v>128.90464436627514</v>
      </c>
      <c r="AG25" s="194"/>
      <c r="AH25" s="194">
        <v>818.65871246009885</v>
      </c>
      <c r="AI25" s="194">
        <v>437.60183282661552</v>
      </c>
      <c r="AJ25" s="194">
        <v>264.59775046427342</v>
      </c>
      <c r="AK25" s="194">
        <v>128.90464436627514</v>
      </c>
      <c r="AL25" s="45"/>
      <c r="AM25" s="46"/>
      <c r="AN25" s="46"/>
      <c r="AO25" s="46"/>
      <c r="AP25" s="46"/>
      <c r="AQ25" s="102">
        <v>7700</v>
      </c>
      <c r="AR25" s="102">
        <v>5700</v>
      </c>
      <c r="AT25" s="79" t="s">
        <v>129</v>
      </c>
    </row>
    <row r="26" spans="1:46" ht="29.1" customHeight="1">
      <c r="A26" s="6" t="s">
        <v>11</v>
      </c>
      <c r="B26" s="15"/>
      <c r="C26" s="106">
        <v>20</v>
      </c>
      <c r="D26" s="106">
        <v>20</v>
      </c>
      <c r="E26" s="106">
        <v>20</v>
      </c>
      <c r="F26" s="106">
        <v>20</v>
      </c>
      <c r="G26" s="218" t="s">
        <v>51</v>
      </c>
      <c r="H26" s="20"/>
      <c r="I26" s="21"/>
      <c r="J26" s="21"/>
      <c r="K26" s="21"/>
      <c r="L26" s="21"/>
      <c r="M26" s="25"/>
      <c r="N26" s="26"/>
      <c r="O26" s="26"/>
      <c r="P26" s="26"/>
      <c r="Q26" s="26"/>
      <c r="R26" s="29"/>
      <c r="S26" s="30"/>
      <c r="T26" s="30"/>
      <c r="U26" s="30"/>
      <c r="V26" s="30"/>
      <c r="W26" s="33"/>
      <c r="X26" s="260">
        <v>453.29074293733396</v>
      </c>
      <c r="Y26" s="260">
        <v>242.30083041817952</v>
      </c>
      <c r="Z26" s="260">
        <v>146.50142954501928</v>
      </c>
      <c r="AA26" s="260">
        <v>71.373566511372815</v>
      </c>
      <c r="AB26" s="191"/>
      <c r="AC26" s="262">
        <v>453.29074293733396</v>
      </c>
      <c r="AD26" s="262">
        <v>242.30083041817952</v>
      </c>
      <c r="AE26" s="262">
        <v>146.50142954501928</v>
      </c>
      <c r="AF26" s="262">
        <v>71.373566511372815</v>
      </c>
      <c r="AG26" s="194"/>
      <c r="AH26" s="194">
        <v>453.29074293733396</v>
      </c>
      <c r="AI26" s="194">
        <v>242.30083041817952</v>
      </c>
      <c r="AJ26" s="194">
        <v>146.50142954501928</v>
      </c>
      <c r="AK26" s="194">
        <v>71.373566511372815</v>
      </c>
      <c r="AL26" s="45"/>
      <c r="AM26" s="46"/>
      <c r="AN26" s="46"/>
      <c r="AO26" s="46"/>
      <c r="AP26" s="46"/>
      <c r="AQ26" s="102" t="s">
        <v>140</v>
      </c>
      <c r="AR26" s="102" t="s">
        <v>140</v>
      </c>
      <c r="AT26" s="79" t="s">
        <v>113</v>
      </c>
    </row>
    <row r="27" spans="1:46" ht="29.1" customHeight="1">
      <c r="A27" s="6" t="s">
        <v>14</v>
      </c>
      <c r="B27" s="15"/>
      <c r="C27" s="106">
        <v>20</v>
      </c>
      <c r="D27" s="106">
        <v>20</v>
      </c>
      <c r="E27" s="106">
        <v>20</v>
      </c>
      <c r="F27" s="106">
        <v>20</v>
      </c>
      <c r="G27" s="218" t="s">
        <v>51</v>
      </c>
      <c r="H27" s="20"/>
      <c r="I27" s="21"/>
      <c r="J27" s="21"/>
      <c r="K27" s="21"/>
      <c r="L27" s="21"/>
      <c r="M27" s="25"/>
      <c r="N27" s="26"/>
      <c r="O27" s="26"/>
      <c r="P27" s="26"/>
      <c r="Q27" s="26"/>
      <c r="R27" s="29"/>
      <c r="S27" s="30"/>
      <c r="T27" s="30"/>
      <c r="U27" s="30"/>
      <c r="V27" s="30"/>
      <c r="W27" s="33"/>
      <c r="X27" s="260">
        <v>376.87391271035057</v>
      </c>
      <c r="Y27" s="260">
        <v>201.44979429850869</v>
      </c>
      <c r="Z27" s="260">
        <v>121.79731227114536</v>
      </c>
      <c r="AA27" s="260">
        <v>59.339076373298468</v>
      </c>
      <c r="AB27" s="191"/>
      <c r="AC27" s="262">
        <v>376.87391271035057</v>
      </c>
      <c r="AD27" s="262">
        <v>201.44979429850869</v>
      </c>
      <c r="AE27" s="262">
        <v>121.79731227114536</v>
      </c>
      <c r="AF27" s="262">
        <v>59.339076373298468</v>
      </c>
      <c r="AG27" s="194"/>
      <c r="AH27" s="194">
        <v>376.87391271035057</v>
      </c>
      <c r="AI27" s="194">
        <v>201.44979429850869</v>
      </c>
      <c r="AJ27" s="194">
        <v>121.79731227114536</v>
      </c>
      <c r="AK27" s="194">
        <v>59.339076373298468</v>
      </c>
      <c r="AL27" s="45"/>
      <c r="AM27" s="46"/>
      <c r="AN27" s="46"/>
      <c r="AO27" s="46"/>
      <c r="AP27" s="46"/>
      <c r="AQ27" s="102" t="s">
        <v>140</v>
      </c>
      <c r="AR27" s="102" t="s">
        <v>140</v>
      </c>
      <c r="AT27" s="79"/>
    </row>
    <row r="28" spans="1:46" ht="29.1" customHeight="1">
      <c r="A28" s="6" t="s">
        <v>12</v>
      </c>
      <c r="B28" s="15"/>
      <c r="C28" s="106">
        <v>20</v>
      </c>
      <c r="D28" s="106">
        <v>20</v>
      </c>
      <c r="E28" s="106">
        <v>20</v>
      </c>
      <c r="F28" s="106">
        <v>20</v>
      </c>
      <c r="G28" s="218" t="s">
        <v>51</v>
      </c>
      <c r="H28" s="20"/>
      <c r="I28" s="21"/>
      <c r="J28" s="21"/>
      <c r="K28" s="21"/>
      <c r="L28" s="21"/>
      <c r="M28" s="25"/>
      <c r="N28" s="26"/>
      <c r="O28" s="26"/>
      <c r="P28" s="26"/>
      <c r="Q28" s="26"/>
      <c r="R28" s="29"/>
      <c r="S28" s="30"/>
      <c r="T28" s="30"/>
      <c r="U28" s="30"/>
      <c r="V28" s="30"/>
      <c r="W28" s="33"/>
      <c r="X28" s="260">
        <v>291.2306186065295</v>
      </c>
      <c r="Y28" s="260">
        <v>155.67972466677961</v>
      </c>
      <c r="Z28" s="260">
        <v>94.132401915758422</v>
      </c>
      <c r="AA28" s="260">
        <v>45.859129086402213</v>
      </c>
      <c r="AB28" s="191"/>
      <c r="AC28" s="262">
        <v>291.2306186065295</v>
      </c>
      <c r="AD28" s="262">
        <v>155.67972466677961</v>
      </c>
      <c r="AE28" s="262">
        <v>94.132401915758422</v>
      </c>
      <c r="AF28" s="262">
        <v>45.859129086402213</v>
      </c>
      <c r="AG28" s="194"/>
      <c r="AH28" s="194">
        <v>291.2306186065295</v>
      </c>
      <c r="AI28" s="194">
        <v>155.67972466677961</v>
      </c>
      <c r="AJ28" s="194">
        <v>94.132401915758422</v>
      </c>
      <c r="AK28" s="194">
        <v>45.859129086402213</v>
      </c>
      <c r="AL28" s="45"/>
      <c r="AM28" s="46"/>
      <c r="AN28" s="46"/>
      <c r="AO28" s="46"/>
      <c r="AP28" s="46"/>
      <c r="AQ28" s="102" t="s">
        <v>140</v>
      </c>
      <c r="AR28" s="102" t="s">
        <v>140</v>
      </c>
      <c r="AT28" s="79"/>
    </row>
    <row r="29" spans="1:46" ht="29.1" customHeight="1">
      <c r="A29" s="6" t="s">
        <v>25</v>
      </c>
      <c r="B29" s="15"/>
      <c r="C29" s="106">
        <v>20</v>
      </c>
      <c r="D29" s="106">
        <v>20</v>
      </c>
      <c r="E29" s="106">
        <v>20</v>
      </c>
      <c r="F29" s="106">
        <v>20</v>
      </c>
      <c r="G29" s="218" t="s">
        <v>51</v>
      </c>
      <c r="H29" s="20"/>
      <c r="I29" s="21"/>
      <c r="J29" s="21"/>
      <c r="K29" s="21"/>
      <c r="L29" s="21"/>
      <c r="M29" s="25"/>
      <c r="N29" s="26"/>
      <c r="O29" s="26"/>
      <c r="P29" s="26"/>
      <c r="Q29" s="26"/>
      <c r="R29" s="29"/>
      <c r="S29" s="30"/>
      <c r="T29" s="30"/>
      <c r="U29" s="30"/>
      <c r="V29" s="30"/>
      <c r="W29" s="33"/>
      <c r="X29" s="260">
        <v>442.54462618666446</v>
      </c>
      <c r="Y29" s="260">
        <v>236.57476797054929</v>
      </c>
      <c r="Z29" s="260">
        <v>143.04331575059589</v>
      </c>
      <c r="AA29" s="260">
        <v>69.687984559326409</v>
      </c>
      <c r="AB29" s="191"/>
      <c r="AC29" s="262">
        <v>442.54462618666446</v>
      </c>
      <c r="AD29" s="262">
        <v>236.57476797054929</v>
      </c>
      <c r="AE29" s="262">
        <v>143.04331575059589</v>
      </c>
      <c r="AF29" s="262">
        <v>69.687984559326409</v>
      </c>
      <c r="AG29" s="194"/>
      <c r="AH29" s="194">
        <v>442.54462618666446</v>
      </c>
      <c r="AI29" s="194">
        <v>236.57476797054929</v>
      </c>
      <c r="AJ29" s="194">
        <v>143.04331575059589</v>
      </c>
      <c r="AK29" s="194">
        <v>69.687984559326409</v>
      </c>
      <c r="AL29" s="45"/>
      <c r="AM29" s="46"/>
      <c r="AN29" s="46"/>
      <c r="AO29" s="46"/>
      <c r="AP29" s="46"/>
      <c r="AQ29" s="102" t="s">
        <v>140</v>
      </c>
      <c r="AR29" s="102" t="s">
        <v>140</v>
      </c>
      <c r="AT29" s="79"/>
    </row>
    <row r="30" spans="1:46" ht="29.1" customHeight="1">
      <c r="A30" s="6" t="s">
        <v>26</v>
      </c>
      <c r="B30" s="15"/>
      <c r="C30" s="106">
        <v>20</v>
      </c>
      <c r="D30" s="106">
        <v>20</v>
      </c>
      <c r="E30" s="106">
        <v>20</v>
      </c>
      <c r="F30" s="106">
        <v>20</v>
      </c>
      <c r="G30" s="218" t="s">
        <v>51</v>
      </c>
      <c r="H30" s="20"/>
      <c r="I30" s="21"/>
      <c r="J30" s="21"/>
      <c r="K30" s="21"/>
      <c r="L30" s="21"/>
      <c r="M30" s="25"/>
      <c r="N30" s="26"/>
      <c r="O30" s="26"/>
      <c r="P30" s="26"/>
      <c r="Q30" s="26"/>
      <c r="R30" s="29"/>
      <c r="S30" s="30"/>
      <c r="T30" s="30"/>
      <c r="U30" s="30"/>
      <c r="V30" s="30"/>
      <c r="W30" s="33"/>
      <c r="X30" s="260">
        <v>483.03252061090427</v>
      </c>
      <c r="Y30" s="260">
        <v>258.24925938305574</v>
      </c>
      <c r="Z30" s="260">
        <v>156.13557265791113</v>
      </c>
      <c r="AA30" s="260">
        <v>76.067770997937785</v>
      </c>
      <c r="AB30" s="191"/>
      <c r="AC30" s="262">
        <v>483.03252061090427</v>
      </c>
      <c r="AD30" s="262">
        <v>258.24925938305574</v>
      </c>
      <c r="AE30" s="262">
        <v>156.13557265791113</v>
      </c>
      <c r="AF30" s="262">
        <v>76.067770997937785</v>
      </c>
      <c r="AG30" s="194"/>
      <c r="AH30" s="194">
        <v>483.03252061090427</v>
      </c>
      <c r="AI30" s="194">
        <v>258.24925938305574</v>
      </c>
      <c r="AJ30" s="194">
        <v>156.13557265791113</v>
      </c>
      <c r="AK30" s="194">
        <v>76.067770997937785</v>
      </c>
      <c r="AL30" s="45"/>
      <c r="AM30" s="46"/>
      <c r="AN30" s="46"/>
      <c r="AO30" s="46"/>
      <c r="AP30" s="46"/>
      <c r="AQ30" s="102" t="s">
        <v>140</v>
      </c>
      <c r="AR30" s="102" t="s">
        <v>140</v>
      </c>
      <c r="AT30" s="79" t="s">
        <v>122</v>
      </c>
    </row>
    <row r="31" spans="1:46" ht="29.1" customHeight="1">
      <c r="A31" s="6" t="s">
        <v>5</v>
      </c>
      <c r="B31" s="15"/>
      <c r="C31" s="106">
        <v>20</v>
      </c>
      <c r="D31" s="106">
        <v>20</v>
      </c>
      <c r="E31" s="106">
        <v>20</v>
      </c>
      <c r="F31" s="106">
        <v>20</v>
      </c>
      <c r="G31" s="218" t="s">
        <v>51</v>
      </c>
      <c r="H31" s="20"/>
      <c r="I31" s="21"/>
      <c r="J31" s="21"/>
      <c r="K31" s="21"/>
      <c r="L31" s="21"/>
      <c r="M31" s="25"/>
      <c r="N31" s="26"/>
      <c r="O31" s="26"/>
      <c r="P31" s="26"/>
      <c r="Q31" s="26"/>
      <c r="R31" s="29"/>
      <c r="S31" s="30"/>
      <c r="T31" s="30"/>
      <c r="U31" s="30"/>
      <c r="V31" s="30"/>
      <c r="W31" s="33"/>
      <c r="X31" s="260">
        <v>521.24093572439608</v>
      </c>
      <c r="Y31" s="260">
        <v>278.65556246823468</v>
      </c>
      <c r="Z31" s="260">
        <v>168.49919689282277</v>
      </c>
      <c r="AA31" s="260">
        <v>82.085016066974973</v>
      </c>
      <c r="AB31" s="191"/>
      <c r="AC31" s="262">
        <v>521.24093572439608</v>
      </c>
      <c r="AD31" s="262">
        <v>278.65556246823468</v>
      </c>
      <c r="AE31" s="262">
        <v>168.49919689282277</v>
      </c>
      <c r="AF31" s="262">
        <v>82.085016066974973</v>
      </c>
      <c r="AG31" s="194"/>
      <c r="AH31" s="194">
        <v>521.24093572439608</v>
      </c>
      <c r="AI31" s="194">
        <v>278.65556246823468</v>
      </c>
      <c r="AJ31" s="194">
        <v>168.49919689282277</v>
      </c>
      <c r="AK31" s="194">
        <v>82.085016066974973</v>
      </c>
      <c r="AL31" s="45"/>
      <c r="AM31" s="46"/>
      <c r="AN31" s="46"/>
      <c r="AO31" s="46"/>
      <c r="AP31" s="46"/>
      <c r="AQ31" s="102">
        <v>163000</v>
      </c>
      <c r="AR31" s="102">
        <v>161500</v>
      </c>
      <c r="AT31" s="79" t="s">
        <v>123</v>
      </c>
    </row>
    <row r="32" spans="1:46" ht="29.1" customHeight="1">
      <c r="A32" s="6" t="s">
        <v>7</v>
      </c>
      <c r="B32" s="15"/>
      <c r="C32" s="106">
        <v>20</v>
      </c>
      <c r="D32" s="106">
        <v>20</v>
      </c>
      <c r="E32" s="106">
        <v>20</v>
      </c>
      <c r="F32" s="106">
        <v>20</v>
      </c>
      <c r="G32" s="218" t="s">
        <v>51</v>
      </c>
      <c r="H32" s="20"/>
      <c r="I32" s="21"/>
      <c r="J32" s="21"/>
      <c r="K32" s="21"/>
      <c r="L32" s="21"/>
      <c r="M32" s="25"/>
      <c r="N32" s="26"/>
      <c r="O32" s="26"/>
      <c r="P32" s="26"/>
      <c r="Q32" s="26"/>
      <c r="R32" s="29"/>
      <c r="S32" s="30"/>
      <c r="T32" s="30"/>
      <c r="U32" s="30"/>
      <c r="V32" s="30"/>
      <c r="W32" s="33"/>
      <c r="X32" s="260">
        <v>921.01818817607273</v>
      </c>
      <c r="Y32" s="260">
        <v>492.36451059757599</v>
      </c>
      <c r="Z32" s="260">
        <v>297.71005746572519</v>
      </c>
      <c r="AA32" s="260">
        <v>145.03538114759073</v>
      </c>
      <c r="AB32" s="191"/>
      <c r="AC32" s="262">
        <v>921.01818817607273</v>
      </c>
      <c r="AD32" s="262">
        <v>492.36451059757599</v>
      </c>
      <c r="AE32" s="262">
        <v>297.71005746572519</v>
      </c>
      <c r="AF32" s="262">
        <v>145.03538114759073</v>
      </c>
      <c r="AG32" s="194"/>
      <c r="AH32" s="194">
        <v>921.01818817607273</v>
      </c>
      <c r="AI32" s="194">
        <v>492.36451059757599</v>
      </c>
      <c r="AJ32" s="194">
        <v>297.71005746572519</v>
      </c>
      <c r="AK32" s="194">
        <v>145.03538114759073</v>
      </c>
      <c r="AL32" s="45"/>
      <c r="AM32" s="46"/>
      <c r="AN32" s="46"/>
      <c r="AO32" s="46"/>
      <c r="AP32" s="46"/>
      <c r="AQ32" s="102">
        <v>500</v>
      </c>
      <c r="AR32" s="102">
        <v>500</v>
      </c>
      <c r="AT32" s="79"/>
    </row>
    <row r="33" spans="1:62" ht="29.1" customHeight="1">
      <c r="A33" s="345" t="s">
        <v>1</v>
      </c>
      <c r="B33" s="15"/>
      <c r="C33" s="106">
        <v>20</v>
      </c>
      <c r="D33" s="106">
        <v>20</v>
      </c>
      <c r="E33" s="106">
        <v>20</v>
      </c>
      <c r="F33" s="106">
        <v>20</v>
      </c>
      <c r="G33" s="218" t="s">
        <v>51</v>
      </c>
      <c r="H33" s="20"/>
      <c r="I33" s="21"/>
      <c r="J33" s="21"/>
      <c r="K33" s="21"/>
      <c r="L33" s="21"/>
      <c r="M33" s="25"/>
      <c r="N33" s="26"/>
      <c r="O33" s="26"/>
      <c r="P33" s="26"/>
      <c r="Q33" s="26"/>
      <c r="R33" s="29"/>
      <c r="S33" s="30"/>
      <c r="T33" s="30"/>
      <c r="U33" s="30"/>
      <c r="V33" s="30"/>
      <c r="W33" s="33"/>
      <c r="X33" s="260">
        <v>739.85385628852214</v>
      </c>
      <c r="Y33" s="260">
        <v>395.52103832893005</v>
      </c>
      <c r="Z33" s="260">
        <v>239.1534349200212</v>
      </c>
      <c r="AA33" s="260">
        <v>116.50761285862657</v>
      </c>
      <c r="AB33" s="191"/>
      <c r="AC33" s="262">
        <v>739.85385628852214</v>
      </c>
      <c r="AD33" s="262">
        <v>395.52103832893005</v>
      </c>
      <c r="AE33" s="262">
        <v>239.1534349200212</v>
      </c>
      <c r="AF33" s="262">
        <v>116.50761285862657</v>
      </c>
      <c r="AG33" s="194"/>
      <c r="AH33" s="194">
        <v>739.85385628852214</v>
      </c>
      <c r="AI33" s="194">
        <v>395.52103832893005</v>
      </c>
      <c r="AJ33" s="194">
        <v>239.1534349200212</v>
      </c>
      <c r="AK33" s="194">
        <v>116.50761285862657</v>
      </c>
      <c r="AL33" s="45"/>
      <c r="AM33" s="46"/>
      <c r="AN33" s="46"/>
      <c r="AO33" s="46"/>
      <c r="AP33" s="46"/>
      <c r="AQ33" s="102">
        <v>15600</v>
      </c>
      <c r="AR33" s="102">
        <v>9500</v>
      </c>
      <c r="AT33" s="79"/>
    </row>
    <row r="34" spans="1:62" ht="29.1" customHeight="1">
      <c r="A34" s="343" t="s">
        <v>44</v>
      </c>
      <c r="B34" s="15"/>
      <c r="C34" s="16"/>
      <c r="D34" s="16"/>
      <c r="E34" s="16"/>
      <c r="F34" s="16"/>
      <c r="G34" s="218"/>
      <c r="H34" s="20"/>
      <c r="I34" s="21"/>
      <c r="J34" s="21"/>
      <c r="K34" s="21"/>
      <c r="L34" s="21"/>
      <c r="M34" s="25"/>
      <c r="N34" s="26"/>
      <c r="O34" s="26"/>
      <c r="P34" s="26"/>
      <c r="Q34" s="26"/>
      <c r="R34" s="29"/>
      <c r="S34" s="30"/>
      <c r="T34" s="30"/>
      <c r="U34" s="30"/>
      <c r="V34" s="30"/>
      <c r="W34" s="33"/>
      <c r="X34" s="81"/>
      <c r="Y34" s="81"/>
      <c r="Z34" s="81"/>
      <c r="AA34" s="81"/>
      <c r="AB34" s="37"/>
      <c r="AC34" s="38"/>
      <c r="AD34" s="38"/>
      <c r="AE34" s="38"/>
      <c r="AF34" s="38"/>
      <c r="AG34" s="41"/>
      <c r="AH34" s="42"/>
      <c r="AI34" s="42"/>
      <c r="AJ34" s="42"/>
      <c r="AK34" s="42"/>
      <c r="AL34" s="45"/>
      <c r="AM34" s="46"/>
      <c r="AN34" s="46"/>
      <c r="AO34" s="46"/>
      <c r="AP34" s="46"/>
      <c r="AQ34" s="102"/>
      <c r="AR34" s="102"/>
      <c r="AT34" s="79"/>
    </row>
    <row r="35" spans="1:62" s="48" customFormat="1" ht="29.1" customHeight="1">
      <c r="B35" s="1"/>
      <c r="C35" s="1"/>
      <c r="D35" s="1"/>
      <c r="E35" s="1"/>
      <c r="F35" s="1"/>
      <c r="G35" s="1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82"/>
      <c r="Y35" s="82"/>
      <c r="Z35" s="82"/>
      <c r="AA35" s="8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2"/>
      <c r="AN35" s="22"/>
      <c r="AO35" s="22"/>
      <c r="AP35" s="22"/>
      <c r="AQ35" s="77"/>
      <c r="AR35" s="77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ht="30" customHeight="1">
      <c r="A36" s="47" t="s">
        <v>29</v>
      </c>
      <c r="B36" s="15"/>
      <c r="C36" s="16"/>
      <c r="D36" s="16"/>
      <c r="E36" s="16"/>
      <c r="F36" s="16"/>
      <c r="G36" s="218" t="s">
        <v>51</v>
      </c>
      <c r="H36" s="20"/>
      <c r="I36" s="21"/>
      <c r="J36" s="21"/>
      <c r="K36" s="21"/>
      <c r="L36" s="21"/>
      <c r="M36" s="25"/>
      <c r="N36" s="26"/>
      <c r="O36" s="26"/>
      <c r="P36" s="26"/>
      <c r="Q36" s="26"/>
      <c r="R36" s="29"/>
      <c r="S36" s="30"/>
      <c r="T36" s="30"/>
      <c r="U36" s="30"/>
      <c r="V36" s="30"/>
      <c r="W36" s="33"/>
      <c r="X36" s="81"/>
      <c r="Y36" s="81"/>
      <c r="Z36" s="81"/>
      <c r="AA36" s="81"/>
      <c r="AB36" s="37"/>
      <c r="AC36" s="38"/>
      <c r="AD36" s="38"/>
      <c r="AE36" s="38"/>
      <c r="AF36" s="38"/>
      <c r="AG36" s="41"/>
      <c r="AH36" s="42"/>
      <c r="AI36" s="42"/>
      <c r="AJ36" s="42"/>
      <c r="AK36" s="42"/>
      <c r="AL36" s="45"/>
      <c r="AM36" s="46"/>
      <c r="AN36" s="46"/>
      <c r="AO36" s="46"/>
      <c r="AP36" s="46"/>
      <c r="AQ36" s="102" t="s">
        <v>140</v>
      </c>
      <c r="AR36" s="102" t="s">
        <v>140</v>
      </c>
      <c r="AT36" s="79"/>
    </row>
    <row r="37" spans="1:62" ht="30" customHeight="1">
      <c r="A37" s="47" t="s">
        <v>28</v>
      </c>
      <c r="B37" s="15"/>
      <c r="C37" s="16"/>
      <c r="D37" s="16"/>
      <c r="E37" s="16"/>
      <c r="F37" s="16"/>
      <c r="G37" s="218" t="s">
        <v>51</v>
      </c>
      <c r="H37" s="20"/>
      <c r="I37" s="21"/>
      <c r="J37" s="21"/>
      <c r="K37" s="21"/>
      <c r="L37" s="21"/>
      <c r="M37" s="25"/>
      <c r="N37" s="26"/>
      <c r="O37" s="26"/>
      <c r="P37" s="26"/>
      <c r="Q37" s="26"/>
      <c r="R37" s="29"/>
      <c r="S37" s="30"/>
      <c r="T37" s="30"/>
      <c r="U37" s="30"/>
      <c r="V37" s="30"/>
      <c r="W37" s="33"/>
      <c r="X37" s="83"/>
      <c r="Y37" s="83"/>
      <c r="Z37" s="83"/>
      <c r="AA37" s="83"/>
      <c r="AB37" s="37"/>
      <c r="AC37" s="38"/>
      <c r="AD37" s="38"/>
      <c r="AE37" s="38"/>
      <c r="AF37" s="38"/>
      <c r="AG37" s="41"/>
      <c r="AH37" s="42"/>
      <c r="AI37" s="42"/>
      <c r="AJ37" s="42"/>
      <c r="AK37" s="42"/>
      <c r="AL37" s="45"/>
      <c r="AM37" s="46"/>
      <c r="AN37" s="46"/>
      <c r="AO37" s="46"/>
      <c r="AP37" s="46"/>
      <c r="AQ37" s="102">
        <v>9000</v>
      </c>
      <c r="AR37" s="102">
        <v>0</v>
      </c>
      <c r="AT37" s="79" t="s">
        <v>115</v>
      </c>
    </row>
    <row r="38" spans="1:62" ht="30" customHeight="1">
      <c r="A38" s="47" t="s">
        <v>42</v>
      </c>
      <c r="B38" s="15"/>
      <c r="C38" s="16"/>
      <c r="D38" s="16"/>
      <c r="E38" s="16"/>
      <c r="F38" s="16"/>
      <c r="G38" s="218" t="s">
        <v>51</v>
      </c>
      <c r="H38" s="20"/>
      <c r="I38" s="21"/>
      <c r="J38" s="21"/>
      <c r="K38" s="21"/>
      <c r="L38" s="21"/>
      <c r="M38" s="25"/>
      <c r="N38" s="26"/>
      <c r="O38" s="26"/>
      <c r="P38" s="26"/>
      <c r="Q38" s="26"/>
      <c r="R38" s="29"/>
      <c r="S38" s="30"/>
      <c r="T38" s="30"/>
      <c r="U38" s="30"/>
      <c r="V38" s="30"/>
      <c r="W38" s="33"/>
      <c r="X38" s="81"/>
      <c r="Y38" s="81"/>
      <c r="Z38" s="81"/>
      <c r="AA38" s="81"/>
      <c r="AB38" s="37"/>
      <c r="AC38" s="38"/>
      <c r="AD38" s="38"/>
      <c r="AE38" s="38"/>
      <c r="AF38" s="38"/>
      <c r="AG38" s="41"/>
      <c r="AH38" s="42"/>
      <c r="AI38" s="42"/>
      <c r="AJ38" s="42"/>
      <c r="AK38" s="42"/>
      <c r="AL38" s="45"/>
      <c r="AM38" s="46"/>
      <c r="AN38" s="46"/>
      <c r="AO38" s="46"/>
      <c r="AP38" s="46"/>
      <c r="AQ38" s="102" t="s">
        <v>140</v>
      </c>
      <c r="AR38" s="102" t="s">
        <v>140</v>
      </c>
      <c r="AT38" s="79"/>
    </row>
    <row r="39" spans="1:62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82"/>
      <c r="Y39" s="82"/>
      <c r="Z39" s="82"/>
      <c r="AA39" s="8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7"/>
      <c r="AR39" s="77"/>
    </row>
    <row r="40" spans="1:62" ht="36" customHeight="1">
      <c r="A40" s="344" t="s">
        <v>43</v>
      </c>
      <c r="B40" s="59"/>
      <c r="C40" s="50"/>
      <c r="D40" s="50"/>
      <c r="E40" s="50"/>
      <c r="F40" s="50"/>
      <c r="G40" s="60"/>
      <c r="H40" s="61"/>
      <c r="I40" s="51"/>
      <c r="J40" s="51"/>
      <c r="K40" s="51"/>
      <c r="L40" s="51"/>
      <c r="M40" s="62"/>
      <c r="N40" s="52"/>
      <c r="O40" s="52"/>
      <c r="P40" s="52"/>
      <c r="Q40" s="52"/>
      <c r="R40" s="63"/>
      <c r="S40" s="53"/>
      <c r="T40" s="53"/>
      <c r="U40" s="53"/>
      <c r="V40" s="53"/>
      <c r="W40" s="54"/>
      <c r="X40" s="84"/>
      <c r="Y40" s="84"/>
      <c r="Z40" s="84"/>
      <c r="AA40" s="84"/>
      <c r="AB40" s="55"/>
      <c r="AC40" s="55"/>
      <c r="AD40" s="55"/>
      <c r="AE40" s="55"/>
      <c r="AF40" s="55"/>
      <c r="AG40" s="56"/>
      <c r="AH40" s="56"/>
      <c r="AI40" s="56"/>
      <c r="AJ40" s="56"/>
      <c r="AK40" s="56"/>
      <c r="AL40" s="45"/>
      <c r="AM40" s="46"/>
      <c r="AN40" s="46"/>
      <c r="AO40" s="46"/>
      <c r="AP40" s="46"/>
      <c r="AQ40" s="330"/>
      <c r="AR40" s="330"/>
      <c r="AT40" s="79"/>
    </row>
    <row r="43" spans="1:62">
      <c r="A43" s="78"/>
    </row>
    <row r="44" spans="1:62" ht="18" thickBot="1"/>
    <row r="45" spans="1:62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8"/>
    </row>
    <row r="46" spans="1:62" outlineLevel="1"/>
    <row r="47" spans="1:62" ht="30" customHeight="1" outlineLevel="1">
      <c r="A47" s="4"/>
      <c r="B47" s="473" t="s">
        <v>75</v>
      </c>
      <c r="C47" s="512" t="s">
        <v>45</v>
      </c>
      <c r="D47" s="513"/>
      <c r="E47" s="513"/>
      <c r="F47" s="513"/>
      <c r="G47" s="477" t="s">
        <v>66</v>
      </c>
      <c r="H47" s="526" t="s">
        <v>64</v>
      </c>
      <c r="I47" s="516" t="s">
        <v>64</v>
      </c>
      <c r="J47" s="517"/>
      <c r="K47" s="517"/>
      <c r="L47" s="517"/>
      <c r="M47" s="520" t="s">
        <v>67</v>
      </c>
      <c r="N47" s="501" t="s">
        <v>32</v>
      </c>
      <c r="O47" s="502"/>
      <c r="P47" s="502"/>
      <c r="Q47" s="502"/>
      <c r="R47" s="509" t="s">
        <v>68</v>
      </c>
      <c r="S47" s="505" t="s">
        <v>57</v>
      </c>
      <c r="T47" s="506"/>
      <c r="U47" s="506"/>
      <c r="V47" s="506"/>
      <c r="W47" s="487" t="s">
        <v>446</v>
      </c>
      <c r="X47" s="488" t="s">
        <v>447</v>
      </c>
      <c r="Y47" s="489"/>
      <c r="Z47" s="489"/>
      <c r="AA47" s="490"/>
      <c r="AB47" s="494" t="s">
        <v>448</v>
      </c>
      <c r="AC47" s="495" t="s">
        <v>449</v>
      </c>
      <c r="AD47" s="496"/>
      <c r="AE47" s="496"/>
      <c r="AF47" s="497"/>
      <c r="AG47" s="538" t="s">
        <v>450</v>
      </c>
      <c r="AH47" s="529" t="s">
        <v>451</v>
      </c>
      <c r="AI47" s="530"/>
      <c r="AJ47" s="530"/>
      <c r="AK47" s="531"/>
      <c r="AL47" s="535" t="s">
        <v>36</v>
      </c>
      <c r="AM47" s="540" t="s">
        <v>36</v>
      </c>
      <c r="AN47" s="541"/>
      <c r="AO47" s="541"/>
      <c r="AP47" s="541"/>
      <c r="AQ47" s="523" t="s">
        <v>72</v>
      </c>
      <c r="AR47" s="523" t="s">
        <v>73</v>
      </c>
    </row>
    <row r="48" spans="1:62" ht="26.1" customHeight="1" outlineLevel="1">
      <c r="A48" s="4"/>
      <c r="B48" s="474"/>
      <c r="C48" s="514"/>
      <c r="D48" s="515"/>
      <c r="E48" s="515"/>
      <c r="F48" s="515"/>
      <c r="G48" s="478"/>
      <c r="H48" s="527"/>
      <c r="I48" s="518"/>
      <c r="J48" s="519"/>
      <c r="K48" s="519"/>
      <c r="L48" s="519"/>
      <c r="M48" s="521"/>
      <c r="N48" s="503"/>
      <c r="O48" s="504"/>
      <c r="P48" s="504"/>
      <c r="Q48" s="504"/>
      <c r="R48" s="510"/>
      <c r="S48" s="507"/>
      <c r="T48" s="508"/>
      <c r="U48" s="508"/>
      <c r="V48" s="508"/>
      <c r="W48" s="487"/>
      <c r="X48" s="491"/>
      <c r="Y48" s="492"/>
      <c r="Z48" s="492"/>
      <c r="AA48" s="493"/>
      <c r="AB48" s="494"/>
      <c r="AC48" s="498"/>
      <c r="AD48" s="499"/>
      <c r="AE48" s="499"/>
      <c r="AF48" s="500"/>
      <c r="AG48" s="538"/>
      <c r="AH48" s="532"/>
      <c r="AI48" s="533"/>
      <c r="AJ48" s="533"/>
      <c r="AK48" s="534"/>
      <c r="AL48" s="536"/>
      <c r="AM48" s="542"/>
      <c r="AN48" s="543"/>
      <c r="AO48" s="543"/>
      <c r="AP48" s="543"/>
      <c r="AQ48" s="524"/>
      <c r="AR48" s="524"/>
    </row>
    <row r="49" spans="1:44" ht="26.1" customHeight="1" outlineLevel="1">
      <c r="A49" s="4"/>
      <c r="B49" s="475"/>
      <c r="C49" s="431" t="s">
        <v>58</v>
      </c>
      <c r="D49" s="14" t="s">
        <v>59</v>
      </c>
      <c r="E49" s="431" t="s">
        <v>60</v>
      </c>
      <c r="F49" s="431" t="s">
        <v>154</v>
      </c>
      <c r="G49" s="479"/>
      <c r="H49" s="528"/>
      <c r="I49" s="432" t="s">
        <v>58</v>
      </c>
      <c r="J49" s="19" t="s">
        <v>59</v>
      </c>
      <c r="K49" s="432" t="s">
        <v>60</v>
      </c>
      <c r="L49" s="432" t="s">
        <v>154</v>
      </c>
      <c r="M49" s="522"/>
      <c r="N49" s="433" t="s">
        <v>58</v>
      </c>
      <c r="O49" s="23" t="s">
        <v>59</v>
      </c>
      <c r="P49" s="433" t="s">
        <v>60</v>
      </c>
      <c r="Q49" s="433" t="s">
        <v>154</v>
      </c>
      <c r="R49" s="511"/>
      <c r="S49" s="434" t="s">
        <v>58</v>
      </c>
      <c r="T49" s="28" t="s">
        <v>59</v>
      </c>
      <c r="U49" s="434" t="s">
        <v>60</v>
      </c>
      <c r="V49" s="434" t="s">
        <v>154</v>
      </c>
      <c r="W49" s="487"/>
      <c r="X49" s="425" t="s">
        <v>58</v>
      </c>
      <c r="Y49" s="32" t="s">
        <v>59</v>
      </c>
      <c r="Z49" s="425" t="s">
        <v>60</v>
      </c>
      <c r="AA49" s="425" t="s">
        <v>154</v>
      </c>
      <c r="AB49" s="494"/>
      <c r="AC49" s="426" t="s">
        <v>58</v>
      </c>
      <c r="AD49" s="36" t="s">
        <v>59</v>
      </c>
      <c r="AE49" s="426" t="s">
        <v>60</v>
      </c>
      <c r="AF49" s="426" t="s">
        <v>154</v>
      </c>
      <c r="AG49" s="538"/>
      <c r="AH49" s="427" t="s">
        <v>58</v>
      </c>
      <c r="AI49" s="40" t="s">
        <v>59</v>
      </c>
      <c r="AJ49" s="427" t="s">
        <v>60</v>
      </c>
      <c r="AK49" s="427" t="s">
        <v>154</v>
      </c>
      <c r="AL49" s="537"/>
      <c r="AM49" s="435" t="s">
        <v>58</v>
      </c>
      <c r="AN49" s="44" t="s">
        <v>59</v>
      </c>
      <c r="AO49" s="435" t="s">
        <v>60</v>
      </c>
      <c r="AP49" s="435" t="s">
        <v>154</v>
      </c>
      <c r="AQ49" s="525"/>
      <c r="AR49" s="525"/>
    </row>
    <row r="50" spans="1:44" ht="29.1" customHeight="1" outlineLevel="1">
      <c r="A50" s="342" t="s">
        <v>6</v>
      </c>
      <c r="B50" s="216"/>
      <c r="C50" s="242" t="s">
        <v>190</v>
      </c>
      <c r="D50" s="242" t="s">
        <v>190</v>
      </c>
      <c r="E50" s="242" t="s">
        <v>190</v>
      </c>
      <c r="F50" s="242" t="s">
        <v>190</v>
      </c>
      <c r="G50" s="218"/>
      <c r="H50" s="219"/>
      <c r="I50" s="243"/>
      <c r="J50" s="243"/>
      <c r="K50" s="243"/>
      <c r="L50" s="243"/>
      <c r="M50" s="279"/>
      <c r="N50" s="283"/>
      <c r="O50" s="283"/>
      <c r="P50" s="283"/>
      <c r="Q50" s="283"/>
      <c r="R50" s="248"/>
      <c r="S50" s="265"/>
      <c r="T50" s="265"/>
      <c r="U50" s="265"/>
      <c r="V50" s="265"/>
      <c r="W50" s="238"/>
      <c r="X50" s="239" t="s">
        <v>241</v>
      </c>
      <c r="Y50" s="239" t="s">
        <v>241</v>
      </c>
      <c r="Z50" s="239" t="s">
        <v>241</v>
      </c>
      <c r="AA50" s="239" t="s">
        <v>241</v>
      </c>
      <c r="AB50" s="280"/>
      <c r="AC50" s="284" t="s">
        <v>241</v>
      </c>
      <c r="AD50" s="284" t="s">
        <v>241</v>
      </c>
      <c r="AE50" s="284" t="s">
        <v>241</v>
      </c>
      <c r="AF50" s="284" t="s">
        <v>241</v>
      </c>
      <c r="AG50" s="281"/>
      <c r="AH50" s="285" t="s">
        <v>241</v>
      </c>
      <c r="AI50" s="285" t="s">
        <v>241</v>
      </c>
      <c r="AJ50" s="285" t="s">
        <v>241</v>
      </c>
      <c r="AK50" s="285" t="s">
        <v>241</v>
      </c>
      <c r="AL50" s="282"/>
      <c r="AM50" s="286"/>
      <c r="AN50" s="286"/>
      <c r="AO50" s="286"/>
      <c r="AP50" s="286"/>
      <c r="AQ50" s="328" t="s">
        <v>185</v>
      </c>
      <c r="AR50" s="328" t="s">
        <v>185</v>
      </c>
    </row>
    <row r="51" spans="1:44" ht="29.1" customHeight="1" outlineLevel="1">
      <c r="A51" s="6" t="s">
        <v>9</v>
      </c>
      <c r="B51" s="216"/>
      <c r="C51" s="242" t="s">
        <v>190</v>
      </c>
      <c r="D51" s="242" t="s">
        <v>190</v>
      </c>
      <c r="E51" s="242" t="s">
        <v>190</v>
      </c>
      <c r="F51" s="242" t="s">
        <v>190</v>
      </c>
      <c r="G51" s="218"/>
      <c r="H51" s="219"/>
      <c r="I51" s="243"/>
      <c r="J51" s="243"/>
      <c r="K51" s="243"/>
      <c r="L51" s="243"/>
      <c r="M51" s="279"/>
      <c r="N51" s="283"/>
      <c r="O51" s="283"/>
      <c r="P51" s="283"/>
      <c r="Q51" s="283"/>
      <c r="R51" s="248"/>
      <c r="S51" s="265"/>
      <c r="T51" s="265"/>
      <c r="U51" s="265"/>
      <c r="V51" s="265"/>
      <c r="W51" s="238"/>
      <c r="X51" s="239" t="s">
        <v>241</v>
      </c>
      <c r="Y51" s="239" t="s">
        <v>241</v>
      </c>
      <c r="Z51" s="239" t="s">
        <v>241</v>
      </c>
      <c r="AA51" s="239" t="s">
        <v>241</v>
      </c>
      <c r="AB51" s="280"/>
      <c r="AC51" s="284" t="s">
        <v>241</v>
      </c>
      <c r="AD51" s="284" t="s">
        <v>241</v>
      </c>
      <c r="AE51" s="284" t="s">
        <v>241</v>
      </c>
      <c r="AF51" s="284" t="s">
        <v>241</v>
      </c>
      <c r="AG51" s="281"/>
      <c r="AH51" s="285" t="s">
        <v>241</v>
      </c>
      <c r="AI51" s="285" t="s">
        <v>241</v>
      </c>
      <c r="AJ51" s="285" t="s">
        <v>241</v>
      </c>
      <c r="AK51" s="285" t="s">
        <v>241</v>
      </c>
      <c r="AL51" s="282"/>
      <c r="AM51" s="286"/>
      <c r="AN51" s="286"/>
      <c r="AO51" s="286"/>
      <c r="AP51" s="286"/>
      <c r="AQ51" s="328" t="s">
        <v>185</v>
      </c>
      <c r="AR51" s="328" t="s">
        <v>185</v>
      </c>
    </row>
    <row r="52" spans="1:44" ht="29.1" customHeight="1" outlineLevel="1">
      <c r="A52" s="6" t="s">
        <v>18</v>
      </c>
      <c r="B52" s="216"/>
      <c r="C52" s="242" t="s">
        <v>190</v>
      </c>
      <c r="D52" s="242" t="s">
        <v>190</v>
      </c>
      <c r="E52" s="242" t="s">
        <v>190</v>
      </c>
      <c r="F52" s="242" t="s">
        <v>190</v>
      </c>
      <c r="G52" s="218"/>
      <c r="H52" s="219"/>
      <c r="I52" s="243"/>
      <c r="J52" s="243"/>
      <c r="K52" s="243"/>
      <c r="L52" s="243"/>
      <c r="M52" s="279"/>
      <c r="N52" s="283"/>
      <c r="O52" s="283"/>
      <c r="P52" s="283"/>
      <c r="Q52" s="283"/>
      <c r="R52" s="248"/>
      <c r="S52" s="265"/>
      <c r="T52" s="265"/>
      <c r="U52" s="265"/>
      <c r="V52" s="265"/>
      <c r="W52" s="238"/>
      <c r="X52" s="239" t="s">
        <v>241</v>
      </c>
      <c r="Y52" s="239" t="s">
        <v>241</v>
      </c>
      <c r="Z52" s="239" t="s">
        <v>241</v>
      </c>
      <c r="AA52" s="239" t="s">
        <v>241</v>
      </c>
      <c r="AB52" s="280"/>
      <c r="AC52" s="284" t="s">
        <v>241</v>
      </c>
      <c r="AD52" s="284" t="s">
        <v>241</v>
      </c>
      <c r="AE52" s="284" t="s">
        <v>241</v>
      </c>
      <c r="AF52" s="284" t="s">
        <v>241</v>
      </c>
      <c r="AG52" s="281"/>
      <c r="AH52" s="285" t="s">
        <v>241</v>
      </c>
      <c r="AI52" s="285" t="s">
        <v>241</v>
      </c>
      <c r="AJ52" s="285" t="s">
        <v>241</v>
      </c>
      <c r="AK52" s="285" t="s">
        <v>241</v>
      </c>
      <c r="AL52" s="282"/>
      <c r="AM52" s="286"/>
      <c r="AN52" s="286"/>
      <c r="AO52" s="286"/>
      <c r="AP52" s="286"/>
      <c r="AQ52" s="328"/>
      <c r="AR52" s="328"/>
    </row>
    <row r="53" spans="1:44" ht="29.1" customHeight="1" outlineLevel="1">
      <c r="A53" s="6" t="s">
        <v>16</v>
      </c>
      <c r="B53" s="216"/>
      <c r="C53" s="242" t="s">
        <v>190</v>
      </c>
      <c r="D53" s="242" t="s">
        <v>190</v>
      </c>
      <c r="E53" s="242" t="s">
        <v>190</v>
      </c>
      <c r="F53" s="242" t="s">
        <v>190</v>
      </c>
      <c r="G53" s="218"/>
      <c r="H53" s="219"/>
      <c r="I53" s="243"/>
      <c r="J53" s="243"/>
      <c r="K53" s="243"/>
      <c r="L53" s="243"/>
      <c r="M53" s="279"/>
      <c r="N53" s="283"/>
      <c r="O53" s="283"/>
      <c r="P53" s="283"/>
      <c r="Q53" s="283"/>
      <c r="R53" s="248"/>
      <c r="S53" s="265"/>
      <c r="T53" s="265"/>
      <c r="U53" s="265"/>
      <c r="V53" s="265"/>
      <c r="W53" s="238"/>
      <c r="X53" s="239"/>
      <c r="Y53" s="239"/>
      <c r="Z53" s="239"/>
      <c r="AA53" s="239"/>
      <c r="AB53" s="280"/>
      <c r="AC53" s="284"/>
      <c r="AD53" s="284"/>
      <c r="AE53" s="284"/>
      <c r="AF53" s="284"/>
      <c r="AG53" s="281"/>
      <c r="AH53" s="285"/>
      <c r="AI53" s="285"/>
      <c r="AJ53" s="285"/>
      <c r="AK53" s="285"/>
      <c r="AL53" s="282"/>
      <c r="AM53" s="286"/>
      <c r="AN53" s="286"/>
      <c r="AO53" s="286"/>
      <c r="AP53" s="286"/>
      <c r="AQ53" s="328"/>
      <c r="AR53" s="328"/>
    </row>
    <row r="54" spans="1:44" ht="29.1" customHeight="1" outlineLevel="1">
      <c r="A54" s="6" t="s">
        <v>22</v>
      </c>
      <c r="B54" s="216"/>
      <c r="C54" s="242" t="s">
        <v>190</v>
      </c>
      <c r="D54" s="242" t="s">
        <v>190</v>
      </c>
      <c r="E54" s="242" t="s">
        <v>190</v>
      </c>
      <c r="F54" s="242" t="s">
        <v>190</v>
      </c>
      <c r="G54" s="218"/>
      <c r="H54" s="219"/>
      <c r="I54" s="243"/>
      <c r="J54" s="243"/>
      <c r="K54" s="243"/>
      <c r="L54" s="243"/>
      <c r="M54" s="279"/>
      <c r="N54" s="283"/>
      <c r="O54" s="283"/>
      <c r="P54" s="283"/>
      <c r="Q54" s="283"/>
      <c r="R54" s="248"/>
      <c r="S54" s="265"/>
      <c r="T54" s="265"/>
      <c r="U54" s="265"/>
      <c r="V54" s="265"/>
      <c r="W54" s="238"/>
      <c r="X54" s="239" t="s">
        <v>241</v>
      </c>
      <c r="Y54" s="239" t="s">
        <v>241</v>
      </c>
      <c r="Z54" s="239" t="s">
        <v>241</v>
      </c>
      <c r="AA54" s="239" t="s">
        <v>241</v>
      </c>
      <c r="AB54" s="280"/>
      <c r="AC54" s="284" t="s">
        <v>241</v>
      </c>
      <c r="AD54" s="284" t="s">
        <v>241</v>
      </c>
      <c r="AE54" s="284" t="s">
        <v>241</v>
      </c>
      <c r="AF54" s="284" t="s">
        <v>241</v>
      </c>
      <c r="AG54" s="281"/>
      <c r="AH54" s="285" t="s">
        <v>241</v>
      </c>
      <c r="AI54" s="285" t="s">
        <v>241</v>
      </c>
      <c r="AJ54" s="285" t="s">
        <v>241</v>
      </c>
      <c r="AK54" s="285" t="s">
        <v>241</v>
      </c>
      <c r="AL54" s="282"/>
      <c r="AM54" s="286"/>
      <c r="AN54" s="286"/>
      <c r="AO54" s="286"/>
      <c r="AP54" s="286"/>
      <c r="AQ54" s="328"/>
      <c r="AR54" s="328"/>
    </row>
    <row r="55" spans="1:44" ht="29.1" customHeight="1" outlineLevel="1">
      <c r="A55" s="6" t="s">
        <v>19</v>
      </c>
      <c r="B55" s="216"/>
      <c r="C55" s="242" t="s">
        <v>190</v>
      </c>
      <c r="D55" s="242" t="s">
        <v>190</v>
      </c>
      <c r="E55" s="242" t="s">
        <v>190</v>
      </c>
      <c r="F55" s="242" t="s">
        <v>190</v>
      </c>
      <c r="G55" s="218"/>
      <c r="H55" s="219"/>
      <c r="I55" s="243"/>
      <c r="J55" s="243"/>
      <c r="K55" s="243"/>
      <c r="L55" s="243"/>
      <c r="M55" s="279"/>
      <c r="N55" s="283"/>
      <c r="O55" s="283"/>
      <c r="P55" s="283"/>
      <c r="Q55" s="283"/>
      <c r="R55" s="248"/>
      <c r="S55" s="265"/>
      <c r="T55" s="265"/>
      <c r="U55" s="265"/>
      <c r="V55" s="265"/>
      <c r="W55" s="238"/>
      <c r="X55" s="239" t="s">
        <v>241</v>
      </c>
      <c r="Y55" s="239" t="s">
        <v>241</v>
      </c>
      <c r="Z55" s="239" t="s">
        <v>241</v>
      </c>
      <c r="AA55" s="239" t="s">
        <v>241</v>
      </c>
      <c r="AB55" s="280"/>
      <c r="AC55" s="284" t="s">
        <v>241</v>
      </c>
      <c r="AD55" s="284" t="s">
        <v>241</v>
      </c>
      <c r="AE55" s="284" t="s">
        <v>241</v>
      </c>
      <c r="AF55" s="284" t="s">
        <v>241</v>
      </c>
      <c r="AG55" s="281"/>
      <c r="AH55" s="285" t="s">
        <v>241</v>
      </c>
      <c r="AI55" s="285" t="s">
        <v>241</v>
      </c>
      <c r="AJ55" s="285" t="s">
        <v>241</v>
      </c>
      <c r="AK55" s="285" t="s">
        <v>241</v>
      </c>
      <c r="AL55" s="282"/>
      <c r="AM55" s="286"/>
      <c r="AN55" s="286"/>
      <c r="AO55" s="286"/>
      <c r="AP55" s="286"/>
      <c r="AQ55" s="328"/>
      <c r="AR55" s="328"/>
    </row>
    <row r="56" spans="1:44" ht="29.1" customHeight="1" outlineLevel="1">
      <c r="A56" s="6" t="s">
        <v>3</v>
      </c>
      <c r="B56" s="216"/>
      <c r="C56" s="242" t="s">
        <v>190</v>
      </c>
      <c r="D56" s="242" t="s">
        <v>190</v>
      </c>
      <c r="E56" s="242" t="s">
        <v>190</v>
      </c>
      <c r="F56" s="242" t="s">
        <v>190</v>
      </c>
      <c r="G56" s="218"/>
      <c r="H56" s="219"/>
      <c r="I56" s="243"/>
      <c r="J56" s="243"/>
      <c r="K56" s="243"/>
      <c r="L56" s="243"/>
      <c r="M56" s="279"/>
      <c r="N56" s="283"/>
      <c r="O56" s="283"/>
      <c r="P56" s="283"/>
      <c r="Q56" s="283"/>
      <c r="R56" s="248"/>
      <c r="S56" s="265"/>
      <c r="T56" s="265"/>
      <c r="U56" s="265"/>
      <c r="V56" s="265"/>
      <c r="W56" s="238"/>
      <c r="X56" s="239" t="s">
        <v>241</v>
      </c>
      <c r="Y56" s="239" t="s">
        <v>241</v>
      </c>
      <c r="Z56" s="239" t="s">
        <v>241</v>
      </c>
      <c r="AA56" s="239" t="s">
        <v>241</v>
      </c>
      <c r="AB56" s="280"/>
      <c r="AC56" s="284" t="s">
        <v>241</v>
      </c>
      <c r="AD56" s="284" t="s">
        <v>241</v>
      </c>
      <c r="AE56" s="284" t="s">
        <v>241</v>
      </c>
      <c r="AF56" s="284" t="s">
        <v>241</v>
      </c>
      <c r="AG56" s="281"/>
      <c r="AH56" s="285" t="s">
        <v>241</v>
      </c>
      <c r="AI56" s="285" t="s">
        <v>241</v>
      </c>
      <c r="AJ56" s="285" t="s">
        <v>241</v>
      </c>
      <c r="AK56" s="285" t="s">
        <v>241</v>
      </c>
      <c r="AL56" s="282"/>
      <c r="AM56" s="286"/>
      <c r="AN56" s="286"/>
      <c r="AO56" s="286"/>
      <c r="AP56" s="286"/>
      <c r="AQ56" s="328" t="s">
        <v>185</v>
      </c>
      <c r="AR56" s="328" t="s">
        <v>185</v>
      </c>
    </row>
    <row r="57" spans="1:44" ht="29.1" customHeight="1" outlineLevel="1">
      <c r="A57" s="6" t="s">
        <v>20</v>
      </c>
      <c r="B57" s="216"/>
      <c r="C57" s="242" t="s">
        <v>190</v>
      </c>
      <c r="D57" s="242" t="s">
        <v>190</v>
      </c>
      <c r="E57" s="242" t="s">
        <v>190</v>
      </c>
      <c r="F57" s="242" t="s">
        <v>190</v>
      </c>
      <c r="G57" s="218"/>
      <c r="H57" s="219"/>
      <c r="I57" s="243"/>
      <c r="J57" s="243"/>
      <c r="K57" s="243"/>
      <c r="L57" s="243"/>
      <c r="M57" s="279"/>
      <c r="N57" s="283"/>
      <c r="O57" s="283"/>
      <c r="P57" s="283"/>
      <c r="Q57" s="283"/>
      <c r="R57" s="248"/>
      <c r="S57" s="265"/>
      <c r="T57" s="265"/>
      <c r="U57" s="265"/>
      <c r="V57" s="265"/>
      <c r="W57" s="238"/>
      <c r="X57" s="239" t="s">
        <v>241</v>
      </c>
      <c r="Y57" s="239" t="s">
        <v>241</v>
      </c>
      <c r="Z57" s="239" t="s">
        <v>241</v>
      </c>
      <c r="AA57" s="239" t="s">
        <v>241</v>
      </c>
      <c r="AB57" s="280"/>
      <c r="AC57" s="284" t="s">
        <v>241</v>
      </c>
      <c r="AD57" s="284" t="s">
        <v>241</v>
      </c>
      <c r="AE57" s="284" t="s">
        <v>241</v>
      </c>
      <c r="AF57" s="284" t="s">
        <v>241</v>
      </c>
      <c r="AG57" s="281"/>
      <c r="AH57" s="285" t="s">
        <v>241</v>
      </c>
      <c r="AI57" s="285" t="s">
        <v>241</v>
      </c>
      <c r="AJ57" s="285" t="s">
        <v>241</v>
      </c>
      <c r="AK57" s="285" t="s">
        <v>241</v>
      </c>
      <c r="AL57" s="282"/>
      <c r="AM57" s="286"/>
      <c r="AN57" s="286"/>
      <c r="AO57" s="286"/>
      <c r="AP57" s="286"/>
      <c r="AQ57" s="328"/>
      <c r="AR57" s="328"/>
    </row>
    <row r="58" spans="1:44" ht="29.1" customHeight="1" outlineLevel="1">
      <c r="A58" s="6" t="s">
        <v>13</v>
      </c>
      <c r="B58" s="216"/>
      <c r="C58" s="242" t="s">
        <v>190</v>
      </c>
      <c r="D58" s="242" t="s">
        <v>190</v>
      </c>
      <c r="E58" s="242" t="s">
        <v>190</v>
      </c>
      <c r="F58" s="242" t="s">
        <v>190</v>
      </c>
      <c r="G58" s="218"/>
      <c r="H58" s="219"/>
      <c r="I58" s="243"/>
      <c r="J58" s="243"/>
      <c r="K58" s="243"/>
      <c r="L58" s="243"/>
      <c r="M58" s="279"/>
      <c r="N58" s="283"/>
      <c r="O58" s="283"/>
      <c r="P58" s="283"/>
      <c r="Q58" s="283"/>
      <c r="R58" s="248"/>
      <c r="S58" s="265"/>
      <c r="T58" s="265"/>
      <c r="U58" s="265"/>
      <c r="V58" s="265"/>
      <c r="W58" s="238"/>
      <c r="X58" s="239" t="s">
        <v>241</v>
      </c>
      <c r="Y58" s="239" t="s">
        <v>241</v>
      </c>
      <c r="Z58" s="239" t="s">
        <v>241</v>
      </c>
      <c r="AA58" s="239" t="s">
        <v>241</v>
      </c>
      <c r="AB58" s="280"/>
      <c r="AC58" s="284" t="s">
        <v>241</v>
      </c>
      <c r="AD58" s="284" t="s">
        <v>241</v>
      </c>
      <c r="AE58" s="284" t="s">
        <v>241</v>
      </c>
      <c r="AF58" s="284" t="s">
        <v>241</v>
      </c>
      <c r="AG58" s="281"/>
      <c r="AH58" s="285" t="s">
        <v>241</v>
      </c>
      <c r="AI58" s="285" t="s">
        <v>241</v>
      </c>
      <c r="AJ58" s="285" t="s">
        <v>241</v>
      </c>
      <c r="AK58" s="285" t="s">
        <v>241</v>
      </c>
      <c r="AL58" s="282"/>
      <c r="AM58" s="286"/>
      <c r="AN58" s="286"/>
      <c r="AO58" s="286"/>
      <c r="AP58" s="286"/>
      <c r="AQ58" s="328"/>
      <c r="AR58" s="328"/>
    </row>
    <row r="59" spans="1:44" ht="29.1" customHeight="1" outlineLevel="1">
      <c r="A59" s="6" t="s">
        <v>4</v>
      </c>
      <c r="B59" s="216"/>
      <c r="C59" s="242" t="s">
        <v>190</v>
      </c>
      <c r="D59" s="242" t="s">
        <v>190</v>
      </c>
      <c r="E59" s="242" t="s">
        <v>190</v>
      </c>
      <c r="F59" s="242" t="s">
        <v>190</v>
      </c>
      <c r="G59" s="218"/>
      <c r="H59" s="219"/>
      <c r="I59" s="243"/>
      <c r="J59" s="243"/>
      <c r="K59" s="243"/>
      <c r="L59" s="243"/>
      <c r="M59" s="279"/>
      <c r="N59" s="283"/>
      <c r="O59" s="283"/>
      <c r="P59" s="283"/>
      <c r="Q59" s="283"/>
      <c r="R59" s="248"/>
      <c r="S59" s="265"/>
      <c r="T59" s="265"/>
      <c r="U59" s="265"/>
      <c r="V59" s="265"/>
      <c r="W59" s="238"/>
      <c r="X59" s="239" t="s">
        <v>241</v>
      </c>
      <c r="Y59" s="239" t="s">
        <v>241</v>
      </c>
      <c r="Z59" s="239" t="s">
        <v>241</v>
      </c>
      <c r="AA59" s="239" t="s">
        <v>241</v>
      </c>
      <c r="AB59" s="280"/>
      <c r="AC59" s="284" t="s">
        <v>241</v>
      </c>
      <c r="AD59" s="284" t="s">
        <v>241</v>
      </c>
      <c r="AE59" s="284" t="s">
        <v>241</v>
      </c>
      <c r="AF59" s="284" t="s">
        <v>241</v>
      </c>
      <c r="AG59" s="281"/>
      <c r="AH59" s="285" t="s">
        <v>241</v>
      </c>
      <c r="AI59" s="285" t="s">
        <v>241</v>
      </c>
      <c r="AJ59" s="285" t="s">
        <v>241</v>
      </c>
      <c r="AK59" s="285" t="s">
        <v>241</v>
      </c>
      <c r="AL59" s="282"/>
      <c r="AM59" s="286"/>
      <c r="AN59" s="286"/>
      <c r="AO59" s="286"/>
      <c r="AP59" s="286"/>
      <c r="AQ59" s="328" t="s">
        <v>185</v>
      </c>
      <c r="AR59" s="328" t="s">
        <v>185</v>
      </c>
    </row>
    <row r="60" spans="1:44" ht="29.1" customHeight="1" outlineLevel="1">
      <c r="A60" s="7" t="s">
        <v>0</v>
      </c>
      <c r="B60" s="216"/>
      <c r="C60" s="242" t="s">
        <v>190</v>
      </c>
      <c r="D60" s="242" t="s">
        <v>190</v>
      </c>
      <c r="E60" s="242" t="s">
        <v>190</v>
      </c>
      <c r="F60" s="242" t="s">
        <v>190</v>
      </c>
      <c r="G60" s="218"/>
      <c r="H60" s="219"/>
      <c r="I60" s="243" t="s">
        <v>191</v>
      </c>
      <c r="J60" s="243" t="s">
        <v>191</v>
      </c>
      <c r="K60" s="243" t="s">
        <v>191</v>
      </c>
      <c r="L60" s="243" t="s">
        <v>191</v>
      </c>
      <c r="M60" s="279"/>
      <c r="N60" s="283"/>
      <c r="O60" s="283"/>
      <c r="P60" s="283"/>
      <c r="Q60" s="283"/>
      <c r="R60" s="248"/>
      <c r="S60" s="265"/>
      <c r="T60" s="265"/>
      <c r="U60" s="265"/>
      <c r="V60" s="265"/>
      <c r="W60" s="238"/>
      <c r="X60" s="239" t="s">
        <v>238</v>
      </c>
      <c r="Y60" s="239" t="s">
        <v>238</v>
      </c>
      <c r="Z60" s="239" t="s">
        <v>238</v>
      </c>
      <c r="AA60" s="239" t="s">
        <v>238</v>
      </c>
      <c r="AB60" s="280"/>
      <c r="AC60" s="284" t="s">
        <v>238</v>
      </c>
      <c r="AD60" s="284" t="s">
        <v>238</v>
      </c>
      <c r="AE60" s="284" t="s">
        <v>238</v>
      </c>
      <c r="AF60" s="284" t="s">
        <v>238</v>
      </c>
      <c r="AG60" s="281"/>
      <c r="AH60" s="285" t="s">
        <v>238</v>
      </c>
      <c r="AI60" s="285" t="s">
        <v>238</v>
      </c>
      <c r="AJ60" s="285" t="s">
        <v>238</v>
      </c>
      <c r="AK60" s="285" t="s">
        <v>238</v>
      </c>
      <c r="AL60" s="282"/>
      <c r="AM60" s="286" t="s">
        <v>191</v>
      </c>
      <c r="AN60" s="286" t="s">
        <v>191</v>
      </c>
      <c r="AO60" s="286" t="s">
        <v>191</v>
      </c>
      <c r="AP60" s="286" t="s">
        <v>191</v>
      </c>
      <c r="AQ60" s="328" t="s">
        <v>185</v>
      </c>
      <c r="AR60" s="328" t="s">
        <v>185</v>
      </c>
    </row>
    <row r="61" spans="1:44" ht="29.1" customHeight="1" outlineLevel="1">
      <c r="A61" s="6" t="s">
        <v>15</v>
      </c>
      <c r="B61" s="216"/>
      <c r="C61" s="242" t="s">
        <v>190</v>
      </c>
      <c r="D61" s="242" t="s">
        <v>190</v>
      </c>
      <c r="E61" s="242" t="s">
        <v>190</v>
      </c>
      <c r="F61" s="242" t="s">
        <v>190</v>
      </c>
      <c r="G61" s="218"/>
      <c r="H61" s="219"/>
      <c r="I61" s="243"/>
      <c r="J61" s="243"/>
      <c r="K61" s="243"/>
      <c r="L61" s="243"/>
      <c r="M61" s="279"/>
      <c r="N61" s="283"/>
      <c r="O61" s="283"/>
      <c r="P61" s="283"/>
      <c r="Q61" s="283"/>
      <c r="R61" s="248"/>
      <c r="S61" s="265"/>
      <c r="T61" s="265"/>
      <c r="U61" s="265"/>
      <c r="V61" s="265"/>
      <c r="W61" s="238"/>
      <c r="X61" s="239" t="s">
        <v>241</v>
      </c>
      <c r="Y61" s="239" t="s">
        <v>241</v>
      </c>
      <c r="Z61" s="239" t="s">
        <v>241</v>
      </c>
      <c r="AA61" s="239" t="s">
        <v>241</v>
      </c>
      <c r="AB61" s="280"/>
      <c r="AC61" s="284" t="s">
        <v>241</v>
      </c>
      <c r="AD61" s="284" t="s">
        <v>241</v>
      </c>
      <c r="AE61" s="284" t="s">
        <v>241</v>
      </c>
      <c r="AF61" s="284" t="s">
        <v>241</v>
      </c>
      <c r="AG61" s="281"/>
      <c r="AH61" s="285" t="s">
        <v>241</v>
      </c>
      <c r="AI61" s="285" t="s">
        <v>241</v>
      </c>
      <c r="AJ61" s="285" t="s">
        <v>241</v>
      </c>
      <c r="AK61" s="285" t="s">
        <v>241</v>
      </c>
      <c r="AL61" s="282"/>
      <c r="AM61" s="286"/>
      <c r="AN61" s="286"/>
      <c r="AO61" s="286"/>
      <c r="AP61" s="286"/>
      <c r="AQ61" s="328"/>
      <c r="AR61" s="328"/>
    </row>
    <row r="62" spans="1:44" ht="29.1" customHeight="1" outlineLevel="1">
      <c r="A62" s="6" t="s">
        <v>21</v>
      </c>
      <c r="B62" s="216"/>
      <c r="C62" s="242" t="s">
        <v>190</v>
      </c>
      <c r="D62" s="242" t="s">
        <v>190</v>
      </c>
      <c r="E62" s="242" t="s">
        <v>190</v>
      </c>
      <c r="F62" s="242" t="s">
        <v>190</v>
      </c>
      <c r="G62" s="218"/>
      <c r="H62" s="219"/>
      <c r="I62" s="243"/>
      <c r="J62" s="243"/>
      <c r="K62" s="243"/>
      <c r="L62" s="243"/>
      <c r="M62" s="279"/>
      <c r="N62" s="283"/>
      <c r="O62" s="283"/>
      <c r="P62" s="283"/>
      <c r="Q62" s="283"/>
      <c r="R62" s="248"/>
      <c r="S62" s="265"/>
      <c r="T62" s="265"/>
      <c r="U62" s="265"/>
      <c r="V62" s="265"/>
      <c r="W62" s="238"/>
      <c r="X62" s="239" t="s">
        <v>241</v>
      </c>
      <c r="Y62" s="239" t="s">
        <v>241</v>
      </c>
      <c r="Z62" s="239" t="s">
        <v>241</v>
      </c>
      <c r="AA62" s="239" t="s">
        <v>241</v>
      </c>
      <c r="AB62" s="280"/>
      <c r="AC62" s="284" t="s">
        <v>241</v>
      </c>
      <c r="AD62" s="284" t="s">
        <v>241</v>
      </c>
      <c r="AE62" s="284" t="s">
        <v>241</v>
      </c>
      <c r="AF62" s="284" t="s">
        <v>241</v>
      </c>
      <c r="AG62" s="281"/>
      <c r="AH62" s="285" t="s">
        <v>241</v>
      </c>
      <c r="AI62" s="285" t="s">
        <v>241</v>
      </c>
      <c r="AJ62" s="285" t="s">
        <v>241</v>
      </c>
      <c r="AK62" s="285" t="s">
        <v>241</v>
      </c>
      <c r="AL62" s="282"/>
      <c r="AM62" s="286"/>
      <c r="AN62" s="286"/>
      <c r="AO62" s="286"/>
      <c r="AP62" s="286"/>
      <c r="AQ62" s="328"/>
      <c r="AR62" s="328"/>
    </row>
    <row r="63" spans="1:44" ht="29.1" customHeight="1" outlineLevel="1">
      <c r="A63" s="6" t="s">
        <v>10</v>
      </c>
      <c r="B63" s="216"/>
      <c r="C63" s="242" t="s">
        <v>190</v>
      </c>
      <c r="D63" s="242" t="s">
        <v>190</v>
      </c>
      <c r="E63" s="242" t="s">
        <v>190</v>
      </c>
      <c r="F63" s="242" t="s">
        <v>190</v>
      </c>
      <c r="G63" s="218"/>
      <c r="H63" s="219"/>
      <c r="I63" s="243"/>
      <c r="J63" s="243"/>
      <c r="K63" s="243"/>
      <c r="L63" s="243"/>
      <c r="M63" s="279"/>
      <c r="N63" s="283"/>
      <c r="O63" s="283"/>
      <c r="P63" s="283"/>
      <c r="Q63" s="283"/>
      <c r="R63" s="248"/>
      <c r="S63" s="265"/>
      <c r="T63" s="265"/>
      <c r="U63" s="265"/>
      <c r="V63" s="265"/>
      <c r="W63" s="238"/>
      <c r="X63" s="239" t="s">
        <v>241</v>
      </c>
      <c r="Y63" s="239" t="s">
        <v>241</v>
      </c>
      <c r="Z63" s="239" t="s">
        <v>241</v>
      </c>
      <c r="AA63" s="239" t="s">
        <v>241</v>
      </c>
      <c r="AB63" s="280"/>
      <c r="AC63" s="284" t="s">
        <v>241</v>
      </c>
      <c r="AD63" s="284" t="s">
        <v>241</v>
      </c>
      <c r="AE63" s="284" t="s">
        <v>241</v>
      </c>
      <c r="AF63" s="284" t="s">
        <v>241</v>
      </c>
      <c r="AG63" s="281"/>
      <c r="AH63" s="285" t="s">
        <v>241</v>
      </c>
      <c r="AI63" s="285" t="s">
        <v>241</v>
      </c>
      <c r="AJ63" s="285" t="s">
        <v>241</v>
      </c>
      <c r="AK63" s="285" t="s">
        <v>241</v>
      </c>
      <c r="AL63" s="282"/>
      <c r="AM63" s="286"/>
      <c r="AN63" s="286"/>
      <c r="AO63" s="286"/>
      <c r="AP63" s="286"/>
      <c r="AQ63" s="328"/>
      <c r="AR63" s="328"/>
    </row>
    <row r="64" spans="1:44" ht="29.1" customHeight="1" outlineLevel="1">
      <c r="A64" s="6" t="s">
        <v>2</v>
      </c>
      <c r="B64" s="216" t="s">
        <v>124</v>
      </c>
      <c r="C64" s="242" t="s">
        <v>190</v>
      </c>
      <c r="D64" s="242" t="s">
        <v>190</v>
      </c>
      <c r="E64" s="242" t="s">
        <v>190</v>
      </c>
      <c r="F64" s="242" t="s">
        <v>190</v>
      </c>
      <c r="G64" s="218"/>
      <c r="H64" s="219"/>
      <c r="I64" s="243"/>
      <c r="J64" s="243"/>
      <c r="K64" s="243"/>
      <c r="L64" s="243"/>
      <c r="M64" s="279"/>
      <c r="N64" s="283"/>
      <c r="O64" s="283"/>
      <c r="P64" s="283"/>
      <c r="Q64" s="283"/>
      <c r="R64" s="248"/>
      <c r="S64" s="265"/>
      <c r="T64" s="265"/>
      <c r="U64" s="265"/>
      <c r="V64" s="265"/>
      <c r="W64" s="238"/>
      <c r="X64" s="239" t="s">
        <v>241</v>
      </c>
      <c r="Y64" s="239" t="s">
        <v>241</v>
      </c>
      <c r="Z64" s="239" t="s">
        <v>241</v>
      </c>
      <c r="AA64" s="239" t="s">
        <v>241</v>
      </c>
      <c r="AB64" s="280"/>
      <c r="AC64" s="284" t="s">
        <v>241</v>
      </c>
      <c r="AD64" s="284" t="s">
        <v>241</v>
      </c>
      <c r="AE64" s="284" t="s">
        <v>241</v>
      </c>
      <c r="AF64" s="284" t="s">
        <v>241</v>
      </c>
      <c r="AG64" s="281"/>
      <c r="AH64" s="285" t="s">
        <v>241</v>
      </c>
      <c r="AI64" s="285" t="s">
        <v>241</v>
      </c>
      <c r="AJ64" s="285" t="s">
        <v>241</v>
      </c>
      <c r="AK64" s="285" t="s">
        <v>241</v>
      </c>
      <c r="AL64" s="282"/>
      <c r="AM64" s="286"/>
      <c r="AN64" s="286"/>
      <c r="AO64" s="286"/>
      <c r="AP64" s="286"/>
      <c r="AQ64" s="328" t="s">
        <v>185</v>
      </c>
      <c r="AR64" s="328" t="s">
        <v>185</v>
      </c>
    </row>
    <row r="65" spans="1:44" ht="29.1" customHeight="1" outlineLevel="1">
      <c r="A65" s="6" t="s">
        <v>23</v>
      </c>
      <c r="B65" s="216"/>
      <c r="C65" s="242" t="s">
        <v>190</v>
      </c>
      <c r="D65" s="242" t="s">
        <v>190</v>
      </c>
      <c r="E65" s="242" t="s">
        <v>190</v>
      </c>
      <c r="F65" s="242" t="s">
        <v>190</v>
      </c>
      <c r="G65" s="218"/>
      <c r="H65" s="219"/>
      <c r="I65" s="243"/>
      <c r="J65" s="243"/>
      <c r="K65" s="243"/>
      <c r="L65" s="243"/>
      <c r="M65" s="279"/>
      <c r="N65" s="283"/>
      <c r="O65" s="283"/>
      <c r="P65" s="283"/>
      <c r="Q65" s="283"/>
      <c r="R65" s="248"/>
      <c r="S65" s="265"/>
      <c r="T65" s="265"/>
      <c r="U65" s="265"/>
      <c r="V65" s="265"/>
      <c r="W65" s="238"/>
      <c r="X65" s="239" t="s">
        <v>241</v>
      </c>
      <c r="Y65" s="239" t="s">
        <v>241</v>
      </c>
      <c r="Z65" s="239" t="s">
        <v>241</v>
      </c>
      <c r="AA65" s="239" t="s">
        <v>241</v>
      </c>
      <c r="AB65" s="280"/>
      <c r="AC65" s="284" t="s">
        <v>241</v>
      </c>
      <c r="AD65" s="284" t="s">
        <v>241</v>
      </c>
      <c r="AE65" s="284" t="s">
        <v>241</v>
      </c>
      <c r="AF65" s="284" t="s">
        <v>241</v>
      </c>
      <c r="AG65" s="281"/>
      <c r="AH65" s="285" t="s">
        <v>241</v>
      </c>
      <c r="AI65" s="285" t="s">
        <v>241</v>
      </c>
      <c r="AJ65" s="285" t="s">
        <v>241</v>
      </c>
      <c r="AK65" s="285" t="s">
        <v>241</v>
      </c>
      <c r="AL65" s="282"/>
      <c r="AM65" s="286"/>
      <c r="AN65" s="286"/>
      <c r="AO65" s="286"/>
      <c r="AP65" s="286"/>
      <c r="AQ65" s="328"/>
      <c r="AR65" s="328"/>
    </row>
    <row r="66" spans="1:44" ht="29.1" customHeight="1" outlineLevel="1">
      <c r="A66" s="6" t="s">
        <v>17</v>
      </c>
      <c r="B66" s="216"/>
      <c r="C66" s="242" t="s">
        <v>190</v>
      </c>
      <c r="D66" s="242" t="s">
        <v>190</v>
      </c>
      <c r="E66" s="242" t="s">
        <v>190</v>
      </c>
      <c r="F66" s="242" t="s">
        <v>190</v>
      </c>
      <c r="G66" s="218"/>
      <c r="H66" s="219"/>
      <c r="I66" s="243"/>
      <c r="J66" s="243"/>
      <c r="K66" s="243"/>
      <c r="L66" s="243"/>
      <c r="M66" s="279"/>
      <c r="N66" s="283"/>
      <c r="O66" s="283"/>
      <c r="P66" s="283"/>
      <c r="Q66" s="283"/>
      <c r="R66" s="248"/>
      <c r="S66" s="265"/>
      <c r="T66" s="265"/>
      <c r="U66" s="265"/>
      <c r="V66" s="265"/>
      <c r="W66" s="238"/>
      <c r="X66" s="239" t="s">
        <v>241</v>
      </c>
      <c r="Y66" s="239" t="s">
        <v>241</v>
      </c>
      <c r="Z66" s="239" t="s">
        <v>241</v>
      </c>
      <c r="AA66" s="239" t="s">
        <v>241</v>
      </c>
      <c r="AB66" s="280"/>
      <c r="AC66" s="284" t="s">
        <v>241</v>
      </c>
      <c r="AD66" s="284" t="s">
        <v>241</v>
      </c>
      <c r="AE66" s="284" t="s">
        <v>241</v>
      </c>
      <c r="AF66" s="284" t="s">
        <v>241</v>
      </c>
      <c r="AG66" s="281"/>
      <c r="AH66" s="285" t="s">
        <v>241</v>
      </c>
      <c r="AI66" s="285" t="s">
        <v>241</v>
      </c>
      <c r="AJ66" s="285" t="s">
        <v>241</v>
      </c>
      <c r="AK66" s="285" t="s">
        <v>241</v>
      </c>
      <c r="AL66" s="282"/>
      <c r="AM66" s="286"/>
      <c r="AN66" s="286"/>
      <c r="AO66" s="286"/>
      <c r="AP66" s="286"/>
      <c r="AQ66" s="328"/>
      <c r="AR66" s="328"/>
    </row>
    <row r="67" spans="1:44" ht="29.1" customHeight="1" outlineLevel="1">
      <c r="A67" s="6" t="s">
        <v>24</v>
      </c>
      <c r="B67" s="216"/>
      <c r="C67" s="242" t="s">
        <v>190</v>
      </c>
      <c r="D67" s="242" t="s">
        <v>190</v>
      </c>
      <c r="E67" s="242" t="s">
        <v>190</v>
      </c>
      <c r="F67" s="242" t="s">
        <v>190</v>
      </c>
      <c r="G67" s="218"/>
      <c r="H67" s="219"/>
      <c r="I67" s="243"/>
      <c r="J67" s="243"/>
      <c r="K67" s="243"/>
      <c r="L67" s="243"/>
      <c r="M67" s="279"/>
      <c r="N67" s="283"/>
      <c r="O67" s="283"/>
      <c r="P67" s="283"/>
      <c r="Q67" s="283"/>
      <c r="R67" s="248"/>
      <c r="S67" s="265"/>
      <c r="T67" s="265"/>
      <c r="U67" s="265"/>
      <c r="V67" s="265"/>
      <c r="W67" s="238"/>
      <c r="X67" s="239" t="s">
        <v>241</v>
      </c>
      <c r="Y67" s="239" t="s">
        <v>241</v>
      </c>
      <c r="Z67" s="239" t="s">
        <v>241</v>
      </c>
      <c r="AA67" s="239" t="s">
        <v>241</v>
      </c>
      <c r="AB67" s="280"/>
      <c r="AC67" s="284" t="s">
        <v>241</v>
      </c>
      <c r="AD67" s="284" t="s">
        <v>241</v>
      </c>
      <c r="AE67" s="284" t="s">
        <v>241</v>
      </c>
      <c r="AF67" s="284" t="s">
        <v>241</v>
      </c>
      <c r="AG67" s="281"/>
      <c r="AH67" s="285" t="s">
        <v>241</v>
      </c>
      <c r="AI67" s="285" t="s">
        <v>241</v>
      </c>
      <c r="AJ67" s="285" t="s">
        <v>241</v>
      </c>
      <c r="AK67" s="285" t="s">
        <v>241</v>
      </c>
      <c r="AL67" s="282"/>
      <c r="AM67" s="286"/>
      <c r="AN67" s="286"/>
      <c r="AO67" s="286"/>
      <c r="AP67" s="286"/>
      <c r="AQ67" s="328"/>
      <c r="AR67" s="328"/>
    </row>
    <row r="68" spans="1:44" ht="29.1" customHeight="1" outlineLevel="1">
      <c r="A68" s="6" t="s">
        <v>27</v>
      </c>
      <c r="B68" s="216"/>
      <c r="C68" s="242" t="s">
        <v>190</v>
      </c>
      <c r="D68" s="242" t="s">
        <v>190</v>
      </c>
      <c r="E68" s="242" t="s">
        <v>190</v>
      </c>
      <c r="F68" s="242" t="s">
        <v>190</v>
      </c>
      <c r="G68" s="218"/>
      <c r="H68" s="219"/>
      <c r="I68" s="243"/>
      <c r="J68" s="243"/>
      <c r="K68" s="243"/>
      <c r="L68" s="243"/>
      <c r="M68" s="279"/>
      <c r="N68" s="283"/>
      <c r="O68" s="283"/>
      <c r="P68" s="283"/>
      <c r="Q68" s="283"/>
      <c r="R68" s="248"/>
      <c r="S68" s="265"/>
      <c r="T68" s="265"/>
      <c r="U68" s="265"/>
      <c r="V68" s="265"/>
      <c r="W68" s="238"/>
      <c r="X68" s="239" t="s">
        <v>241</v>
      </c>
      <c r="Y68" s="239" t="s">
        <v>241</v>
      </c>
      <c r="Z68" s="239" t="s">
        <v>241</v>
      </c>
      <c r="AA68" s="239" t="s">
        <v>241</v>
      </c>
      <c r="AB68" s="280"/>
      <c r="AC68" s="284" t="s">
        <v>241</v>
      </c>
      <c r="AD68" s="284" t="s">
        <v>241</v>
      </c>
      <c r="AE68" s="284" t="s">
        <v>241</v>
      </c>
      <c r="AF68" s="284" t="s">
        <v>241</v>
      </c>
      <c r="AG68" s="281"/>
      <c r="AH68" s="285" t="s">
        <v>241</v>
      </c>
      <c r="AI68" s="285" t="s">
        <v>241</v>
      </c>
      <c r="AJ68" s="285" t="s">
        <v>241</v>
      </c>
      <c r="AK68" s="285" t="s">
        <v>241</v>
      </c>
      <c r="AL68" s="282"/>
      <c r="AM68" s="286"/>
      <c r="AN68" s="286"/>
      <c r="AO68" s="286"/>
      <c r="AP68" s="286"/>
      <c r="AQ68" s="328"/>
      <c r="AR68" s="328"/>
    </row>
    <row r="69" spans="1:44" ht="29.1" customHeight="1" outlineLevel="1">
      <c r="A69" s="6" t="s">
        <v>8</v>
      </c>
      <c r="B69" s="216"/>
      <c r="C69" s="242" t="s">
        <v>190</v>
      </c>
      <c r="D69" s="242" t="s">
        <v>190</v>
      </c>
      <c r="E69" s="242" t="s">
        <v>190</v>
      </c>
      <c r="F69" s="242" t="s">
        <v>190</v>
      </c>
      <c r="G69" s="218"/>
      <c r="H69" s="219"/>
      <c r="I69" s="243"/>
      <c r="J69" s="243"/>
      <c r="K69" s="243"/>
      <c r="L69" s="243"/>
      <c r="M69" s="279"/>
      <c r="N69" s="283"/>
      <c r="O69" s="283"/>
      <c r="P69" s="283"/>
      <c r="Q69" s="283"/>
      <c r="R69" s="248"/>
      <c r="S69" s="265"/>
      <c r="T69" s="265"/>
      <c r="U69" s="265"/>
      <c r="V69" s="265"/>
      <c r="W69" s="238"/>
      <c r="X69" s="239" t="s">
        <v>241</v>
      </c>
      <c r="Y69" s="239" t="s">
        <v>241</v>
      </c>
      <c r="Z69" s="239" t="s">
        <v>241</v>
      </c>
      <c r="AA69" s="239" t="s">
        <v>241</v>
      </c>
      <c r="AB69" s="280"/>
      <c r="AC69" s="284" t="s">
        <v>241</v>
      </c>
      <c r="AD69" s="284" t="s">
        <v>241</v>
      </c>
      <c r="AE69" s="284" t="s">
        <v>241</v>
      </c>
      <c r="AF69" s="284" t="s">
        <v>241</v>
      </c>
      <c r="AG69" s="281"/>
      <c r="AH69" s="285" t="s">
        <v>241</v>
      </c>
      <c r="AI69" s="285" t="s">
        <v>241</v>
      </c>
      <c r="AJ69" s="285" t="s">
        <v>241</v>
      </c>
      <c r="AK69" s="285" t="s">
        <v>241</v>
      </c>
      <c r="AL69" s="282"/>
      <c r="AM69" s="286"/>
      <c r="AN69" s="286"/>
      <c r="AO69" s="286"/>
      <c r="AP69" s="286"/>
      <c r="AQ69" s="328" t="s">
        <v>185</v>
      </c>
      <c r="AR69" s="328" t="s">
        <v>185</v>
      </c>
    </row>
    <row r="70" spans="1:44" ht="29.1" customHeight="1" outlineLevel="1">
      <c r="A70" s="6" t="s">
        <v>11</v>
      </c>
      <c r="B70" s="216"/>
      <c r="C70" s="242" t="s">
        <v>190</v>
      </c>
      <c r="D70" s="242" t="s">
        <v>190</v>
      </c>
      <c r="E70" s="242" t="s">
        <v>190</v>
      </c>
      <c r="F70" s="242" t="s">
        <v>190</v>
      </c>
      <c r="G70" s="218"/>
      <c r="H70" s="219"/>
      <c r="I70" s="243"/>
      <c r="J70" s="243"/>
      <c r="K70" s="243"/>
      <c r="L70" s="243"/>
      <c r="M70" s="279"/>
      <c r="N70" s="283"/>
      <c r="O70" s="283"/>
      <c r="P70" s="283"/>
      <c r="Q70" s="283"/>
      <c r="R70" s="248"/>
      <c r="S70" s="265"/>
      <c r="T70" s="265"/>
      <c r="U70" s="265"/>
      <c r="V70" s="265"/>
      <c r="W70" s="238"/>
      <c r="X70" s="239" t="s">
        <v>241</v>
      </c>
      <c r="Y70" s="239" t="s">
        <v>241</v>
      </c>
      <c r="Z70" s="239" t="s">
        <v>241</v>
      </c>
      <c r="AA70" s="239" t="s">
        <v>241</v>
      </c>
      <c r="AB70" s="280"/>
      <c r="AC70" s="284" t="s">
        <v>241</v>
      </c>
      <c r="AD70" s="284" t="s">
        <v>241</v>
      </c>
      <c r="AE70" s="284" t="s">
        <v>241</v>
      </c>
      <c r="AF70" s="284" t="s">
        <v>241</v>
      </c>
      <c r="AG70" s="281"/>
      <c r="AH70" s="285" t="s">
        <v>241</v>
      </c>
      <c r="AI70" s="285" t="s">
        <v>241</v>
      </c>
      <c r="AJ70" s="285" t="s">
        <v>241</v>
      </c>
      <c r="AK70" s="285" t="s">
        <v>241</v>
      </c>
      <c r="AL70" s="282"/>
      <c r="AM70" s="286"/>
      <c r="AN70" s="286"/>
      <c r="AO70" s="286"/>
      <c r="AP70" s="286"/>
      <c r="AQ70" s="328"/>
      <c r="AR70" s="328"/>
    </row>
    <row r="71" spans="1:44" ht="29.1" customHeight="1" outlineLevel="1">
      <c r="A71" s="6" t="s">
        <v>14</v>
      </c>
      <c r="B71" s="216"/>
      <c r="C71" s="242" t="s">
        <v>190</v>
      </c>
      <c r="D71" s="242" t="s">
        <v>190</v>
      </c>
      <c r="E71" s="242" t="s">
        <v>190</v>
      </c>
      <c r="F71" s="242" t="s">
        <v>190</v>
      </c>
      <c r="G71" s="218"/>
      <c r="H71" s="219"/>
      <c r="I71" s="243"/>
      <c r="J71" s="243"/>
      <c r="K71" s="243"/>
      <c r="L71" s="243"/>
      <c r="M71" s="279"/>
      <c r="N71" s="283"/>
      <c r="O71" s="283"/>
      <c r="P71" s="283"/>
      <c r="Q71" s="283"/>
      <c r="R71" s="248"/>
      <c r="S71" s="265"/>
      <c r="T71" s="265"/>
      <c r="U71" s="265"/>
      <c r="V71" s="265"/>
      <c r="W71" s="238"/>
      <c r="X71" s="239" t="s">
        <v>241</v>
      </c>
      <c r="Y71" s="239" t="s">
        <v>241</v>
      </c>
      <c r="Z71" s="239" t="s">
        <v>241</v>
      </c>
      <c r="AA71" s="239" t="s">
        <v>241</v>
      </c>
      <c r="AB71" s="280"/>
      <c r="AC71" s="284" t="s">
        <v>241</v>
      </c>
      <c r="AD71" s="284" t="s">
        <v>241</v>
      </c>
      <c r="AE71" s="284" t="s">
        <v>241</v>
      </c>
      <c r="AF71" s="284" t="s">
        <v>241</v>
      </c>
      <c r="AG71" s="281"/>
      <c r="AH71" s="285" t="s">
        <v>241</v>
      </c>
      <c r="AI71" s="285" t="s">
        <v>241</v>
      </c>
      <c r="AJ71" s="285" t="s">
        <v>241</v>
      </c>
      <c r="AK71" s="285" t="s">
        <v>241</v>
      </c>
      <c r="AL71" s="282"/>
      <c r="AM71" s="286"/>
      <c r="AN71" s="286"/>
      <c r="AO71" s="286"/>
      <c r="AP71" s="286"/>
      <c r="AQ71" s="328"/>
      <c r="AR71" s="328"/>
    </row>
    <row r="72" spans="1:44" ht="29.1" customHeight="1" outlineLevel="1">
      <c r="A72" s="6" t="s">
        <v>12</v>
      </c>
      <c r="B72" s="216"/>
      <c r="C72" s="242" t="s">
        <v>190</v>
      </c>
      <c r="D72" s="242" t="s">
        <v>190</v>
      </c>
      <c r="E72" s="242" t="s">
        <v>190</v>
      </c>
      <c r="F72" s="242" t="s">
        <v>190</v>
      </c>
      <c r="G72" s="218"/>
      <c r="H72" s="219"/>
      <c r="I72" s="243"/>
      <c r="J72" s="243"/>
      <c r="K72" s="243"/>
      <c r="L72" s="243"/>
      <c r="M72" s="279"/>
      <c r="N72" s="283"/>
      <c r="O72" s="283"/>
      <c r="P72" s="283"/>
      <c r="Q72" s="283"/>
      <c r="R72" s="248"/>
      <c r="S72" s="265"/>
      <c r="T72" s="265"/>
      <c r="U72" s="265"/>
      <c r="V72" s="265"/>
      <c r="W72" s="238"/>
      <c r="X72" s="239" t="s">
        <v>241</v>
      </c>
      <c r="Y72" s="239" t="s">
        <v>241</v>
      </c>
      <c r="Z72" s="239" t="s">
        <v>241</v>
      </c>
      <c r="AA72" s="239" t="s">
        <v>241</v>
      </c>
      <c r="AB72" s="280"/>
      <c r="AC72" s="284" t="s">
        <v>241</v>
      </c>
      <c r="AD72" s="284" t="s">
        <v>241</v>
      </c>
      <c r="AE72" s="284" t="s">
        <v>241</v>
      </c>
      <c r="AF72" s="284" t="s">
        <v>241</v>
      </c>
      <c r="AG72" s="281"/>
      <c r="AH72" s="285" t="s">
        <v>241</v>
      </c>
      <c r="AI72" s="285" t="s">
        <v>241</v>
      </c>
      <c r="AJ72" s="285" t="s">
        <v>241</v>
      </c>
      <c r="AK72" s="285" t="s">
        <v>241</v>
      </c>
      <c r="AL72" s="282"/>
      <c r="AM72" s="286"/>
      <c r="AN72" s="286"/>
      <c r="AO72" s="286"/>
      <c r="AP72" s="286"/>
      <c r="AQ72" s="328"/>
      <c r="AR72" s="328"/>
    </row>
    <row r="73" spans="1:44" ht="29.1" customHeight="1" outlineLevel="1">
      <c r="A73" s="6" t="s">
        <v>25</v>
      </c>
      <c r="B73" s="216"/>
      <c r="C73" s="242" t="s">
        <v>190</v>
      </c>
      <c r="D73" s="242" t="s">
        <v>190</v>
      </c>
      <c r="E73" s="242" t="s">
        <v>190</v>
      </c>
      <c r="F73" s="242" t="s">
        <v>190</v>
      </c>
      <c r="G73" s="218"/>
      <c r="H73" s="219"/>
      <c r="I73" s="243"/>
      <c r="J73" s="243"/>
      <c r="K73" s="243"/>
      <c r="L73" s="243"/>
      <c r="M73" s="279"/>
      <c r="N73" s="283"/>
      <c r="O73" s="283"/>
      <c r="P73" s="283"/>
      <c r="Q73" s="283"/>
      <c r="R73" s="248"/>
      <c r="S73" s="265"/>
      <c r="T73" s="265"/>
      <c r="U73" s="265"/>
      <c r="V73" s="265"/>
      <c r="W73" s="238"/>
      <c r="X73" s="239" t="s">
        <v>241</v>
      </c>
      <c r="Y73" s="239" t="s">
        <v>241</v>
      </c>
      <c r="Z73" s="239" t="s">
        <v>241</v>
      </c>
      <c r="AA73" s="239" t="s">
        <v>241</v>
      </c>
      <c r="AB73" s="280"/>
      <c r="AC73" s="284" t="s">
        <v>241</v>
      </c>
      <c r="AD73" s="284" t="s">
        <v>241</v>
      </c>
      <c r="AE73" s="284" t="s">
        <v>241</v>
      </c>
      <c r="AF73" s="284" t="s">
        <v>241</v>
      </c>
      <c r="AG73" s="281"/>
      <c r="AH73" s="285" t="s">
        <v>241</v>
      </c>
      <c r="AI73" s="285" t="s">
        <v>241</v>
      </c>
      <c r="AJ73" s="285" t="s">
        <v>241</v>
      </c>
      <c r="AK73" s="285" t="s">
        <v>241</v>
      </c>
      <c r="AL73" s="282"/>
      <c r="AM73" s="286"/>
      <c r="AN73" s="286"/>
      <c r="AO73" s="286"/>
      <c r="AP73" s="286"/>
      <c r="AQ73" s="328"/>
      <c r="AR73" s="328"/>
    </row>
    <row r="74" spans="1:44" ht="29.1" customHeight="1" outlineLevel="1">
      <c r="A74" s="6" t="s">
        <v>26</v>
      </c>
      <c r="B74" s="216" t="s">
        <v>124</v>
      </c>
      <c r="C74" s="242" t="s">
        <v>190</v>
      </c>
      <c r="D74" s="242" t="s">
        <v>190</v>
      </c>
      <c r="E74" s="242" t="s">
        <v>190</v>
      </c>
      <c r="F74" s="242" t="s">
        <v>190</v>
      </c>
      <c r="G74" s="218"/>
      <c r="H74" s="219"/>
      <c r="I74" s="243"/>
      <c r="J74" s="243"/>
      <c r="K74" s="243"/>
      <c r="L74" s="243"/>
      <c r="M74" s="279"/>
      <c r="N74" s="283"/>
      <c r="O74" s="283"/>
      <c r="P74" s="283"/>
      <c r="Q74" s="283"/>
      <c r="R74" s="248"/>
      <c r="S74" s="265"/>
      <c r="T74" s="265"/>
      <c r="U74" s="265"/>
      <c r="V74" s="265"/>
      <c r="W74" s="238"/>
      <c r="X74" s="239" t="s">
        <v>241</v>
      </c>
      <c r="Y74" s="239" t="s">
        <v>241</v>
      </c>
      <c r="Z74" s="239" t="s">
        <v>241</v>
      </c>
      <c r="AA74" s="239" t="s">
        <v>241</v>
      </c>
      <c r="AB74" s="280"/>
      <c r="AC74" s="284" t="s">
        <v>241</v>
      </c>
      <c r="AD74" s="284" t="s">
        <v>241</v>
      </c>
      <c r="AE74" s="284" t="s">
        <v>241</v>
      </c>
      <c r="AF74" s="284" t="s">
        <v>241</v>
      </c>
      <c r="AG74" s="281"/>
      <c r="AH74" s="285" t="s">
        <v>241</v>
      </c>
      <c r="AI74" s="285" t="s">
        <v>241</v>
      </c>
      <c r="AJ74" s="285" t="s">
        <v>241</v>
      </c>
      <c r="AK74" s="285" t="s">
        <v>241</v>
      </c>
      <c r="AL74" s="282"/>
      <c r="AM74" s="286"/>
      <c r="AN74" s="286"/>
      <c r="AO74" s="286"/>
      <c r="AP74" s="286"/>
      <c r="AQ74" s="328"/>
      <c r="AR74" s="328"/>
    </row>
    <row r="75" spans="1:44" ht="29.1" customHeight="1" outlineLevel="1">
      <c r="A75" s="6" t="s">
        <v>5</v>
      </c>
      <c r="B75" s="216" t="s">
        <v>124</v>
      </c>
      <c r="C75" s="242" t="s">
        <v>190</v>
      </c>
      <c r="D75" s="242" t="s">
        <v>190</v>
      </c>
      <c r="E75" s="242" t="s">
        <v>190</v>
      </c>
      <c r="F75" s="242" t="s">
        <v>190</v>
      </c>
      <c r="G75" s="218"/>
      <c r="H75" s="219"/>
      <c r="I75" s="243"/>
      <c r="J75" s="243"/>
      <c r="K75" s="243"/>
      <c r="L75" s="243"/>
      <c r="M75" s="279"/>
      <c r="N75" s="283"/>
      <c r="O75" s="283"/>
      <c r="P75" s="283"/>
      <c r="Q75" s="283"/>
      <c r="R75" s="248"/>
      <c r="S75" s="265"/>
      <c r="T75" s="265"/>
      <c r="U75" s="265"/>
      <c r="V75" s="265"/>
      <c r="W75" s="238"/>
      <c r="X75" s="239" t="s">
        <v>241</v>
      </c>
      <c r="Y75" s="239" t="s">
        <v>241</v>
      </c>
      <c r="Z75" s="239" t="s">
        <v>241</v>
      </c>
      <c r="AA75" s="239" t="s">
        <v>241</v>
      </c>
      <c r="AB75" s="280"/>
      <c r="AC75" s="284" t="s">
        <v>241</v>
      </c>
      <c r="AD75" s="284" t="s">
        <v>241</v>
      </c>
      <c r="AE75" s="284" t="s">
        <v>241</v>
      </c>
      <c r="AF75" s="284" t="s">
        <v>241</v>
      </c>
      <c r="AG75" s="281"/>
      <c r="AH75" s="285" t="s">
        <v>241</v>
      </c>
      <c r="AI75" s="285" t="s">
        <v>241</v>
      </c>
      <c r="AJ75" s="285" t="s">
        <v>241</v>
      </c>
      <c r="AK75" s="285" t="s">
        <v>241</v>
      </c>
      <c r="AL75" s="282"/>
      <c r="AM75" s="286"/>
      <c r="AN75" s="286"/>
      <c r="AO75" s="286"/>
      <c r="AP75" s="286"/>
      <c r="AQ75" s="328" t="s">
        <v>185</v>
      </c>
      <c r="AR75" s="328" t="s">
        <v>185</v>
      </c>
    </row>
    <row r="76" spans="1:44" ht="29.1" customHeight="1" outlineLevel="1">
      <c r="A76" s="6" t="s">
        <v>7</v>
      </c>
      <c r="B76" s="216"/>
      <c r="C76" s="242" t="s">
        <v>190</v>
      </c>
      <c r="D76" s="242" t="s">
        <v>190</v>
      </c>
      <c r="E76" s="242" t="s">
        <v>190</v>
      </c>
      <c r="F76" s="242" t="s">
        <v>190</v>
      </c>
      <c r="G76" s="218"/>
      <c r="H76" s="219"/>
      <c r="I76" s="243"/>
      <c r="J76" s="243"/>
      <c r="K76" s="243"/>
      <c r="L76" s="243"/>
      <c r="M76" s="279"/>
      <c r="N76" s="283"/>
      <c r="O76" s="283"/>
      <c r="P76" s="283"/>
      <c r="Q76" s="283"/>
      <c r="R76" s="248"/>
      <c r="S76" s="265"/>
      <c r="T76" s="265"/>
      <c r="U76" s="265"/>
      <c r="V76" s="265"/>
      <c r="W76" s="238"/>
      <c r="X76" s="239" t="s">
        <v>241</v>
      </c>
      <c r="Y76" s="239" t="s">
        <v>241</v>
      </c>
      <c r="Z76" s="239" t="s">
        <v>241</v>
      </c>
      <c r="AA76" s="239" t="s">
        <v>241</v>
      </c>
      <c r="AB76" s="280"/>
      <c r="AC76" s="284" t="s">
        <v>241</v>
      </c>
      <c r="AD76" s="284" t="s">
        <v>241</v>
      </c>
      <c r="AE76" s="284" t="s">
        <v>241</v>
      </c>
      <c r="AF76" s="284" t="s">
        <v>241</v>
      </c>
      <c r="AG76" s="281"/>
      <c r="AH76" s="285" t="s">
        <v>241</v>
      </c>
      <c r="AI76" s="285" t="s">
        <v>241</v>
      </c>
      <c r="AJ76" s="285" t="s">
        <v>241</v>
      </c>
      <c r="AK76" s="285" t="s">
        <v>241</v>
      </c>
      <c r="AL76" s="282"/>
      <c r="AM76" s="286"/>
      <c r="AN76" s="286"/>
      <c r="AO76" s="286"/>
      <c r="AP76" s="286"/>
      <c r="AQ76" s="328" t="s">
        <v>185</v>
      </c>
      <c r="AR76" s="328" t="s">
        <v>185</v>
      </c>
    </row>
    <row r="77" spans="1:44" ht="29.1" customHeight="1" outlineLevel="1">
      <c r="A77" s="6" t="s">
        <v>1</v>
      </c>
      <c r="B77" s="216"/>
      <c r="C77" s="242" t="s">
        <v>190</v>
      </c>
      <c r="D77" s="242" t="s">
        <v>190</v>
      </c>
      <c r="E77" s="242" t="s">
        <v>190</v>
      </c>
      <c r="F77" s="242" t="s">
        <v>190</v>
      </c>
      <c r="G77" s="218"/>
      <c r="H77" s="219"/>
      <c r="I77" s="243"/>
      <c r="J77" s="243"/>
      <c r="K77" s="243"/>
      <c r="L77" s="243"/>
      <c r="M77" s="279"/>
      <c r="N77" s="283"/>
      <c r="O77" s="283"/>
      <c r="P77" s="283"/>
      <c r="Q77" s="283"/>
      <c r="R77" s="248"/>
      <c r="S77" s="265"/>
      <c r="T77" s="265"/>
      <c r="U77" s="265"/>
      <c r="V77" s="265"/>
      <c r="W77" s="238"/>
      <c r="X77" s="239" t="s">
        <v>241</v>
      </c>
      <c r="Y77" s="239" t="s">
        <v>241</v>
      </c>
      <c r="Z77" s="239" t="s">
        <v>241</v>
      </c>
      <c r="AA77" s="239" t="s">
        <v>241</v>
      </c>
      <c r="AB77" s="280"/>
      <c r="AC77" s="284" t="s">
        <v>241</v>
      </c>
      <c r="AD77" s="284" t="s">
        <v>241</v>
      </c>
      <c r="AE77" s="284" t="s">
        <v>241</v>
      </c>
      <c r="AF77" s="284" t="s">
        <v>241</v>
      </c>
      <c r="AG77" s="281"/>
      <c r="AH77" s="285" t="s">
        <v>241</v>
      </c>
      <c r="AI77" s="285" t="s">
        <v>241</v>
      </c>
      <c r="AJ77" s="285" t="s">
        <v>241</v>
      </c>
      <c r="AK77" s="285" t="s">
        <v>241</v>
      </c>
      <c r="AL77" s="282"/>
      <c r="AM77" s="286"/>
      <c r="AN77" s="286"/>
      <c r="AO77" s="286"/>
      <c r="AP77" s="286"/>
      <c r="AQ77" s="328" t="s">
        <v>185</v>
      </c>
      <c r="AR77" s="328" t="s">
        <v>185</v>
      </c>
    </row>
    <row r="78" spans="1:44" s="48" customFormat="1" ht="29.1" customHeight="1" outlineLevel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329"/>
      <c r="AN78" s="329"/>
      <c r="AO78" s="329"/>
      <c r="AP78" s="329"/>
      <c r="AQ78" s="321"/>
      <c r="AR78" s="321"/>
    </row>
    <row r="79" spans="1:44" ht="30" customHeight="1" outlineLevel="1">
      <c r="A79" s="47" t="s">
        <v>29</v>
      </c>
      <c r="B79" s="216"/>
      <c r="C79" s="242"/>
      <c r="D79" s="242"/>
      <c r="E79" s="242"/>
      <c r="F79" s="242"/>
      <c r="G79" s="218"/>
      <c r="H79" s="219"/>
      <c r="I79" s="243"/>
      <c r="J79" s="243"/>
      <c r="K79" s="243"/>
      <c r="L79" s="243"/>
      <c r="M79" s="279"/>
      <c r="N79" s="283"/>
      <c r="O79" s="283"/>
      <c r="P79" s="283"/>
      <c r="Q79" s="283"/>
      <c r="R79" s="248"/>
      <c r="S79" s="265"/>
      <c r="T79" s="265"/>
      <c r="U79" s="265"/>
      <c r="V79" s="265"/>
      <c r="W79" s="238"/>
      <c r="X79" s="239"/>
      <c r="Y79" s="239"/>
      <c r="Z79" s="239"/>
      <c r="AA79" s="239"/>
      <c r="AB79" s="280"/>
      <c r="AC79" s="284"/>
      <c r="AD79" s="284"/>
      <c r="AE79" s="284"/>
      <c r="AF79" s="284"/>
      <c r="AG79" s="281"/>
      <c r="AH79" s="285"/>
      <c r="AI79" s="285"/>
      <c r="AJ79" s="285"/>
      <c r="AK79" s="285"/>
      <c r="AL79" s="282"/>
      <c r="AM79" s="286"/>
      <c r="AN79" s="286"/>
      <c r="AO79" s="286"/>
      <c r="AP79" s="286"/>
      <c r="AQ79" s="328"/>
      <c r="AR79" s="328"/>
    </row>
    <row r="80" spans="1:44" ht="30" customHeight="1" outlineLevel="1">
      <c r="A80" s="47" t="s">
        <v>28</v>
      </c>
      <c r="B80" s="216"/>
      <c r="C80" s="242"/>
      <c r="D80" s="242"/>
      <c r="E80" s="242"/>
      <c r="F80" s="242"/>
      <c r="G80" s="218"/>
      <c r="H80" s="219"/>
      <c r="I80" s="243"/>
      <c r="J80" s="243"/>
      <c r="K80" s="243"/>
      <c r="L80" s="243"/>
      <c r="M80" s="279"/>
      <c r="N80" s="283"/>
      <c r="O80" s="283"/>
      <c r="P80" s="283"/>
      <c r="Q80" s="283"/>
      <c r="R80" s="248"/>
      <c r="S80" s="265"/>
      <c r="T80" s="265"/>
      <c r="U80" s="265"/>
      <c r="V80" s="265"/>
      <c r="W80" s="238"/>
      <c r="X80" s="238"/>
      <c r="Y80" s="238"/>
      <c r="Z80" s="238"/>
      <c r="AA80" s="238"/>
      <c r="AB80" s="280"/>
      <c r="AC80" s="284"/>
      <c r="AD80" s="284"/>
      <c r="AE80" s="284"/>
      <c r="AF80" s="284"/>
      <c r="AG80" s="281"/>
      <c r="AH80" s="285"/>
      <c r="AI80" s="285"/>
      <c r="AJ80" s="285"/>
      <c r="AK80" s="285"/>
      <c r="AL80" s="282"/>
      <c r="AM80" s="286"/>
      <c r="AN80" s="286"/>
      <c r="AO80" s="286"/>
      <c r="AP80" s="286"/>
      <c r="AQ80" s="328" t="s">
        <v>185</v>
      </c>
      <c r="AR80" s="328" t="s">
        <v>185</v>
      </c>
    </row>
    <row r="81" spans="1:44" ht="30" customHeight="1" outlineLevel="1">
      <c r="A81" s="47" t="s">
        <v>42</v>
      </c>
      <c r="B81" s="216"/>
      <c r="C81" s="242"/>
      <c r="D81" s="242"/>
      <c r="E81" s="242"/>
      <c r="F81" s="242"/>
      <c r="G81" s="218"/>
      <c r="H81" s="219"/>
      <c r="I81" s="243"/>
      <c r="J81" s="243"/>
      <c r="K81" s="243"/>
      <c r="L81" s="243"/>
      <c r="M81" s="279"/>
      <c r="N81" s="283"/>
      <c r="O81" s="283"/>
      <c r="P81" s="283"/>
      <c r="Q81" s="283"/>
      <c r="R81" s="248"/>
      <c r="S81" s="265"/>
      <c r="T81" s="265"/>
      <c r="U81" s="265"/>
      <c r="V81" s="265"/>
      <c r="W81" s="238"/>
      <c r="X81" s="239"/>
      <c r="Y81" s="239"/>
      <c r="Z81" s="239"/>
      <c r="AA81" s="239"/>
      <c r="AB81" s="280"/>
      <c r="AC81" s="284"/>
      <c r="AD81" s="284"/>
      <c r="AE81" s="284"/>
      <c r="AF81" s="284"/>
      <c r="AG81" s="281"/>
      <c r="AH81" s="285"/>
      <c r="AI81" s="285"/>
      <c r="AJ81" s="285"/>
      <c r="AK81" s="285"/>
      <c r="AL81" s="282"/>
      <c r="AM81" s="286"/>
      <c r="AN81" s="286"/>
      <c r="AO81" s="286"/>
      <c r="AP81" s="286"/>
      <c r="AQ81" s="328"/>
      <c r="AR81" s="328"/>
    </row>
    <row r="82" spans="1:44">
      <c r="AQ82" s="305"/>
      <c r="AR82" s="305"/>
    </row>
  </sheetData>
  <mergeCells count="41">
    <mergeCell ref="AT3:AT5"/>
    <mergeCell ref="A45:AR45"/>
    <mergeCell ref="N47:Q48"/>
    <mergeCell ref="M47:M49"/>
    <mergeCell ref="I47:L48"/>
    <mergeCell ref="AR47:AR49"/>
    <mergeCell ref="B47:B49"/>
    <mergeCell ref="AQ47:AQ49"/>
    <mergeCell ref="AM3:AP4"/>
    <mergeCell ref="X3:AA4"/>
    <mergeCell ref="H47:H49"/>
    <mergeCell ref="G47:G49"/>
    <mergeCell ref="C47:F48"/>
    <mergeCell ref="AL3:AL5"/>
    <mergeCell ref="I3:L4"/>
    <mergeCell ref="M3:M5"/>
    <mergeCell ref="N3:Q4"/>
    <mergeCell ref="AB3:AB5"/>
    <mergeCell ref="AC47:AF48"/>
    <mergeCell ref="AG47:AG49"/>
    <mergeCell ref="S47:V48"/>
    <mergeCell ref="W47:W49"/>
    <mergeCell ref="X47:AA48"/>
    <mergeCell ref="AB47:AB49"/>
    <mergeCell ref="W3:W5"/>
    <mergeCell ref="AH47:AK48"/>
    <mergeCell ref="B2:AR2"/>
    <mergeCell ref="AQ3:AQ5"/>
    <mergeCell ref="AR3:AR5"/>
    <mergeCell ref="AG3:AG5"/>
    <mergeCell ref="AH3:AK4"/>
    <mergeCell ref="AL47:AL49"/>
    <mergeCell ref="AM47:AP48"/>
    <mergeCell ref="H3:H5"/>
    <mergeCell ref="R3:R5"/>
    <mergeCell ref="S3:V4"/>
    <mergeCell ref="B3:B5"/>
    <mergeCell ref="C3:F4"/>
    <mergeCell ref="G3:G5"/>
    <mergeCell ref="AC3:AF4"/>
    <mergeCell ref="R47:R49"/>
  </mergeCells>
  <conditionalFormatting sqref="AV5:BA9">
    <cfRule type="dataBar" priority="9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{9A9435A7-2ACC-4527-BD84-81357936024D}</x14:id>
        </ext>
      </extLst>
    </cfRule>
  </conditionalFormatting>
  <conditionalFormatting sqref="AV13:BA16">
    <cfRule type="dataBar" priority="8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{8B514010-35AB-48AB-B7AE-EB19570AD401}</x14:id>
        </ext>
      </extLst>
    </cfRule>
  </conditionalFormatting>
  <conditionalFormatting sqref="AV21:BA23">
    <cfRule type="dataBar" priority="7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{F025AD54-5803-474A-8D97-B574F4DCBA1C}</x14:id>
        </ext>
      </extLst>
    </cfRule>
  </conditionalFormatting>
  <conditionalFormatting sqref="BD13:BI16">
    <cfRule type="dataBar" priority="6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{F87FB416-7967-4C59-A7C3-AAF014B92DB8}</x14:id>
        </ext>
      </extLst>
    </cfRule>
  </conditionalFormatting>
  <conditionalFormatting sqref="BD21:BI23">
    <cfRule type="dataBar" priority="5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{11730492-38D5-46A1-A13D-F5B8D72FC9ED}</x14:id>
        </ext>
      </extLst>
    </cfRule>
  </conditionalFormatting>
  <conditionalFormatting sqref="BG27:BI29">
    <cfRule type="dataBar" priority="4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{8B3CE63F-E18E-413C-8844-45FB3FE55119}</x14:id>
        </ext>
      </extLst>
    </cfRule>
  </conditionalFormatting>
  <conditionalFormatting sqref="BD27:BF29">
    <cfRule type="dataBar" priority="3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{15A3373B-7FDF-4C60-ABF9-A7268FFAF822}</x14:id>
        </ext>
      </extLst>
    </cfRule>
  </conditionalFormatting>
  <conditionalFormatting sqref="BG26:BI26">
    <cfRule type="dataBar" priority="2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{60E58723-6E23-4532-86D1-E7309635F175}</x14:id>
        </ext>
      </extLst>
    </cfRule>
  </conditionalFormatting>
  <conditionalFormatting sqref="AV27:AX29">
    <cfRule type="dataBar" priority="1">
      <dataBar>
        <cfvo type="min" val="0"/>
        <cfvo type="max" val="0"/>
        <color rgb="FFD6007B"/>
      </dataBar>
      <extLst xmlns:x14="http://schemas.microsoft.com/office/spreadsheetml/2009/9/main">
        <ext uri="{B025F937-C7B1-47D3-B67F-A62EFF666E3E}">
          <x14:id>{532B8BEA-0F95-4BB9-AB30-6B33018BE370}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9A9435A7-2ACC-4527-BD84-8135793602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AV5:BA9</xm:sqref>
        </x14:conditionalFormatting>
        <x14:conditionalFormatting xmlns:xm="http://schemas.microsoft.com/office/excel/2006/main">
          <x14:cfRule type="dataBar" id="{8B514010-35AB-48AB-B7AE-EB19570AD4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AV13:BA16</xm:sqref>
        </x14:conditionalFormatting>
        <x14:conditionalFormatting xmlns:xm="http://schemas.microsoft.com/office/excel/2006/main">
          <x14:cfRule type="dataBar" id="{F025AD54-5803-474A-8D97-B574F4DCB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AV21:BA23</xm:sqref>
        </x14:conditionalFormatting>
        <x14:conditionalFormatting xmlns:xm="http://schemas.microsoft.com/office/excel/2006/main">
          <x14:cfRule type="dataBar" id="{F87FB416-7967-4C59-A7C3-AAF014B92D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BD13:BI16</xm:sqref>
        </x14:conditionalFormatting>
        <x14:conditionalFormatting xmlns:xm="http://schemas.microsoft.com/office/excel/2006/main">
          <x14:cfRule type="dataBar" id="{11730492-38D5-46A1-A13D-F5B8D72FC9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BD21:BI23</xm:sqref>
        </x14:conditionalFormatting>
        <x14:conditionalFormatting xmlns:xm="http://schemas.microsoft.com/office/excel/2006/main">
          <x14:cfRule type="dataBar" id="{8B3CE63F-E18E-413C-8844-45FB3FE551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BG27:BI29</xm:sqref>
        </x14:conditionalFormatting>
        <x14:conditionalFormatting xmlns:xm="http://schemas.microsoft.com/office/excel/2006/main">
          <x14:cfRule type="dataBar" id="{15A3373B-7FDF-4C60-ABF9-A7268FFAF8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BD27:BF29</xm:sqref>
        </x14:conditionalFormatting>
        <x14:conditionalFormatting xmlns:xm="http://schemas.microsoft.com/office/excel/2006/main">
          <x14:cfRule type="dataBar" id="{60E58723-6E23-4532-86D1-E7309635F1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BG26:BI26</xm:sqref>
        </x14:conditionalFormatting>
        <x14:conditionalFormatting xmlns:xm="http://schemas.microsoft.com/office/excel/2006/main">
          <x14:cfRule type="dataBar" id="{532B8BEA-0F95-4BB9-AB30-6B33018BE3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AV27:AX29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17">
    <tabColor rgb="FFC00000"/>
  </sheetPr>
  <dimension ref="A1:CA81"/>
  <sheetViews>
    <sheetView topLeftCell="A43" zoomScale="55" zoomScaleNormal="55" zoomScalePageLayoutView="85" workbookViewId="0">
      <selection activeCell="AR68" sqref="AR68"/>
    </sheetView>
  </sheetViews>
  <sheetFormatPr baseColWidth="10" defaultColWidth="10.875" defaultRowHeight="17.25" outlineLevelCol="3"/>
  <cols>
    <col min="1" max="1" width="22.125" style="1" bestFit="1" customWidth="1"/>
    <col min="2" max="2" width="17.375" style="1" customWidth="1"/>
    <col min="3" max="6" width="17.375" style="1" hidden="1" customWidth="1" outlineLevel="1"/>
    <col min="7" max="9" width="14.875" style="3" hidden="1" customWidth="1" outlineLevel="3"/>
    <col min="10" max="19" width="14.875" style="1" hidden="1" customWidth="1" outlineLevel="3"/>
    <col min="20" max="20" width="16" style="1" customWidth="1" collapsed="1"/>
    <col min="21" max="21" width="16" style="1" customWidth="1"/>
    <col min="22" max="22" width="16.75" style="1" hidden="1" customWidth="1" outlineLevel="1"/>
    <col min="23" max="25" width="14.875" style="1" hidden="1" customWidth="1" outlineLevel="1"/>
    <col min="26" max="26" width="14.25" style="1" hidden="1" customWidth="1" outlineLevel="2"/>
    <col min="27" max="27" width="14.5" style="1" hidden="1" customWidth="1" outlineLevel="2"/>
    <col min="28" max="29" width="12.875" style="1" hidden="1" customWidth="1" outlineLevel="2"/>
    <col min="30" max="30" width="14.875" style="1" hidden="1" customWidth="1" outlineLevel="2"/>
    <col min="31" max="31" width="14.25" style="1" hidden="1" customWidth="1" outlineLevel="2"/>
    <col min="32" max="33" width="12.875" style="1" hidden="1" customWidth="1" outlineLevel="2"/>
    <col min="34" max="34" width="15.375" style="1" hidden="1" customWidth="1" outlineLevel="2"/>
    <col min="35" max="38" width="12.875" style="1" hidden="1" customWidth="1" outlineLevel="2"/>
    <col min="39" max="39" width="12.25" style="1" customWidth="1" collapsed="1"/>
    <col min="40" max="40" width="12" style="1" customWidth="1"/>
    <col min="41" max="41" width="11.125" style="1" customWidth="1"/>
    <col min="42" max="43" width="10.875" style="1"/>
    <col min="44" max="44" width="29.625" style="1" bestFit="1" customWidth="1"/>
    <col min="45" max="16384" width="10.875" style="1"/>
  </cols>
  <sheetData>
    <row r="1" spans="1:44" ht="24.95" customHeight="1">
      <c r="A1" s="155" t="s">
        <v>337</v>
      </c>
      <c r="C1" s="69"/>
      <c r="D1" s="70"/>
      <c r="E1" s="69"/>
      <c r="F1" s="69"/>
      <c r="G1" s="1"/>
      <c r="H1" s="1"/>
      <c r="I1" s="68"/>
      <c r="J1" s="69"/>
      <c r="K1" s="69"/>
      <c r="L1" s="69"/>
      <c r="M1" s="69"/>
      <c r="N1" s="69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44" ht="45" customHeight="1">
      <c r="B2" s="465" t="s">
        <v>49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465"/>
      <c r="S2" s="465"/>
      <c r="T2" s="465"/>
      <c r="U2" s="65"/>
      <c r="V2" s="65"/>
      <c r="W2" s="65"/>
      <c r="X2" s="65"/>
      <c r="Y2" s="65"/>
      <c r="AM2" s="465"/>
      <c r="AN2" s="465"/>
    </row>
    <row r="3" spans="1:44" ht="30" customHeight="1">
      <c r="A3" s="4"/>
      <c r="B3" s="443" t="s">
        <v>54</v>
      </c>
      <c r="C3" s="446" t="s">
        <v>55</v>
      </c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69" t="s">
        <v>157</v>
      </c>
      <c r="T3" s="448" t="s">
        <v>30</v>
      </c>
      <c r="U3" s="448" t="s">
        <v>163</v>
      </c>
      <c r="V3" s="451" t="s">
        <v>30</v>
      </c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I3" s="452"/>
      <c r="AJ3" s="452"/>
      <c r="AK3" s="452"/>
      <c r="AL3" s="460" t="s">
        <v>162</v>
      </c>
      <c r="AM3" s="466" t="s">
        <v>72</v>
      </c>
      <c r="AN3" s="466" t="s">
        <v>73</v>
      </c>
      <c r="AO3" s="448" t="s">
        <v>147</v>
      </c>
      <c r="AQ3" s="375" t="s">
        <v>159</v>
      </c>
      <c r="AR3" s="376" t="s">
        <v>351</v>
      </c>
    </row>
    <row r="4" spans="1:44" ht="26.1" customHeight="1">
      <c r="A4" s="4"/>
      <c r="B4" s="444"/>
      <c r="C4" s="454" t="s">
        <v>43</v>
      </c>
      <c r="D4" s="454"/>
      <c r="E4" s="454"/>
      <c r="F4" s="454"/>
      <c r="G4" s="454" t="s">
        <v>39</v>
      </c>
      <c r="H4" s="454"/>
      <c r="I4" s="454"/>
      <c r="J4" s="454"/>
      <c r="K4" s="455" t="s">
        <v>38</v>
      </c>
      <c r="L4" s="455"/>
      <c r="M4" s="455"/>
      <c r="N4" s="455"/>
      <c r="O4" s="455" t="s">
        <v>40</v>
      </c>
      <c r="P4" s="455"/>
      <c r="Q4" s="455"/>
      <c r="R4" s="446"/>
      <c r="S4" s="470"/>
      <c r="T4" s="449"/>
      <c r="U4" s="449"/>
      <c r="V4" s="442" t="s">
        <v>43</v>
      </c>
      <c r="W4" s="442"/>
      <c r="X4" s="442"/>
      <c r="Y4" s="442"/>
      <c r="Z4" s="442" t="s">
        <v>39</v>
      </c>
      <c r="AA4" s="442"/>
      <c r="AB4" s="442"/>
      <c r="AC4" s="442"/>
      <c r="AD4" s="442" t="s">
        <v>38</v>
      </c>
      <c r="AE4" s="442"/>
      <c r="AF4" s="442"/>
      <c r="AG4" s="442"/>
      <c r="AH4" s="442" t="s">
        <v>40</v>
      </c>
      <c r="AI4" s="442"/>
      <c r="AJ4" s="442"/>
      <c r="AK4" s="442"/>
      <c r="AL4" s="461"/>
      <c r="AM4" s="467"/>
      <c r="AN4" s="467"/>
      <c r="AO4" s="449"/>
      <c r="AQ4" s="377" t="s">
        <v>46</v>
      </c>
      <c r="AR4" s="378" t="s">
        <v>158</v>
      </c>
    </row>
    <row r="5" spans="1:44" ht="26.1" customHeight="1">
      <c r="A5" s="4"/>
      <c r="B5" s="445"/>
      <c r="C5" s="131" t="s">
        <v>58</v>
      </c>
      <c r="D5" s="5" t="s">
        <v>59</v>
      </c>
      <c r="E5" s="131" t="s">
        <v>60</v>
      </c>
      <c r="F5" s="131" t="s">
        <v>154</v>
      </c>
      <c r="G5" s="131" t="s">
        <v>58</v>
      </c>
      <c r="H5" s="5" t="s">
        <v>59</v>
      </c>
      <c r="I5" s="131" t="s">
        <v>60</v>
      </c>
      <c r="J5" s="131" t="s">
        <v>154</v>
      </c>
      <c r="K5" s="131" t="s">
        <v>58</v>
      </c>
      <c r="L5" s="5" t="s">
        <v>59</v>
      </c>
      <c r="M5" s="131" t="s">
        <v>60</v>
      </c>
      <c r="N5" s="131" t="s">
        <v>154</v>
      </c>
      <c r="O5" s="131" t="s">
        <v>58</v>
      </c>
      <c r="P5" s="5" t="s">
        <v>59</v>
      </c>
      <c r="Q5" s="131" t="s">
        <v>60</v>
      </c>
      <c r="R5" s="199" t="s">
        <v>154</v>
      </c>
      <c r="S5" s="471"/>
      <c r="T5" s="450"/>
      <c r="U5" s="450"/>
      <c r="V5" s="130" t="s">
        <v>58</v>
      </c>
      <c r="W5" s="11" t="s">
        <v>59</v>
      </c>
      <c r="X5" s="130" t="s">
        <v>60</v>
      </c>
      <c r="Y5" s="130" t="s">
        <v>154</v>
      </c>
      <c r="Z5" s="130" t="s">
        <v>58</v>
      </c>
      <c r="AA5" s="11" t="s">
        <v>59</v>
      </c>
      <c r="AB5" s="130" t="s">
        <v>60</v>
      </c>
      <c r="AC5" s="130" t="s">
        <v>154</v>
      </c>
      <c r="AD5" s="130" t="s">
        <v>58</v>
      </c>
      <c r="AE5" s="11" t="s">
        <v>59</v>
      </c>
      <c r="AF5" s="130" t="s">
        <v>60</v>
      </c>
      <c r="AG5" s="130" t="s">
        <v>154</v>
      </c>
      <c r="AH5" s="130" t="s">
        <v>58</v>
      </c>
      <c r="AI5" s="11" t="s">
        <v>59</v>
      </c>
      <c r="AJ5" s="130" t="s">
        <v>60</v>
      </c>
      <c r="AK5" s="130" t="s">
        <v>154</v>
      </c>
      <c r="AL5" s="462"/>
      <c r="AM5" s="468"/>
      <c r="AN5" s="468"/>
      <c r="AO5" s="450"/>
      <c r="AQ5" s="377" t="s">
        <v>160</v>
      </c>
      <c r="AR5" s="378" t="s">
        <v>352</v>
      </c>
    </row>
    <row r="6" spans="1:44" ht="29.1" customHeight="1">
      <c r="A6" s="342" t="s">
        <v>6</v>
      </c>
      <c r="B6" s="164">
        <v>15.423170737340847</v>
      </c>
      <c r="C6" s="164">
        <v>3742.7244434865156</v>
      </c>
      <c r="D6" s="164">
        <v>8893.8700708986908</v>
      </c>
      <c r="E6" s="164">
        <v>2786.5762229556403</v>
      </c>
      <c r="F6" s="164">
        <v>0</v>
      </c>
      <c r="G6" s="310">
        <v>1283.3260714514504</v>
      </c>
      <c r="H6" s="310">
        <v>4441.4727180493956</v>
      </c>
      <c r="I6" s="310">
        <v>1386.5720188426903</v>
      </c>
      <c r="J6" s="310">
        <v>0</v>
      </c>
      <c r="K6" s="310">
        <v>1347.6672836537823</v>
      </c>
      <c r="L6" s="310">
        <v>2538.9803318929489</v>
      </c>
      <c r="M6" s="310">
        <v>744.18169602741</v>
      </c>
      <c r="N6" s="310">
        <v>0</v>
      </c>
      <c r="O6" s="310">
        <v>1111.7310883812829</v>
      </c>
      <c r="P6" s="310">
        <v>1913.4170209563461</v>
      </c>
      <c r="Q6" s="310">
        <v>655.82250808554011</v>
      </c>
      <c r="R6" s="310">
        <v>0</v>
      </c>
      <c r="S6" s="166" t="s">
        <v>46</v>
      </c>
      <c r="T6" s="58">
        <v>700848</v>
      </c>
      <c r="U6" s="58" t="s">
        <v>160</v>
      </c>
      <c r="V6" s="183">
        <v>364264.56584034575</v>
      </c>
      <c r="W6" s="183">
        <v>280530.47077552875</v>
      </c>
      <c r="X6" s="183">
        <v>56052.963384125542</v>
      </c>
      <c r="Y6" s="183">
        <v>0</v>
      </c>
      <c r="Z6" s="259">
        <v>124901.05037318473</v>
      </c>
      <c r="AA6" s="259">
        <v>140092.94295943814</v>
      </c>
      <c r="AB6" s="259">
        <v>27891.385120341492</v>
      </c>
      <c r="AC6" s="259">
        <v>0</v>
      </c>
      <c r="AD6" s="259">
        <v>131163.12605693212</v>
      </c>
      <c r="AE6" s="259">
        <v>80084.523623332629</v>
      </c>
      <c r="AF6" s="259">
        <v>14969.477244127365</v>
      </c>
      <c r="AG6" s="259">
        <v>0</v>
      </c>
      <c r="AH6" s="259">
        <v>108200.38941022885</v>
      </c>
      <c r="AI6" s="259">
        <v>60353.004192757988</v>
      </c>
      <c r="AJ6" s="259">
        <v>13192.101019656677</v>
      </c>
      <c r="AK6" s="259">
        <v>0</v>
      </c>
      <c r="AL6" s="276" t="s">
        <v>46</v>
      </c>
      <c r="AM6" s="102">
        <v>5000</v>
      </c>
      <c r="AN6" s="102">
        <v>5300</v>
      </c>
      <c r="AO6" s="317" t="s">
        <v>140</v>
      </c>
      <c r="AQ6" s="379" t="s">
        <v>161</v>
      </c>
      <c r="AR6" s="380" t="s">
        <v>353</v>
      </c>
    </row>
    <row r="7" spans="1:44" ht="29.1" customHeight="1">
      <c r="A7" s="6" t="s">
        <v>9</v>
      </c>
      <c r="B7" s="164">
        <v>19.525895421831024</v>
      </c>
      <c r="C7" s="165">
        <v>16469.159882082167</v>
      </c>
      <c r="D7" s="165">
        <v>778.98201145202438</v>
      </c>
      <c r="E7" s="165">
        <v>2277.7535282968342</v>
      </c>
      <c r="F7" s="165">
        <v>0</v>
      </c>
      <c r="G7" s="310">
        <v>8582.0767419582025</v>
      </c>
      <c r="H7" s="310">
        <v>405.92740921530401</v>
      </c>
      <c r="I7" s="310">
        <v>1186.9370216253005</v>
      </c>
      <c r="J7" s="310">
        <v>0</v>
      </c>
      <c r="K7" s="310">
        <v>5511.2141756880019</v>
      </c>
      <c r="L7" s="310">
        <v>260.67733477960365</v>
      </c>
      <c r="M7" s="310">
        <v>762.22391571596052</v>
      </c>
      <c r="N7" s="310">
        <v>0</v>
      </c>
      <c r="O7" s="310">
        <v>2375.8689644243873</v>
      </c>
      <c r="P7" s="310">
        <v>112.3772674565692</v>
      </c>
      <c r="Q7" s="310">
        <v>328.59259095397215</v>
      </c>
      <c r="R7" s="310">
        <v>0</v>
      </c>
      <c r="S7" s="166" t="s">
        <v>46</v>
      </c>
      <c r="T7" s="58">
        <v>1697927</v>
      </c>
      <c r="U7" s="58" t="s">
        <v>160</v>
      </c>
      <c r="V7" s="183">
        <v>1629108.4838896291</v>
      </c>
      <c r="W7" s="183">
        <v>25203.333713399734</v>
      </c>
      <c r="X7" s="183">
        <v>43615.1823969713</v>
      </c>
      <c r="Y7" s="183">
        <v>0</v>
      </c>
      <c r="Z7" s="259">
        <v>848928.1863689312</v>
      </c>
      <c r="AA7" s="259">
        <v>13133.453414153926</v>
      </c>
      <c r="AB7" s="259">
        <v>22727.864998902965</v>
      </c>
      <c r="AC7" s="259">
        <v>0</v>
      </c>
      <c r="AD7" s="259">
        <v>545162.34188206773</v>
      </c>
      <c r="AE7" s="259">
        <v>8434.0045898153567</v>
      </c>
      <c r="AF7" s="259">
        <v>14595.31713957811</v>
      </c>
      <c r="AG7" s="259">
        <v>0</v>
      </c>
      <c r="AH7" s="259">
        <v>235017.95563748514</v>
      </c>
      <c r="AI7" s="259">
        <v>3635.8757094127359</v>
      </c>
      <c r="AJ7" s="259">
        <v>6292.0002584595695</v>
      </c>
      <c r="AK7" s="259">
        <v>0</v>
      </c>
      <c r="AL7" s="276" t="s">
        <v>46</v>
      </c>
      <c r="AM7" s="102">
        <v>24635</v>
      </c>
      <c r="AN7" s="102">
        <v>22627</v>
      </c>
      <c r="AO7" s="137">
        <v>2.2551028401103228E-2</v>
      </c>
    </row>
    <row r="8" spans="1:44" ht="29.1" customHeight="1">
      <c r="A8" s="6" t="s">
        <v>18</v>
      </c>
      <c r="B8" s="164">
        <v>3.826143087380459E-2</v>
      </c>
      <c r="C8" s="165">
        <v>38.023447840905717</v>
      </c>
      <c r="D8" s="165">
        <v>2.3866515601879624E-2</v>
      </c>
      <c r="E8" s="165">
        <v>0.2141165172969946</v>
      </c>
      <c r="F8" s="165">
        <v>0</v>
      </c>
      <c r="G8" s="310">
        <v>17.563988994762653</v>
      </c>
      <c r="H8" s="310">
        <v>1.1024545147212503E-2</v>
      </c>
      <c r="I8" s="310">
        <v>9.8905816461901885E-2</v>
      </c>
      <c r="J8" s="310">
        <v>0</v>
      </c>
      <c r="K8" s="310">
        <v>12.262235546789228</v>
      </c>
      <c r="L8" s="310">
        <v>7.6967464185750956E-3</v>
      </c>
      <c r="M8" s="310">
        <v>6.9050738916141829E-2</v>
      </c>
      <c r="N8" s="310">
        <v>0</v>
      </c>
      <c r="O8" s="310">
        <v>8.1972232993407061</v>
      </c>
      <c r="P8" s="310">
        <v>5.1452240360837839E-3</v>
      </c>
      <c r="Q8" s="310">
        <v>4.6159961918876946E-2</v>
      </c>
      <c r="R8" s="310">
        <v>0</v>
      </c>
      <c r="S8" s="166" t="s">
        <v>46</v>
      </c>
      <c r="T8" s="58">
        <v>3685.2260000000001</v>
      </c>
      <c r="U8" s="58" t="s">
        <v>160</v>
      </c>
      <c r="V8" s="183">
        <v>3681.8885428240305</v>
      </c>
      <c r="W8" s="183">
        <v>0.57034123032286888</v>
      </c>
      <c r="X8" s="183">
        <v>2.767115945646645</v>
      </c>
      <c r="Y8" s="183">
        <v>0</v>
      </c>
      <c r="Z8" s="259">
        <v>1700.7571253581398</v>
      </c>
      <c r="AA8" s="259">
        <v>0.26345499057751004</v>
      </c>
      <c r="AB8" s="259">
        <v>1.278200604530245</v>
      </c>
      <c r="AC8" s="259">
        <v>0</v>
      </c>
      <c r="AD8" s="259">
        <v>1187.3774508308079</v>
      </c>
      <c r="AE8" s="259">
        <v>0.18393015114060199</v>
      </c>
      <c r="AF8" s="259">
        <v>0.89237114037545262</v>
      </c>
      <c r="AG8" s="259">
        <v>0</v>
      </c>
      <c r="AH8" s="259">
        <v>793.7539666338115</v>
      </c>
      <c r="AI8" s="259">
        <v>0.12295608860455991</v>
      </c>
      <c r="AJ8" s="259">
        <v>0.59654420073999193</v>
      </c>
      <c r="AK8" s="259">
        <v>0</v>
      </c>
      <c r="AL8" s="276" t="s">
        <v>46</v>
      </c>
      <c r="AM8" s="102" t="s">
        <v>140</v>
      </c>
      <c r="AN8" s="102" t="s">
        <v>140</v>
      </c>
      <c r="AO8" s="317" t="s">
        <v>140</v>
      </c>
    </row>
    <row r="9" spans="1:44" ht="29.1" customHeight="1">
      <c r="A9" s="6" t="s">
        <v>16</v>
      </c>
      <c r="B9" s="164">
        <v>2.880371227640532</v>
      </c>
      <c r="C9" s="165">
        <v>1953.4785466251778</v>
      </c>
      <c r="D9" s="165">
        <v>537.78023318805936</v>
      </c>
      <c r="E9" s="165">
        <v>389.11244782729489</v>
      </c>
      <c r="F9" s="165">
        <v>0</v>
      </c>
      <c r="G9" s="310">
        <v>582.99465546318118</v>
      </c>
      <c r="H9" s="310">
        <v>160.49472480976209</v>
      </c>
      <c r="I9" s="310">
        <v>116.12642373237981</v>
      </c>
      <c r="J9" s="310">
        <v>0</v>
      </c>
      <c r="K9" s="310">
        <v>684.59892424901363</v>
      </c>
      <c r="L9" s="310">
        <v>188.46573450164962</v>
      </c>
      <c r="M9" s="310">
        <v>136.36492893903232</v>
      </c>
      <c r="N9" s="310">
        <v>0</v>
      </c>
      <c r="O9" s="310">
        <v>685.88496691298315</v>
      </c>
      <c r="P9" s="310">
        <v>188.8197738766477</v>
      </c>
      <c r="Q9" s="310">
        <v>136.62109515588278</v>
      </c>
      <c r="R9" s="310">
        <v>0</v>
      </c>
      <c r="S9" s="166" t="s">
        <v>46</v>
      </c>
      <c r="T9" s="182">
        <v>139257.49885401508</v>
      </c>
      <c r="U9" s="182" t="s">
        <v>46</v>
      </c>
      <c r="V9" s="183">
        <v>118709.19704819993</v>
      </c>
      <c r="W9" s="183">
        <v>14604.068900392664</v>
      </c>
      <c r="X9" s="183">
        <v>5944.2329054224792</v>
      </c>
      <c r="Y9" s="183">
        <v>0</v>
      </c>
      <c r="Z9" s="259">
        <v>35427.482709235614</v>
      </c>
      <c r="AA9" s="259">
        <v>4358.4272433674259</v>
      </c>
      <c r="AB9" s="259">
        <v>1773.992358747216</v>
      </c>
      <c r="AC9" s="259">
        <v>0</v>
      </c>
      <c r="AD9" s="259">
        <v>41601.781979157371</v>
      </c>
      <c r="AE9" s="259">
        <v>5118.013646036542</v>
      </c>
      <c r="AF9" s="259">
        <v>2083.1636260188902</v>
      </c>
      <c r="AG9" s="259">
        <v>0</v>
      </c>
      <c r="AH9" s="259">
        <v>41679.932359806946</v>
      </c>
      <c r="AI9" s="259">
        <v>5127.6280109886948</v>
      </c>
      <c r="AJ9" s="259">
        <v>2087.0769206563727</v>
      </c>
      <c r="AK9" s="259">
        <v>0</v>
      </c>
      <c r="AL9" s="276" t="s">
        <v>46</v>
      </c>
      <c r="AM9" s="102" t="s">
        <v>140</v>
      </c>
      <c r="AN9" s="102" t="s">
        <v>140</v>
      </c>
      <c r="AO9" s="317" t="s">
        <v>140</v>
      </c>
    </row>
    <row r="10" spans="1:44" ht="29.1" customHeight="1">
      <c r="A10" s="6" t="s">
        <v>22</v>
      </c>
      <c r="B10" s="164">
        <v>2.1251047363923052</v>
      </c>
      <c r="C10" s="165">
        <v>1658.2551181494841</v>
      </c>
      <c r="D10" s="165">
        <v>405.90602801429168</v>
      </c>
      <c r="E10" s="165">
        <v>60.943590228529331</v>
      </c>
      <c r="F10" s="165">
        <v>0</v>
      </c>
      <c r="G10" s="310">
        <v>765.98983783772019</v>
      </c>
      <c r="H10" s="310">
        <v>187.49822579953127</v>
      </c>
      <c r="I10" s="310">
        <v>28.151380499578515</v>
      </c>
      <c r="J10" s="310">
        <v>0</v>
      </c>
      <c r="K10" s="310">
        <v>534.77304163728411</v>
      </c>
      <c r="L10" s="310">
        <v>130.90120985867733</v>
      </c>
      <c r="M10" s="310">
        <v>19.653784727151354</v>
      </c>
      <c r="N10" s="310">
        <v>0</v>
      </c>
      <c r="O10" s="310">
        <v>357.4922386739072</v>
      </c>
      <c r="P10" s="310">
        <v>87.506592355942885</v>
      </c>
      <c r="Q10" s="310">
        <v>13.138425001778417</v>
      </c>
      <c r="R10" s="310">
        <v>0</v>
      </c>
      <c r="S10" s="166" t="s">
        <v>46</v>
      </c>
      <c r="T10" s="182">
        <v>145385.36982522355</v>
      </c>
      <c r="U10" s="182" t="s">
        <v>46</v>
      </c>
      <c r="V10" s="183">
        <v>132318.39419301995</v>
      </c>
      <c r="W10" s="183">
        <v>11900.238923155986</v>
      </c>
      <c r="X10" s="183">
        <v>1166.7367090476112</v>
      </c>
      <c r="Y10" s="183">
        <v>0</v>
      </c>
      <c r="Z10" s="259">
        <v>61121.201557936176</v>
      </c>
      <c r="AA10" s="259">
        <v>5497.0203216703176</v>
      </c>
      <c r="AB10" s="259">
        <v>538.94509522776571</v>
      </c>
      <c r="AC10" s="259">
        <v>0</v>
      </c>
      <c r="AD10" s="259">
        <v>42671.546345746385</v>
      </c>
      <c r="AE10" s="259">
        <v>3837.7249046277593</v>
      </c>
      <c r="AF10" s="259">
        <v>376.26257374906294</v>
      </c>
      <c r="AG10" s="259">
        <v>0</v>
      </c>
      <c r="AH10" s="259">
        <v>28525.646289337383</v>
      </c>
      <c r="AI10" s="259">
        <v>2565.4936968579095</v>
      </c>
      <c r="AJ10" s="259">
        <v>251.52904007078243</v>
      </c>
      <c r="AK10" s="259">
        <v>0</v>
      </c>
      <c r="AL10" s="276" t="s">
        <v>46</v>
      </c>
      <c r="AM10" s="102" t="s">
        <v>140</v>
      </c>
      <c r="AN10" s="102" t="s">
        <v>140</v>
      </c>
      <c r="AO10" s="317" t="s">
        <v>140</v>
      </c>
    </row>
    <row r="11" spans="1:44" ht="29.1" customHeight="1">
      <c r="A11" s="6" t="s">
        <v>19</v>
      </c>
      <c r="B11" s="164">
        <v>0.10285264093778956</v>
      </c>
      <c r="C11" s="165">
        <v>92.314208839793963</v>
      </c>
      <c r="D11" s="165">
        <v>8.5842908202642025</v>
      </c>
      <c r="E11" s="165">
        <v>1.9541412777313887</v>
      </c>
      <c r="F11" s="165">
        <v>0</v>
      </c>
      <c r="G11" s="310">
        <v>31.022026421953502</v>
      </c>
      <c r="H11" s="310">
        <v>2.8847357301422694</v>
      </c>
      <c r="I11" s="310">
        <v>0.65668571622834504</v>
      </c>
      <c r="J11" s="310">
        <v>0</v>
      </c>
      <c r="K11" s="310">
        <v>28.451779036864203</v>
      </c>
      <c r="L11" s="310">
        <v>2.645728633499969</v>
      </c>
      <c r="M11" s="310">
        <v>0.60227777001607075</v>
      </c>
      <c r="N11" s="310">
        <v>0</v>
      </c>
      <c r="O11" s="310">
        <v>32.840403389725608</v>
      </c>
      <c r="P11" s="310">
        <v>3.0538264574355654</v>
      </c>
      <c r="Q11" s="310">
        <v>0.69517779167218252</v>
      </c>
      <c r="R11" s="310">
        <v>0</v>
      </c>
      <c r="S11" s="166" t="s">
        <v>46</v>
      </c>
      <c r="T11" s="182">
        <v>7743.5692671862262</v>
      </c>
      <c r="U11" s="182" t="s">
        <v>46</v>
      </c>
      <c r="V11" s="183">
        <v>7502.6346363301127</v>
      </c>
      <c r="W11" s="183">
        <v>203.39535076138776</v>
      </c>
      <c r="X11" s="183">
        <v>37.539280094725406</v>
      </c>
      <c r="Y11" s="183">
        <v>0</v>
      </c>
      <c r="Z11" s="259">
        <v>2521.2470845561379</v>
      </c>
      <c r="AA11" s="259">
        <v>68.350647469388306</v>
      </c>
      <c r="AB11" s="259">
        <v>12.615008604691745</v>
      </c>
      <c r="AC11" s="259">
        <v>0</v>
      </c>
      <c r="AD11" s="259">
        <v>2312.3558716449611</v>
      </c>
      <c r="AE11" s="259">
        <v>62.687636596474064</v>
      </c>
      <c r="AF11" s="259">
        <v>11.569825661512295</v>
      </c>
      <c r="AG11" s="259">
        <v>0</v>
      </c>
      <c r="AH11" s="259">
        <v>2669.0316801290132</v>
      </c>
      <c r="AI11" s="259">
        <v>72.357066695525376</v>
      </c>
      <c r="AJ11" s="259">
        <v>13.354445828521364</v>
      </c>
      <c r="AK11" s="259">
        <v>0</v>
      </c>
      <c r="AL11" s="276" t="s">
        <v>46</v>
      </c>
      <c r="AM11" s="102" t="s">
        <v>140</v>
      </c>
      <c r="AN11" s="102" t="s">
        <v>140</v>
      </c>
      <c r="AO11" s="317" t="s">
        <v>140</v>
      </c>
    </row>
    <row r="12" spans="1:44" ht="29.1" customHeight="1">
      <c r="A12" s="6" t="s">
        <v>3</v>
      </c>
      <c r="B12" s="164">
        <v>3.6651959689529638</v>
      </c>
      <c r="C12" s="165">
        <v>3579.8865419069307</v>
      </c>
      <c r="D12" s="165">
        <v>67.07526937133477</v>
      </c>
      <c r="E12" s="165">
        <v>18.234157674698245</v>
      </c>
      <c r="F12" s="165">
        <v>0</v>
      </c>
      <c r="G12" s="310">
        <v>1653.6398300237502</v>
      </c>
      <c r="H12" s="310">
        <v>30.983757653651057</v>
      </c>
      <c r="I12" s="310">
        <v>8.4228170487639353</v>
      </c>
      <c r="J12" s="310">
        <v>0</v>
      </c>
      <c r="K12" s="310">
        <v>1154.4826810897086</v>
      </c>
      <c r="L12" s="310">
        <v>21.631198618206426</v>
      </c>
      <c r="M12" s="310">
        <v>5.8803593335348223</v>
      </c>
      <c r="N12" s="310">
        <v>0</v>
      </c>
      <c r="O12" s="310">
        <v>771.76403079223564</v>
      </c>
      <c r="P12" s="310">
        <v>14.460313099454121</v>
      </c>
      <c r="Q12" s="310">
        <v>3.9309812923931906</v>
      </c>
      <c r="R12" s="310">
        <v>0</v>
      </c>
      <c r="S12" s="166" t="s">
        <v>46</v>
      </c>
      <c r="T12" s="58">
        <v>328440</v>
      </c>
      <c r="U12" s="58" t="s">
        <v>160</v>
      </c>
      <c r="V12" s="183">
        <v>326512.76184365497</v>
      </c>
      <c r="W12" s="183">
        <v>1704.4156308452095</v>
      </c>
      <c r="X12" s="183">
        <v>222.82252549983934</v>
      </c>
      <c r="Y12" s="183">
        <v>0</v>
      </c>
      <c r="Z12" s="259">
        <v>150824.47493101694</v>
      </c>
      <c r="AA12" s="259">
        <v>787.31254219563755</v>
      </c>
      <c r="AB12" s="259">
        <v>102.92734109856504</v>
      </c>
      <c r="AC12" s="259">
        <v>0</v>
      </c>
      <c r="AD12" s="259">
        <v>105297.56300669607</v>
      </c>
      <c r="AE12" s="259">
        <v>549.65941075362196</v>
      </c>
      <c r="AF12" s="259">
        <v>71.858351831788951</v>
      </c>
      <c r="AG12" s="259">
        <v>0</v>
      </c>
      <c r="AH12" s="259">
        <v>70390.723905829203</v>
      </c>
      <c r="AI12" s="259">
        <v>367.44367789536153</v>
      </c>
      <c r="AJ12" s="259">
        <v>48.036832569408418</v>
      </c>
      <c r="AK12" s="259">
        <v>0</v>
      </c>
      <c r="AL12" s="276" t="s">
        <v>46</v>
      </c>
      <c r="AM12" s="102">
        <v>3000</v>
      </c>
      <c r="AN12" s="102">
        <v>2000</v>
      </c>
      <c r="AO12" s="317" t="s">
        <v>140</v>
      </c>
    </row>
    <row r="13" spans="1:44" ht="29.1" customHeight="1">
      <c r="A13" s="6" t="s">
        <v>20</v>
      </c>
      <c r="B13" s="164">
        <v>0.11806679723739448</v>
      </c>
      <c r="C13" s="165">
        <v>40.765665283905456</v>
      </c>
      <c r="D13" s="165">
        <v>17.488485530960258</v>
      </c>
      <c r="E13" s="165">
        <v>59.812646422528765</v>
      </c>
      <c r="F13" s="165">
        <v>0</v>
      </c>
      <c r="G13" s="310">
        <v>14.729955985044311</v>
      </c>
      <c r="H13" s="310">
        <v>6.3191565824348963</v>
      </c>
      <c r="I13" s="310">
        <v>21.61224753765287</v>
      </c>
      <c r="J13" s="310">
        <v>0</v>
      </c>
      <c r="K13" s="310">
        <v>11.158937700041939</v>
      </c>
      <c r="L13" s="310">
        <v>4.7871884133120721</v>
      </c>
      <c r="M13" s="310">
        <v>16.372738932514039</v>
      </c>
      <c r="N13" s="310">
        <v>0</v>
      </c>
      <c r="O13" s="310">
        <v>14.876771593171759</v>
      </c>
      <c r="P13" s="310">
        <v>6.3821405327905323</v>
      </c>
      <c r="Q13" s="310">
        <v>21.827659944075744</v>
      </c>
      <c r="R13" s="310">
        <v>0</v>
      </c>
      <c r="S13" s="166" t="s">
        <v>46</v>
      </c>
      <c r="T13" s="182">
        <v>4489.4248946701819</v>
      </c>
      <c r="U13" s="182" t="s">
        <v>46</v>
      </c>
      <c r="V13" s="183">
        <v>3102.9099156511948</v>
      </c>
      <c r="W13" s="183">
        <v>516.85949395267517</v>
      </c>
      <c r="X13" s="183">
        <v>869.65548506631217</v>
      </c>
      <c r="Y13" s="183">
        <v>0</v>
      </c>
      <c r="Z13" s="259">
        <v>1121.1819105887714</v>
      </c>
      <c r="AA13" s="259">
        <v>186.75808537425425</v>
      </c>
      <c r="AB13" s="259">
        <v>314.23471025778224</v>
      </c>
      <c r="AC13" s="259">
        <v>0</v>
      </c>
      <c r="AD13" s="259">
        <v>849.37111172477512</v>
      </c>
      <c r="AE13" s="259">
        <v>141.48187827488255</v>
      </c>
      <c r="AF13" s="259">
        <v>238.05404160865001</v>
      </c>
      <c r="AG13" s="259">
        <v>0</v>
      </c>
      <c r="AH13" s="259">
        <v>1132.3568933376482</v>
      </c>
      <c r="AI13" s="259">
        <v>188.61953030353837</v>
      </c>
      <c r="AJ13" s="259">
        <v>317.36673319988</v>
      </c>
      <c r="AK13" s="259">
        <v>0</v>
      </c>
      <c r="AL13" s="276" t="s">
        <v>46</v>
      </c>
      <c r="AM13" s="102" t="s">
        <v>140</v>
      </c>
      <c r="AN13" s="102" t="s">
        <v>140</v>
      </c>
      <c r="AO13" s="317" t="s">
        <v>140</v>
      </c>
    </row>
    <row r="14" spans="1:44" ht="29.1" customHeight="1">
      <c r="A14" s="6" t="s">
        <v>13</v>
      </c>
      <c r="B14" s="164">
        <v>3.7872084041131959</v>
      </c>
      <c r="C14" s="165">
        <v>2536.454871169954</v>
      </c>
      <c r="D14" s="165">
        <v>520.93917198513839</v>
      </c>
      <c r="E14" s="165">
        <v>729.81436095810386</v>
      </c>
      <c r="F14" s="165">
        <v>0</v>
      </c>
      <c r="G14" s="310">
        <v>1171.6524400770913</v>
      </c>
      <c r="H14" s="310">
        <v>240.63493457961471</v>
      </c>
      <c r="I14" s="310">
        <v>337.1196493732416</v>
      </c>
      <c r="J14" s="310">
        <v>0</v>
      </c>
      <c r="K14" s="310">
        <v>817.98492378238882</v>
      </c>
      <c r="L14" s="310">
        <v>167.99841137917576</v>
      </c>
      <c r="M14" s="310">
        <v>235.35886690081276</v>
      </c>
      <c r="N14" s="310">
        <v>0</v>
      </c>
      <c r="O14" s="310">
        <v>546.81750730959789</v>
      </c>
      <c r="P14" s="310">
        <v>112.30582602616803</v>
      </c>
      <c r="Q14" s="310">
        <v>157.33584468379752</v>
      </c>
      <c r="R14" s="310">
        <v>0</v>
      </c>
      <c r="S14" s="166" t="s">
        <v>46</v>
      </c>
      <c r="T14" s="182">
        <v>226525.61917634876</v>
      </c>
      <c r="U14" s="182" t="s">
        <v>46</v>
      </c>
      <c r="V14" s="183">
        <v>203458.84947432985</v>
      </c>
      <c r="W14" s="183">
        <v>14681.630824109725</v>
      </c>
      <c r="X14" s="183">
        <v>8385.1388779091885</v>
      </c>
      <c r="Y14" s="183">
        <v>0</v>
      </c>
      <c r="Z14" s="259">
        <v>93982.771052418932</v>
      </c>
      <c r="AA14" s="259">
        <v>6781.8153498038473</v>
      </c>
      <c r="AB14" s="259">
        <v>3873.307007492464</v>
      </c>
      <c r="AC14" s="259">
        <v>0</v>
      </c>
      <c r="AD14" s="259">
        <v>65613.732525587824</v>
      </c>
      <c r="AE14" s="259">
        <v>4734.6999180495295</v>
      </c>
      <c r="AF14" s="259">
        <v>2704.1353126026434</v>
      </c>
      <c r="AG14" s="259">
        <v>0</v>
      </c>
      <c r="AH14" s="259">
        <v>43862.345896323102</v>
      </c>
      <c r="AI14" s="259">
        <v>3165.1155562563472</v>
      </c>
      <c r="AJ14" s="259">
        <v>1807.6965578140812</v>
      </c>
      <c r="AK14" s="259">
        <v>0</v>
      </c>
      <c r="AL14" s="276" t="s">
        <v>46</v>
      </c>
      <c r="AM14" s="102" t="s">
        <v>140</v>
      </c>
      <c r="AN14" s="102" t="s">
        <v>140</v>
      </c>
      <c r="AO14" s="317" t="s">
        <v>140</v>
      </c>
    </row>
    <row r="15" spans="1:44" ht="29.1" customHeight="1">
      <c r="A15" s="6" t="s">
        <v>4</v>
      </c>
      <c r="B15" s="164">
        <v>46.026565215937495</v>
      </c>
      <c r="C15" s="165">
        <v>42312.35334384421</v>
      </c>
      <c r="D15" s="165">
        <v>1514.2962491149917</v>
      </c>
      <c r="E15" s="165">
        <v>2199.9156229782984</v>
      </c>
      <c r="F15" s="165">
        <v>0</v>
      </c>
      <c r="G15" s="310">
        <v>22513.539005927989</v>
      </c>
      <c r="H15" s="310">
        <v>805.72610542213431</v>
      </c>
      <c r="I15" s="310">
        <v>1170.530170827235</v>
      </c>
      <c r="J15" s="310">
        <v>0</v>
      </c>
      <c r="K15" s="310">
        <v>11684.481579964151</v>
      </c>
      <c r="L15" s="310">
        <v>418.17023235761701</v>
      </c>
      <c r="M15" s="310">
        <v>607.50281047425949</v>
      </c>
      <c r="N15" s="310">
        <v>0</v>
      </c>
      <c r="O15" s="310">
        <v>8114.3327579625602</v>
      </c>
      <c r="P15" s="310">
        <v>290.39991133561591</v>
      </c>
      <c r="Q15" s="310">
        <v>421.88264167734934</v>
      </c>
      <c r="R15" s="310">
        <v>0</v>
      </c>
      <c r="S15" s="166" t="s">
        <v>46</v>
      </c>
      <c r="T15" s="58">
        <v>4210110</v>
      </c>
      <c r="U15" s="58" t="s">
        <v>160</v>
      </c>
      <c r="V15" s="183">
        <v>4118093.9855996743</v>
      </c>
      <c r="W15" s="183">
        <v>47763.935864977277</v>
      </c>
      <c r="X15" s="183">
        <v>44252.078535348672</v>
      </c>
      <c r="Y15" s="183">
        <v>0</v>
      </c>
      <c r="Z15" s="259">
        <v>2191153.699759033</v>
      </c>
      <c r="AA15" s="259">
        <v>25414.214719618129</v>
      </c>
      <c r="AB15" s="259">
        <v>23545.62716242544</v>
      </c>
      <c r="AC15" s="259">
        <v>0</v>
      </c>
      <c r="AD15" s="259">
        <v>1137204.3745305163</v>
      </c>
      <c r="AE15" s="259">
        <v>13189.926456362195</v>
      </c>
      <c r="AF15" s="259">
        <v>12220.133262727944</v>
      </c>
      <c r="AG15" s="259">
        <v>0</v>
      </c>
      <c r="AH15" s="259">
        <v>789735.91131114634</v>
      </c>
      <c r="AI15" s="259">
        <v>9159.7946890087987</v>
      </c>
      <c r="AJ15" s="259">
        <v>8486.3181102062626</v>
      </c>
      <c r="AK15" s="259">
        <v>0</v>
      </c>
      <c r="AL15" s="276" t="s">
        <v>46</v>
      </c>
      <c r="AM15" s="102">
        <v>64500</v>
      </c>
      <c r="AN15" s="102">
        <v>58500</v>
      </c>
      <c r="AO15" s="137">
        <v>0.12880000000000003</v>
      </c>
    </row>
    <row r="16" spans="1:44" ht="29.1" customHeight="1">
      <c r="A16" s="7" t="s">
        <v>0</v>
      </c>
      <c r="B16" s="164">
        <v>132.03865092580003</v>
      </c>
      <c r="C16" s="164">
        <v>32041.679024437675</v>
      </c>
      <c r="D16" s="164">
        <v>76140.932734904214</v>
      </c>
      <c r="E16" s="164">
        <v>23856.039166458126</v>
      </c>
      <c r="F16" s="165">
        <v>0</v>
      </c>
      <c r="G16" s="310">
        <v>10986.628239944612</v>
      </c>
      <c r="H16" s="310">
        <v>38023.703154316448</v>
      </c>
      <c r="I16" s="310">
        <v>11870.522728260825</v>
      </c>
      <c r="J16" s="310">
        <v>0</v>
      </c>
      <c r="K16" s="310">
        <v>11537.457054771781</v>
      </c>
      <c r="L16" s="310">
        <v>21736.356515760472</v>
      </c>
      <c r="M16" s="310">
        <v>6370.9822617235977</v>
      </c>
      <c r="N16" s="310">
        <v>0</v>
      </c>
      <c r="O16" s="310">
        <v>9517.5937297212786</v>
      </c>
      <c r="P16" s="310">
        <v>16380.873064827289</v>
      </c>
      <c r="Q16" s="310">
        <v>5614.5341764737013</v>
      </c>
      <c r="R16" s="310">
        <v>0</v>
      </c>
      <c r="S16" s="166" t="s">
        <v>46</v>
      </c>
      <c r="T16" s="58">
        <v>6000000</v>
      </c>
      <c r="U16" s="58" t="s">
        <v>160</v>
      </c>
      <c r="V16" s="129">
        <v>3118489.8794632708</v>
      </c>
      <c r="W16" s="129">
        <v>2401637.4801000683</v>
      </c>
      <c r="X16" s="129">
        <v>479872.64043666131</v>
      </c>
      <c r="Y16" s="129">
        <v>0</v>
      </c>
      <c r="Z16" s="276">
        <v>1069285.0692862195</v>
      </c>
      <c r="AA16" s="276">
        <v>1199343.734670897</v>
      </c>
      <c r="AB16" s="276">
        <v>238779.75070493025</v>
      </c>
      <c r="AC16" s="276">
        <v>0</v>
      </c>
      <c r="AD16" s="276">
        <v>1122895.0590450321</v>
      </c>
      <c r="AE16" s="276">
        <v>685608.20854164637</v>
      </c>
      <c r="AF16" s="276">
        <v>128154.5548603466</v>
      </c>
      <c r="AG16" s="276">
        <v>0</v>
      </c>
      <c r="AH16" s="276">
        <v>926309.75113201875</v>
      </c>
      <c r="AI16" s="276">
        <v>516685.53688752471</v>
      </c>
      <c r="AJ16" s="276">
        <v>112938.33487138446</v>
      </c>
      <c r="AK16" s="276">
        <v>0</v>
      </c>
      <c r="AL16" s="276" t="s">
        <v>160</v>
      </c>
      <c r="AM16" s="102">
        <v>70500</v>
      </c>
      <c r="AN16" s="102">
        <v>67500</v>
      </c>
      <c r="AO16" s="137">
        <v>8.3333333333333329E-2</v>
      </c>
    </row>
    <row r="17" spans="1:41" ht="29.1" customHeight="1">
      <c r="A17" s="6" t="s">
        <v>15</v>
      </c>
      <c r="B17" s="164">
        <v>18.126206630306342</v>
      </c>
      <c r="C17" s="165">
        <v>12725.327254311927</v>
      </c>
      <c r="D17" s="165">
        <v>5400.8793759944128</v>
      </c>
      <c r="E17" s="165">
        <v>0</v>
      </c>
      <c r="F17" s="165">
        <v>0</v>
      </c>
      <c r="G17" s="310">
        <v>5159.1438312917071</v>
      </c>
      <c r="H17" s="310">
        <v>2189.6421961777528</v>
      </c>
      <c r="I17" s="310">
        <v>0</v>
      </c>
      <c r="J17" s="310">
        <v>0</v>
      </c>
      <c r="K17" s="310">
        <v>4122.1073403574783</v>
      </c>
      <c r="L17" s="310">
        <v>1749.5034960792977</v>
      </c>
      <c r="M17" s="310">
        <v>0</v>
      </c>
      <c r="N17" s="310">
        <v>0</v>
      </c>
      <c r="O17" s="310">
        <v>3444.0760826534543</v>
      </c>
      <c r="P17" s="310">
        <v>1461.7336837334208</v>
      </c>
      <c r="Q17" s="310">
        <v>0</v>
      </c>
      <c r="R17" s="310">
        <v>0</v>
      </c>
      <c r="S17" s="166" t="s">
        <v>46</v>
      </c>
      <c r="T17" s="182">
        <v>1083343.9044932825</v>
      </c>
      <c r="U17" s="182" t="s">
        <v>46</v>
      </c>
      <c r="V17" s="183">
        <v>934354.66495028802</v>
      </c>
      <c r="W17" s="183">
        <v>148989.23954299442</v>
      </c>
      <c r="X17" s="183">
        <v>0</v>
      </c>
      <c r="Y17" s="183">
        <v>0</v>
      </c>
      <c r="Z17" s="259">
        <v>378809.12683695654</v>
      </c>
      <c r="AA17" s="259">
        <v>60403.705205867045</v>
      </c>
      <c r="AB17" s="259">
        <v>0</v>
      </c>
      <c r="AC17" s="259">
        <v>0</v>
      </c>
      <c r="AD17" s="259">
        <v>302664.92530371482</v>
      </c>
      <c r="AE17" s="259">
        <v>48261.991670729098</v>
      </c>
      <c r="AF17" s="259">
        <v>0</v>
      </c>
      <c r="AG17" s="259">
        <v>0</v>
      </c>
      <c r="AH17" s="259">
        <v>252880.61280961669</v>
      </c>
      <c r="AI17" s="259">
        <v>40323.542666398273</v>
      </c>
      <c r="AJ17" s="259">
        <v>0</v>
      </c>
      <c r="AK17" s="259">
        <v>0</v>
      </c>
      <c r="AL17" s="276" t="s">
        <v>46</v>
      </c>
      <c r="AM17" s="102" t="s">
        <v>140</v>
      </c>
      <c r="AN17" s="102" t="s">
        <v>140</v>
      </c>
      <c r="AO17" s="317" t="s">
        <v>140</v>
      </c>
    </row>
    <row r="18" spans="1:41" ht="29.1" customHeight="1">
      <c r="A18" s="6" t="s">
        <v>21</v>
      </c>
      <c r="B18" s="164">
        <v>4.2912836835819507E-2</v>
      </c>
      <c r="C18" s="165">
        <v>38.446541582760318</v>
      </c>
      <c r="D18" s="165">
        <v>4.2982841463610395</v>
      </c>
      <c r="E18" s="165">
        <v>0.16801110669815139</v>
      </c>
      <c r="F18" s="165">
        <v>0</v>
      </c>
      <c r="G18" s="310">
        <v>16.101425499980113</v>
      </c>
      <c r="H18" s="310">
        <v>1.8001229528382714</v>
      </c>
      <c r="I18" s="310">
        <v>7.0363112163059474E-2</v>
      </c>
      <c r="J18" s="310">
        <v>0</v>
      </c>
      <c r="K18" s="310">
        <v>11.166890156261738</v>
      </c>
      <c r="L18" s="310">
        <v>1.2484469329833767</v>
      </c>
      <c r="M18" s="310">
        <v>4.8799228650816033E-2</v>
      </c>
      <c r="N18" s="310">
        <v>0</v>
      </c>
      <c r="O18" s="310">
        <v>11.178225922214763</v>
      </c>
      <c r="P18" s="310">
        <v>1.2497142600582416</v>
      </c>
      <c r="Q18" s="310">
        <v>4.8848765865468727E-2</v>
      </c>
      <c r="R18" s="310">
        <v>0</v>
      </c>
      <c r="S18" s="166" t="s">
        <v>46</v>
      </c>
      <c r="T18" s="58">
        <v>2973</v>
      </c>
      <c r="U18" s="58" t="s">
        <v>160</v>
      </c>
      <c r="V18" s="183">
        <v>2663.5752039151712</v>
      </c>
      <c r="W18" s="183">
        <v>297.78499184339313</v>
      </c>
      <c r="X18" s="183">
        <v>11.639804241435563</v>
      </c>
      <c r="Y18" s="183">
        <v>0</v>
      </c>
      <c r="Z18" s="259">
        <v>1115.5062573603614</v>
      </c>
      <c r="AA18" s="259">
        <v>124.71246213023704</v>
      </c>
      <c r="AB18" s="259">
        <v>4.8747542200744123</v>
      </c>
      <c r="AC18" s="259">
        <v>0</v>
      </c>
      <c r="AD18" s="259">
        <v>773.64180237216749</v>
      </c>
      <c r="AE18" s="259">
        <v>86.492364649765264</v>
      </c>
      <c r="AF18" s="259">
        <v>3.3808090416846359</v>
      </c>
      <c r="AG18" s="259">
        <v>0</v>
      </c>
      <c r="AH18" s="259">
        <v>774.42714388448189</v>
      </c>
      <c r="AI18" s="259">
        <v>86.58016503005679</v>
      </c>
      <c r="AJ18" s="259">
        <v>3.3842409783735552</v>
      </c>
      <c r="AK18" s="259">
        <v>0</v>
      </c>
      <c r="AL18" s="276" t="s">
        <v>46</v>
      </c>
      <c r="AM18" s="102" t="s">
        <v>140</v>
      </c>
      <c r="AN18" s="102" t="s">
        <v>140</v>
      </c>
      <c r="AO18" s="317" t="s">
        <v>140</v>
      </c>
    </row>
    <row r="19" spans="1:41" ht="29.1" customHeight="1">
      <c r="A19" s="6" t="s">
        <v>10</v>
      </c>
      <c r="B19" s="164">
        <v>4.8458997935160708</v>
      </c>
      <c r="C19" s="165">
        <v>4843.877616792337</v>
      </c>
      <c r="D19" s="165">
        <v>2.0221767237335029</v>
      </c>
      <c r="E19" s="165">
        <v>0</v>
      </c>
      <c r="F19" s="165">
        <v>0</v>
      </c>
      <c r="G19" s="310">
        <v>1313.9364559028918</v>
      </c>
      <c r="H19" s="310">
        <v>0.54852990265084745</v>
      </c>
      <c r="I19" s="310">
        <v>0</v>
      </c>
      <c r="J19" s="310">
        <v>0</v>
      </c>
      <c r="K19" s="310">
        <v>1577.2189396072176</v>
      </c>
      <c r="L19" s="310">
        <v>0.65844261152440409</v>
      </c>
      <c r="M19" s="310">
        <v>0</v>
      </c>
      <c r="N19" s="310">
        <v>0</v>
      </c>
      <c r="O19" s="310">
        <v>1952.7222212822276</v>
      </c>
      <c r="P19" s="310">
        <v>0.81520420955825135</v>
      </c>
      <c r="Q19" s="310">
        <v>0</v>
      </c>
      <c r="R19" s="310">
        <v>0</v>
      </c>
      <c r="S19" s="166" t="s">
        <v>46</v>
      </c>
      <c r="T19" s="182">
        <v>445235.60967655742</v>
      </c>
      <c r="U19" s="182" t="s">
        <v>46</v>
      </c>
      <c r="V19" s="183">
        <v>445183.75254801818</v>
      </c>
      <c r="W19" s="183">
        <v>51.857128539217172</v>
      </c>
      <c r="X19" s="183">
        <v>0</v>
      </c>
      <c r="Y19" s="183">
        <v>0</v>
      </c>
      <c r="Z19" s="259">
        <v>120759.277654056</v>
      </c>
      <c r="AA19" s="259">
        <v>14.066617094104181</v>
      </c>
      <c r="AB19" s="259">
        <v>0</v>
      </c>
      <c r="AC19" s="259">
        <v>0</v>
      </c>
      <c r="AD19" s="259">
        <v>144956.64458779601</v>
      </c>
      <c r="AE19" s="259">
        <v>16.885241898382532</v>
      </c>
      <c r="AF19" s="259">
        <v>0</v>
      </c>
      <c r="AG19" s="259">
        <v>0</v>
      </c>
      <c r="AH19" s="259">
        <v>179467.83030616614</v>
      </c>
      <c r="AI19" s="259">
        <v>20.905269546730459</v>
      </c>
      <c r="AJ19" s="259">
        <v>0</v>
      </c>
      <c r="AK19" s="259">
        <v>0</v>
      </c>
      <c r="AL19" s="276" t="s">
        <v>46</v>
      </c>
      <c r="AM19" s="102" t="s">
        <v>140</v>
      </c>
      <c r="AN19" s="102" t="s">
        <v>140</v>
      </c>
      <c r="AO19" s="317" t="s">
        <v>140</v>
      </c>
    </row>
    <row r="20" spans="1:41" ht="29.1" customHeight="1">
      <c r="A20" s="6" t="s">
        <v>2</v>
      </c>
      <c r="B20" s="164">
        <v>3.3267721354608648</v>
      </c>
      <c r="C20" s="165">
        <v>1825.8530276798899</v>
      </c>
      <c r="D20" s="165">
        <v>1500.9191077809749</v>
      </c>
      <c r="E20" s="165">
        <v>0</v>
      </c>
      <c r="F20" s="165">
        <v>0</v>
      </c>
      <c r="G20" s="310">
        <v>843.4075368021588</v>
      </c>
      <c r="H20" s="310">
        <v>693.31236876245566</v>
      </c>
      <c r="I20" s="310">
        <v>0</v>
      </c>
      <c r="J20" s="310">
        <v>0</v>
      </c>
      <c r="K20" s="310">
        <v>588.82192885051575</v>
      </c>
      <c r="L20" s="310">
        <v>484.03352881869125</v>
      </c>
      <c r="M20" s="310">
        <v>0</v>
      </c>
      <c r="N20" s="310">
        <v>0</v>
      </c>
      <c r="O20" s="310">
        <v>393.62356202658486</v>
      </c>
      <c r="P20" s="310">
        <v>323.57321019930964</v>
      </c>
      <c r="Q20" s="310">
        <v>0</v>
      </c>
      <c r="R20" s="310">
        <v>0</v>
      </c>
      <c r="S20" s="166" t="s">
        <v>46</v>
      </c>
      <c r="T20" s="58">
        <v>510455</v>
      </c>
      <c r="U20" s="58" t="s">
        <v>160</v>
      </c>
      <c r="V20" s="183">
        <v>377269.9389418214</v>
      </c>
      <c r="W20" s="183">
        <v>133185.06105817863</v>
      </c>
      <c r="X20" s="183">
        <v>0</v>
      </c>
      <c r="Y20" s="183">
        <v>0</v>
      </c>
      <c r="Z20" s="259">
        <v>174270.4944421234</v>
      </c>
      <c r="AA20" s="259">
        <v>61521.536828547643</v>
      </c>
      <c r="AB20" s="259">
        <v>0</v>
      </c>
      <c r="AC20" s="259">
        <v>0</v>
      </c>
      <c r="AD20" s="259">
        <v>121666.31693642879</v>
      </c>
      <c r="AE20" s="259">
        <v>42951.038970536189</v>
      </c>
      <c r="AF20" s="259">
        <v>0</v>
      </c>
      <c r="AG20" s="259">
        <v>0</v>
      </c>
      <c r="AH20" s="259">
        <v>81333.127563138929</v>
      </c>
      <c r="AI20" s="259">
        <v>28712.485259048804</v>
      </c>
      <c r="AJ20" s="259">
        <v>0</v>
      </c>
      <c r="AK20" s="259">
        <v>0</v>
      </c>
      <c r="AL20" s="276" t="s">
        <v>46</v>
      </c>
      <c r="AM20" s="102">
        <v>16600</v>
      </c>
      <c r="AN20" s="102">
        <v>15000</v>
      </c>
      <c r="AO20" s="317" t="s">
        <v>140</v>
      </c>
    </row>
    <row r="21" spans="1:41" ht="29.1" customHeight="1">
      <c r="A21" s="6" t="s">
        <v>23</v>
      </c>
      <c r="B21" s="164">
        <v>0</v>
      </c>
      <c r="C21" s="165">
        <v>0</v>
      </c>
      <c r="D21" s="165">
        <v>0</v>
      </c>
      <c r="E21" s="165">
        <v>0</v>
      </c>
      <c r="F21" s="165">
        <v>0</v>
      </c>
      <c r="G21" s="310">
        <v>0</v>
      </c>
      <c r="H21" s="310">
        <v>0</v>
      </c>
      <c r="I21" s="310">
        <v>0</v>
      </c>
      <c r="J21" s="310">
        <v>0</v>
      </c>
      <c r="K21" s="310">
        <v>0</v>
      </c>
      <c r="L21" s="310">
        <v>0</v>
      </c>
      <c r="M21" s="310">
        <v>0</v>
      </c>
      <c r="N21" s="310">
        <v>0</v>
      </c>
      <c r="O21" s="310">
        <v>0</v>
      </c>
      <c r="P21" s="310">
        <v>0</v>
      </c>
      <c r="Q21" s="310">
        <v>0</v>
      </c>
      <c r="R21" s="310">
        <v>0</v>
      </c>
      <c r="S21" s="166" t="s">
        <v>46</v>
      </c>
      <c r="T21" s="182">
        <v>0</v>
      </c>
      <c r="U21" s="182" t="s">
        <v>46</v>
      </c>
      <c r="V21" s="183">
        <v>0</v>
      </c>
      <c r="W21" s="183">
        <v>0</v>
      </c>
      <c r="X21" s="183">
        <v>0</v>
      </c>
      <c r="Y21" s="183">
        <v>0</v>
      </c>
      <c r="Z21" s="259">
        <v>0</v>
      </c>
      <c r="AA21" s="259">
        <v>0</v>
      </c>
      <c r="AB21" s="259">
        <v>0</v>
      </c>
      <c r="AC21" s="259">
        <v>0</v>
      </c>
      <c r="AD21" s="259">
        <v>0</v>
      </c>
      <c r="AE21" s="259">
        <v>0</v>
      </c>
      <c r="AF21" s="259">
        <v>0</v>
      </c>
      <c r="AG21" s="259">
        <v>0</v>
      </c>
      <c r="AH21" s="259">
        <v>0</v>
      </c>
      <c r="AI21" s="259">
        <v>0</v>
      </c>
      <c r="AJ21" s="259">
        <v>0</v>
      </c>
      <c r="AK21" s="259">
        <v>0</v>
      </c>
      <c r="AL21" s="276" t="s">
        <v>46</v>
      </c>
      <c r="AM21" s="102" t="s">
        <v>140</v>
      </c>
      <c r="AN21" s="102" t="s">
        <v>140</v>
      </c>
      <c r="AO21" s="317" t="s">
        <v>140</v>
      </c>
    </row>
    <row r="22" spans="1:41" ht="29.1" customHeight="1">
      <c r="A22" s="6" t="s">
        <v>17</v>
      </c>
      <c r="B22" s="253" t="s">
        <v>140</v>
      </c>
      <c r="C22" s="254" t="s">
        <v>140</v>
      </c>
      <c r="D22" s="254" t="s">
        <v>140</v>
      </c>
      <c r="E22" s="254" t="s">
        <v>140</v>
      </c>
      <c r="F22" s="254" t="s">
        <v>140</v>
      </c>
      <c r="G22" s="255" t="s">
        <v>140</v>
      </c>
      <c r="H22" s="255" t="s">
        <v>140</v>
      </c>
      <c r="I22" s="255" t="s">
        <v>140</v>
      </c>
      <c r="J22" s="255" t="s">
        <v>140</v>
      </c>
      <c r="K22" s="255" t="s">
        <v>140</v>
      </c>
      <c r="L22" s="255" t="s">
        <v>140</v>
      </c>
      <c r="M22" s="255" t="s">
        <v>140</v>
      </c>
      <c r="N22" s="255" t="s">
        <v>140</v>
      </c>
      <c r="O22" s="255" t="s">
        <v>140</v>
      </c>
      <c r="P22" s="255" t="s">
        <v>140</v>
      </c>
      <c r="Q22" s="255" t="s">
        <v>140</v>
      </c>
      <c r="R22" s="255" t="s">
        <v>140</v>
      </c>
      <c r="S22" s="133"/>
      <c r="T22" s="314" t="s">
        <v>140</v>
      </c>
      <c r="U22" s="314"/>
      <c r="V22" s="315" t="s">
        <v>140</v>
      </c>
      <c r="W22" s="315" t="s">
        <v>140</v>
      </c>
      <c r="X22" s="315" t="s">
        <v>140</v>
      </c>
      <c r="Y22" s="315" t="s">
        <v>140</v>
      </c>
      <c r="Z22" s="316" t="s">
        <v>140</v>
      </c>
      <c r="AA22" s="316" t="s">
        <v>140</v>
      </c>
      <c r="AB22" s="316" t="s">
        <v>140</v>
      </c>
      <c r="AC22" s="316" t="s">
        <v>140</v>
      </c>
      <c r="AD22" s="316" t="s">
        <v>140</v>
      </c>
      <c r="AE22" s="316" t="s">
        <v>140</v>
      </c>
      <c r="AF22" s="316" t="s">
        <v>140</v>
      </c>
      <c r="AG22" s="316" t="s">
        <v>140</v>
      </c>
      <c r="AH22" s="316" t="s">
        <v>140</v>
      </c>
      <c r="AI22" s="316" t="s">
        <v>140</v>
      </c>
      <c r="AJ22" s="316" t="s">
        <v>140</v>
      </c>
      <c r="AK22" s="316" t="s">
        <v>140</v>
      </c>
      <c r="AL22" s="276"/>
      <c r="AM22" s="102" t="s">
        <v>140</v>
      </c>
      <c r="AN22" s="102" t="s">
        <v>140</v>
      </c>
      <c r="AO22" s="317" t="s">
        <v>140</v>
      </c>
    </row>
    <row r="23" spans="1:41" ht="29.1" customHeight="1">
      <c r="A23" s="6" t="s">
        <v>24</v>
      </c>
      <c r="B23" s="164">
        <v>0.76738237035095491</v>
      </c>
      <c r="C23" s="165">
        <v>738.94244601201729</v>
      </c>
      <c r="D23" s="165">
        <v>23.292579616999234</v>
      </c>
      <c r="E23" s="165">
        <v>5.1473447219384187</v>
      </c>
      <c r="F23" s="165">
        <v>0</v>
      </c>
      <c r="G23" s="310">
        <v>353.19208802131305</v>
      </c>
      <c r="H23" s="310">
        <v>11.133146938208021</v>
      </c>
      <c r="I23" s="310">
        <v>2.4602747344105733</v>
      </c>
      <c r="J23" s="310">
        <v>0</v>
      </c>
      <c r="K23" s="310">
        <v>258.43106870377773</v>
      </c>
      <c r="L23" s="310">
        <v>8.1461367874799908</v>
      </c>
      <c r="M23" s="310">
        <v>1.8001859341771549</v>
      </c>
      <c r="N23" s="310">
        <v>0</v>
      </c>
      <c r="O23" s="310">
        <v>127.31928928692653</v>
      </c>
      <c r="P23" s="310">
        <v>4.0132958913112224</v>
      </c>
      <c r="Q23" s="310">
        <v>0.88688405335069087</v>
      </c>
      <c r="R23" s="310">
        <v>0</v>
      </c>
      <c r="S23" s="166" t="s">
        <v>46</v>
      </c>
      <c r="T23" s="182">
        <v>63766.749680259381</v>
      </c>
      <c r="U23" s="182" t="s">
        <v>46</v>
      </c>
      <c r="V23" s="183">
        <v>62965.510928240612</v>
      </c>
      <c r="W23" s="183">
        <v>698.36522965190397</v>
      </c>
      <c r="X23" s="183">
        <v>102.87352236686561</v>
      </c>
      <c r="Y23" s="183">
        <v>0</v>
      </c>
      <c r="Z23" s="259">
        <v>30095.605412972094</v>
      </c>
      <c r="AA23" s="259">
        <v>333.79740870675124</v>
      </c>
      <c r="AB23" s="259">
        <v>49.170425062129432</v>
      </c>
      <c r="AC23" s="259">
        <v>0</v>
      </c>
      <c r="AD23" s="259">
        <v>22020.990089937241</v>
      </c>
      <c r="AE23" s="259">
        <v>244.23995890143462</v>
      </c>
      <c r="AF23" s="259">
        <v>35.978058196644326</v>
      </c>
      <c r="AG23" s="259">
        <v>0</v>
      </c>
      <c r="AH23" s="259">
        <v>10848.915425331279</v>
      </c>
      <c r="AI23" s="259">
        <v>120.32786204371811</v>
      </c>
      <c r="AJ23" s="259">
        <v>17.72503910809187</v>
      </c>
      <c r="AK23" s="259">
        <v>0</v>
      </c>
      <c r="AL23" s="276" t="s">
        <v>46</v>
      </c>
      <c r="AM23" s="102" t="s">
        <v>140</v>
      </c>
      <c r="AN23" s="102" t="s">
        <v>140</v>
      </c>
      <c r="AO23" s="317" t="s">
        <v>140</v>
      </c>
    </row>
    <row r="24" spans="1:41" ht="29.1" customHeight="1">
      <c r="A24" s="6" t="s">
        <v>27</v>
      </c>
      <c r="B24" s="164">
        <v>0.83272085469779333</v>
      </c>
      <c r="C24" s="165">
        <v>806.24365711110659</v>
      </c>
      <c r="D24" s="165">
        <v>4.5112798742704374</v>
      </c>
      <c r="E24" s="165">
        <v>21.965917712416264</v>
      </c>
      <c r="F24" s="165">
        <v>0</v>
      </c>
      <c r="G24" s="310">
        <v>293.17991228311342</v>
      </c>
      <c r="H24" s="310">
        <v>1.6404676503903521</v>
      </c>
      <c r="I24" s="310">
        <v>7.9876173553038088</v>
      </c>
      <c r="J24" s="310">
        <v>0</v>
      </c>
      <c r="K24" s="310">
        <v>278.36369375190515</v>
      </c>
      <c r="L24" s="310">
        <v>1.5575645380581189</v>
      </c>
      <c r="M24" s="310">
        <v>7.5839529863562856</v>
      </c>
      <c r="N24" s="310">
        <v>0</v>
      </c>
      <c r="O24" s="310">
        <v>234.70005107608796</v>
      </c>
      <c r="P24" s="310">
        <v>1.3132476858219659</v>
      </c>
      <c r="Q24" s="310">
        <v>6.3943473707561687</v>
      </c>
      <c r="R24" s="310">
        <v>0</v>
      </c>
      <c r="S24" s="166" t="s">
        <v>46</v>
      </c>
      <c r="T24" s="182">
        <v>68999.545118391674</v>
      </c>
      <c r="U24" s="182" t="s">
        <v>46</v>
      </c>
      <c r="V24" s="183">
        <v>68499.962628945825</v>
      </c>
      <c r="W24" s="183">
        <v>118.70521583704924</v>
      </c>
      <c r="X24" s="183">
        <v>380.87727360880353</v>
      </c>
      <c r="Y24" s="183">
        <v>0</v>
      </c>
      <c r="Z24" s="259">
        <v>24909.111355878013</v>
      </c>
      <c r="AA24" s="259">
        <v>43.165592013901779</v>
      </c>
      <c r="AB24" s="259">
        <v>138.50101601713692</v>
      </c>
      <c r="AC24" s="259">
        <v>0</v>
      </c>
      <c r="AD24" s="259">
        <v>23650.29783624471</v>
      </c>
      <c r="AE24" s="259">
        <v>40.984164100486765</v>
      </c>
      <c r="AF24" s="259">
        <v>131.50169159506439</v>
      </c>
      <c r="AG24" s="259">
        <v>0</v>
      </c>
      <c r="AH24" s="259">
        <v>19940.553436823102</v>
      </c>
      <c r="AI24" s="259">
        <v>34.5554597226607</v>
      </c>
      <c r="AJ24" s="259">
        <v>110.87456599660223</v>
      </c>
      <c r="AK24" s="259">
        <v>0</v>
      </c>
      <c r="AL24" s="276" t="s">
        <v>46</v>
      </c>
      <c r="AM24" s="102" t="s">
        <v>140</v>
      </c>
      <c r="AN24" s="102" t="s">
        <v>140</v>
      </c>
      <c r="AO24" s="317" t="s">
        <v>140</v>
      </c>
    </row>
    <row r="25" spans="1:41" ht="29.1" customHeight="1">
      <c r="A25" s="6" t="s">
        <v>8</v>
      </c>
      <c r="B25" s="164">
        <v>0.10048409925231545</v>
      </c>
      <c r="C25" s="165">
        <v>70.548312833772897</v>
      </c>
      <c r="D25" s="165">
        <v>27.790217996944687</v>
      </c>
      <c r="E25" s="165">
        <v>2.1455684215978548</v>
      </c>
      <c r="F25" s="165">
        <v>0</v>
      </c>
      <c r="G25" s="310">
        <v>23.408302254659493</v>
      </c>
      <c r="H25" s="310">
        <v>9.2209408909342656</v>
      </c>
      <c r="I25" s="310">
        <v>0.71191091754602498</v>
      </c>
      <c r="J25" s="310">
        <v>0</v>
      </c>
      <c r="K25" s="310">
        <v>23.700932308376675</v>
      </c>
      <c r="L25" s="310">
        <v>9.3362130024646923</v>
      </c>
      <c r="M25" s="310">
        <v>0.72081060312667722</v>
      </c>
      <c r="N25" s="310">
        <v>0</v>
      </c>
      <c r="O25" s="310">
        <v>23.439078251358062</v>
      </c>
      <c r="P25" s="310">
        <v>9.2330640959121322</v>
      </c>
      <c r="Q25" s="310">
        <v>0.71284690033579401</v>
      </c>
      <c r="R25" s="310">
        <v>0</v>
      </c>
      <c r="S25" s="166" t="s">
        <v>46</v>
      </c>
      <c r="T25" s="182">
        <v>5472.3447703286665</v>
      </c>
      <c r="U25" s="182" t="s">
        <v>46</v>
      </c>
      <c r="V25" s="183">
        <v>4424.4828794096193</v>
      </c>
      <c r="W25" s="183">
        <v>1006.9810389061588</v>
      </c>
      <c r="X25" s="183">
        <v>40.880852012888404</v>
      </c>
      <c r="Y25" s="183">
        <v>0</v>
      </c>
      <c r="Z25" s="259">
        <v>1468.0667535489922</v>
      </c>
      <c r="AA25" s="259">
        <v>334.12161939919525</v>
      </c>
      <c r="AB25" s="259">
        <v>13.564482298298797</v>
      </c>
      <c r="AC25" s="259">
        <v>0</v>
      </c>
      <c r="AD25" s="259">
        <v>1486.4192358553903</v>
      </c>
      <c r="AE25" s="259">
        <v>338.29851468913006</v>
      </c>
      <c r="AF25" s="259">
        <v>13.734053552993563</v>
      </c>
      <c r="AG25" s="259">
        <v>0</v>
      </c>
      <c r="AH25" s="259">
        <v>1469.9968900052368</v>
      </c>
      <c r="AI25" s="259">
        <v>334.56090481783355</v>
      </c>
      <c r="AJ25" s="259">
        <v>13.582316161596045</v>
      </c>
      <c r="AK25" s="259">
        <v>0</v>
      </c>
      <c r="AL25" s="276" t="s">
        <v>46</v>
      </c>
      <c r="AM25" s="102">
        <v>500</v>
      </c>
      <c r="AN25" s="102">
        <v>500</v>
      </c>
      <c r="AO25" s="317" t="s">
        <v>140</v>
      </c>
    </row>
    <row r="26" spans="1:41" ht="29.1" customHeight="1">
      <c r="A26" s="6" t="s">
        <v>11</v>
      </c>
      <c r="B26" s="164">
        <v>9.0358500138501139</v>
      </c>
      <c r="C26" s="165">
        <v>8420.9585628966888</v>
      </c>
      <c r="D26" s="165">
        <v>120.70690313336578</v>
      </c>
      <c r="E26" s="165">
        <v>494.18454782005949</v>
      </c>
      <c r="F26" s="165">
        <v>0</v>
      </c>
      <c r="G26" s="310">
        <v>3889.85302287481</v>
      </c>
      <c r="H26" s="310">
        <v>55.757561152713649</v>
      </c>
      <c r="I26" s="310">
        <v>228.27629928802713</v>
      </c>
      <c r="J26" s="310">
        <v>0</v>
      </c>
      <c r="K26" s="310">
        <v>2715.686853544717</v>
      </c>
      <c r="L26" s="310">
        <v>38.926940148559268</v>
      </c>
      <c r="M26" s="310">
        <v>159.37027473962891</v>
      </c>
      <c r="N26" s="310">
        <v>0</v>
      </c>
      <c r="O26" s="310">
        <v>1815.4186864742542</v>
      </c>
      <c r="P26" s="310">
        <v>26.022401832051191</v>
      </c>
      <c r="Q26" s="310">
        <v>106.53797379223278</v>
      </c>
      <c r="R26" s="310">
        <v>0</v>
      </c>
      <c r="S26" s="166" t="s">
        <v>46</v>
      </c>
      <c r="T26" s="58">
        <v>605119.68000000005</v>
      </c>
      <c r="U26" s="58" t="s">
        <v>160</v>
      </c>
      <c r="V26" s="183">
        <v>594417.86730480928</v>
      </c>
      <c r="W26" s="183">
        <v>2773.2575045848025</v>
      </c>
      <c r="X26" s="183">
        <v>7928.5551906058972</v>
      </c>
      <c r="Y26" s="183">
        <v>0</v>
      </c>
      <c r="Z26" s="259">
        <v>274576.59608659171</v>
      </c>
      <c r="AA26" s="259">
        <v>1281.0375454108255</v>
      </c>
      <c r="AB26" s="259">
        <v>3662.3994934609063</v>
      </c>
      <c r="AC26" s="259">
        <v>0</v>
      </c>
      <c r="AD26" s="259">
        <v>191694.65990062759</v>
      </c>
      <c r="AE26" s="259">
        <v>894.3517404157036</v>
      </c>
      <c r="AF26" s="259">
        <v>2556.890992624199</v>
      </c>
      <c r="AG26" s="259">
        <v>0</v>
      </c>
      <c r="AH26" s="259">
        <v>128146.6113173847</v>
      </c>
      <c r="AI26" s="259">
        <v>597.86821875731596</v>
      </c>
      <c r="AJ26" s="259">
        <v>1709.2647045180543</v>
      </c>
      <c r="AK26" s="259">
        <v>0</v>
      </c>
      <c r="AL26" s="276" t="s">
        <v>46</v>
      </c>
      <c r="AM26" s="102" t="s">
        <v>140</v>
      </c>
      <c r="AN26" s="102" t="s">
        <v>140</v>
      </c>
      <c r="AO26" s="317" t="s">
        <v>140</v>
      </c>
    </row>
    <row r="27" spans="1:41" ht="29.1" customHeight="1">
      <c r="A27" s="6" t="s">
        <v>14</v>
      </c>
      <c r="B27" s="164">
        <v>0.19557580866980473</v>
      </c>
      <c r="C27" s="165">
        <v>195.57580866980473</v>
      </c>
      <c r="D27" s="165">
        <v>0</v>
      </c>
      <c r="E27" s="165">
        <v>0</v>
      </c>
      <c r="F27" s="165">
        <v>0</v>
      </c>
      <c r="G27" s="310">
        <v>90.341395801113464</v>
      </c>
      <c r="H27" s="310">
        <v>0</v>
      </c>
      <c r="I27" s="310">
        <v>0</v>
      </c>
      <c r="J27" s="310">
        <v>0</v>
      </c>
      <c r="K27" s="310">
        <v>63.071519531770143</v>
      </c>
      <c r="L27" s="310">
        <v>0</v>
      </c>
      <c r="M27" s="310">
        <v>0</v>
      </c>
      <c r="N27" s="310">
        <v>0</v>
      </c>
      <c r="O27" s="310">
        <v>42.162893336853585</v>
      </c>
      <c r="P27" s="310">
        <v>0</v>
      </c>
      <c r="Q27" s="310">
        <v>0</v>
      </c>
      <c r="R27" s="310">
        <v>0</v>
      </c>
      <c r="S27" s="166" t="s">
        <v>46</v>
      </c>
      <c r="T27" s="182">
        <v>18843.064314772499</v>
      </c>
      <c r="U27" s="182" t="s">
        <v>46</v>
      </c>
      <c r="V27" s="183">
        <v>18843.064314772499</v>
      </c>
      <c r="W27" s="183">
        <v>0</v>
      </c>
      <c r="X27" s="183">
        <v>0</v>
      </c>
      <c r="Y27" s="183">
        <v>0</v>
      </c>
      <c r="Z27" s="259">
        <v>8704.086374206614</v>
      </c>
      <c r="AA27" s="259">
        <v>0</v>
      </c>
      <c r="AB27" s="259">
        <v>0</v>
      </c>
      <c r="AC27" s="259">
        <v>0</v>
      </c>
      <c r="AD27" s="259">
        <v>6076.7264982884017</v>
      </c>
      <c r="AE27" s="259">
        <v>0</v>
      </c>
      <c r="AF27" s="259">
        <v>0</v>
      </c>
      <c r="AG27" s="259">
        <v>0</v>
      </c>
      <c r="AH27" s="259">
        <v>4062.251442277483</v>
      </c>
      <c r="AI27" s="259">
        <v>0</v>
      </c>
      <c r="AJ27" s="259">
        <v>0</v>
      </c>
      <c r="AK27" s="259">
        <v>0</v>
      </c>
      <c r="AL27" s="276" t="s">
        <v>46</v>
      </c>
      <c r="AM27" s="102" t="s">
        <v>140</v>
      </c>
      <c r="AN27" s="102" t="s">
        <v>140</v>
      </c>
      <c r="AO27" s="317" t="s">
        <v>140</v>
      </c>
    </row>
    <row r="28" spans="1:41" ht="29.1" customHeight="1">
      <c r="A28" s="6" t="s">
        <v>12</v>
      </c>
      <c r="B28" s="164">
        <v>2.5432816090800257E-2</v>
      </c>
      <c r="C28" s="165">
        <v>19.906096753886953</v>
      </c>
      <c r="D28" s="165">
        <v>0</v>
      </c>
      <c r="E28" s="165">
        <v>5.526719336913307</v>
      </c>
      <c r="F28" s="165">
        <v>0</v>
      </c>
      <c r="G28" s="310">
        <v>8.2347450442290739</v>
      </c>
      <c r="H28" s="310">
        <v>0</v>
      </c>
      <c r="I28" s="310">
        <v>2.2862907396250423</v>
      </c>
      <c r="J28" s="310">
        <v>0</v>
      </c>
      <c r="K28" s="310">
        <v>6.2781380924756354</v>
      </c>
      <c r="L28" s="310">
        <v>0</v>
      </c>
      <c r="M28" s="310">
        <v>1.7430593061254929</v>
      </c>
      <c r="N28" s="310">
        <v>0</v>
      </c>
      <c r="O28" s="310">
        <v>5.3932136169894207</v>
      </c>
      <c r="P28" s="310">
        <v>0</v>
      </c>
      <c r="Q28" s="310">
        <v>1.4973692911092369</v>
      </c>
      <c r="R28" s="310">
        <v>0</v>
      </c>
      <c r="S28" s="166" t="s">
        <v>46</v>
      </c>
      <c r="T28" s="182">
        <v>1623.764957647483</v>
      </c>
      <c r="U28" s="182" t="s">
        <v>46</v>
      </c>
      <c r="V28" s="183">
        <v>1574.8939022344296</v>
      </c>
      <c r="W28" s="183">
        <v>0</v>
      </c>
      <c r="X28" s="183">
        <v>48.871055413053362</v>
      </c>
      <c r="Y28" s="183">
        <v>0</v>
      </c>
      <c r="Z28" s="259">
        <v>651.50139261755703</v>
      </c>
      <c r="AA28" s="259">
        <v>0</v>
      </c>
      <c r="AB28" s="259">
        <v>20.216955958189121</v>
      </c>
      <c r="AC28" s="259">
        <v>0</v>
      </c>
      <c r="AD28" s="259">
        <v>496.70216725891726</v>
      </c>
      <c r="AE28" s="259">
        <v>0</v>
      </c>
      <c r="AF28" s="259">
        <v>15.413329815712819</v>
      </c>
      <c r="AG28" s="259">
        <v>0</v>
      </c>
      <c r="AH28" s="259">
        <v>426.69034235795539</v>
      </c>
      <c r="AI28" s="259">
        <v>0</v>
      </c>
      <c r="AJ28" s="259">
        <v>13.240769639151422</v>
      </c>
      <c r="AK28" s="259">
        <v>0</v>
      </c>
      <c r="AL28" s="276" t="s">
        <v>46</v>
      </c>
      <c r="AM28" s="102" t="s">
        <v>140</v>
      </c>
      <c r="AN28" s="102" t="s">
        <v>140</v>
      </c>
      <c r="AO28" s="317" t="s">
        <v>140</v>
      </c>
    </row>
    <row r="29" spans="1:41" ht="29.1" customHeight="1">
      <c r="A29" s="6" t="s">
        <v>25</v>
      </c>
      <c r="B29" s="164">
        <v>9.157085435228321E-3</v>
      </c>
      <c r="C29" s="165">
        <v>5.2289763627348362</v>
      </c>
      <c r="D29" s="165">
        <v>1.8875329309384283</v>
      </c>
      <c r="E29" s="165">
        <v>2.0405761415550576</v>
      </c>
      <c r="F29" s="165">
        <v>0</v>
      </c>
      <c r="G29" s="310">
        <v>1.9879871581277506</v>
      </c>
      <c r="H29" s="310">
        <v>0.71761487659245615</v>
      </c>
      <c r="I29" s="310">
        <v>0.77579986658643907</v>
      </c>
      <c r="J29" s="310">
        <v>0</v>
      </c>
      <c r="K29" s="310">
        <v>1.6523685732143496</v>
      </c>
      <c r="L29" s="310">
        <v>0.59646475325786275</v>
      </c>
      <c r="M29" s="310">
        <v>0.64482676027877051</v>
      </c>
      <c r="N29" s="310">
        <v>0</v>
      </c>
      <c r="O29" s="310">
        <v>1.5886206315176763</v>
      </c>
      <c r="P29" s="310">
        <v>0.5734533011332098</v>
      </c>
      <c r="Q29" s="310">
        <v>0.61994951473860527</v>
      </c>
      <c r="R29" s="310">
        <v>0</v>
      </c>
      <c r="S29" s="166" t="s">
        <v>46</v>
      </c>
      <c r="T29" s="182">
        <v>468.71195520987681</v>
      </c>
      <c r="U29" s="182" t="s">
        <v>46</v>
      </c>
      <c r="V29" s="183">
        <v>377.82378574103052</v>
      </c>
      <c r="W29" s="183">
        <v>57.424864385823859</v>
      </c>
      <c r="X29" s="183">
        <v>33.463305083022419</v>
      </c>
      <c r="Y29" s="183">
        <v>0</v>
      </c>
      <c r="Z29" s="259">
        <v>143.64357035983826</v>
      </c>
      <c r="AA29" s="259">
        <v>21.832168484657352</v>
      </c>
      <c r="AB29" s="259">
        <v>12.722302828918641</v>
      </c>
      <c r="AC29" s="259">
        <v>0</v>
      </c>
      <c r="AD29" s="259">
        <v>119.39318643810296</v>
      </c>
      <c r="AE29" s="259">
        <v>18.146389397778169</v>
      </c>
      <c r="AF29" s="259">
        <v>10.57448147362242</v>
      </c>
      <c r="AG29" s="259">
        <v>0</v>
      </c>
      <c r="AH29" s="259">
        <v>114.78702894308933</v>
      </c>
      <c r="AI29" s="259">
        <v>17.446306503388335</v>
      </c>
      <c r="AJ29" s="259">
        <v>10.166520780481356</v>
      </c>
      <c r="AK29" s="259">
        <v>0</v>
      </c>
      <c r="AL29" s="276" t="s">
        <v>46</v>
      </c>
      <c r="AM29" s="102" t="s">
        <v>140</v>
      </c>
      <c r="AN29" s="102" t="s">
        <v>140</v>
      </c>
      <c r="AO29" s="317" t="s">
        <v>140</v>
      </c>
    </row>
    <row r="30" spans="1:41" ht="29.1" customHeight="1">
      <c r="A30" s="6" t="s">
        <v>26</v>
      </c>
      <c r="B30" s="164">
        <v>1.0830872508984375</v>
      </c>
      <c r="C30" s="165">
        <v>421.407497052427</v>
      </c>
      <c r="D30" s="165">
        <v>597.46628640272274</v>
      </c>
      <c r="E30" s="165">
        <v>64.213467443287712</v>
      </c>
      <c r="F30" s="165">
        <v>0</v>
      </c>
      <c r="G30" s="310">
        <v>141.44544894396219</v>
      </c>
      <c r="H30" s="310">
        <v>200.53959101397126</v>
      </c>
      <c r="I30" s="310">
        <v>21.553253784743081</v>
      </c>
      <c r="J30" s="310">
        <v>0</v>
      </c>
      <c r="K30" s="310">
        <v>133.92416501634051</v>
      </c>
      <c r="L30" s="310">
        <v>189.87600859398989</v>
      </c>
      <c r="M30" s="310">
        <v>20.407171372834846</v>
      </c>
      <c r="N30" s="310">
        <v>0</v>
      </c>
      <c r="O30" s="310">
        <v>146.03788309212433</v>
      </c>
      <c r="P30" s="310">
        <v>207.05068679476162</v>
      </c>
      <c r="Q30" s="310">
        <v>22.253042285709792</v>
      </c>
      <c r="R30" s="310">
        <v>0</v>
      </c>
      <c r="S30" s="166" t="s">
        <v>46</v>
      </c>
      <c r="T30" s="182">
        <v>52759.433117274726</v>
      </c>
      <c r="U30" s="182" t="s">
        <v>46</v>
      </c>
      <c r="V30" s="183">
        <v>36995.549950689041</v>
      </c>
      <c r="W30" s="183">
        <v>14643.78773337973</v>
      </c>
      <c r="X30" s="183">
        <v>1120.0954332059539</v>
      </c>
      <c r="Y30" s="183">
        <v>0</v>
      </c>
      <c r="Z30" s="259">
        <v>12417.558321353201</v>
      </c>
      <c r="AA30" s="259">
        <v>4915.1881366037815</v>
      </c>
      <c r="AB30" s="259">
        <v>375.96009211527507</v>
      </c>
      <c r="AC30" s="259">
        <v>0</v>
      </c>
      <c r="AD30" s="259">
        <v>11757.261489465027</v>
      </c>
      <c r="AE30" s="259">
        <v>4653.8257116612804</v>
      </c>
      <c r="AF30" s="259">
        <v>355.96862106148342</v>
      </c>
      <c r="AG30" s="259">
        <v>0</v>
      </c>
      <c r="AH30" s="259">
        <v>12820.730139870813</v>
      </c>
      <c r="AI30" s="259">
        <v>5074.7738851146687</v>
      </c>
      <c r="AJ30" s="259">
        <v>388.16672002919546</v>
      </c>
      <c r="AK30" s="259">
        <v>0</v>
      </c>
      <c r="AL30" s="276" t="s">
        <v>46</v>
      </c>
      <c r="AM30" s="102" t="s">
        <v>140</v>
      </c>
      <c r="AN30" s="102" t="s">
        <v>140</v>
      </c>
      <c r="AO30" s="317" t="s">
        <v>140</v>
      </c>
    </row>
    <row r="31" spans="1:41" ht="29.1" customHeight="1">
      <c r="A31" s="6" t="s">
        <v>5</v>
      </c>
      <c r="B31" s="164">
        <v>17.954001948750001</v>
      </c>
      <c r="C31" s="165">
        <v>6413.7472911009072</v>
      </c>
      <c r="D31" s="165">
        <v>10023.96261574426</v>
      </c>
      <c r="E31" s="165">
        <v>1516.2920419048357</v>
      </c>
      <c r="F31" s="165">
        <v>0</v>
      </c>
      <c r="G31" s="310">
        <v>2736.6609317706689</v>
      </c>
      <c r="H31" s="310">
        <v>4277.091944376928</v>
      </c>
      <c r="I31" s="310">
        <v>646.98171036350118</v>
      </c>
      <c r="J31" s="310">
        <v>0</v>
      </c>
      <c r="K31" s="310">
        <v>2417.5540547150372</v>
      </c>
      <c r="L31" s="310">
        <v>3778.363937043247</v>
      </c>
      <c r="M31" s="310">
        <v>571.54075576463276</v>
      </c>
      <c r="N31" s="310">
        <v>0</v>
      </c>
      <c r="O31" s="310">
        <v>1259.532304611891</v>
      </c>
      <c r="P31" s="310">
        <v>1968.5067343189107</v>
      </c>
      <c r="Q31" s="310">
        <v>297.76957577591912</v>
      </c>
      <c r="R31" s="310">
        <v>0</v>
      </c>
      <c r="S31" s="166" t="s">
        <v>46</v>
      </c>
      <c r="T31" s="182">
        <v>764796.05715321261</v>
      </c>
      <c r="U31" s="182" t="s">
        <v>46</v>
      </c>
      <c r="V31" s="183">
        <v>465745.72221515334</v>
      </c>
      <c r="W31" s="183">
        <v>272118.37848686491</v>
      </c>
      <c r="X31" s="183">
        <v>26931.956451194372</v>
      </c>
      <c r="Y31" s="183">
        <v>0</v>
      </c>
      <c r="Z31" s="259">
        <v>198727.5245307337</v>
      </c>
      <c r="AA31" s="259">
        <v>116109.30419030369</v>
      </c>
      <c r="AB31" s="259">
        <v>11491.508737557326</v>
      </c>
      <c r="AC31" s="259">
        <v>0</v>
      </c>
      <c r="AD31" s="259">
        <v>175555.00834438688</v>
      </c>
      <c r="AE31" s="259">
        <v>102570.44118132387</v>
      </c>
      <c r="AF31" s="259">
        <v>10151.547537641049</v>
      </c>
      <c r="AG31" s="259">
        <v>0</v>
      </c>
      <c r="AH31" s="259">
        <v>91463.189340032754</v>
      </c>
      <c r="AI31" s="259">
        <v>53438.633115237339</v>
      </c>
      <c r="AJ31" s="259">
        <v>5288.9001759959974</v>
      </c>
      <c r="AK31" s="259">
        <v>0</v>
      </c>
      <c r="AL31" s="276" t="s">
        <v>46</v>
      </c>
      <c r="AM31" s="102">
        <v>24500</v>
      </c>
      <c r="AN31" s="102">
        <v>18100</v>
      </c>
      <c r="AO31" s="317" t="s">
        <v>140</v>
      </c>
    </row>
    <row r="32" spans="1:41" ht="29.1" customHeight="1">
      <c r="A32" s="6" t="s">
        <v>7</v>
      </c>
      <c r="B32" s="164">
        <v>0.76627660678101783</v>
      </c>
      <c r="C32" s="165">
        <v>532.01060531309145</v>
      </c>
      <c r="D32" s="165">
        <v>64.424017343937791</v>
      </c>
      <c r="E32" s="165">
        <v>169.8419841239886</v>
      </c>
      <c r="F32" s="165">
        <v>0</v>
      </c>
      <c r="G32" s="310">
        <v>245.74910870559225</v>
      </c>
      <c r="H32" s="310">
        <v>29.759077513481174</v>
      </c>
      <c r="I32" s="310">
        <v>78.454293584422388</v>
      </c>
      <c r="J32" s="310">
        <v>0</v>
      </c>
      <c r="K32" s="310">
        <v>171.56885359356858</v>
      </c>
      <c r="L32" s="310">
        <v>20.776192596925274</v>
      </c>
      <c r="M32" s="310">
        <v>54.772582007196959</v>
      </c>
      <c r="N32" s="310">
        <v>0</v>
      </c>
      <c r="O32" s="310">
        <v>114.69264301374693</v>
      </c>
      <c r="P32" s="310">
        <v>13.888747233509095</v>
      </c>
      <c r="Q32" s="310">
        <v>36.615108532310593</v>
      </c>
      <c r="R32" s="310">
        <v>0</v>
      </c>
      <c r="S32" s="166" t="s">
        <v>46</v>
      </c>
      <c r="T32" s="182">
        <v>46197.49490461099</v>
      </c>
      <c r="U32" s="182" t="s">
        <v>46</v>
      </c>
      <c r="V32" s="183">
        <v>42334.91494371969</v>
      </c>
      <c r="W32" s="183">
        <v>1712.7997133702752</v>
      </c>
      <c r="X32" s="183">
        <v>2149.780247521026</v>
      </c>
      <c r="Y32" s="183">
        <v>0</v>
      </c>
      <c r="Z32" s="259">
        <v>19555.564326442487</v>
      </c>
      <c r="AA32" s="259">
        <v>791.18536124739649</v>
      </c>
      <c r="AB32" s="259">
        <v>993.03768471015792</v>
      </c>
      <c r="AC32" s="259">
        <v>0</v>
      </c>
      <c r="AD32" s="259">
        <v>13652.646679107465</v>
      </c>
      <c r="AE32" s="259">
        <v>552.3632054016897</v>
      </c>
      <c r="AF32" s="259">
        <v>693.28567675515797</v>
      </c>
      <c r="AG32" s="259">
        <v>0</v>
      </c>
      <c r="AH32" s="259">
        <v>9126.7039381697414</v>
      </c>
      <c r="AI32" s="259">
        <v>369.25114672118895</v>
      </c>
      <c r="AJ32" s="259">
        <v>463.45688605570996</v>
      </c>
      <c r="AK32" s="259">
        <v>0</v>
      </c>
      <c r="AL32" s="276" t="s">
        <v>46</v>
      </c>
      <c r="AM32" s="102">
        <v>500</v>
      </c>
      <c r="AN32" s="102">
        <v>500</v>
      </c>
      <c r="AO32" s="317" t="s">
        <v>140</v>
      </c>
    </row>
    <row r="33" spans="1:79" ht="29.1" customHeight="1">
      <c r="A33" s="345" t="s">
        <v>1</v>
      </c>
      <c r="B33" s="164">
        <v>7.3947987653843645</v>
      </c>
      <c r="C33" s="165">
        <v>6477.0080046058329</v>
      </c>
      <c r="D33" s="165">
        <v>594.09788626038278</v>
      </c>
      <c r="E33" s="165">
        <v>323.69287451814949</v>
      </c>
      <c r="F33" s="165">
        <v>0</v>
      </c>
      <c r="G33" s="310">
        <v>2658.6991370176347</v>
      </c>
      <c r="H33" s="310">
        <v>243.86684969067056</v>
      </c>
      <c r="I33" s="310">
        <v>132.8702952857528</v>
      </c>
      <c r="J33" s="310">
        <v>0</v>
      </c>
      <c r="K33" s="310">
        <v>2316.6688080886688</v>
      </c>
      <c r="L33" s="310">
        <v>212.49441734086551</v>
      </c>
      <c r="M33" s="310">
        <v>115.77709727446785</v>
      </c>
      <c r="N33" s="310">
        <v>0</v>
      </c>
      <c r="O33" s="310">
        <v>1501.6400594995291</v>
      </c>
      <c r="P33" s="310">
        <v>137.73661922884668</v>
      </c>
      <c r="Q33" s="310">
        <v>75.045481957928828</v>
      </c>
      <c r="R33" s="310">
        <v>0</v>
      </c>
      <c r="S33" s="166" t="s">
        <v>46</v>
      </c>
      <c r="T33" s="58">
        <v>1063743.3398283245</v>
      </c>
      <c r="U33" s="58" t="s">
        <v>160</v>
      </c>
      <c r="V33" s="183">
        <v>1024676.8683534977</v>
      </c>
      <c r="W33" s="183">
        <v>28364.22349598055</v>
      </c>
      <c r="X33" s="183">
        <v>10702.24797884623</v>
      </c>
      <c r="Y33" s="183">
        <v>0</v>
      </c>
      <c r="Z33" s="259">
        <v>420612.03316038952</v>
      </c>
      <c r="AA33" s="259">
        <v>11643.020431241246</v>
      </c>
      <c r="AB33" s="259">
        <v>4393.0866605805295</v>
      </c>
      <c r="AC33" s="259">
        <v>0</v>
      </c>
      <c r="AD33" s="259">
        <v>366502.08515976509</v>
      </c>
      <c r="AE33" s="259">
        <v>10145.195403814045</v>
      </c>
      <c r="AF33" s="259">
        <v>3827.9347580537542</v>
      </c>
      <c r="AG33" s="259">
        <v>0</v>
      </c>
      <c r="AH33" s="259">
        <v>237562.75003334304</v>
      </c>
      <c r="AI33" s="259">
        <v>6576.0076609252574</v>
      </c>
      <c r="AJ33" s="259">
        <v>2481.2265602119455</v>
      </c>
      <c r="AK33" s="259">
        <v>0</v>
      </c>
      <c r="AL33" s="276" t="s">
        <v>46</v>
      </c>
      <c r="AM33" s="102">
        <v>61500</v>
      </c>
      <c r="AN33" s="102">
        <v>68500</v>
      </c>
      <c r="AO33" s="137">
        <v>0.10827381981068915</v>
      </c>
    </row>
    <row r="34" spans="1:79" ht="29.1" customHeight="1">
      <c r="A34" s="343" t="s">
        <v>44</v>
      </c>
      <c r="B34" s="107">
        <v>290.2379025233372</v>
      </c>
      <c r="C34" s="8">
        <v>148000.17679274592</v>
      </c>
      <c r="D34" s="8">
        <v>107252.13667574487</v>
      </c>
      <c r="E34" s="8">
        <v>34985.589054846532</v>
      </c>
      <c r="F34" s="8">
        <v>0</v>
      </c>
      <c r="G34" s="8">
        <v>65378.504123457729</v>
      </c>
      <c r="H34" s="8">
        <v>52020.68635860314</v>
      </c>
      <c r="I34" s="8">
        <v>17249.178158312436</v>
      </c>
      <c r="J34" s="8">
        <v>0</v>
      </c>
      <c r="K34" s="8">
        <v>48010.748172011132</v>
      </c>
      <c r="L34" s="8">
        <v>31966.139372188925</v>
      </c>
      <c r="M34" s="8">
        <v>9833.6022072606829</v>
      </c>
      <c r="N34" s="8">
        <v>0</v>
      </c>
      <c r="O34" s="8">
        <v>34610.924497236228</v>
      </c>
      <c r="P34" s="8">
        <v>23265.310944932902</v>
      </c>
      <c r="Q34" s="8">
        <v>7902.8086892623387</v>
      </c>
      <c r="R34" s="8">
        <v>0</v>
      </c>
      <c r="S34" s="8"/>
      <c r="T34" s="58">
        <v>18198209.407987315</v>
      </c>
      <c r="U34" s="58"/>
      <c r="V34" s="58">
        <v>14105572.143298188</v>
      </c>
      <c r="W34" s="129">
        <v>3402764.2659229389</v>
      </c>
      <c r="X34" s="129">
        <v>689872.99876619224</v>
      </c>
      <c r="Y34" s="129">
        <v>0</v>
      </c>
      <c r="Z34" s="129">
        <v>6247782.8186340705</v>
      </c>
      <c r="AA34" s="129">
        <v>1653200.9669760293</v>
      </c>
      <c r="AB34" s="129">
        <v>340716.97031344211</v>
      </c>
      <c r="AC34" s="129">
        <v>0</v>
      </c>
      <c r="AD34" s="129">
        <v>4579032.3490236215</v>
      </c>
      <c r="AE34" s="129">
        <v>1012535.3690531653</v>
      </c>
      <c r="AF34" s="129">
        <v>193221.62861920428</v>
      </c>
      <c r="AG34" s="129">
        <v>0</v>
      </c>
      <c r="AH34" s="129">
        <v>3278756.9756396213</v>
      </c>
      <c r="AI34" s="129">
        <v>737027.92989365757</v>
      </c>
      <c r="AJ34" s="129">
        <v>155934.39983352195</v>
      </c>
      <c r="AK34" s="129">
        <v>0</v>
      </c>
      <c r="AL34" s="129"/>
      <c r="AM34" s="102">
        <v>271235</v>
      </c>
      <c r="AN34" s="102">
        <v>258527</v>
      </c>
      <c r="AO34" s="137"/>
    </row>
    <row r="35" spans="1:79" s="48" customFormat="1" ht="29.1" customHeight="1"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77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3"/>
    </row>
    <row r="36" spans="1:79" ht="30" customHeight="1">
      <c r="A36" s="47" t="s">
        <v>29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58"/>
      <c r="U36" s="58"/>
      <c r="V36" s="129"/>
      <c r="W36" s="129"/>
      <c r="X36" s="129"/>
      <c r="Y36" s="129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102" t="s">
        <v>140</v>
      </c>
      <c r="AN36" s="102" t="s">
        <v>140</v>
      </c>
      <c r="AO36" s="317" t="s">
        <v>140</v>
      </c>
    </row>
    <row r="37" spans="1:79" ht="30" customHeight="1">
      <c r="A37" s="47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58">
        <v>831939</v>
      </c>
      <c r="U37" s="58" t="s">
        <v>160</v>
      </c>
      <c r="V37" s="129"/>
      <c r="W37" s="129"/>
      <c r="X37" s="129"/>
      <c r="Y37" s="129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102">
        <v>12000</v>
      </c>
      <c r="AN37" s="102">
        <v>12500</v>
      </c>
      <c r="AO37" s="317" t="s">
        <v>140</v>
      </c>
    </row>
    <row r="38" spans="1:79" ht="30" customHeight="1">
      <c r="A38" s="47" t="s">
        <v>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58"/>
      <c r="U38" s="58"/>
      <c r="V38" s="129"/>
      <c r="W38" s="129"/>
      <c r="X38" s="129"/>
      <c r="Y38" s="129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102" t="s">
        <v>140</v>
      </c>
      <c r="AN38" s="102" t="s">
        <v>140</v>
      </c>
      <c r="AO38" s="317" t="s">
        <v>140</v>
      </c>
    </row>
    <row r="39" spans="1:79" s="48" customFormat="1" ht="30" customHeight="1">
      <c r="A39" s="2"/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77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3"/>
    </row>
    <row r="40" spans="1:79" ht="36" customHeight="1">
      <c r="A40" s="344" t="s">
        <v>43</v>
      </c>
      <c r="B40" s="10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135">
        <v>283235</v>
      </c>
      <c r="AN40" s="135">
        <v>271027</v>
      </c>
      <c r="AO40" s="137"/>
    </row>
    <row r="44" spans="1:79" ht="18" thickBot="1"/>
    <row r="45" spans="1:79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7"/>
      <c r="AS45" s="457"/>
      <c r="AT45" s="457"/>
      <c r="AU45" s="457"/>
      <c r="AV45" s="457"/>
      <c r="AW45" s="457"/>
      <c r="AX45" s="457"/>
      <c r="AY45" s="457"/>
      <c r="AZ45" s="457"/>
      <c r="BA45" s="457"/>
      <c r="BB45" s="457"/>
      <c r="BC45" s="457"/>
      <c r="BD45" s="457"/>
      <c r="BE45" s="457"/>
      <c r="BF45" s="457"/>
      <c r="BG45" s="457"/>
      <c r="BH45" s="457"/>
      <c r="BI45" s="457"/>
      <c r="BJ45" s="457"/>
      <c r="BK45" s="457"/>
      <c r="BL45" s="457"/>
      <c r="BM45" s="457"/>
      <c r="BN45" s="457"/>
      <c r="BO45" s="457"/>
      <c r="BP45" s="457"/>
      <c r="BQ45" s="457"/>
      <c r="BR45" s="457"/>
      <c r="BS45" s="457"/>
      <c r="BT45" s="457"/>
      <c r="BU45" s="457"/>
      <c r="BV45" s="457"/>
      <c r="BW45" s="457"/>
      <c r="BX45" s="457"/>
      <c r="BY45" s="457"/>
      <c r="BZ45" s="457"/>
      <c r="CA45" s="458"/>
    </row>
    <row r="47" spans="1:79" ht="18.75">
      <c r="A47" s="4"/>
      <c r="B47" s="443" t="s">
        <v>54</v>
      </c>
      <c r="C47" s="446" t="s">
        <v>55</v>
      </c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59"/>
      <c r="S47" s="172"/>
      <c r="T47" s="448" t="s">
        <v>30</v>
      </c>
      <c r="U47" s="168"/>
      <c r="V47" s="451" t="s">
        <v>30</v>
      </c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3"/>
      <c r="AL47" s="460" t="s">
        <v>435</v>
      </c>
    </row>
    <row r="48" spans="1:79" ht="18.75">
      <c r="A48" s="4"/>
      <c r="B48" s="444"/>
      <c r="C48" s="463" t="s">
        <v>43</v>
      </c>
      <c r="D48" s="464"/>
      <c r="E48" s="464"/>
      <c r="F48" s="464"/>
      <c r="G48" s="463" t="s">
        <v>39</v>
      </c>
      <c r="H48" s="464"/>
      <c r="I48" s="464"/>
      <c r="J48" s="464"/>
      <c r="K48" s="446" t="s">
        <v>38</v>
      </c>
      <c r="L48" s="447"/>
      <c r="M48" s="447"/>
      <c r="N48" s="447"/>
      <c r="O48" s="446" t="s">
        <v>40</v>
      </c>
      <c r="P48" s="447"/>
      <c r="Q48" s="447"/>
      <c r="R48" s="459"/>
      <c r="S48" s="177"/>
      <c r="T48" s="449"/>
      <c r="U48" s="178"/>
      <c r="V48" s="451" t="s">
        <v>43</v>
      </c>
      <c r="W48" s="452"/>
      <c r="X48" s="452"/>
      <c r="Y48" s="453"/>
      <c r="Z48" s="451" t="s">
        <v>39</v>
      </c>
      <c r="AA48" s="452"/>
      <c r="AB48" s="452"/>
      <c r="AC48" s="452"/>
      <c r="AD48" s="451" t="s">
        <v>38</v>
      </c>
      <c r="AE48" s="452"/>
      <c r="AF48" s="452"/>
      <c r="AG48" s="452"/>
      <c r="AH48" s="451" t="s">
        <v>40</v>
      </c>
      <c r="AI48" s="452"/>
      <c r="AJ48" s="452"/>
      <c r="AK48" s="453"/>
      <c r="AL48" s="461"/>
    </row>
    <row r="49" spans="1:38" ht="18.75">
      <c r="A49" s="4"/>
      <c r="B49" s="445"/>
      <c r="C49" s="430" t="s">
        <v>58</v>
      </c>
      <c r="D49" s="5" t="s">
        <v>59</v>
      </c>
      <c r="E49" s="430" t="s">
        <v>60</v>
      </c>
      <c r="F49" s="430" t="s">
        <v>154</v>
      </c>
      <c r="G49" s="430" t="s">
        <v>58</v>
      </c>
      <c r="H49" s="5" t="s">
        <v>59</v>
      </c>
      <c r="I49" s="430" t="s">
        <v>60</v>
      </c>
      <c r="J49" s="430" t="s">
        <v>154</v>
      </c>
      <c r="K49" s="430" t="s">
        <v>58</v>
      </c>
      <c r="L49" s="5" t="s">
        <v>59</v>
      </c>
      <c r="M49" s="430" t="s">
        <v>60</v>
      </c>
      <c r="N49" s="430" t="s">
        <v>154</v>
      </c>
      <c r="O49" s="430" t="s">
        <v>58</v>
      </c>
      <c r="P49" s="5" t="s">
        <v>59</v>
      </c>
      <c r="Q49" s="430" t="s">
        <v>60</v>
      </c>
      <c r="R49" s="430" t="s">
        <v>154</v>
      </c>
      <c r="S49" s="174"/>
      <c r="T49" s="450"/>
      <c r="U49" s="429"/>
      <c r="V49" s="428" t="s">
        <v>58</v>
      </c>
      <c r="W49" s="11" t="s">
        <v>59</v>
      </c>
      <c r="X49" s="428" t="s">
        <v>60</v>
      </c>
      <c r="Y49" s="428" t="s">
        <v>154</v>
      </c>
      <c r="Z49" s="428" t="s">
        <v>58</v>
      </c>
      <c r="AA49" s="11" t="s">
        <v>59</v>
      </c>
      <c r="AB49" s="428" t="s">
        <v>60</v>
      </c>
      <c r="AC49" s="428" t="s">
        <v>154</v>
      </c>
      <c r="AD49" s="428" t="s">
        <v>58</v>
      </c>
      <c r="AE49" s="11" t="s">
        <v>59</v>
      </c>
      <c r="AF49" s="428" t="s">
        <v>60</v>
      </c>
      <c r="AG49" s="428" t="s">
        <v>154</v>
      </c>
      <c r="AH49" s="428" t="s">
        <v>58</v>
      </c>
      <c r="AI49" s="11" t="s">
        <v>59</v>
      </c>
      <c r="AJ49" s="428" t="s">
        <v>60</v>
      </c>
      <c r="AK49" s="428" t="s">
        <v>154</v>
      </c>
      <c r="AL49" s="462"/>
    </row>
    <row r="50" spans="1:38" ht="29.1" customHeight="1">
      <c r="A50" s="342" t="s">
        <v>6</v>
      </c>
      <c r="B50" s="437" t="s">
        <v>470</v>
      </c>
      <c r="C50" s="437" t="s">
        <v>217</v>
      </c>
      <c r="D50" s="437" t="s">
        <v>217</v>
      </c>
      <c r="E50" s="437" t="s">
        <v>217</v>
      </c>
      <c r="F50" s="437" t="s">
        <v>217</v>
      </c>
      <c r="G50" s="438" t="s">
        <v>217</v>
      </c>
      <c r="H50" s="438" t="s">
        <v>217</v>
      </c>
      <c r="I50" s="438" t="s">
        <v>217</v>
      </c>
      <c r="J50" s="438" t="s">
        <v>217</v>
      </c>
      <c r="K50" s="438" t="s">
        <v>217</v>
      </c>
      <c r="L50" s="438" t="s">
        <v>217</v>
      </c>
      <c r="M50" s="438" t="s">
        <v>217</v>
      </c>
      <c r="N50" s="438" t="s">
        <v>217</v>
      </c>
      <c r="O50" s="438" t="s">
        <v>217</v>
      </c>
      <c r="P50" s="438" t="s">
        <v>217</v>
      </c>
      <c r="Q50" s="438" t="s">
        <v>217</v>
      </c>
      <c r="R50" s="438" t="s">
        <v>217</v>
      </c>
      <c r="S50" s="109"/>
      <c r="T50" s="99" t="s">
        <v>174</v>
      </c>
      <c r="U50" s="99"/>
      <c r="V50" s="314" t="s">
        <v>217</v>
      </c>
      <c r="W50" s="314" t="s">
        <v>217</v>
      </c>
      <c r="X50" s="314" t="s">
        <v>217</v>
      </c>
      <c r="Y50" s="314" t="s">
        <v>217</v>
      </c>
      <c r="Z50" s="436" t="s">
        <v>217</v>
      </c>
      <c r="AA50" s="436" t="s">
        <v>217</v>
      </c>
      <c r="AB50" s="436" t="s">
        <v>217</v>
      </c>
      <c r="AC50" s="436" t="s">
        <v>217</v>
      </c>
      <c r="AD50" s="436" t="s">
        <v>217</v>
      </c>
      <c r="AE50" s="436" t="s">
        <v>217</v>
      </c>
      <c r="AF50" s="436" t="s">
        <v>217</v>
      </c>
      <c r="AG50" s="436" t="s">
        <v>217</v>
      </c>
      <c r="AH50" s="436" t="s">
        <v>217</v>
      </c>
      <c r="AI50" s="436" t="s">
        <v>217</v>
      </c>
      <c r="AJ50" s="436" t="s">
        <v>217</v>
      </c>
      <c r="AK50" s="436" t="s">
        <v>217</v>
      </c>
      <c r="AL50" s="204"/>
    </row>
    <row r="51" spans="1:38" ht="29.1" customHeight="1">
      <c r="A51" s="6" t="s">
        <v>9</v>
      </c>
      <c r="B51" s="437" t="s">
        <v>472</v>
      </c>
      <c r="C51" s="437" t="s">
        <v>217</v>
      </c>
      <c r="D51" s="437" t="s">
        <v>217</v>
      </c>
      <c r="E51" s="437" t="s">
        <v>217</v>
      </c>
      <c r="F51" s="437" t="s">
        <v>217</v>
      </c>
      <c r="G51" s="438" t="s">
        <v>217</v>
      </c>
      <c r="H51" s="438" t="s">
        <v>217</v>
      </c>
      <c r="I51" s="438" t="s">
        <v>217</v>
      </c>
      <c r="J51" s="438" t="s">
        <v>217</v>
      </c>
      <c r="K51" s="438" t="s">
        <v>217</v>
      </c>
      <c r="L51" s="438" t="s">
        <v>217</v>
      </c>
      <c r="M51" s="438" t="s">
        <v>217</v>
      </c>
      <c r="N51" s="438" t="s">
        <v>217</v>
      </c>
      <c r="O51" s="438" t="s">
        <v>217</v>
      </c>
      <c r="P51" s="438" t="s">
        <v>217</v>
      </c>
      <c r="Q51" s="438" t="s">
        <v>217</v>
      </c>
      <c r="R51" s="438" t="s">
        <v>217</v>
      </c>
      <c r="S51" s="109"/>
      <c r="T51" s="99" t="s">
        <v>175</v>
      </c>
      <c r="U51" s="99"/>
      <c r="V51" s="314" t="s">
        <v>217</v>
      </c>
      <c r="W51" s="314" t="s">
        <v>217</v>
      </c>
      <c r="X51" s="314" t="s">
        <v>217</v>
      </c>
      <c r="Y51" s="314" t="s">
        <v>217</v>
      </c>
      <c r="Z51" s="436" t="s">
        <v>217</v>
      </c>
      <c r="AA51" s="436" t="s">
        <v>217</v>
      </c>
      <c r="AB51" s="436" t="s">
        <v>217</v>
      </c>
      <c r="AC51" s="436" t="s">
        <v>217</v>
      </c>
      <c r="AD51" s="436" t="s">
        <v>217</v>
      </c>
      <c r="AE51" s="436" t="s">
        <v>217</v>
      </c>
      <c r="AF51" s="436" t="s">
        <v>217</v>
      </c>
      <c r="AG51" s="436" t="s">
        <v>217</v>
      </c>
      <c r="AH51" s="436" t="s">
        <v>217</v>
      </c>
      <c r="AI51" s="436" t="s">
        <v>217</v>
      </c>
      <c r="AJ51" s="436" t="s">
        <v>217</v>
      </c>
      <c r="AK51" s="436" t="s">
        <v>217</v>
      </c>
      <c r="AL51" s="204"/>
    </row>
    <row r="52" spans="1:38" ht="29.1" customHeight="1">
      <c r="A52" s="6" t="s">
        <v>18</v>
      </c>
      <c r="B52" s="437" t="s">
        <v>471</v>
      </c>
      <c r="C52" s="437" t="s">
        <v>217</v>
      </c>
      <c r="D52" s="437" t="s">
        <v>217</v>
      </c>
      <c r="E52" s="437" t="s">
        <v>217</v>
      </c>
      <c r="F52" s="437" t="s">
        <v>217</v>
      </c>
      <c r="G52" s="438" t="s">
        <v>217</v>
      </c>
      <c r="H52" s="438" t="s">
        <v>217</v>
      </c>
      <c r="I52" s="438" t="s">
        <v>217</v>
      </c>
      <c r="J52" s="438" t="s">
        <v>217</v>
      </c>
      <c r="K52" s="438" t="s">
        <v>217</v>
      </c>
      <c r="L52" s="438" t="s">
        <v>217</v>
      </c>
      <c r="M52" s="438" t="s">
        <v>217</v>
      </c>
      <c r="N52" s="438" t="s">
        <v>217</v>
      </c>
      <c r="O52" s="438" t="s">
        <v>217</v>
      </c>
      <c r="P52" s="438" t="s">
        <v>217</v>
      </c>
      <c r="Q52" s="438" t="s">
        <v>217</v>
      </c>
      <c r="R52" s="438" t="s">
        <v>217</v>
      </c>
      <c r="S52" s="109"/>
      <c r="T52" s="99" t="s">
        <v>176</v>
      </c>
      <c r="U52" s="99"/>
      <c r="V52" s="314" t="s">
        <v>217</v>
      </c>
      <c r="W52" s="314" t="s">
        <v>217</v>
      </c>
      <c r="X52" s="314" t="s">
        <v>217</v>
      </c>
      <c r="Y52" s="314" t="s">
        <v>217</v>
      </c>
      <c r="Z52" s="436" t="s">
        <v>217</v>
      </c>
      <c r="AA52" s="436" t="s">
        <v>217</v>
      </c>
      <c r="AB52" s="436" t="s">
        <v>217</v>
      </c>
      <c r="AC52" s="436" t="s">
        <v>217</v>
      </c>
      <c r="AD52" s="436" t="s">
        <v>217</v>
      </c>
      <c r="AE52" s="436" t="s">
        <v>217</v>
      </c>
      <c r="AF52" s="436" t="s">
        <v>217</v>
      </c>
      <c r="AG52" s="436" t="s">
        <v>217</v>
      </c>
      <c r="AH52" s="436" t="s">
        <v>217</v>
      </c>
      <c r="AI52" s="436" t="s">
        <v>217</v>
      </c>
      <c r="AJ52" s="436" t="s">
        <v>217</v>
      </c>
      <c r="AK52" s="436" t="s">
        <v>217</v>
      </c>
      <c r="AL52" s="204"/>
    </row>
    <row r="53" spans="1:38" ht="29.1" customHeight="1">
      <c r="A53" s="6" t="s">
        <v>16</v>
      </c>
      <c r="B53" s="437" t="s">
        <v>217</v>
      </c>
      <c r="C53" s="437" t="s">
        <v>217</v>
      </c>
      <c r="D53" s="437" t="s">
        <v>217</v>
      </c>
      <c r="E53" s="437" t="s">
        <v>217</v>
      </c>
      <c r="F53" s="437" t="s">
        <v>217</v>
      </c>
      <c r="G53" s="438" t="s">
        <v>217</v>
      </c>
      <c r="H53" s="438" t="s">
        <v>217</v>
      </c>
      <c r="I53" s="438" t="s">
        <v>217</v>
      </c>
      <c r="J53" s="438" t="s">
        <v>217</v>
      </c>
      <c r="K53" s="438" t="s">
        <v>217</v>
      </c>
      <c r="L53" s="438" t="s">
        <v>217</v>
      </c>
      <c r="M53" s="438" t="s">
        <v>217</v>
      </c>
      <c r="N53" s="438" t="s">
        <v>217</v>
      </c>
      <c r="O53" s="438" t="s">
        <v>217</v>
      </c>
      <c r="P53" s="438" t="s">
        <v>217</v>
      </c>
      <c r="Q53" s="438" t="s">
        <v>217</v>
      </c>
      <c r="R53" s="438" t="s">
        <v>217</v>
      </c>
      <c r="S53" s="109"/>
      <c r="T53" s="314" t="s">
        <v>217</v>
      </c>
      <c r="U53" s="99"/>
      <c r="V53" s="314" t="s">
        <v>217</v>
      </c>
      <c r="W53" s="314" t="s">
        <v>217</v>
      </c>
      <c r="X53" s="314" t="s">
        <v>217</v>
      </c>
      <c r="Y53" s="314" t="s">
        <v>217</v>
      </c>
      <c r="Z53" s="436" t="s">
        <v>217</v>
      </c>
      <c r="AA53" s="436" t="s">
        <v>217</v>
      </c>
      <c r="AB53" s="436" t="s">
        <v>217</v>
      </c>
      <c r="AC53" s="436" t="s">
        <v>217</v>
      </c>
      <c r="AD53" s="436" t="s">
        <v>217</v>
      </c>
      <c r="AE53" s="436" t="s">
        <v>217</v>
      </c>
      <c r="AF53" s="436" t="s">
        <v>217</v>
      </c>
      <c r="AG53" s="436" t="s">
        <v>217</v>
      </c>
      <c r="AH53" s="436" t="s">
        <v>217</v>
      </c>
      <c r="AI53" s="436" t="s">
        <v>217</v>
      </c>
      <c r="AJ53" s="436" t="s">
        <v>217</v>
      </c>
      <c r="AK53" s="436" t="s">
        <v>217</v>
      </c>
      <c r="AL53" s="204"/>
    </row>
    <row r="54" spans="1:38" ht="29.1" customHeight="1">
      <c r="A54" s="6" t="s">
        <v>22</v>
      </c>
      <c r="B54" s="437" t="s">
        <v>217</v>
      </c>
      <c r="C54" s="437" t="s">
        <v>217</v>
      </c>
      <c r="D54" s="437" t="s">
        <v>217</v>
      </c>
      <c r="E54" s="437" t="s">
        <v>217</v>
      </c>
      <c r="F54" s="437" t="s">
        <v>217</v>
      </c>
      <c r="G54" s="438" t="s">
        <v>217</v>
      </c>
      <c r="H54" s="438" t="s">
        <v>217</v>
      </c>
      <c r="I54" s="438" t="s">
        <v>217</v>
      </c>
      <c r="J54" s="438" t="s">
        <v>217</v>
      </c>
      <c r="K54" s="438" t="s">
        <v>217</v>
      </c>
      <c r="L54" s="438" t="s">
        <v>217</v>
      </c>
      <c r="M54" s="438" t="s">
        <v>217</v>
      </c>
      <c r="N54" s="438" t="s">
        <v>217</v>
      </c>
      <c r="O54" s="438" t="s">
        <v>217</v>
      </c>
      <c r="P54" s="438" t="s">
        <v>217</v>
      </c>
      <c r="Q54" s="438" t="s">
        <v>217</v>
      </c>
      <c r="R54" s="438" t="s">
        <v>217</v>
      </c>
      <c r="S54" s="109"/>
      <c r="T54" s="314" t="s">
        <v>217</v>
      </c>
      <c r="U54" s="99"/>
      <c r="V54" s="314" t="s">
        <v>217</v>
      </c>
      <c r="W54" s="314" t="s">
        <v>217</v>
      </c>
      <c r="X54" s="314" t="s">
        <v>217</v>
      </c>
      <c r="Y54" s="314" t="s">
        <v>217</v>
      </c>
      <c r="Z54" s="436" t="s">
        <v>217</v>
      </c>
      <c r="AA54" s="436" t="s">
        <v>217</v>
      </c>
      <c r="AB54" s="436" t="s">
        <v>217</v>
      </c>
      <c r="AC54" s="436" t="s">
        <v>217</v>
      </c>
      <c r="AD54" s="436" t="s">
        <v>217</v>
      </c>
      <c r="AE54" s="436" t="s">
        <v>217</v>
      </c>
      <c r="AF54" s="436" t="s">
        <v>217</v>
      </c>
      <c r="AG54" s="436" t="s">
        <v>217</v>
      </c>
      <c r="AH54" s="436" t="s">
        <v>217</v>
      </c>
      <c r="AI54" s="436" t="s">
        <v>217</v>
      </c>
      <c r="AJ54" s="436" t="s">
        <v>217</v>
      </c>
      <c r="AK54" s="436" t="s">
        <v>217</v>
      </c>
      <c r="AL54" s="204"/>
    </row>
    <row r="55" spans="1:38" ht="29.1" customHeight="1">
      <c r="A55" s="6" t="s">
        <v>19</v>
      </c>
      <c r="B55" s="437" t="s">
        <v>217</v>
      </c>
      <c r="C55" s="437" t="s">
        <v>217</v>
      </c>
      <c r="D55" s="437" t="s">
        <v>217</v>
      </c>
      <c r="E55" s="437" t="s">
        <v>217</v>
      </c>
      <c r="F55" s="437" t="s">
        <v>217</v>
      </c>
      <c r="G55" s="438" t="s">
        <v>217</v>
      </c>
      <c r="H55" s="438" t="s">
        <v>217</v>
      </c>
      <c r="I55" s="438" t="s">
        <v>217</v>
      </c>
      <c r="J55" s="438" t="s">
        <v>217</v>
      </c>
      <c r="K55" s="438" t="s">
        <v>217</v>
      </c>
      <c r="L55" s="438" t="s">
        <v>217</v>
      </c>
      <c r="M55" s="438" t="s">
        <v>217</v>
      </c>
      <c r="N55" s="438" t="s">
        <v>217</v>
      </c>
      <c r="O55" s="438" t="s">
        <v>217</v>
      </c>
      <c r="P55" s="438" t="s">
        <v>217</v>
      </c>
      <c r="Q55" s="438" t="s">
        <v>217</v>
      </c>
      <c r="R55" s="438" t="s">
        <v>217</v>
      </c>
      <c r="S55" s="109"/>
      <c r="T55" s="314" t="s">
        <v>217</v>
      </c>
      <c r="U55" s="99"/>
      <c r="V55" s="314" t="s">
        <v>217</v>
      </c>
      <c r="W55" s="314" t="s">
        <v>217</v>
      </c>
      <c r="X55" s="314" t="s">
        <v>217</v>
      </c>
      <c r="Y55" s="314" t="s">
        <v>217</v>
      </c>
      <c r="Z55" s="436" t="s">
        <v>217</v>
      </c>
      <c r="AA55" s="436" t="s">
        <v>217</v>
      </c>
      <c r="AB55" s="436" t="s">
        <v>217</v>
      </c>
      <c r="AC55" s="436" t="s">
        <v>217</v>
      </c>
      <c r="AD55" s="436" t="s">
        <v>217</v>
      </c>
      <c r="AE55" s="436" t="s">
        <v>217</v>
      </c>
      <c r="AF55" s="436" t="s">
        <v>217</v>
      </c>
      <c r="AG55" s="436" t="s">
        <v>217</v>
      </c>
      <c r="AH55" s="436" t="s">
        <v>217</v>
      </c>
      <c r="AI55" s="436" t="s">
        <v>217</v>
      </c>
      <c r="AJ55" s="436" t="s">
        <v>217</v>
      </c>
      <c r="AK55" s="436" t="s">
        <v>217</v>
      </c>
      <c r="AL55" s="204"/>
    </row>
    <row r="56" spans="1:38" ht="29.1" customHeight="1">
      <c r="A56" s="6" t="s">
        <v>3</v>
      </c>
      <c r="B56" s="437" t="s">
        <v>474</v>
      </c>
      <c r="C56" s="437" t="s">
        <v>217</v>
      </c>
      <c r="D56" s="437" t="s">
        <v>217</v>
      </c>
      <c r="E56" s="437" t="s">
        <v>217</v>
      </c>
      <c r="F56" s="437" t="s">
        <v>217</v>
      </c>
      <c r="G56" s="438" t="s">
        <v>217</v>
      </c>
      <c r="H56" s="438" t="s">
        <v>217</v>
      </c>
      <c r="I56" s="438" t="s">
        <v>217</v>
      </c>
      <c r="J56" s="438" t="s">
        <v>217</v>
      </c>
      <c r="K56" s="438" t="s">
        <v>217</v>
      </c>
      <c r="L56" s="438" t="s">
        <v>217</v>
      </c>
      <c r="M56" s="438" t="s">
        <v>217</v>
      </c>
      <c r="N56" s="438" t="s">
        <v>217</v>
      </c>
      <c r="O56" s="438" t="s">
        <v>217</v>
      </c>
      <c r="P56" s="438" t="s">
        <v>217</v>
      </c>
      <c r="Q56" s="438" t="s">
        <v>217</v>
      </c>
      <c r="R56" s="438" t="s">
        <v>217</v>
      </c>
      <c r="S56" s="109"/>
      <c r="T56" s="99" t="s">
        <v>184</v>
      </c>
      <c r="U56" s="99"/>
      <c r="V56" s="314" t="s">
        <v>217</v>
      </c>
      <c r="W56" s="314" t="s">
        <v>217</v>
      </c>
      <c r="X56" s="314" t="s">
        <v>217</v>
      </c>
      <c r="Y56" s="314" t="s">
        <v>217</v>
      </c>
      <c r="Z56" s="436" t="s">
        <v>217</v>
      </c>
      <c r="AA56" s="436" t="s">
        <v>217</v>
      </c>
      <c r="AB56" s="436" t="s">
        <v>217</v>
      </c>
      <c r="AC56" s="436" t="s">
        <v>217</v>
      </c>
      <c r="AD56" s="436" t="s">
        <v>217</v>
      </c>
      <c r="AE56" s="436" t="s">
        <v>217</v>
      </c>
      <c r="AF56" s="436" t="s">
        <v>217</v>
      </c>
      <c r="AG56" s="436" t="s">
        <v>217</v>
      </c>
      <c r="AH56" s="436" t="s">
        <v>217</v>
      </c>
      <c r="AI56" s="436" t="s">
        <v>217</v>
      </c>
      <c r="AJ56" s="436" t="s">
        <v>217</v>
      </c>
      <c r="AK56" s="436" t="s">
        <v>217</v>
      </c>
      <c r="AL56" s="204"/>
    </row>
    <row r="57" spans="1:38" ht="29.1" customHeight="1">
      <c r="A57" s="6" t="s">
        <v>20</v>
      </c>
      <c r="B57" s="437" t="s">
        <v>217</v>
      </c>
      <c r="C57" s="437" t="s">
        <v>217</v>
      </c>
      <c r="D57" s="437" t="s">
        <v>217</v>
      </c>
      <c r="E57" s="437" t="s">
        <v>217</v>
      </c>
      <c r="F57" s="437" t="s">
        <v>217</v>
      </c>
      <c r="G57" s="438" t="s">
        <v>217</v>
      </c>
      <c r="H57" s="438" t="s">
        <v>217</v>
      </c>
      <c r="I57" s="438" t="s">
        <v>217</v>
      </c>
      <c r="J57" s="438" t="s">
        <v>217</v>
      </c>
      <c r="K57" s="438" t="s">
        <v>217</v>
      </c>
      <c r="L57" s="438" t="s">
        <v>217</v>
      </c>
      <c r="M57" s="438" t="s">
        <v>217</v>
      </c>
      <c r="N57" s="438" t="s">
        <v>217</v>
      </c>
      <c r="O57" s="438" t="s">
        <v>217</v>
      </c>
      <c r="P57" s="438" t="s">
        <v>217</v>
      </c>
      <c r="Q57" s="438" t="s">
        <v>217</v>
      </c>
      <c r="R57" s="438" t="s">
        <v>217</v>
      </c>
      <c r="S57" s="109"/>
      <c r="T57" s="314" t="s">
        <v>217</v>
      </c>
      <c r="U57" s="99"/>
      <c r="V57" s="314" t="s">
        <v>217</v>
      </c>
      <c r="W57" s="314" t="s">
        <v>217</v>
      </c>
      <c r="X57" s="314" t="s">
        <v>217</v>
      </c>
      <c r="Y57" s="314" t="s">
        <v>217</v>
      </c>
      <c r="Z57" s="436" t="s">
        <v>217</v>
      </c>
      <c r="AA57" s="436" t="s">
        <v>217</v>
      </c>
      <c r="AB57" s="436" t="s">
        <v>217</v>
      </c>
      <c r="AC57" s="436" t="s">
        <v>217</v>
      </c>
      <c r="AD57" s="436" t="s">
        <v>217</v>
      </c>
      <c r="AE57" s="436" t="s">
        <v>217</v>
      </c>
      <c r="AF57" s="436" t="s">
        <v>217</v>
      </c>
      <c r="AG57" s="436" t="s">
        <v>217</v>
      </c>
      <c r="AH57" s="436" t="s">
        <v>217</v>
      </c>
      <c r="AI57" s="436" t="s">
        <v>217</v>
      </c>
      <c r="AJ57" s="436" t="s">
        <v>217</v>
      </c>
      <c r="AK57" s="436" t="s">
        <v>217</v>
      </c>
      <c r="AL57" s="204"/>
    </row>
    <row r="58" spans="1:38" ht="29.1" customHeight="1">
      <c r="A58" s="6" t="s">
        <v>13</v>
      </c>
      <c r="B58" s="437" t="s">
        <v>217</v>
      </c>
      <c r="C58" s="437" t="s">
        <v>217</v>
      </c>
      <c r="D58" s="437" t="s">
        <v>217</v>
      </c>
      <c r="E58" s="437" t="s">
        <v>217</v>
      </c>
      <c r="F58" s="437" t="s">
        <v>217</v>
      </c>
      <c r="G58" s="438" t="s">
        <v>217</v>
      </c>
      <c r="H58" s="438" t="s">
        <v>217</v>
      </c>
      <c r="I58" s="438" t="s">
        <v>217</v>
      </c>
      <c r="J58" s="438" t="s">
        <v>217</v>
      </c>
      <c r="K58" s="438" t="s">
        <v>217</v>
      </c>
      <c r="L58" s="438" t="s">
        <v>217</v>
      </c>
      <c r="M58" s="438" t="s">
        <v>217</v>
      </c>
      <c r="N58" s="438" t="s">
        <v>217</v>
      </c>
      <c r="O58" s="438" t="s">
        <v>217</v>
      </c>
      <c r="P58" s="438" t="s">
        <v>217</v>
      </c>
      <c r="Q58" s="438" t="s">
        <v>217</v>
      </c>
      <c r="R58" s="438" t="s">
        <v>217</v>
      </c>
      <c r="S58" s="109"/>
      <c r="T58" s="314" t="s">
        <v>217</v>
      </c>
      <c r="U58" s="99"/>
      <c r="V58" s="314" t="s">
        <v>217</v>
      </c>
      <c r="W58" s="314" t="s">
        <v>217</v>
      </c>
      <c r="X58" s="314" t="s">
        <v>217</v>
      </c>
      <c r="Y58" s="314" t="s">
        <v>217</v>
      </c>
      <c r="Z58" s="436" t="s">
        <v>217</v>
      </c>
      <c r="AA58" s="436" t="s">
        <v>217</v>
      </c>
      <c r="AB58" s="436" t="s">
        <v>217</v>
      </c>
      <c r="AC58" s="436" t="s">
        <v>217</v>
      </c>
      <c r="AD58" s="436" t="s">
        <v>217</v>
      </c>
      <c r="AE58" s="436" t="s">
        <v>217</v>
      </c>
      <c r="AF58" s="436" t="s">
        <v>217</v>
      </c>
      <c r="AG58" s="436" t="s">
        <v>217</v>
      </c>
      <c r="AH58" s="436" t="s">
        <v>217</v>
      </c>
      <c r="AI58" s="436" t="s">
        <v>217</v>
      </c>
      <c r="AJ58" s="436" t="s">
        <v>217</v>
      </c>
      <c r="AK58" s="436" t="s">
        <v>217</v>
      </c>
      <c r="AL58" s="204"/>
    </row>
    <row r="59" spans="1:38" ht="29.1" customHeight="1">
      <c r="A59" s="6" t="s">
        <v>4</v>
      </c>
      <c r="B59" s="437" t="s">
        <v>475</v>
      </c>
      <c r="C59" s="437" t="s">
        <v>217</v>
      </c>
      <c r="D59" s="437" t="s">
        <v>217</v>
      </c>
      <c r="E59" s="437" t="s">
        <v>217</v>
      </c>
      <c r="F59" s="437" t="s">
        <v>217</v>
      </c>
      <c r="G59" s="438" t="s">
        <v>217</v>
      </c>
      <c r="H59" s="438" t="s">
        <v>217</v>
      </c>
      <c r="I59" s="438" t="s">
        <v>217</v>
      </c>
      <c r="J59" s="438" t="s">
        <v>217</v>
      </c>
      <c r="K59" s="438" t="s">
        <v>217</v>
      </c>
      <c r="L59" s="438" t="s">
        <v>217</v>
      </c>
      <c r="M59" s="438" t="s">
        <v>217</v>
      </c>
      <c r="N59" s="438" t="s">
        <v>217</v>
      </c>
      <c r="O59" s="438" t="s">
        <v>217</v>
      </c>
      <c r="P59" s="438" t="s">
        <v>217</v>
      </c>
      <c r="Q59" s="438" t="s">
        <v>217</v>
      </c>
      <c r="R59" s="438" t="s">
        <v>217</v>
      </c>
      <c r="S59" s="109"/>
      <c r="T59" s="288" t="s">
        <v>229</v>
      </c>
      <c r="U59" s="288"/>
      <c r="V59" s="314" t="s">
        <v>217</v>
      </c>
      <c r="W59" s="314" t="s">
        <v>217</v>
      </c>
      <c r="X59" s="314" t="s">
        <v>217</v>
      </c>
      <c r="Y59" s="314" t="s">
        <v>217</v>
      </c>
      <c r="Z59" s="436" t="s">
        <v>217</v>
      </c>
      <c r="AA59" s="436" t="s">
        <v>217</v>
      </c>
      <c r="AB59" s="436" t="s">
        <v>217</v>
      </c>
      <c r="AC59" s="436" t="s">
        <v>217</v>
      </c>
      <c r="AD59" s="436" t="s">
        <v>217</v>
      </c>
      <c r="AE59" s="436" t="s">
        <v>217</v>
      </c>
      <c r="AF59" s="436" t="s">
        <v>217</v>
      </c>
      <c r="AG59" s="436" t="s">
        <v>217</v>
      </c>
      <c r="AH59" s="436" t="s">
        <v>217</v>
      </c>
      <c r="AI59" s="436" t="s">
        <v>217</v>
      </c>
      <c r="AJ59" s="436" t="s">
        <v>217</v>
      </c>
      <c r="AK59" s="436" t="s">
        <v>217</v>
      </c>
      <c r="AL59" s="204"/>
    </row>
    <row r="60" spans="1:38" ht="29.1" customHeight="1">
      <c r="A60" s="7" t="s">
        <v>0</v>
      </c>
      <c r="B60" s="437" t="s">
        <v>469</v>
      </c>
      <c r="C60" s="437" t="s">
        <v>469</v>
      </c>
      <c r="D60" s="437" t="s">
        <v>469</v>
      </c>
      <c r="E60" s="437" t="s">
        <v>469</v>
      </c>
      <c r="F60" s="437" t="s">
        <v>469</v>
      </c>
      <c r="G60" s="438" t="s">
        <v>469</v>
      </c>
      <c r="H60" s="438" t="s">
        <v>469</v>
      </c>
      <c r="I60" s="438" t="s">
        <v>469</v>
      </c>
      <c r="J60" s="438" t="s">
        <v>469</v>
      </c>
      <c r="K60" s="438" t="s">
        <v>469</v>
      </c>
      <c r="L60" s="438" t="s">
        <v>469</v>
      </c>
      <c r="M60" s="438" t="s">
        <v>469</v>
      </c>
      <c r="N60" s="438" t="s">
        <v>469</v>
      </c>
      <c r="O60" s="438" t="s">
        <v>469</v>
      </c>
      <c r="P60" s="438" t="s">
        <v>469</v>
      </c>
      <c r="Q60" s="438" t="s">
        <v>469</v>
      </c>
      <c r="R60" s="438" t="s">
        <v>469</v>
      </c>
      <c r="S60" s="109"/>
      <c r="T60" s="288" t="s">
        <v>231</v>
      </c>
      <c r="U60" s="288"/>
      <c r="V60" s="288" t="s">
        <v>232</v>
      </c>
      <c r="W60" s="288" t="s">
        <v>232</v>
      </c>
      <c r="X60" s="288" t="s">
        <v>232</v>
      </c>
      <c r="Y60" s="288" t="s">
        <v>232</v>
      </c>
      <c r="Z60" s="204" t="s">
        <v>232</v>
      </c>
      <c r="AA60" s="204" t="s">
        <v>232</v>
      </c>
      <c r="AB60" s="204" t="s">
        <v>232</v>
      </c>
      <c r="AC60" s="204"/>
      <c r="AD60" s="204" t="s">
        <v>232</v>
      </c>
      <c r="AE60" s="204" t="s">
        <v>232</v>
      </c>
      <c r="AF60" s="204" t="s">
        <v>232</v>
      </c>
      <c r="AG60" s="204"/>
      <c r="AH60" s="204" t="s">
        <v>232</v>
      </c>
      <c r="AI60" s="204" t="s">
        <v>232</v>
      </c>
      <c r="AJ60" s="204" t="s">
        <v>232</v>
      </c>
      <c r="AK60" s="204"/>
      <c r="AL60" s="204"/>
    </row>
    <row r="61" spans="1:38" ht="29.1" customHeight="1">
      <c r="A61" s="6" t="s">
        <v>15</v>
      </c>
      <c r="B61" s="437" t="s">
        <v>217</v>
      </c>
      <c r="C61" s="437" t="s">
        <v>217</v>
      </c>
      <c r="D61" s="437" t="s">
        <v>217</v>
      </c>
      <c r="E61" s="437" t="s">
        <v>217</v>
      </c>
      <c r="F61" s="437" t="s">
        <v>217</v>
      </c>
      <c r="G61" s="438" t="s">
        <v>217</v>
      </c>
      <c r="H61" s="438" t="s">
        <v>217</v>
      </c>
      <c r="I61" s="438" t="s">
        <v>217</v>
      </c>
      <c r="J61" s="438" t="s">
        <v>217</v>
      </c>
      <c r="K61" s="438" t="s">
        <v>217</v>
      </c>
      <c r="L61" s="438" t="s">
        <v>217</v>
      </c>
      <c r="M61" s="438" t="s">
        <v>217</v>
      </c>
      <c r="N61" s="438" t="s">
        <v>217</v>
      </c>
      <c r="O61" s="438" t="s">
        <v>217</v>
      </c>
      <c r="P61" s="438" t="s">
        <v>217</v>
      </c>
      <c r="Q61" s="438" t="s">
        <v>217</v>
      </c>
      <c r="R61" s="438" t="s">
        <v>217</v>
      </c>
      <c r="S61" s="109"/>
      <c r="T61" s="314" t="s">
        <v>217</v>
      </c>
      <c r="U61" s="99"/>
      <c r="V61" s="314" t="s">
        <v>217</v>
      </c>
      <c r="W61" s="314" t="s">
        <v>217</v>
      </c>
      <c r="X61" s="314" t="s">
        <v>217</v>
      </c>
      <c r="Y61" s="314" t="s">
        <v>217</v>
      </c>
      <c r="Z61" s="436" t="s">
        <v>217</v>
      </c>
      <c r="AA61" s="436" t="s">
        <v>217</v>
      </c>
      <c r="AB61" s="436" t="s">
        <v>217</v>
      </c>
      <c r="AC61" s="436" t="s">
        <v>217</v>
      </c>
      <c r="AD61" s="436" t="s">
        <v>217</v>
      </c>
      <c r="AE61" s="436" t="s">
        <v>217</v>
      </c>
      <c r="AF61" s="436" t="s">
        <v>217</v>
      </c>
      <c r="AG61" s="436" t="s">
        <v>217</v>
      </c>
      <c r="AH61" s="436" t="s">
        <v>217</v>
      </c>
      <c r="AI61" s="436" t="s">
        <v>217</v>
      </c>
      <c r="AJ61" s="436" t="s">
        <v>217</v>
      </c>
      <c r="AK61" s="436" t="s">
        <v>217</v>
      </c>
      <c r="AL61" s="204"/>
    </row>
    <row r="62" spans="1:38" ht="29.1" customHeight="1">
      <c r="A62" s="6" t="s">
        <v>21</v>
      </c>
      <c r="B62" s="437" t="s">
        <v>476</v>
      </c>
      <c r="C62" s="437" t="s">
        <v>217</v>
      </c>
      <c r="D62" s="437" t="s">
        <v>217</v>
      </c>
      <c r="E62" s="437" t="s">
        <v>217</v>
      </c>
      <c r="F62" s="437" t="s">
        <v>217</v>
      </c>
      <c r="G62" s="438" t="s">
        <v>217</v>
      </c>
      <c r="H62" s="438" t="s">
        <v>217</v>
      </c>
      <c r="I62" s="438" t="s">
        <v>217</v>
      </c>
      <c r="J62" s="438" t="s">
        <v>217</v>
      </c>
      <c r="K62" s="438" t="s">
        <v>217</v>
      </c>
      <c r="L62" s="438" t="s">
        <v>217</v>
      </c>
      <c r="M62" s="438" t="s">
        <v>217</v>
      </c>
      <c r="N62" s="438" t="s">
        <v>217</v>
      </c>
      <c r="O62" s="438" t="s">
        <v>217</v>
      </c>
      <c r="P62" s="438" t="s">
        <v>217</v>
      </c>
      <c r="Q62" s="438" t="s">
        <v>217</v>
      </c>
      <c r="R62" s="438" t="s">
        <v>217</v>
      </c>
      <c r="S62" s="109"/>
      <c r="T62" s="99" t="s">
        <v>179</v>
      </c>
      <c r="U62" s="99"/>
      <c r="V62" s="314" t="s">
        <v>217</v>
      </c>
      <c r="W62" s="314" t="s">
        <v>217</v>
      </c>
      <c r="X62" s="314" t="s">
        <v>217</v>
      </c>
      <c r="Y62" s="314" t="s">
        <v>217</v>
      </c>
      <c r="Z62" s="436" t="s">
        <v>217</v>
      </c>
      <c r="AA62" s="436" t="s">
        <v>217</v>
      </c>
      <c r="AB62" s="436" t="s">
        <v>217</v>
      </c>
      <c r="AC62" s="436" t="s">
        <v>217</v>
      </c>
      <c r="AD62" s="436" t="s">
        <v>217</v>
      </c>
      <c r="AE62" s="436" t="s">
        <v>217</v>
      </c>
      <c r="AF62" s="436" t="s">
        <v>217</v>
      </c>
      <c r="AG62" s="436" t="s">
        <v>217</v>
      </c>
      <c r="AH62" s="436" t="s">
        <v>217</v>
      </c>
      <c r="AI62" s="436" t="s">
        <v>217</v>
      </c>
      <c r="AJ62" s="436" t="s">
        <v>217</v>
      </c>
      <c r="AK62" s="436" t="s">
        <v>217</v>
      </c>
      <c r="AL62" s="204"/>
    </row>
    <row r="63" spans="1:38" ht="29.1" customHeight="1">
      <c r="A63" s="6" t="s">
        <v>10</v>
      </c>
      <c r="B63" s="437" t="s">
        <v>217</v>
      </c>
      <c r="C63" s="437" t="s">
        <v>217</v>
      </c>
      <c r="D63" s="437" t="s">
        <v>217</v>
      </c>
      <c r="E63" s="437" t="s">
        <v>217</v>
      </c>
      <c r="F63" s="437" t="s">
        <v>217</v>
      </c>
      <c r="G63" s="438" t="s">
        <v>217</v>
      </c>
      <c r="H63" s="438" t="s">
        <v>217</v>
      </c>
      <c r="I63" s="438" t="s">
        <v>217</v>
      </c>
      <c r="J63" s="438" t="s">
        <v>217</v>
      </c>
      <c r="K63" s="438" t="s">
        <v>217</v>
      </c>
      <c r="L63" s="438" t="s">
        <v>217</v>
      </c>
      <c r="M63" s="438" t="s">
        <v>217</v>
      </c>
      <c r="N63" s="438" t="s">
        <v>217</v>
      </c>
      <c r="O63" s="438" t="s">
        <v>217</v>
      </c>
      <c r="P63" s="438" t="s">
        <v>217</v>
      </c>
      <c r="Q63" s="438" t="s">
        <v>217</v>
      </c>
      <c r="R63" s="438" t="s">
        <v>217</v>
      </c>
      <c r="S63" s="109"/>
      <c r="T63" s="314" t="s">
        <v>217</v>
      </c>
      <c r="U63" s="99"/>
      <c r="V63" s="314" t="s">
        <v>217</v>
      </c>
      <c r="W63" s="314" t="s">
        <v>217</v>
      </c>
      <c r="X63" s="314" t="s">
        <v>217</v>
      </c>
      <c r="Y63" s="314" t="s">
        <v>217</v>
      </c>
      <c r="Z63" s="436" t="s">
        <v>217</v>
      </c>
      <c r="AA63" s="436" t="s">
        <v>217</v>
      </c>
      <c r="AB63" s="436" t="s">
        <v>217</v>
      </c>
      <c r="AC63" s="436" t="s">
        <v>217</v>
      </c>
      <c r="AD63" s="436" t="s">
        <v>217</v>
      </c>
      <c r="AE63" s="436" t="s">
        <v>217</v>
      </c>
      <c r="AF63" s="436" t="s">
        <v>217</v>
      </c>
      <c r="AG63" s="436" t="s">
        <v>217</v>
      </c>
      <c r="AH63" s="436" t="s">
        <v>217</v>
      </c>
      <c r="AI63" s="436" t="s">
        <v>217</v>
      </c>
      <c r="AJ63" s="436" t="s">
        <v>217</v>
      </c>
      <c r="AK63" s="436" t="s">
        <v>217</v>
      </c>
      <c r="AL63" s="204"/>
    </row>
    <row r="64" spans="1:38" ht="29.1" customHeight="1">
      <c r="A64" s="6" t="s">
        <v>2</v>
      </c>
      <c r="B64" s="437" t="s">
        <v>480</v>
      </c>
      <c r="C64" s="437" t="s">
        <v>217</v>
      </c>
      <c r="D64" s="437" t="s">
        <v>217</v>
      </c>
      <c r="E64" s="437" t="s">
        <v>217</v>
      </c>
      <c r="F64" s="437" t="s">
        <v>217</v>
      </c>
      <c r="G64" s="438" t="s">
        <v>217</v>
      </c>
      <c r="H64" s="438" t="s">
        <v>217</v>
      </c>
      <c r="I64" s="438" t="s">
        <v>217</v>
      </c>
      <c r="J64" s="438" t="s">
        <v>217</v>
      </c>
      <c r="K64" s="438" t="s">
        <v>217</v>
      </c>
      <c r="L64" s="438" t="s">
        <v>217</v>
      </c>
      <c r="M64" s="438" t="s">
        <v>217</v>
      </c>
      <c r="N64" s="438" t="s">
        <v>217</v>
      </c>
      <c r="O64" s="438" t="s">
        <v>217</v>
      </c>
      <c r="P64" s="438" t="s">
        <v>217</v>
      </c>
      <c r="Q64" s="438" t="s">
        <v>217</v>
      </c>
      <c r="R64" s="438" t="s">
        <v>217</v>
      </c>
      <c r="S64" s="109"/>
      <c r="T64" s="288" t="s">
        <v>193</v>
      </c>
      <c r="U64" s="288"/>
      <c r="V64" s="314" t="s">
        <v>217</v>
      </c>
      <c r="W64" s="314" t="s">
        <v>217</v>
      </c>
      <c r="X64" s="314" t="s">
        <v>217</v>
      </c>
      <c r="Y64" s="314" t="s">
        <v>217</v>
      </c>
      <c r="Z64" s="436" t="s">
        <v>217</v>
      </c>
      <c r="AA64" s="436" t="s">
        <v>217</v>
      </c>
      <c r="AB64" s="436" t="s">
        <v>217</v>
      </c>
      <c r="AC64" s="436" t="s">
        <v>217</v>
      </c>
      <c r="AD64" s="436" t="s">
        <v>217</v>
      </c>
      <c r="AE64" s="436" t="s">
        <v>217</v>
      </c>
      <c r="AF64" s="436" t="s">
        <v>217</v>
      </c>
      <c r="AG64" s="436" t="s">
        <v>217</v>
      </c>
      <c r="AH64" s="436" t="s">
        <v>217</v>
      </c>
      <c r="AI64" s="436" t="s">
        <v>217</v>
      </c>
      <c r="AJ64" s="436" t="s">
        <v>217</v>
      </c>
      <c r="AK64" s="436" t="s">
        <v>217</v>
      </c>
      <c r="AL64" s="204"/>
    </row>
    <row r="65" spans="1:38" ht="29.1" customHeight="1">
      <c r="A65" s="6" t="s">
        <v>23</v>
      </c>
      <c r="B65" s="437" t="s">
        <v>217</v>
      </c>
      <c r="C65" s="437" t="s">
        <v>217</v>
      </c>
      <c r="D65" s="437" t="s">
        <v>217</v>
      </c>
      <c r="E65" s="437" t="s">
        <v>217</v>
      </c>
      <c r="F65" s="437" t="s">
        <v>217</v>
      </c>
      <c r="G65" s="438" t="s">
        <v>217</v>
      </c>
      <c r="H65" s="438" t="s">
        <v>217</v>
      </c>
      <c r="I65" s="438" t="s">
        <v>217</v>
      </c>
      <c r="J65" s="438" t="s">
        <v>217</v>
      </c>
      <c r="K65" s="438" t="s">
        <v>217</v>
      </c>
      <c r="L65" s="438" t="s">
        <v>217</v>
      </c>
      <c r="M65" s="438" t="s">
        <v>217</v>
      </c>
      <c r="N65" s="438" t="s">
        <v>217</v>
      </c>
      <c r="O65" s="438" t="s">
        <v>217</v>
      </c>
      <c r="P65" s="438" t="s">
        <v>217</v>
      </c>
      <c r="Q65" s="438" t="s">
        <v>217</v>
      </c>
      <c r="R65" s="438" t="s">
        <v>217</v>
      </c>
      <c r="S65" s="109"/>
      <c r="T65" s="314" t="s">
        <v>217</v>
      </c>
      <c r="U65" s="99"/>
      <c r="V65" s="314" t="s">
        <v>217</v>
      </c>
      <c r="W65" s="314" t="s">
        <v>217</v>
      </c>
      <c r="X65" s="314" t="s">
        <v>217</v>
      </c>
      <c r="Y65" s="314" t="s">
        <v>217</v>
      </c>
      <c r="Z65" s="436" t="s">
        <v>217</v>
      </c>
      <c r="AA65" s="436" t="s">
        <v>217</v>
      </c>
      <c r="AB65" s="436" t="s">
        <v>217</v>
      </c>
      <c r="AC65" s="436" t="s">
        <v>217</v>
      </c>
      <c r="AD65" s="436" t="s">
        <v>217</v>
      </c>
      <c r="AE65" s="436" t="s">
        <v>217</v>
      </c>
      <c r="AF65" s="436" t="s">
        <v>217</v>
      </c>
      <c r="AG65" s="436" t="s">
        <v>217</v>
      </c>
      <c r="AH65" s="436" t="s">
        <v>217</v>
      </c>
      <c r="AI65" s="436" t="s">
        <v>217</v>
      </c>
      <c r="AJ65" s="436" t="s">
        <v>217</v>
      </c>
      <c r="AK65" s="436" t="s">
        <v>217</v>
      </c>
      <c r="AL65" s="204"/>
    </row>
    <row r="66" spans="1:38" ht="29.1" customHeight="1">
      <c r="A66" s="6" t="s">
        <v>17</v>
      </c>
      <c r="B66" s="253" t="s">
        <v>140</v>
      </c>
      <c r="C66" s="253" t="s">
        <v>140</v>
      </c>
      <c r="D66" s="253" t="s">
        <v>140</v>
      </c>
      <c r="E66" s="253" t="s">
        <v>140</v>
      </c>
      <c r="F66" s="253" t="s">
        <v>140</v>
      </c>
      <c r="G66" s="230" t="s">
        <v>140</v>
      </c>
      <c r="H66" s="230" t="s">
        <v>140</v>
      </c>
      <c r="I66" s="230" t="s">
        <v>140</v>
      </c>
      <c r="J66" s="230" t="s">
        <v>140</v>
      </c>
      <c r="K66" s="230" t="s">
        <v>140</v>
      </c>
      <c r="L66" s="230" t="s">
        <v>140</v>
      </c>
      <c r="M66" s="230" t="s">
        <v>140</v>
      </c>
      <c r="N66" s="230" t="s">
        <v>140</v>
      </c>
      <c r="O66" s="230" t="s">
        <v>140</v>
      </c>
      <c r="P66" s="230" t="s">
        <v>140</v>
      </c>
      <c r="Q66" s="230" t="s">
        <v>140</v>
      </c>
      <c r="R66" s="230" t="s">
        <v>140</v>
      </c>
      <c r="S66" s="109"/>
      <c r="T66" s="277" t="s">
        <v>140</v>
      </c>
      <c r="U66" s="277"/>
      <c r="V66" s="308" t="s">
        <v>140</v>
      </c>
      <c r="W66" s="308" t="s">
        <v>140</v>
      </c>
      <c r="X66" s="308" t="s">
        <v>140</v>
      </c>
      <c r="Y66" s="308" t="s">
        <v>140</v>
      </c>
      <c r="Z66" s="309" t="s">
        <v>140</v>
      </c>
      <c r="AA66" s="309" t="s">
        <v>140</v>
      </c>
      <c r="AB66" s="309" t="s">
        <v>140</v>
      </c>
      <c r="AC66" s="309" t="s">
        <v>140</v>
      </c>
      <c r="AD66" s="309" t="s">
        <v>140</v>
      </c>
      <c r="AE66" s="309" t="s">
        <v>140</v>
      </c>
      <c r="AF66" s="309" t="s">
        <v>140</v>
      </c>
      <c r="AG66" s="309" t="s">
        <v>140</v>
      </c>
      <c r="AH66" s="309" t="s">
        <v>140</v>
      </c>
      <c r="AI66" s="309" t="s">
        <v>140</v>
      </c>
      <c r="AJ66" s="309" t="s">
        <v>140</v>
      </c>
      <c r="AK66" s="309" t="s">
        <v>140</v>
      </c>
      <c r="AL66" s="204"/>
    </row>
    <row r="67" spans="1:38" ht="29.1" customHeight="1">
      <c r="A67" s="6" t="s">
        <v>24</v>
      </c>
      <c r="B67" s="437" t="s">
        <v>217</v>
      </c>
      <c r="C67" s="437" t="s">
        <v>217</v>
      </c>
      <c r="D67" s="437" t="s">
        <v>217</v>
      </c>
      <c r="E67" s="437" t="s">
        <v>217</v>
      </c>
      <c r="F67" s="437" t="s">
        <v>217</v>
      </c>
      <c r="G67" s="438" t="s">
        <v>217</v>
      </c>
      <c r="H67" s="438" t="s">
        <v>217</v>
      </c>
      <c r="I67" s="438" t="s">
        <v>217</v>
      </c>
      <c r="J67" s="438" t="s">
        <v>217</v>
      </c>
      <c r="K67" s="438" t="s">
        <v>217</v>
      </c>
      <c r="L67" s="438" t="s">
        <v>217</v>
      </c>
      <c r="M67" s="438" t="s">
        <v>217</v>
      </c>
      <c r="N67" s="438" t="s">
        <v>217</v>
      </c>
      <c r="O67" s="438" t="s">
        <v>217</v>
      </c>
      <c r="P67" s="438" t="s">
        <v>217</v>
      </c>
      <c r="Q67" s="438" t="s">
        <v>217</v>
      </c>
      <c r="R67" s="438" t="s">
        <v>217</v>
      </c>
      <c r="S67" s="109"/>
      <c r="T67" s="314" t="s">
        <v>217</v>
      </c>
      <c r="U67" s="99"/>
      <c r="V67" s="314" t="s">
        <v>217</v>
      </c>
      <c r="W67" s="314" t="s">
        <v>217</v>
      </c>
      <c r="X67" s="314" t="s">
        <v>217</v>
      </c>
      <c r="Y67" s="314" t="s">
        <v>217</v>
      </c>
      <c r="Z67" s="436" t="s">
        <v>217</v>
      </c>
      <c r="AA67" s="436" t="s">
        <v>217</v>
      </c>
      <c r="AB67" s="436" t="s">
        <v>217</v>
      </c>
      <c r="AC67" s="436" t="s">
        <v>217</v>
      </c>
      <c r="AD67" s="436" t="s">
        <v>217</v>
      </c>
      <c r="AE67" s="436" t="s">
        <v>217</v>
      </c>
      <c r="AF67" s="436" t="s">
        <v>217</v>
      </c>
      <c r="AG67" s="436" t="s">
        <v>217</v>
      </c>
      <c r="AH67" s="436" t="s">
        <v>217</v>
      </c>
      <c r="AI67" s="436" t="s">
        <v>217</v>
      </c>
      <c r="AJ67" s="436" t="s">
        <v>217</v>
      </c>
      <c r="AK67" s="436" t="s">
        <v>217</v>
      </c>
      <c r="AL67" s="204"/>
    </row>
    <row r="68" spans="1:38" ht="29.1" customHeight="1">
      <c r="A68" s="6" t="s">
        <v>27</v>
      </c>
      <c r="B68" s="437" t="s">
        <v>217</v>
      </c>
      <c r="C68" s="437" t="s">
        <v>217</v>
      </c>
      <c r="D68" s="437" t="s">
        <v>217</v>
      </c>
      <c r="E68" s="437" t="s">
        <v>217</v>
      </c>
      <c r="F68" s="437" t="s">
        <v>217</v>
      </c>
      <c r="G68" s="438" t="s">
        <v>217</v>
      </c>
      <c r="H68" s="438" t="s">
        <v>217</v>
      </c>
      <c r="I68" s="438" t="s">
        <v>217</v>
      </c>
      <c r="J68" s="438" t="s">
        <v>217</v>
      </c>
      <c r="K68" s="438" t="s">
        <v>217</v>
      </c>
      <c r="L68" s="438" t="s">
        <v>217</v>
      </c>
      <c r="M68" s="438" t="s">
        <v>217</v>
      </c>
      <c r="N68" s="438" t="s">
        <v>217</v>
      </c>
      <c r="O68" s="438" t="s">
        <v>217</v>
      </c>
      <c r="P68" s="438" t="s">
        <v>217</v>
      </c>
      <c r="Q68" s="438" t="s">
        <v>217</v>
      </c>
      <c r="R68" s="438" t="s">
        <v>217</v>
      </c>
      <c r="S68" s="109"/>
      <c r="T68" s="314" t="s">
        <v>217</v>
      </c>
      <c r="U68" s="99"/>
      <c r="V68" s="314" t="s">
        <v>217</v>
      </c>
      <c r="W68" s="314" t="s">
        <v>217</v>
      </c>
      <c r="X68" s="314" t="s">
        <v>217</v>
      </c>
      <c r="Y68" s="314" t="s">
        <v>217</v>
      </c>
      <c r="Z68" s="436" t="s">
        <v>217</v>
      </c>
      <c r="AA68" s="436" t="s">
        <v>217</v>
      </c>
      <c r="AB68" s="436" t="s">
        <v>217</v>
      </c>
      <c r="AC68" s="436" t="s">
        <v>217</v>
      </c>
      <c r="AD68" s="436" t="s">
        <v>217</v>
      </c>
      <c r="AE68" s="436" t="s">
        <v>217</v>
      </c>
      <c r="AF68" s="436" t="s">
        <v>217</v>
      </c>
      <c r="AG68" s="436" t="s">
        <v>217</v>
      </c>
      <c r="AH68" s="436" t="s">
        <v>217</v>
      </c>
      <c r="AI68" s="436" t="s">
        <v>217</v>
      </c>
      <c r="AJ68" s="436" t="s">
        <v>217</v>
      </c>
      <c r="AK68" s="436" t="s">
        <v>217</v>
      </c>
      <c r="AL68" s="204"/>
    </row>
    <row r="69" spans="1:38" ht="29.1" customHeight="1">
      <c r="A69" s="6" t="s">
        <v>8</v>
      </c>
      <c r="B69" s="437" t="s">
        <v>217</v>
      </c>
      <c r="C69" s="437" t="s">
        <v>217</v>
      </c>
      <c r="D69" s="437" t="s">
        <v>217</v>
      </c>
      <c r="E69" s="437" t="s">
        <v>217</v>
      </c>
      <c r="F69" s="437" t="s">
        <v>217</v>
      </c>
      <c r="G69" s="438" t="s">
        <v>217</v>
      </c>
      <c r="H69" s="438" t="s">
        <v>217</v>
      </c>
      <c r="I69" s="438" t="s">
        <v>217</v>
      </c>
      <c r="J69" s="438" t="s">
        <v>217</v>
      </c>
      <c r="K69" s="438" t="s">
        <v>217</v>
      </c>
      <c r="L69" s="438" t="s">
        <v>217</v>
      </c>
      <c r="M69" s="438" t="s">
        <v>217</v>
      </c>
      <c r="N69" s="438" t="s">
        <v>217</v>
      </c>
      <c r="O69" s="438" t="s">
        <v>217</v>
      </c>
      <c r="P69" s="438" t="s">
        <v>217</v>
      </c>
      <c r="Q69" s="438" t="s">
        <v>217</v>
      </c>
      <c r="R69" s="438" t="s">
        <v>217</v>
      </c>
      <c r="S69" s="109"/>
      <c r="T69" s="314" t="s">
        <v>217</v>
      </c>
      <c r="U69" s="99"/>
      <c r="V69" s="314" t="s">
        <v>217</v>
      </c>
      <c r="W69" s="314" t="s">
        <v>217</v>
      </c>
      <c r="X69" s="314" t="s">
        <v>217</v>
      </c>
      <c r="Y69" s="314" t="s">
        <v>217</v>
      </c>
      <c r="Z69" s="436" t="s">
        <v>217</v>
      </c>
      <c r="AA69" s="436" t="s">
        <v>217</v>
      </c>
      <c r="AB69" s="436" t="s">
        <v>217</v>
      </c>
      <c r="AC69" s="436" t="s">
        <v>217</v>
      </c>
      <c r="AD69" s="436" t="s">
        <v>217</v>
      </c>
      <c r="AE69" s="436" t="s">
        <v>217</v>
      </c>
      <c r="AF69" s="436" t="s">
        <v>217</v>
      </c>
      <c r="AG69" s="436" t="s">
        <v>217</v>
      </c>
      <c r="AH69" s="436" t="s">
        <v>217</v>
      </c>
      <c r="AI69" s="436" t="s">
        <v>217</v>
      </c>
      <c r="AJ69" s="436" t="s">
        <v>217</v>
      </c>
      <c r="AK69" s="436" t="s">
        <v>217</v>
      </c>
      <c r="AL69" s="204"/>
    </row>
    <row r="70" spans="1:38" ht="29.1" customHeight="1">
      <c r="A70" s="6" t="s">
        <v>11</v>
      </c>
      <c r="B70" s="437" t="s">
        <v>478</v>
      </c>
      <c r="C70" s="437" t="s">
        <v>217</v>
      </c>
      <c r="D70" s="437" t="s">
        <v>217</v>
      </c>
      <c r="E70" s="437" t="s">
        <v>217</v>
      </c>
      <c r="F70" s="437" t="s">
        <v>217</v>
      </c>
      <c r="G70" s="438" t="s">
        <v>217</v>
      </c>
      <c r="H70" s="438" t="s">
        <v>217</v>
      </c>
      <c r="I70" s="438" t="s">
        <v>217</v>
      </c>
      <c r="J70" s="438" t="s">
        <v>217</v>
      </c>
      <c r="K70" s="438" t="s">
        <v>217</v>
      </c>
      <c r="L70" s="438" t="s">
        <v>217</v>
      </c>
      <c r="M70" s="438" t="s">
        <v>217</v>
      </c>
      <c r="N70" s="438" t="s">
        <v>217</v>
      </c>
      <c r="O70" s="438" t="s">
        <v>217</v>
      </c>
      <c r="P70" s="438" t="s">
        <v>217</v>
      </c>
      <c r="Q70" s="438" t="s">
        <v>217</v>
      </c>
      <c r="R70" s="438" t="s">
        <v>217</v>
      </c>
      <c r="S70" s="109"/>
      <c r="T70" s="99" t="s">
        <v>180</v>
      </c>
      <c r="U70" s="99"/>
      <c r="V70" s="314" t="s">
        <v>217</v>
      </c>
      <c r="W70" s="314" t="s">
        <v>217</v>
      </c>
      <c r="X70" s="314" t="s">
        <v>217</v>
      </c>
      <c r="Y70" s="314" t="s">
        <v>217</v>
      </c>
      <c r="Z70" s="436" t="s">
        <v>217</v>
      </c>
      <c r="AA70" s="436" t="s">
        <v>217</v>
      </c>
      <c r="AB70" s="436" t="s">
        <v>217</v>
      </c>
      <c r="AC70" s="436" t="s">
        <v>217</v>
      </c>
      <c r="AD70" s="436" t="s">
        <v>217</v>
      </c>
      <c r="AE70" s="436" t="s">
        <v>217</v>
      </c>
      <c r="AF70" s="436" t="s">
        <v>217</v>
      </c>
      <c r="AG70" s="436" t="s">
        <v>217</v>
      </c>
      <c r="AH70" s="436" t="s">
        <v>217</v>
      </c>
      <c r="AI70" s="436" t="s">
        <v>217</v>
      </c>
      <c r="AJ70" s="436" t="s">
        <v>217</v>
      </c>
      <c r="AK70" s="436" t="s">
        <v>217</v>
      </c>
      <c r="AL70" s="204"/>
    </row>
    <row r="71" spans="1:38" ht="29.1" customHeight="1">
      <c r="A71" s="6" t="s">
        <v>14</v>
      </c>
      <c r="B71" s="437" t="s">
        <v>217</v>
      </c>
      <c r="C71" s="437" t="s">
        <v>217</v>
      </c>
      <c r="D71" s="437" t="s">
        <v>217</v>
      </c>
      <c r="E71" s="437" t="s">
        <v>217</v>
      </c>
      <c r="F71" s="437" t="s">
        <v>217</v>
      </c>
      <c r="G71" s="438" t="s">
        <v>217</v>
      </c>
      <c r="H71" s="438" t="s">
        <v>217</v>
      </c>
      <c r="I71" s="438" t="s">
        <v>217</v>
      </c>
      <c r="J71" s="438" t="s">
        <v>217</v>
      </c>
      <c r="K71" s="438" t="s">
        <v>217</v>
      </c>
      <c r="L71" s="438" t="s">
        <v>217</v>
      </c>
      <c r="M71" s="438" t="s">
        <v>217</v>
      </c>
      <c r="N71" s="438" t="s">
        <v>217</v>
      </c>
      <c r="O71" s="438" t="s">
        <v>217</v>
      </c>
      <c r="P71" s="438" t="s">
        <v>217</v>
      </c>
      <c r="Q71" s="438" t="s">
        <v>217</v>
      </c>
      <c r="R71" s="438" t="s">
        <v>217</v>
      </c>
      <c r="S71" s="109"/>
      <c r="T71" s="314" t="s">
        <v>217</v>
      </c>
      <c r="U71" s="99"/>
      <c r="V71" s="314" t="s">
        <v>217</v>
      </c>
      <c r="W71" s="314" t="s">
        <v>217</v>
      </c>
      <c r="X71" s="314" t="s">
        <v>217</v>
      </c>
      <c r="Y71" s="314" t="s">
        <v>217</v>
      </c>
      <c r="Z71" s="436" t="s">
        <v>217</v>
      </c>
      <c r="AA71" s="436" t="s">
        <v>217</v>
      </c>
      <c r="AB71" s="436" t="s">
        <v>217</v>
      </c>
      <c r="AC71" s="436" t="s">
        <v>217</v>
      </c>
      <c r="AD71" s="436" t="s">
        <v>217</v>
      </c>
      <c r="AE71" s="436" t="s">
        <v>217</v>
      </c>
      <c r="AF71" s="436" t="s">
        <v>217</v>
      </c>
      <c r="AG71" s="436" t="s">
        <v>217</v>
      </c>
      <c r="AH71" s="436" t="s">
        <v>217</v>
      </c>
      <c r="AI71" s="436" t="s">
        <v>217</v>
      </c>
      <c r="AJ71" s="436" t="s">
        <v>217</v>
      </c>
      <c r="AK71" s="436" t="s">
        <v>217</v>
      </c>
      <c r="AL71" s="204"/>
    </row>
    <row r="72" spans="1:38" ht="29.1" customHeight="1">
      <c r="A72" s="6" t="s">
        <v>12</v>
      </c>
      <c r="B72" s="437" t="s">
        <v>217</v>
      </c>
      <c r="C72" s="437" t="s">
        <v>217</v>
      </c>
      <c r="D72" s="437" t="s">
        <v>217</v>
      </c>
      <c r="E72" s="437" t="s">
        <v>217</v>
      </c>
      <c r="F72" s="437" t="s">
        <v>217</v>
      </c>
      <c r="G72" s="438" t="s">
        <v>217</v>
      </c>
      <c r="H72" s="438" t="s">
        <v>217</v>
      </c>
      <c r="I72" s="438" t="s">
        <v>217</v>
      </c>
      <c r="J72" s="438" t="s">
        <v>217</v>
      </c>
      <c r="K72" s="438" t="s">
        <v>217</v>
      </c>
      <c r="L72" s="438" t="s">
        <v>217</v>
      </c>
      <c r="M72" s="438" t="s">
        <v>217</v>
      </c>
      <c r="N72" s="438" t="s">
        <v>217</v>
      </c>
      <c r="O72" s="438" t="s">
        <v>217</v>
      </c>
      <c r="P72" s="438" t="s">
        <v>217</v>
      </c>
      <c r="Q72" s="438" t="s">
        <v>217</v>
      </c>
      <c r="R72" s="438" t="s">
        <v>217</v>
      </c>
      <c r="S72" s="109"/>
      <c r="T72" s="314" t="s">
        <v>217</v>
      </c>
      <c r="U72" s="99"/>
      <c r="V72" s="314" t="s">
        <v>217</v>
      </c>
      <c r="W72" s="314" t="s">
        <v>217</v>
      </c>
      <c r="X72" s="314" t="s">
        <v>217</v>
      </c>
      <c r="Y72" s="314" t="s">
        <v>217</v>
      </c>
      <c r="Z72" s="436" t="s">
        <v>217</v>
      </c>
      <c r="AA72" s="436" t="s">
        <v>217</v>
      </c>
      <c r="AB72" s="436" t="s">
        <v>217</v>
      </c>
      <c r="AC72" s="436" t="s">
        <v>217</v>
      </c>
      <c r="AD72" s="436" t="s">
        <v>217</v>
      </c>
      <c r="AE72" s="436" t="s">
        <v>217</v>
      </c>
      <c r="AF72" s="436" t="s">
        <v>217</v>
      </c>
      <c r="AG72" s="436" t="s">
        <v>217</v>
      </c>
      <c r="AH72" s="436" t="s">
        <v>217</v>
      </c>
      <c r="AI72" s="436" t="s">
        <v>217</v>
      </c>
      <c r="AJ72" s="436" t="s">
        <v>217</v>
      </c>
      <c r="AK72" s="436" t="s">
        <v>217</v>
      </c>
      <c r="AL72" s="204"/>
    </row>
    <row r="73" spans="1:38" ht="29.1" customHeight="1">
      <c r="A73" s="6" t="s">
        <v>25</v>
      </c>
      <c r="B73" s="437" t="s">
        <v>217</v>
      </c>
      <c r="C73" s="437" t="s">
        <v>217</v>
      </c>
      <c r="D73" s="437" t="s">
        <v>217</v>
      </c>
      <c r="E73" s="437" t="s">
        <v>217</v>
      </c>
      <c r="F73" s="437" t="s">
        <v>217</v>
      </c>
      <c r="G73" s="438" t="s">
        <v>217</v>
      </c>
      <c r="H73" s="438" t="s">
        <v>217</v>
      </c>
      <c r="I73" s="438" t="s">
        <v>217</v>
      </c>
      <c r="J73" s="438" t="s">
        <v>217</v>
      </c>
      <c r="K73" s="438" t="s">
        <v>217</v>
      </c>
      <c r="L73" s="438" t="s">
        <v>217</v>
      </c>
      <c r="M73" s="438" t="s">
        <v>217</v>
      </c>
      <c r="N73" s="438" t="s">
        <v>217</v>
      </c>
      <c r="O73" s="438" t="s">
        <v>217</v>
      </c>
      <c r="P73" s="438" t="s">
        <v>217</v>
      </c>
      <c r="Q73" s="438" t="s">
        <v>217</v>
      </c>
      <c r="R73" s="438" t="s">
        <v>217</v>
      </c>
      <c r="S73" s="109"/>
      <c r="T73" s="314" t="s">
        <v>217</v>
      </c>
      <c r="U73" s="99"/>
      <c r="V73" s="314" t="s">
        <v>217</v>
      </c>
      <c r="W73" s="314" t="s">
        <v>217</v>
      </c>
      <c r="X73" s="314" t="s">
        <v>217</v>
      </c>
      <c r="Y73" s="314" t="s">
        <v>217</v>
      </c>
      <c r="Z73" s="436" t="s">
        <v>217</v>
      </c>
      <c r="AA73" s="436" t="s">
        <v>217</v>
      </c>
      <c r="AB73" s="436" t="s">
        <v>217</v>
      </c>
      <c r="AC73" s="436" t="s">
        <v>217</v>
      </c>
      <c r="AD73" s="436" t="s">
        <v>217</v>
      </c>
      <c r="AE73" s="436" t="s">
        <v>217</v>
      </c>
      <c r="AF73" s="436" t="s">
        <v>217</v>
      </c>
      <c r="AG73" s="436" t="s">
        <v>217</v>
      </c>
      <c r="AH73" s="436" t="s">
        <v>217</v>
      </c>
      <c r="AI73" s="436" t="s">
        <v>217</v>
      </c>
      <c r="AJ73" s="436" t="s">
        <v>217</v>
      </c>
      <c r="AK73" s="436" t="s">
        <v>217</v>
      </c>
      <c r="AL73" s="204"/>
    </row>
    <row r="74" spans="1:38" ht="29.1" customHeight="1">
      <c r="A74" s="6" t="s">
        <v>26</v>
      </c>
      <c r="B74" s="437" t="s">
        <v>466</v>
      </c>
      <c r="C74" s="437" t="s">
        <v>217</v>
      </c>
      <c r="D74" s="437" t="s">
        <v>217</v>
      </c>
      <c r="E74" s="437" t="s">
        <v>217</v>
      </c>
      <c r="F74" s="437" t="s">
        <v>217</v>
      </c>
      <c r="G74" s="438" t="s">
        <v>217</v>
      </c>
      <c r="H74" s="438" t="s">
        <v>217</v>
      </c>
      <c r="I74" s="438" t="s">
        <v>217</v>
      </c>
      <c r="J74" s="438" t="s">
        <v>217</v>
      </c>
      <c r="K74" s="438" t="s">
        <v>217</v>
      </c>
      <c r="L74" s="438" t="s">
        <v>217</v>
      </c>
      <c r="M74" s="438" t="s">
        <v>217</v>
      </c>
      <c r="N74" s="438" t="s">
        <v>217</v>
      </c>
      <c r="O74" s="438" t="s">
        <v>217</v>
      </c>
      <c r="P74" s="438" t="s">
        <v>217</v>
      </c>
      <c r="Q74" s="438" t="s">
        <v>217</v>
      </c>
      <c r="R74" s="438" t="s">
        <v>217</v>
      </c>
      <c r="S74" s="109"/>
      <c r="T74" s="314" t="s">
        <v>466</v>
      </c>
      <c r="U74" s="99"/>
      <c r="V74" s="314" t="s">
        <v>217</v>
      </c>
      <c r="W74" s="314" t="s">
        <v>217</v>
      </c>
      <c r="X74" s="314" t="s">
        <v>217</v>
      </c>
      <c r="Y74" s="314" t="s">
        <v>217</v>
      </c>
      <c r="Z74" s="436" t="s">
        <v>217</v>
      </c>
      <c r="AA74" s="436" t="s">
        <v>217</v>
      </c>
      <c r="AB74" s="436" t="s">
        <v>217</v>
      </c>
      <c r="AC74" s="436" t="s">
        <v>217</v>
      </c>
      <c r="AD74" s="436" t="s">
        <v>217</v>
      </c>
      <c r="AE74" s="436" t="s">
        <v>217</v>
      </c>
      <c r="AF74" s="436" t="s">
        <v>217</v>
      </c>
      <c r="AG74" s="436" t="s">
        <v>217</v>
      </c>
      <c r="AH74" s="436" t="s">
        <v>217</v>
      </c>
      <c r="AI74" s="436" t="s">
        <v>217</v>
      </c>
      <c r="AJ74" s="436" t="s">
        <v>217</v>
      </c>
      <c r="AK74" s="436" t="s">
        <v>217</v>
      </c>
      <c r="AL74" s="204"/>
    </row>
    <row r="75" spans="1:38" ht="29.1" customHeight="1">
      <c r="A75" s="6" t="s">
        <v>5</v>
      </c>
      <c r="B75" s="437" t="s">
        <v>467</v>
      </c>
      <c r="C75" s="437" t="s">
        <v>217</v>
      </c>
      <c r="D75" s="437" t="s">
        <v>217</v>
      </c>
      <c r="E75" s="437" t="s">
        <v>217</v>
      </c>
      <c r="F75" s="437" t="s">
        <v>217</v>
      </c>
      <c r="G75" s="438" t="s">
        <v>217</v>
      </c>
      <c r="H75" s="438" t="s">
        <v>217</v>
      </c>
      <c r="I75" s="438" t="s">
        <v>217</v>
      </c>
      <c r="J75" s="438" t="s">
        <v>217</v>
      </c>
      <c r="K75" s="438" t="s">
        <v>217</v>
      </c>
      <c r="L75" s="438" t="s">
        <v>217</v>
      </c>
      <c r="M75" s="438" t="s">
        <v>217</v>
      </c>
      <c r="N75" s="438" t="s">
        <v>217</v>
      </c>
      <c r="O75" s="438" t="s">
        <v>217</v>
      </c>
      <c r="P75" s="438" t="s">
        <v>217</v>
      </c>
      <c r="Q75" s="438" t="s">
        <v>217</v>
      </c>
      <c r="R75" s="438" t="s">
        <v>217</v>
      </c>
      <c r="S75" s="109"/>
      <c r="T75" s="314" t="s">
        <v>467</v>
      </c>
      <c r="U75" s="99"/>
      <c r="V75" s="314" t="s">
        <v>217</v>
      </c>
      <c r="W75" s="314" t="s">
        <v>217</v>
      </c>
      <c r="X75" s="314" t="s">
        <v>217</v>
      </c>
      <c r="Y75" s="314" t="s">
        <v>217</v>
      </c>
      <c r="Z75" s="436" t="s">
        <v>217</v>
      </c>
      <c r="AA75" s="436" t="s">
        <v>217</v>
      </c>
      <c r="AB75" s="436" t="s">
        <v>217</v>
      </c>
      <c r="AC75" s="436" t="s">
        <v>217</v>
      </c>
      <c r="AD75" s="436" t="s">
        <v>217</v>
      </c>
      <c r="AE75" s="436" t="s">
        <v>217</v>
      </c>
      <c r="AF75" s="436" t="s">
        <v>217</v>
      </c>
      <c r="AG75" s="436" t="s">
        <v>217</v>
      </c>
      <c r="AH75" s="436" t="s">
        <v>217</v>
      </c>
      <c r="AI75" s="436" t="s">
        <v>217</v>
      </c>
      <c r="AJ75" s="436" t="s">
        <v>217</v>
      </c>
      <c r="AK75" s="436" t="s">
        <v>217</v>
      </c>
      <c r="AL75" s="204"/>
    </row>
    <row r="76" spans="1:38" ht="29.1" customHeight="1">
      <c r="A76" s="6" t="s">
        <v>7</v>
      </c>
      <c r="B76" s="437" t="s">
        <v>468</v>
      </c>
      <c r="C76" s="437" t="s">
        <v>217</v>
      </c>
      <c r="D76" s="437" t="s">
        <v>217</v>
      </c>
      <c r="E76" s="437" t="s">
        <v>217</v>
      </c>
      <c r="F76" s="437" t="s">
        <v>217</v>
      </c>
      <c r="G76" s="438" t="s">
        <v>217</v>
      </c>
      <c r="H76" s="438" t="s">
        <v>217</v>
      </c>
      <c r="I76" s="438" t="s">
        <v>217</v>
      </c>
      <c r="J76" s="438" t="s">
        <v>217</v>
      </c>
      <c r="K76" s="438" t="s">
        <v>217</v>
      </c>
      <c r="L76" s="438" t="s">
        <v>217</v>
      </c>
      <c r="M76" s="438" t="s">
        <v>217</v>
      </c>
      <c r="N76" s="438" t="s">
        <v>217</v>
      </c>
      <c r="O76" s="438" t="s">
        <v>217</v>
      </c>
      <c r="P76" s="438" t="s">
        <v>217</v>
      </c>
      <c r="Q76" s="438" t="s">
        <v>217</v>
      </c>
      <c r="R76" s="438" t="s">
        <v>217</v>
      </c>
      <c r="S76" s="109"/>
      <c r="T76" s="314" t="s">
        <v>468</v>
      </c>
      <c r="U76" s="288"/>
      <c r="V76" s="314" t="s">
        <v>217</v>
      </c>
      <c r="W76" s="314" t="s">
        <v>217</v>
      </c>
      <c r="X76" s="314" t="s">
        <v>217</v>
      </c>
      <c r="Y76" s="314" t="s">
        <v>217</v>
      </c>
      <c r="Z76" s="436" t="s">
        <v>217</v>
      </c>
      <c r="AA76" s="436" t="s">
        <v>217</v>
      </c>
      <c r="AB76" s="436" t="s">
        <v>217</v>
      </c>
      <c r="AC76" s="436" t="s">
        <v>217</v>
      </c>
      <c r="AD76" s="436" t="s">
        <v>217</v>
      </c>
      <c r="AE76" s="436" t="s">
        <v>217</v>
      </c>
      <c r="AF76" s="436" t="s">
        <v>217</v>
      </c>
      <c r="AG76" s="436" t="s">
        <v>217</v>
      </c>
      <c r="AH76" s="436" t="s">
        <v>217</v>
      </c>
      <c r="AI76" s="436" t="s">
        <v>217</v>
      </c>
      <c r="AJ76" s="436" t="s">
        <v>217</v>
      </c>
      <c r="AK76" s="436" t="s">
        <v>217</v>
      </c>
      <c r="AL76" s="204"/>
    </row>
    <row r="77" spans="1:38" ht="29.1" customHeight="1">
      <c r="A77" s="6" t="s">
        <v>1</v>
      </c>
      <c r="B77" s="437" t="s">
        <v>475</v>
      </c>
      <c r="C77" s="437" t="s">
        <v>217</v>
      </c>
      <c r="D77" s="437" t="s">
        <v>217</v>
      </c>
      <c r="E77" s="437" t="s">
        <v>217</v>
      </c>
      <c r="F77" s="437" t="s">
        <v>217</v>
      </c>
      <c r="G77" s="438" t="s">
        <v>217</v>
      </c>
      <c r="H77" s="438" t="s">
        <v>217</v>
      </c>
      <c r="I77" s="438" t="s">
        <v>217</v>
      </c>
      <c r="J77" s="438" t="s">
        <v>217</v>
      </c>
      <c r="K77" s="438" t="s">
        <v>217</v>
      </c>
      <c r="L77" s="438" t="s">
        <v>217</v>
      </c>
      <c r="M77" s="438" t="s">
        <v>217</v>
      </c>
      <c r="N77" s="438" t="s">
        <v>217</v>
      </c>
      <c r="O77" s="438" t="s">
        <v>217</v>
      </c>
      <c r="P77" s="438" t="s">
        <v>217</v>
      </c>
      <c r="Q77" s="438" t="s">
        <v>217</v>
      </c>
      <c r="R77" s="438" t="s">
        <v>217</v>
      </c>
      <c r="S77" s="109"/>
      <c r="T77" s="288" t="s">
        <v>185</v>
      </c>
      <c r="U77" s="288"/>
      <c r="V77" s="314" t="s">
        <v>217</v>
      </c>
      <c r="W77" s="314" t="s">
        <v>217</v>
      </c>
      <c r="X77" s="314" t="s">
        <v>217</v>
      </c>
      <c r="Y77" s="314" t="s">
        <v>217</v>
      </c>
      <c r="Z77" s="436" t="s">
        <v>217</v>
      </c>
      <c r="AA77" s="436" t="s">
        <v>217</v>
      </c>
      <c r="AB77" s="436" t="s">
        <v>217</v>
      </c>
      <c r="AC77" s="436" t="s">
        <v>217</v>
      </c>
      <c r="AD77" s="436" t="s">
        <v>217</v>
      </c>
      <c r="AE77" s="436" t="s">
        <v>217</v>
      </c>
      <c r="AF77" s="436" t="s">
        <v>217</v>
      </c>
      <c r="AG77" s="436" t="s">
        <v>217</v>
      </c>
      <c r="AH77" s="436" t="s">
        <v>217</v>
      </c>
      <c r="AI77" s="436" t="s">
        <v>217</v>
      </c>
      <c r="AJ77" s="436" t="s">
        <v>217</v>
      </c>
      <c r="AK77" s="436" t="s">
        <v>217</v>
      </c>
      <c r="AL77" s="204"/>
    </row>
    <row r="78" spans="1:38" ht="29.1" customHeight="1">
      <c r="A78" s="48"/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</row>
    <row r="79" spans="1:38" ht="29.1" customHeight="1">
      <c r="A79" s="47" t="s">
        <v>29</v>
      </c>
      <c r="B79" s="128"/>
      <c r="C79" s="128"/>
      <c r="D79" s="128"/>
      <c r="E79" s="128"/>
      <c r="F79" s="128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99"/>
      <c r="U79" s="99"/>
      <c r="V79" s="99"/>
      <c r="W79" s="99"/>
      <c r="X79" s="99"/>
      <c r="Y79" s="99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</row>
    <row r="80" spans="1:38" ht="29.1" customHeight="1">
      <c r="A80" s="47" t="s">
        <v>28</v>
      </c>
      <c r="B80" s="128"/>
      <c r="C80" s="128"/>
      <c r="D80" s="128"/>
      <c r="E80" s="128"/>
      <c r="F80" s="128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99" t="s">
        <v>182</v>
      </c>
      <c r="U80" s="99"/>
      <c r="V80" s="99"/>
      <c r="W80" s="99"/>
      <c r="X80" s="99"/>
      <c r="Y80" s="99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</row>
    <row r="81" spans="1:38" ht="29.1" customHeight="1">
      <c r="A81" s="47" t="s">
        <v>42</v>
      </c>
      <c r="B81" s="128"/>
      <c r="C81" s="128"/>
      <c r="D81" s="128"/>
      <c r="E81" s="128"/>
      <c r="F81" s="128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99"/>
      <c r="U81" s="99"/>
      <c r="V81" s="99"/>
      <c r="W81" s="99"/>
      <c r="X81" s="99"/>
      <c r="Y81" s="99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</row>
  </sheetData>
  <mergeCells count="34">
    <mergeCell ref="AO3:AO5"/>
    <mergeCell ref="U3:U5"/>
    <mergeCell ref="AL3:AL5"/>
    <mergeCell ref="S3:S5"/>
    <mergeCell ref="B2:T2"/>
    <mergeCell ref="AM2:AN2"/>
    <mergeCell ref="B3:B5"/>
    <mergeCell ref="C3:R3"/>
    <mergeCell ref="T3:T5"/>
    <mergeCell ref="V3:AK3"/>
    <mergeCell ref="Z4:AC4"/>
    <mergeCell ref="AD4:AG4"/>
    <mergeCell ref="AH4:AK4"/>
    <mergeCell ref="AM3:AM5"/>
    <mergeCell ref="AN3:AN5"/>
    <mergeCell ref="C4:F4"/>
    <mergeCell ref="G4:J4"/>
    <mergeCell ref="K4:N4"/>
    <mergeCell ref="O4:R4"/>
    <mergeCell ref="V4:Y4"/>
    <mergeCell ref="A45:CA45"/>
    <mergeCell ref="B47:B49"/>
    <mergeCell ref="C47:R47"/>
    <mergeCell ref="T47:T49"/>
    <mergeCell ref="V47:AK47"/>
    <mergeCell ref="AL47:AL49"/>
    <mergeCell ref="C48:F48"/>
    <mergeCell ref="G48:J48"/>
    <mergeCell ref="K48:N48"/>
    <mergeCell ref="O48:R48"/>
    <mergeCell ref="V48:Y48"/>
    <mergeCell ref="Z48:AC48"/>
    <mergeCell ref="AD48:AG48"/>
    <mergeCell ref="AH48:AK48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AW82"/>
  <sheetViews>
    <sheetView zoomScale="55" zoomScaleNormal="55" zoomScalePageLayoutView="85" workbookViewId="0">
      <selection activeCell="AV44" sqref="AV44"/>
    </sheetView>
  </sheetViews>
  <sheetFormatPr baseColWidth="10" defaultColWidth="10.875" defaultRowHeight="17.25" outlineLevelRow="1" outlineLevelCol="1"/>
  <cols>
    <col min="1" max="1" width="22.125" style="1" bestFit="1" customWidth="1"/>
    <col min="2" max="2" width="12.875" style="1" customWidth="1"/>
    <col min="3" max="6" width="12.375" style="1" hidden="1" customWidth="1" outlineLevel="1"/>
    <col min="7" max="7" width="13.25" style="1" customWidth="1" collapsed="1"/>
    <col min="8" max="8" width="13.875" style="1" customWidth="1"/>
    <col min="9" max="12" width="12.625" style="1" hidden="1" customWidth="1" outlineLevel="1"/>
    <col min="13" max="13" width="14" style="1" customWidth="1" collapsed="1"/>
    <col min="14" max="17" width="12.375" style="1" hidden="1" customWidth="1" outlineLevel="1"/>
    <col min="18" max="18" width="16.625" style="1" customWidth="1" collapsed="1"/>
    <col min="19" max="22" width="12.875" style="1" hidden="1" customWidth="1" outlineLevel="1"/>
    <col min="23" max="23" width="16" style="1" customWidth="1" collapsed="1"/>
    <col min="24" max="27" width="12.125" style="1" hidden="1" customWidth="1" outlineLevel="1"/>
    <col min="28" max="28" width="15.875" style="1" customWidth="1" collapsed="1"/>
    <col min="29" max="32" width="14.875" style="1" hidden="1" customWidth="1" outlineLevel="1"/>
    <col min="33" max="33" width="16.5" style="1" customWidth="1" collapsed="1"/>
    <col min="34" max="37" width="12.875" style="1" hidden="1" customWidth="1" outlineLevel="1"/>
    <col min="38" max="38" width="18" style="1" customWidth="1" collapsed="1"/>
    <col min="39" max="42" width="14.5" style="1" hidden="1" customWidth="1" outlineLevel="1"/>
    <col min="43" max="43" width="13.375" style="1" customWidth="1" collapsed="1"/>
    <col min="44" max="45" width="10.875" style="1"/>
    <col min="46" max="46" width="21.75" style="1" customWidth="1"/>
    <col min="47" max="48" width="10.875" style="1"/>
    <col min="49" max="49" width="29.625" style="1" bestFit="1" customWidth="1"/>
    <col min="50" max="16384" width="10.875" style="1"/>
  </cols>
  <sheetData>
    <row r="1" spans="1:49" ht="24.95" customHeight="1">
      <c r="A1" s="406" t="s">
        <v>338</v>
      </c>
      <c r="B1" s="48"/>
      <c r="C1" s="48"/>
      <c r="D1" s="48"/>
      <c r="E1" s="48"/>
      <c r="F1" s="48"/>
      <c r="G1" s="48"/>
      <c r="H1" s="48"/>
    </row>
    <row r="2" spans="1:49" ht="45" customHeight="1">
      <c r="B2" s="472" t="s">
        <v>50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</row>
    <row r="3" spans="1:49" ht="30" customHeight="1">
      <c r="A3" s="4"/>
      <c r="B3" s="473" t="s">
        <v>65</v>
      </c>
      <c r="C3" s="476" t="s">
        <v>31</v>
      </c>
      <c r="D3" s="476"/>
      <c r="E3" s="476"/>
      <c r="F3" s="476"/>
      <c r="G3" s="477" t="s">
        <v>66</v>
      </c>
      <c r="H3" s="480" t="s">
        <v>64</v>
      </c>
      <c r="I3" s="482" t="s">
        <v>64</v>
      </c>
      <c r="J3" s="482"/>
      <c r="K3" s="482"/>
      <c r="L3" s="482"/>
      <c r="M3" s="483" t="s">
        <v>67</v>
      </c>
      <c r="N3" s="484" t="s">
        <v>32</v>
      </c>
      <c r="O3" s="484"/>
      <c r="P3" s="484"/>
      <c r="Q3" s="484"/>
      <c r="R3" s="485" t="s">
        <v>68</v>
      </c>
      <c r="S3" s="486" t="s">
        <v>57</v>
      </c>
      <c r="T3" s="486"/>
      <c r="U3" s="486"/>
      <c r="V3" s="486"/>
      <c r="W3" s="487" t="s">
        <v>446</v>
      </c>
      <c r="X3" s="488" t="s">
        <v>447</v>
      </c>
      <c r="Y3" s="489"/>
      <c r="Z3" s="489"/>
      <c r="AA3" s="490"/>
      <c r="AB3" s="494" t="s">
        <v>448</v>
      </c>
      <c r="AC3" s="495" t="s">
        <v>449</v>
      </c>
      <c r="AD3" s="496"/>
      <c r="AE3" s="496"/>
      <c r="AF3" s="497"/>
      <c r="AG3" s="538" t="s">
        <v>450</v>
      </c>
      <c r="AH3" s="529" t="s">
        <v>451</v>
      </c>
      <c r="AI3" s="530"/>
      <c r="AJ3" s="530"/>
      <c r="AK3" s="531"/>
      <c r="AL3" s="481" t="s">
        <v>36</v>
      </c>
      <c r="AM3" s="544" t="s">
        <v>36</v>
      </c>
      <c r="AN3" s="544"/>
      <c r="AO3" s="544"/>
      <c r="AP3" s="544"/>
      <c r="AQ3" s="523" t="s">
        <v>72</v>
      </c>
      <c r="AR3" s="523" t="s">
        <v>73</v>
      </c>
      <c r="AT3" s="539" t="s">
        <v>80</v>
      </c>
      <c r="AV3" s="375" t="s">
        <v>159</v>
      </c>
      <c r="AW3" s="376" t="s">
        <v>351</v>
      </c>
    </row>
    <row r="4" spans="1:49" ht="26.1" customHeight="1">
      <c r="A4" s="4"/>
      <c r="B4" s="474"/>
      <c r="C4" s="476"/>
      <c r="D4" s="476"/>
      <c r="E4" s="476"/>
      <c r="F4" s="476"/>
      <c r="G4" s="478"/>
      <c r="H4" s="480"/>
      <c r="I4" s="482"/>
      <c r="J4" s="482"/>
      <c r="K4" s="482"/>
      <c r="L4" s="482"/>
      <c r="M4" s="483"/>
      <c r="N4" s="484"/>
      <c r="O4" s="484"/>
      <c r="P4" s="484"/>
      <c r="Q4" s="484"/>
      <c r="R4" s="485"/>
      <c r="S4" s="486"/>
      <c r="T4" s="486"/>
      <c r="U4" s="486"/>
      <c r="V4" s="486"/>
      <c r="W4" s="487"/>
      <c r="X4" s="491"/>
      <c r="Y4" s="492"/>
      <c r="Z4" s="492"/>
      <c r="AA4" s="493"/>
      <c r="AB4" s="494"/>
      <c r="AC4" s="498"/>
      <c r="AD4" s="499"/>
      <c r="AE4" s="499"/>
      <c r="AF4" s="500"/>
      <c r="AG4" s="538"/>
      <c r="AH4" s="532"/>
      <c r="AI4" s="533"/>
      <c r="AJ4" s="533"/>
      <c r="AK4" s="534"/>
      <c r="AL4" s="481"/>
      <c r="AM4" s="544"/>
      <c r="AN4" s="544"/>
      <c r="AO4" s="544"/>
      <c r="AP4" s="544"/>
      <c r="AQ4" s="524"/>
      <c r="AR4" s="524"/>
      <c r="AT4" s="539"/>
      <c r="AV4" s="377" t="s">
        <v>46</v>
      </c>
      <c r="AW4" s="378" t="s">
        <v>158</v>
      </c>
    </row>
    <row r="5" spans="1:49" ht="26.1" customHeight="1">
      <c r="A5" s="4"/>
      <c r="B5" s="475"/>
      <c r="C5" s="431" t="s">
        <v>58</v>
      </c>
      <c r="D5" s="14" t="s">
        <v>59</v>
      </c>
      <c r="E5" s="431" t="s">
        <v>60</v>
      </c>
      <c r="F5" s="431" t="s">
        <v>154</v>
      </c>
      <c r="G5" s="479"/>
      <c r="H5" s="480"/>
      <c r="I5" s="432" t="s">
        <v>58</v>
      </c>
      <c r="J5" s="19" t="s">
        <v>59</v>
      </c>
      <c r="K5" s="432" t="s">
        <v>60</v>
      </c>
      <c r="L5" s="432" t="s">
        <v>154</v>
      </c>
      <c r="M5" s="483"/>
      <c r="N5" s="433" t="s">
        <v>58</v>
      </c>
      <c r="O5" s="23" t="s">
        <v>59</v>
      </c>
      <c r="P5" s="433" t="s">
        <v>60</v>
      </c>
      <c r="Q5" s="433" t="s">
        <v>154</v>
      </c>
      <c r="R5" s="485"/>
      <c r="S5" s="434" t="s">
        <v>58</v>
      </c>
      <c r="T5" s="28" t="s">
        <v>59</v>
      </c>
      <c r="U5" s="434" t="s">
        <v>60</v>
      </c>
      <c r="V5" s="434" t="s">
        <v>154</v>
      </c>
      <c r="W5" s="487"/>
      <c r="X5" s="425" t="s">
        <v>58</v>
      </c>
      <c r="Y5" s="32" t="s">
        <v>59</v>
      </c>
      <c r="Z5" s="425" t="s">
        <v>60</v>
      </c>
      <c r="AA5" s="425" t="s">
        <v>154</v>
      </c>
      <c r="AB5" s="494"/>
      <c r="AC5" s="426" t="s">
        <v>58</v>
      </c>
      <c r="AD5" s="36" t="s">
        <v>59</v>
      </c>
      <c r="AE5" s="426" t="s">
        <v>60</v>
      </c>
      <c r="AF5" s="426" t="s">
        <v>154</v>
      </c>
      <c r="AG5" s="538"/>
      <c r="AH5" s="427" t="s">
        <v>58</v>
      </c>
      <c r="AI5" s="40" t="s">
        <v>59</v>
      </c>
      <c r="AJ5" s="427" t="s">
        <v>60</v>
      </c>
      <c r="AK5" s="427" t="s">
        <v>154</v>
      </c>
      <c r="AL5" s="481"/>
      <c r="AM5" s="435" t="s">
        <v>58</v>
      </c>
      <c r="AN5" s="44" t="s">
        <v>59</v>
      </c>
      <c r="AO5" s="435" t="s">
        <v>60</v>
      </c>
      <c r="AP5" s="435" t="s">
        <v>154</v>
      </c>
      <c r="AQ5" s="525"/>
      <c r="AR5" s="525"/>
      <c r="AT5" s="539"/>
      <c r="AV5" s="377" t="s">
        <v>160</v>
      </c>
      <c r="AW5" s="378" t="s">
        <v>352</v>
      </c>
    </row>
    <row r="6" spans="1:49" ht="29.1" customHeight="1">
      <c r="A6" s="342" t="s">
        <v>6</v>
      </c>
      <c r="B6" s="15"/>
      <c r="C6" s="106">
        <v>20</v>
      </c>
      <c r="D6" s="106">
        <v>20</v>
      </c>
      <c r="E6" s="106">
        <v>20</v>
      </c>
      <c r="F6" s="106">
        <v>20</v>
      </c>
      <c r="G6" s="218" t="s">
        <v>52</v>
      </c>
      <c r="H6" s="20"/>
      <c r="I6" s="21"/>
      <c r="J6" s="21"/>
      <c r="K6" s="21"/>
      <c r="L6" s="21"/>
      <c r="M6" s="25"/>
      <c r="N6" s="26"/>
      <c r="O6" s="26"/>
      <c r="P6" s="26"/>
      <c r="Q6" s="26"/>
      <c r="R6" s="29"/>
      <c r="S6" s="30"/>
      <c r="T6" s="30"/>
      <c r="U6" s="30"/>
      <c r="V6" s="30"/>
      <c r="W6" s="33"/>
      <c r="X6" s="261">
        <v>841.29158517455096</v>
      </c>
      <c r="Y6" s="261">
        <v>536.40235274657846</v>
      </c>
      <c r="Z6" s="261">
        <v>397.75154085951982</v>
      </c>
      <c r="AA6" s="261">
        <v>121.56435871476577</v>
      </c>
      <c r="AB6" s="191"/>
      <c r="AC6" s="262">
        <v>841.29158517455096</v>
      </c>
      <c r="AD6" s="262">
        <v>536.40235274657846</v>
      </c>
      <c r="AE6" s="262">
        <v>397.75154085951982</v>
      </c>
      <c r="AF6" s="262">
        <v>121.56435871476577</v>
      </c>
      <c r="AG6" s="194"/>
      <c r="AH6" s="194">
        <v>841.29158517455096</v>
      </c>
      <c r="AI6" s="194">
        <v>536.40235274657846</v>
      </c>
      <c r="AJ6" s="194">
        <v>397.75154085951982</v>
      </c>
      <c r="AK6" s="194">
        <v>121.56435871476577</v>
      </c>
      <c r="AL6" s="45"/>
      <c r="AM6" s="46"/>
      <c r="AN6" s="46"/>
      <c r="AO6" s="46"/>
      <c r="AP6" s="46"/>
      <c r="AQ6" s="102">
        <v>1100</v>
      </c>
      <c r="AR6" s="102">
        <v>1100</v>
      </c>
      <c r="AT6" s="79" t="s">
        <v>85</v>
      </c>
      <c r="AV6" s="379" t="s">
        <v>161</v>
      </c>
      <c r="AW6" s="380" t="s">
        <v>353</v>
      </c>
    </row>
    <row r="7" spans="1:49" ht="29.1" customHeight="1">
      <c r="A7" s="6" t="s">
        <v>9</v>
      </c>
      <c r="B7" s="15"/>
      <c r="C7" s="106">
        <v>20</v>
      </c>
      <c r="D7" s="106">
        <v>20</v>
      </c>
      <c r="E7" s="106">
        <v>20</v>
      </c>
      <c r="F7" s="106">
        <v>20</v>
      </c>
      <c r="G7" s="218" t="s">
        <v>52</v>
      </c>
      <c r="H7" s="20"/>
      <c r="I7" s="21"/>
      <c r="J7" s="21"/>
      <c r="K7" s="21"/>
      <c r="L7" s="21"/>
      <c r="M7" s="25"/>
      <c r="N7" s="26"/>
      <c r="O7" s="26"/>
      <c r="P7" s="26"/>
      <c r="Q7" s="26"/>
      <c r="R7" s="29"/>
      <c r="S7" s="30"/>
      <c r="T7" s="30"/>
      <c r="U7" s="30"/>
      <c r="V7" s="30"/>
      <c r="W7" s="33"/>
      <c r="X7" s="261">
        <v>684.67318545982869</v>
      </c>
      <c r="Y7" s="261">
        <v>436.55429397570492</v>
      </c>
      <c r="Z7" s="261">
        <v>323.713525188983</v>
      </c>
      <c r="AA7" s="261">
        <v>98.936127257964031</v>
      </c>
      <c r="AB7" s="191"/>
      <c r="AC7" s="262">
        <v>684.67318545982869</v>
      </c>
      <c r="AD7" s="262">
        <v>436.55429397570492</v>
      </c>
      <c r="AE7" s="262">
        <v>323.713525188983</v>
      </c>
      <c r="AF7" s="262">
        <v>98.936127257964031</v>
      </c>
      <c r="AG7" s="194"/>
      <c r="AH7" s="194">
        <v>684.67318545982869</v>
      </c>
      <c r="AI7" s="194">
        <v>436.55429397570492</v>
      </c>
      <c r="AJ7" s="194">
        <v>323.713525188983</v>
      </c>
      <c r="AK7" s="194">
        <v>98.936127257964031</v>
      </c>
      <c r="AL7" s="45"/>
      <c r="AM7" s="46"/>
      <c r="AN7" s="46"/>
      <c r="AO7" s="46"/>
      <c r="AP7" s="46"/>
      <c r="AQ7" s="102">
        <v>18000</v>
      </c>
      <c r="AR7" s="102">
        <v>17100</v>
      </c>
      <c r="AT7" s="79" t="s">
        <v>113</v>
      </c>
    </row>
    <row r="8" spans="1:49" ht="29.1" customHeight="1">
      <c r="A8" s="6" t="s">
        <v>18</v>
      </c>
      <c r="B8" s="15"/>
      <c r="C8" s="106">
        <v>20</v>
      </c>
      <c r="D8" s="106">
        <v>20</v>
      </c>
      <c r="E8" s="106">
        <v>20</v>
      </c>
      <c r="F8" s="106">
        <v>20</v>
      </c>
      <c r="G8" s="218" t="s">
        <v>52</v>
      </c>
      <c r="H8" s="20"/>
      <c r="I8" s="21"/>
      <c r="J8" s="21"/>
      <c r="K8" s="21"/>
      <c r="L8" s="21"/>
      <c r="M8" s="25"/>
      <c r="N8" s="26"/>
      <c r="O8" s="26"/>
      <c r="P8" s="26"/>
      <c r="Q8" s="26"/>
      <c r="R8" s="29"/>
      <c r="S8" s="30"/>
      <c r="T8" s="30"/>
      <c r="U8" s="30"/>
      <c r="V8" s="30"/>
      <c r="W8" s="33"/>
      <c r="X8" s="261">
        <v>313.23679942944477</v>
      </c>
      <c r="Y8" s="261">
        <v>199.69611754174696</v>
      </c>
      <c r="Z8" s="261">
        <v>148.07603134107364</v>
      </c>
      <c r="AA8" s="261">
        <v>45.256462913603492</v>
      </c>
      <c r="AB8" s="191"/>
      <c r="AC8" s="262">
        <v>313.23679942944477</v>
      </c>
      <c r="AD8" s="262">
        <v>199.69611754174696</v>
      </c>
      <c r="AE8" s="262">
        <v>148.07603134107364</v>
      </c>
      <c r="AF8" s="262">
        <v>45.256462913603492</v>
      </c>
      <c r="AG8" s="194"/>
      <c r="AH8" s="194">
        <v>313.23679942944477</v>
      </c>
      <c r="AI8" s="194">
        <v>199.69611754174696</v>
      </c>
      <c r="AJ8" s="194">
        <v>148.07603134107364</v>
      </c>
      <c r="AK8" s="194">
        <v>45.256462913603492</v>
      </c>
      <c r="AL8" s="45"/>
      <c r="AM8" s="46"/>
      <c r="AN8" s="46"/>
      <c r="AO8" s="46"/>
      <c r="AP8" s="46"/>
      <c r="AQ8" s="102" t="s">
        <v>140</v>
      </c>
      <c r="AR8" s="102" t="s">
        <v>140</v>
      </c>
      <c r="AT8" s="79" t="s">
        <v>113</v>
      </c>
    </row>
    <row r="9" spans="1:49" ht="29.1" customHeight="1">
      <c r="A9" s="6" t="s">
        <v>16</v>
      </c>
      <c r="B9" s="15"/>
      <c r="C9" s="106">
        <v>20</v>
      </c>
      <c r="D9" s="106">
        <v>20</v>
      </c>
      <c r="E9" s="106">
        <v>20</v>
      </c>
      <c r="F9" s="106">
        <v>20</v>
      </c>
      <c r="G9" s="218" t="s">
        <v>52</v>
      </c>
      <c r="H9" s="20"/>
      <c r="I9" s="21"/>
      <c r="J9" s="21"/>
      <c r="K9" s="21"/>
      <c r="L9" s="21"/>
      <c r="M9" s="25"/>
      <c r="N9" s="26"/>
      <c r="O9" s="26"/>
      <c r="P9" s="26"/>
      <c r="Q9" s="26"/>
      <c r="R9" s="29"/>
      <c r="S9" s="30"/>
      <c r="T9" s="30"/>
      <c r="U9" s="30"/>
      <c r="V9" s="30"/>
      <c r="W9" s="33"/>
      <c r="X9" s="324" t="s">
        <v>140</v>
      </c>
      <c r="Y9" s="324" t="s">
        <v>140</v>
      </c>
      <c r="Z9" s="324" t="s">
        <v>140</v>
      </c>
      <c r="AA9" s="324" t="s">
        <v>140</v>
      </c>
      <c r="AB9" s="191"/>
      <c r="AC9" s="327" t="s">
        <v>140</v>
      </c>
      <c r="AD9" s="327" t="s">
        <v>140</v>
      </c>
      <c r="AE9" s="327" t="s">
        <v>140</v>
      </c>
      <c r="AF9" s="327" t="s">
        <v>140</v>
      </c>
      <c r="AG9" s="194"/>
      <c r="AH9" s="326" t="s">
        <v>140</v>
      </c>
      <c r="AI9" s="326" t="s">
        <v>140</v>
      </c>
      <c r="AJ9" s="326" t="s">
        <v>140</v>
      </c>
      <c r="AK9" s="326" t="s">
        <v>140</v>
      </c>
      <c r="AL9" s="45"/>
      <c r="AM9" s="46"/>
      <c r="AN9" s="46"/>
      <c r="AO9" s="46"/>
      <c r="AP9" s="46"/>
      <c r="AQ9" s="102" t="s">
        <v>140</v>
      </c>
      <c r="AR9" s="102" t="s">
        <v>140</v>
      </c>
      <c r="AT9" s="79"/>
    </row>
    <row r="10" spans="1:49" ht="29.1" customHeight="1">
      <c r="A10" s="6" t="s">
        <v>22</v>
      </c>
      <c r="B10" s="15"/>
      <c r="C10" s="106">
        <v>20</v>
      </c>
      <c r="D10" s="106">
        <v>20</v>
      </c>
      <c r="E10" s="106">
        <v>20</v>
      </c>
      <c r="F10" s="106">
        <v>20</v>
      </c>
      <c r="G10" s="218" t="s">
        <v>52</v>
      </c>
      <c r="H10" s="20"/>
      <c r="I10" s="21"/>
      <c r="J10" s="21"/>
      <c r="K10" s="21"/>
      <c r="L10" s="21"/>
      <c r="M10" s="25"/>
      <c r="N10" s="26"/>
      <c r="O10" s="26"/>
      <c r="P10" s="26"/>
      <c r="Q10" s="26"/>
      <c r="R10" s="29"/>
      <c r="S10" s="30"/>
      <c r="T10" s="30"/>
      <c r="U10" s="30"/>
      <c r="V10" s="30"/>
      <c r="W10" s="33"/>
      <c r="X10" s="261">
        <v>516.46218516199247</v>
      </c>
      <c r="Y10" s="261">
        <v>329.26383362561177</v>
      </c>
      <c r="Z10" s="261">
        <v>244.16321701707903</v>
      </c>
      <c r="AA10" s="261">
        <v>74.622313849115883</v>
      </c>
      <c r="AB10" s="191"/>
      <c r="AC10" s="262">
        <v>516.46218516199247</v>
      </c>
      <c r="AD10" s="262">
        <v>329.26383362561177</v>
      </c>
      <c r="AE10" s="262">
        <v>244.16321701707903</v>
      </c>
      <c r="AF10" s="262">
        <v>74.622313849115883</v>
      </c>
      <c r="AG10" s="194"/>
      <c r="AH10" s="194">
        <v>516.46218516199247</v>
      </c>
      <c r="AI10" s="194">
        <v>329.26383362561177</v>
      </c>
      <c r="AJ10" s="194">
        <v>244.16321701707903</v>
      </c>
      <c r="AK10" s="194">
        <v>74.622313849115883</v>
      </c>
      <c r="AL10" s="45"/>
      <c r="AM10" s="46"/>
      <c r="AN10" s="46"/>
      <c r="AO10" s="46"/>
      <c r="AP10" s="46"/>
      <c r="AQ10" s="102" t="s">
        <v>140</v>
      </c>
      <c r="AR10" s="102" t="s">
        <v>140</v>
      </c>
      <c r="AT10" s="79"/>
    </row>
    <row r="11" spans="1:49" ht="29.1" customHeight="1">
      <c r="A11" s="6" t="s">
        <v>19</v>
      </c>
      <c r="B11" s="15"/>
      <c r="C11" s="106">
        <v>20</v>
      </c>
      <c r="D11" s="106">
        <v>20</v>
      </c>
      <c r="E11" s="106">
        <v>20</v>
      </c>
      <c r="F11" s="106">
        <v>20</v>
      </c>
      <c r="G11" s="218" t="s">
        <v>52</v>
      </c>
      <c r="H11" s="20"/>
      <c r="I11" s="21"/>
      <c r="J11" s="21"/>
      <c r="K11" s="21"/>
      <c r="L11" s="21"/>
      <c r="M11" s="25"/>
      <c r="N11" s="26"/>
      <c r="O11" s="26"/>
      <c r="P11" s="26"/>
      <c r="Q11" s="26"/>
      <c r="R11" s="29"/>
      <c r="S11" s="30"/>
      <c r="T11" s="30"/>
      <c r="U11" s="30"/>
      <c r="V11" s="30"/>
      <c r="W11" s="33"/>
      <c r="X11" s="261">
        <v>456.48822092078075</v>
      </c>
      <c r="Y11" s="261">
        <v>291.05284565176578</v>
      </c>
      <c r="Z11" s="261">
        <v>215.80901679265537</v>
      </c>
      <c r="AA11" s="261">
        <v>65.958987615134347</v>
      </c>
      <c r="AB11" s="191"/>
      <c r="AC11" s="262">
        <v>456.48822092078075</v>
      </c>
      <c r="AD11" s="262">
        <v>291.05284565176578</v>
      </c>
      <c r="AE11" s="262">
        <v>215.80901679265537</v>
      </c>
      <c r="AF11" s="262">
        <v>65.958987615134347</v>
      </c>
      <c r="AG11" s="194"/>
      <c r="AH11" s="194">
        <v>456.48822092078075</v>
      </c>
      <c r="AI11" s="194">
        <v>291.05284565176578</v>
      </c>
      <c r="AJ11" s="194">
        <v>215.80901679265537</v>
      </c>
      <c r="AK11" s="194">
        <v>65.958987615134347</v>
      </c>
      <c r="AL11" s="45"/>
      <c r="AM11" s="46"/>
      <c r="AN11" s="46"/>
      <c r="AO11" s="46"/>
      <c r="AP11" s="46"/>
      <c r="AQ11" s="102" t="s">
        <v>140</v>
      </c>
      <c r="AR11" s="102" t="s">
        <v>140</v>
      </c>
      <c r="AT11" s="79"/>
    </row>
    <row r="12" spans="1:49" ht="29.1" customHeight="1">
      <c r="A12" s="6" t="s">
        <v>3</v>
      </c>
      <c r="B12" s="15"/>
      <c r="C12" s="106">
        <v>20</v>
      </c>
      <c r="D12" s="106">
        <v>20</v>
      </c>
      <c r="E12" s="106">
        <v>20</v>
      </c>
      <c r="F12" s="106">
        <v>20</v>
      </c>
      <c r="G12" s="218" t="s">
        <v>52</v>
      </c>
      <c r="H12" s="20"/>
      <c r="I12" s="21"/>
      <c r="J12" s="21"/>
      <c r="K12" s="21"/>
      <c r="L12" s="21"/>
      <c r="M12" s="25"/>
      <c r="N12" s="26"/>
      <c r="O12" s="26"/>
      <c r="P12" s="26"/>
      <c r="Q12" s="26"/>
      <c r="R12" s="29"/>
      <c r="S12" s="30"/>
      <c r="T12" s="30"/>
      <c r="U12" s="30"/>
      <c r="V12" s="30"/>
      <c r="W12" s="33"/>
      <c r="X12" s="261">
        <v>1029.6121987288093</v>
      </c>
      <c r="Y12" s="261">
        <v>656.42980908795357</v>
      </c>
      <c r="Z12" s="261">
        <v>486.75939435985651</v>
      </c>
      <c r="AA12" s="261">
        <v>148.76437809178276</v>
      </c>
      <c r="AB12" s="191"/>
      <c r="AC12" s="262">
        <v>1029.6121987288093</v>
      </c>
      <c r="AD12" s="262">
        <v>656.42980908795357</v>
      </c>
      <c r="AE12" s="262">
        <v>486.75939435985651</v>
      </c>
      <c r="AF12" s="262">
        <v>148.76437809178276</v>
      </c>
      <c r="AG12" s="194"/>
      <c r="AH12" s="194">
        <v>1029.6121987288093</v>
      </c>
      <c r="AI12" s="194">
        <v>656.42980908795357</v>
      </c>
      <c r="AJ12" s="194">
        <v>486.75939435985651</v>
      </c>
      <c r="AK12" s="194">
        <v>148.76437809178276</v>
      </c>
      <c r="AL12" s="45"/>
      <c r="AM12" s="46"/>
      <c r="AN12" s="46"/>
      <c r="AO12" s="46"/>
      <c r="AP12" s="46"/>
      <c r="AQ12" s="102">
        <v>0</v>
      </c>
      <c r="AR12" s="102">
        <v>0</v>
      </c>
      <c r="AT12" s="79"/>
    </row>
    <row r="13" spans="1:49" ht="29.1" customHeight="1">
      <c r="A13" s="6" t="s">
        <v>20</v>
      </c>
      <c r="B13" s="15"/>
      <c r="C13" s="106">
        <v>20</v>
      </c>
      <c r="D13" s="106">
        <v>20</v>
      </c>
      <c r="E13" s="106">
        <v>20</v>
      </c>
      <c r="F13" s="106">
        <v>20</v>
      </c>
      <c r="G13" s="218" t="s">
        <v>52</v>
      </c>
      <c r="H13" s="20"/>
      <c r="I13" s="21"/>
      <c r="J13" s="21"/>
      <c r="K13" s="21"/>
      <c r="L13" s="21"/>
      <c r="M13" s="25"/>
      <c r="N13" s="26"/>
      <c r="O13" s="26"/>
      <c r="P13" s="26"/>
      <c r="Q13" s="26"/>
      <c r="R13" s="29"/>
      <c r="S13" s="30"/>
      <c r="T13" s="30"/>
      <c r="U13" s="30"/>
      <c r="V13" s="30"/>
      <c r="W13" s="33"/>
      <c r="X13" s="261">
        <v>493.15869215307987</v>
      </c>
      <c r="Y13" s="261">
        <v>314.37903046717236</v>
      </c>
      <c r="Z13" s="261">
        <v>233.13863201434478</v>
      </c>
      <c r="AA13" s="261">
        <v>71.251149945023059</v>
      </c>
      <c r="AB13" s="191"/>
      <c r="AC13" s="262">
        <v>493.15869215307987</v>
      </c>
      <c r="AD13" s="262">
        <v>314.37903046717236</v>
      </c>
      <c r="AE13" s="262">
        <v>233.13863201434478</v>
      </c>
      <c r="AF13" s="262">
        <v>71.251149945023059</v>
      </c>
      <c r="AG13" s="194"/>
      <c r="AH13" s="194">
        <v>493.15869215307987</v>
      </c>
      <c r="AI13" s="194">
        <v>314.37903046717236</v>
      </c>
      <c r="AJ13" s="194">
        <v>233.13863201434478</v>
      </c>
      <c r="AK13" s="194">
        <v>71.251149945023059</v>
      </c>
      <c r="AL13" s="45"/>
      <c r="AM13" s="46"/>
      <c r="AN13" s="46"/>
      <c r="AO13" s="46"/>
      <c r="AP13" s="46"/>
      <c r="AQ13" s="102" t="s">
        <v>140</v>
      </c>
      <c r="AR13" s="102" t="s">
        <v>140</v>
      </c>
      <c r="AT13" s="79"/>
    </row>
    <row r="14" spans="1:49" ht="29.1" customHeight="1">
      <c r="A14" s="6" t="s">
        <v>13</v>
      </c>
      <c r="B14" s="15"/>
      <c r="C14" s="106">
        <v>20</v>
      </c>
      <c r="D14" s="106">
        <v>20</v>
      </c>
      <c r="E14" s="106">
        <v>20</v>
      </c>
      <c r="F14" s="106">
        <v>20</v>
      </c>
      <c r="G14" s="218" t="s">
        <v>52</v>
      </c>
      <c r="H14" s="20"/>
      <c r="I14" s="21"/>
      <c r="J14" s="21"/>
      <c r="K14" s="21"/>
      <c r="L14" s="21"/>
      <c r="M14" s="25"/>
      <c r="N14" s="26"/>
      <c r="O14" s="26"/>
      <c r="P14" s="26"/>
      <c r="Q14" s="26"/>
      <c r="R14" s="29"/>
      <c r="S14" s="30"/>
      <c r="T14" s="30"/>
      <c r="U14" s="30"/>
      <c r="V14" s="30"/>
      <c r="W14" s="33"/>
      <c r="X14" s="261">
        <v>754.7019563292514</v>
      </c>
      <c r="Y14" s="261">
        <v>481.15875444713555</v>
      </c>
      <c r="Z14" s="261">
        <v>356.80571595806009</v>
      </c>
      <c r="AA14" s="261">
        <v>109.04491064076747</v>
      </c>
      <c r="AB14" s="191"/>
      <c r="AC14" s="262">
        <v>754.7019563292514</v>
      </c>
      <c r="AD14" s="262">
        <v>481.15875444713555</v>
      </c>
      <c r="AE14" s="262">
        <v>356.80571595806009</v>
      </c>
      <c r="AF14" s="262">
        <v>109.04491064076747</v>
      </c>
      <c r="AG14" s="194"/>
      <c r="AH14" s="194">
        <v>754.7019563292514</v>
      </c>
      <c r="AI14" s="194">
        <v>481.15875444713555</v>
      </c>
      <c r="AJ14" s="194">
        <v>356.80571595806009</v>
      </c>
      <c r="AK14" s="194">
        <v>109.04491064076747</v>
      </c>
      <c r="AL14" s="45"/>
      <c r="AM14" s="46"/>
      <c r="AN14" s="46"/>
      <c r="AO14" s="46"/>
      <c r="AP14" s="46"/>
      <c r="AQ14" s="102" t="s">
        <v>140</v>
      </c>
      <c r="AR14" s="102" t="s">
        <v>140</v>
      </c>
      <c r="AT14" s="79"/>
    </row>
    <row r="15" spans="1:49" ht="29.1" customHeight="1">
      <c r="A15" s="6" t="s">
        <v>4</v>
      </c>
      <c r="B15" s="15"/>
      <c r="C15" s="106">
        <v>20</v>
      </c>
      <c r="D15" s="106">
        <v>20</v>
      </c>
      <c r="E15" s="106">
        <v>20</v>
      </c>
      <c r="F15" s="106">
        <v>20</v>
      </c>
      <c r="G15" s="218" t="s">
        <v>52</v>
      </c>
      <c r="H15" s="20"/>
      <c r="I15" s="21"/>
      <c r="J15" s="21"/>
      <c r="K15" s="21"/>
      <c r="L15" s="21"/>
      <c r="M15" s="25"/>
      <c r="N15" s="26"/>
      <c r="O15" s="26"/>
      <c r="P15" s="26"/>
      <c r="Q15" s="26"/>
      <c r="R15" s="29"/>
      <c r="S15" s="30"/>
      <c r="T15" s="30"/>
      <c r="U15" s="30"/>
      <c r="V15" s="30"/>
      <c r="W15" s="33"/>
      <c r="X15" s="261">
        <v>824.61243535598919</v>
      </c>
      <c r="Y15" s="261">
        <v>525.76321491856629</v>
      </c>
      <c r="Z15" s="261">
        <v>389.87947096626306</v>
      </c>
      <c r="AA15" s="261">
        <v>119.1584023530459</v>
      </c>
      <c r="AB15" s="191"/>
      <c r="AC15" s="262">
        <v>824.61243535598919</v>
      </c>
      <c r="AD15" s="262">
        <v>525.76321491856629</v>
      </c>
      <c r="AE15" s="262">
        <v>389.87947096626306</v>
      </c>
      <c r="AF15" s="262">
        <v>119.1584023530459</v>
      </c>
      <c r="AG15" s="194"/>
      <c r="AH15" s="194">
        <v>824.61243535598919</v>
      </c>
      <c r="AI15" s="194">
        <v>525.76321491856629</v>
      </c>
      <c r="AJ15" s="194">
        <v>389.87947096626306</v>
      </c>
      <c r="AK15" s="194">
        <v>119.1584023530459</v>
      </c>
      <c r="AL15" s="45"/>
      <c r="AM15" s="46"/>
      <c r="AN15" s="46"/>
      <c r="AO15" s="46"/>
      <c r="AP15" s="46"/>
      <c r="AQ15" s="102">
        <v>40500</v>
      </c>
      <c r="AR15" s="102">
        <v>36500</v>
      </c>
      <c r="AT15" s="79"/>
    </row>
    <row r="16" spans="1:49" ht="29.1" customHeight="1">
      <c r="A16" s="7" t="s">
        <v>0</v>
      </c>
      <c r="B16" s="15"/>
      <c r="C16" s="106">
        <v>20</v>
      </c>
      <c r="D16" s="106">
        <v>20</v>
      </c>
      <c r="E16" s="106">
        <v>20</v>
      </c>
      <c r="F16" s="106">
        <v>20</v>
      </c>
      <c r="G16" s="218" t="s">
        <v>52</v>
      </c>
      <c r="H16" s="20"/>
      <c r="I16" s="240">
        <v>85</v>
      </c>
      <c r="J16" s="240">
        <v>85</v>
      </c>
      <c r="K16" s="240">
        <v>85</v>
      </c>
      <c r="L16" s="240">
        <v>85</v>
      </c>
      <c r="M16" s="25"/>
      <c r="N16" s="26"/>
      <c r="O16" s="26"/>
      <c r="P16" s="26"/>
      <c r="Q16" s="26"/>
      <c r="R16" s="29"/>
      <c r="S16" s="30"/>
      <c r="T16" s="30"/>
      <c r="U16" s="30"/>
      <c r="V16" s="30"/>
      <c r="W16" s="33"/>
      <c r="X16" s="261">
        <v>833.01115618661254</v>
      </c>
      <c r="Y16" s="261">
        <v>531.05780933062874</v>
      </c>
      <c r="Z16" s="261">
        <v>393.80628803245435</v>
      </c>
      <c r="AA16" s="261">
        <v>120.35902636916835</v>
      </c>
      <c r="AB16" s="191"/>
      <c r="AC16" s="262">
        <v>833.01115618661254</v>
      </c>
      <c r="AD16" s="262">
        <v>531.05780933062874</v>
      </c>
      <c r="AE16" s="262">
        <v>393.80628803245435</v>
      </c>
      <c r="AF16" s="262">
        <v>120.35902636916835</v>
      </c>
      <c r="AG16" s="194"/>
      <c r="AH16" s="194">
        <v>833.01115618661254</v>
      </c>
      <c r="AI16" s="194">
        <v>531.05780933062874</v>
      </c>
      <c r="AJ16" s="194">
        <v>393.80628803245435</v>
      </c>
      <c r="AK16" s="194">
        <v>120.35902636916835</v>
      </c>
      <c r="AL16" s="45"/>
      <c r="AM16" s="323">
        <v>1</v>
      </c>
      <c r="AN16" s="323">
        <v>1</v>
      </c>
      <c r="AO16" s="323">
        <v>1</v>
      </c>
      <c r="AP16" s="323">
        <v>3</v>
      </c>
      <c r="AQ16" s="102">
        <v>23500</v>
      </c>
      <c r="AR16" s="102">
        <v>21500</v>
      </c>
      <c r="AT16" s="79"/>
    </row>
    <row r="17" spans="1:46" ht="29.1" customHeight="1">
      <c r="A17" s="6" t="s">
        <v>15</v>
      </c>
      <c r="B17" s="15"/>
      <c r="C17" s="106">
        <v>20</v>
      </c>
      <c r="D17" s="106">
        <v>20</v>
      </c>
      <c r="E17" s="106">
        <v>20</v>
      </c>
      <c r="F17" s="106">
        <v>20</v>
      </c>
      <c r="G17" s="218" t="s">
        <v>52</v>
      </c>
      <c r="H17" s="20"/>
      <c r="I17" s="21"/>
      <c r="J17" s="21"/>
      <c r="K17" s="21"/>
      <c r="L17" s="21"/>
      <c r="M17" s="25"/>
      <c r="N17" s="26"/>
      <c r="O17" s="26"/>
      <c r="P17" s="26"/>
      <c r="Q17" s="26"/>
      <c r="R17" s="29"/>
      <c r="S17" s="30"/>
      <c r="T17" s="30"/>
      <c r="U17" s="30"/>
      <c r="V17" s="30"/>
      <c r="W17" s="33"/>
      <c r="X17" s="261">
        <v>503.095206938606</v>
      </c>
      <c r="Y17" s="261">
        <v>320.77250296475711</v>
      </c>
      <c r="Z17" s="261">
        <v>237.858186798124</v>
      </c>
      <c r="AA17" s="261">
        <v>72.696607093844989</v>
      </c>
      <c r="AB17" s="191"/>
      <c r="AC17" s="262">
        <v>503.095206938606</v>
      </c>
      <c r="AD17" s="262">
        <v>320.77250296475711</v>
      </c>
      <c r="AE17" s="262">
        <v>237.858186798124</v>
      </c>
      <c r="AF17" s="262">
        <v>72.696607093844989</v>
      </c>
      <c r="AG17" s="194"/>
      <c r="AH17" s="194">
        <v>503.095206938606</v>
      </c>
      <c r="AI17" s="194">
        <v>320.77250296475711</v>
      </c>
      <c r="AJ17" s="194">
        <v>237.858186798124</v>
      </c>
      <c r="AK17" s="194">
        <v>72.696607093844989</v>
      </c>
      <c r="AL17" s="45"/>
      <c r="AM17" s="46"/>
      <c r="AN17" s="46"/>
      <c r="AO17" s="46"/>
      <c r="AP17" s="46"/>
      <c r="AQ17" s="102" t="s">
        <v>140</v>
      </c>
      <c r="AR17" s="102" t="s">
        <v>140</v>
      </c>
      <c r="AT17" s="79"/>
    </row>
    <row r="18" spans="1:46" ht="29.1" customHeight="1">
      <c r="A18" s="6" t="s">
        <v>21</v>
      </c>
      <c r="B18" s="15"/>
      <c r="C18" s="106">
        <v>20</v>
      </c>
      <c r="D18" s="106">
        <v>20</v>
      </c>
      <c r="E18" s="106">
        <v>20</v>
      </c>
      <c r="F18" s="106">
        <v>20</v>
      </c>
      <c r="G18" s="218" t="s">
        <v>52</v>
      </c>
      <c r="H18" s="20"/>
      <c r="I18" s="21"/>
      <c r="J18" s="21"/>
      <c r="K18" s="21"/>
      <c r="L18" s="21"/>
      <c r="M18" s="25"/>
      <c r="N18" s="26"/>
      <c r="O18" s="26"/>
      <c r="P18" s="26"/>
      <c r="Q18" s="26"/>
      <c r="R18" s="29"/>
      <c r="S18" s="30"/>
      <c r="T18" s="30"/>
      <c r="U18" s="30"/>
      <c r="V18" s="30"/>
      <c r="W18" s="33"/>
      <c r="X18" s="261">
        <v>428.92622157521407</v>
      </c>
      <c r="Y18" s="261">
        <v>273.52074528729526</v>
      </c>
      <c r="Z18" s="261">
        <v>202.81180537638829</v>
      </c>
      <c r="AA18" s="261">
        <v>61.985157538242824</v>
      </c>
      <c r="AB18" s="191"/>
      <c r="AC18" s="262">
        <v>428.92622157521407</v>
      </c>
      <c r="AD18" s="262">
        <v>273.52074528729526</v>
      </c>
      <c r="AE18" s="262">
        <v>202.81180537638829</v>
      </c>
      <c r="AF18" s="262">
        <v>61.985157538242824</v>
      </c>
      <c r="AG18" s="194"/>
      <c r="AH18" s="194">
        <v>428.92622157521407</v>
      </c>
      <c r="AI18" s="194">
        <v>273.52074528729526</v>
      </c>
      <c r="AJ18" s="194">
        <v>202.81180537638829</v>
      </c>
      <c r="AK18" s="194">
        <v>61.985157538242824</v>
      </c>
      <c r="AL18" s="45"/>
      <c r="AM18" s="46"/>
      <c r="AN18" s="46"/>
      <c r="AO18" s="46"/>
      <c r="AP18" s="46"/>
      <c r="AQ18" s="102" t="s">
        <v>140</v>
      </c>
      <c r="AR18" s="102" t="s">
        <v>140</v>
      </c>
      <c r="AT18" s="79" t="s">
        <v>179</v>
      </c>
    </row>
    <row r="19" spans="1:46" ht="29.1" customHeight="1">
      <c r="A19" s="6" t="s">
        <v>10</v>
      </c>
      <c r="B19" s="15"/>
      <c r="C19" s="106">
        <v>20</v>
      </c>
      <c r="D19" s="106">
        <v>20</v>
      </c>
      <c r="E19" s="106">
        <v>20</v>
      </c>
      <c r="F19" s="106">
        <v>20</v>
      </c>
      <c r="G19" s="218" t="s">
        <v>52</v>
      </c>
      <c r="H19" s="20"/>
      <c r="I19" s="21"/>
      <c r="J19" s="21"/>
      <c r="K19" s="21"/>
      <c r="L19" s="21"/>
      <c r="M19" s="25"/>
      <c r="N19" s="26"/>
      <c r="O19" s="26"/>
      <c r="P19" s="26"/>
      <c r="Q19" s="26"/>
      <c r="R19" s="29"/>
      <c r="S19" s="30"/>
      <c r="T19" s="30"/>
      <c r="U19" s="30"/>
      <c r="V19" s="30"/>
      <c r="W19" s="33"/>
      <c r="X19" s="261">
        <v>712.23518480539542</v>
      </c>
      <c r="Y19" s="261">
        <v>454.0863943401755</v>
      </c>
      <c r="Z19" s="261">
        <v>336.71073660525008</v>
      </c>
      <c r="AA19" s="261">
        <v>102.90995733485556</v>
      </c>
      <c r="AB19" s="191"/>
      <c r="AC19" s="262">
        <v>712.23518480539542</v>
      </c>
      <c r="AD19" s="262">
        <v>454.0863943401755</v>
      </c>
      <c r="AE19" s="262">
        <v>336.71073660525008</v>
      </c>
      <c r="AF19" s="262">
        <v>102.90995733485556</v>
      </c>
      <c r="AG19" s="194"/>
      <c r="AH19" s="194">
        <v>712.23518480539542</v>
      </c>
      <c r="AI19" s="194">
        <v>454.0863943401755</v>
      </c>
      <c r="AJ19" s="194">
        <v>336.71073660525008</v>
      </c>
      <c r="AK19" s="194">
        <v>102.90995733485556</v>
      </c>
      <c r="AL19" s="45"/>
      <c r="AM19" s="46"/>
      <c r="AN19" s="46"/>
      <c r="AO19" s="46"/>
      <c r="AP19" s="46"/>
      <c r="AQ19" s="102" t="s">
        <v>140</v>
      </c>
      <c r="AR19" s="102" t="s">
        <v>140</v>
      </c>
      <c r="AT19" s="79"/>
    </row>
    <row r="20" spans="1:46" ht="29.1" customHeight="1">
      <c r="A20" s="6" t="s">
        <v>2</v>
      </c>
      <c r="B20" s="15"/>
      <c r="C20" s="106">
        <v>20</v>
      </c>
      <c r="D20" s="106">
        <v>20</v>
      </c>
      <c r="E20" s="106">
        <v>20</v>
      </c>
      <c r="F20" s="106">
        <v>20</v>
      </c>
      <c r="G20" s="218" t="s">
        <v>52</v>
      </c>
      <c r="H20" s="20"/>
      <c r="I20" s="21"/>
      <c r="J20" s="21"/>
      <c r="K20" s="21"/>
      <c r="L20" s="21"/>
      <c r="M20" s="25"/>
      <c r="N20" s="26"/>
      <c r="O20" s="26"/>
      <c r="P20" s="26"/>
      <c r="Q20" s="26"/>
      <c r="R20" s="29"/>
      <c r="S20" s="30"/>
      <c r="T20" s="30"/>
      <c r="U20" s="30"/>
      <c r="V20" s="30"/>
      <c r="W20" s="33"/>
      <c r="X20" s="261">
        <v>548.04610715884348</v>
      </c>
      <c r="Y20" s="261">
        <v>349.44323119611346</v>
      </c>
      <c r="Z20" s="261">
        <v>259.13305484687879</v>
      </c>
      <c r="AA20" s="261">
        <v>79.198810098806135</v>
      </c>
      <c r="AB20" s="191"/>
      <c r="AC20" s="262">
        <v>548.04610715884348</v>
      </c>
      <c r="AD20" s="262">
        <v>349.44323119611346</v>
      </c>
      <c r="AE20" s="262">
        <v>259.13305484687879</v>
      </c>
      <c r="AF20" s="262">
        <v>79.198810098806135</v>
      </c>
      <c r="AG20" s="194"/>
      <c r="AH20" s="194">
        <v>548.04610715884348</v>
      </c>
      <c r="AI20" s="194">
        <v>349.44323119611346</v>
      </c>
      <c r="AJ20" s="194">
        <v>259.13305484687879</v>
      </c>
      <c r="AK20" s="194">
        <v>79.198810098806135</v>
      </c>
      <c r="AL20" s="45"/>
      <c r="AM20" s="46"/>
      <c r="AN20" s="46"/>
      <c r="AO20" s="46"/>
      <c r="AP20" s="46"/>
      <c r="AQ20" s="102">
        <v>13600</v>
      </c>
      <c r="AR20" s="102">
        <v>12000</v>
      </c>
      <c r="AT20" s="79" t="s">
        <v>132</v>
      </c>
    </row>
    <row r="21" spans="1:46" ht="29.1" customHeight="1">
      <c r="A21" s="6" t="s">
        <v>23</v>
      </c>
      <c r="B21" s="15"/>
      <c r="C21" s="106">
        <v>20</v>
      </c>
      <c r="D21" s="106">
        <v>20</v>
      </c>
      <c r="E21" s="106">
        <v>20</v>
      </c>
      <c r="F21" s="106">
        <v>20</v>
      </c>
      <c r="G21" s="218" t="s">
        <v>52</v>
      </c>
      <c r="H21" s="20"/>
      <c r="I21" s="21"/>
      <c r="J21" s="21"/>
      <c r="K21" s="21"/>
      <c r="L21" s="21"/>
      <c r="M21" s="25"/>
      <c r="N21" s="26"/>
      <c r="O21" s="26"/>
      <c r="P21" s="26"/>
      <c r="Q21" s="26"/>
      <c r="R21" s="29"/>
      <c r="S21" s="30"/>
      <c r="T21" s="30"/>
      <c r="U21" s="30"/>
      <c r="V21" s="30"/>
      <c r="W21" s="33"/>
      <c r="X21" s="261">
        <v>575.60810650441022</v>
      </c>
      <c r="Y21" s="261">
        <v>366.97533156058404</v>
      </c>
      <c r="Z21" s="261">
        <v>272.13026626314587</v>
      </c>
      <c r="AA21" s="261">
        <v>83.167931846222658</v>
      </c>
      <c r="AB21" s="191"/>
      <c r="AC21" s="262">
        <v>575.60810650441022</v>
      </c>
      <c r="AD21" s="262">
        <v>366.97533156058404</v>
      </c>
      <c r="AE21" s="262">
        <v>272.13026626314587</v>
      </c>
      <c r="AF21" s="262">
        <v>83.167931846222658</v>
      </c>
      <c r="AG21" s="194"/>
      <c r="AH21" s="194">
        <v>575.60810650441022</v>
      </c>
      <c r="AI21" s="194">
        <v>366.97533156058404</v>
      </c>
      <c r="AJ21" s="194">
        <v>272.13026626314587</v>
      </c>
      <c r="AK21" s="194">
        <v>83.167931846222658</v>
      </c>
      <c r="AL21" s="45"/>
      <c r="AM21" s="46"/>
      <c r="AN21" s="46"/>
      <c r="AO21" s="46"/>
      <c r="AP21" s="46"/>
      <c r="AQ21" s="102" t="s">
        <v>140</v>
      </c>
      <c r="AR21" s="102" t="s">
        <v>140</v>
      </c>
      <c r="AT21" s="79"/>
    </row>
    <row r="22" spans="1:46" ht="29.1" customHeight="1">
      <c r="A22" s="6" t="s">
        <v>17</v>
      </c>
      <c r="B22" s="15"/>
      <c r="C22" s="106">
        <v>20</v>
      </c>
      <c r="D22" s="106">
        <v>20</v>
      </c>
      <c r="E22" s="106">
        <v>20</v>
      </c>
      <c r="F22" s="106">
        <v>20</v>
      </c>
      <c r="G22" s="218" t="s">
        <v>52</v>
      </c>
      <c r="H22" s="20"/>
      <c r="I22" s="21"/>
      <c r="J22" s="21"/>
      <c r="K22" s="21"/>
      <c r="L22" s="21"/>
      <c r="M22" s="25"/>
      <c r="N22" s="26"/>
      <c r="O22" s="26"/>
      <c r="P22" s="26"/>
      <c r="Q22" s="26"/>
      <c r="R22" s="29"/>
      <c r="S22" s="30"/>
      <c r="T22" s="30"/>
      <c r="U22" s="30"/>
      <c r="V22" s="30"/>
      <c r="W22" s="33"/>
      <c r="X22" s="261">
        <v>512.32197066802314</v>
      </c>
      <c r="Y22" s="261">
        <v>326.6165364195806</v>
      </c>
      <c r="Z22" s="261">
        <v>242.19059060354633</v>
      </c>
      <c r="AA22" s="261">
        <v>74.019647676317149</v>
      </c>
      <c r="AB22" s="191"/>
      <c r="AC22" s="262">
        <v>512.32197066802314</v>
      </c>
      <c r="AD22" s="262">
        <v>326.6165364195806</v>
      </c>
      <c r="AE22" s="262">
        <v>242.19059060354633</v>
      </c>
      <c r="AF22" s="262">
        <v>74.019647676317149</v>
      </c>
      <c r="AG22" s="194"/>
      <c r="AH22" s="194">
        <v>512.32197066802314</v>
      </c>
      <c r="AI22" s="194">
        <v>326.6165364195806</v>
      </c>
      <c r="AJ22" s="194">
        <v>242.19059060354633</v>
      </c>
      <c r="AK22" s="194">
        <v>74.019647676317149</v>
      </c>
      <c r="AL22" s="45"/>
      <c r="AM22" s="46"/>
      <c r="AN22" s="46"/>
      <c r="AO22" s="46"/>
      <c r="AP22" s="46"/>
      <c r="AQ22" s="102" t="s">
        <v>140</v>
      </c>
      <c r="AR22" s="102" t="s">
        <v>140</v>
      </c>
      <c r="AT22" s="79"/>
    </row>
    <row r="23" spans="1:46" ht="29.1" customHeight="1">
      <c r="A23" s="6" t="s">
        <v>24</v>
      </c>
      <c r="B23" s="15"/>
      <c r="C23" s="106">
        <v>20</v>
      </c>
      <c r="D23" s="106">
        <v>20</v>
      </c>
      <c r="E23" s="106">
        <v>20</v>
      </c>
      <c r="F23" s="106">
        <v>20</v>
      </c>
      <c r="G23" s="218" t="s">
        <v>52</v>
      </c>
      <c r="H23" s="20"/>
      <c r="I23" s="21"/>
      <c r="J23" s="21"/>
      <c r="K23" s="21"/>
      <c r="L23" s="21"/>
      <c r="M23" s="25"/>
      <c r="N23" s="26"/>
      <c r="O23" s="26"/>
      <c r="P23" s="26"/>
      <c r="Q23" s="26"/>
      <c r="R23" s="29"/>
      <c r="S23" s="30"/>
      <c r="T23" s="30"/>
      <c r="U23" s="30"/>
      <c r="V23" s="30"/>
      <c r="W23" s="33"/>
      <c r="X23" s="261">
        <v>709.75105610901392</v>
      </c>
      <c r="Y23" s="261">
        <v>452.48802621577926</v>
      </c>
      <c r="Z23" s="261">
        <v>335.53084790930529</v>
      </c>
      <c r="AA23" s="261">
        <v>102.54741596528133</v>
      </c>
      <c r="AB23" s="191"/>
      <c r="AC23" s="262">
        <v>709.75105610901392</v>
      </c>
      <c r="AD23" s="262">
        <v>452.48802621577926</v>
      </c>
      <c r="AE23" s="262">
        <v>335.53084790930529</v>
      </c>
      <c r="AF23" s="262">
        <v>102.54741596528133</v>
      </c>
      <c r="AG23" s="194"/>
      <c r="AH23" s="194">
        <v>709.75105610901392</v>
      </c>
      <c r="AI23" s="194">
        <v>452.48802621577926</v>
      </c>
      <c r="AJ23" s="194">
        <v>335.53084790930529</v>
      </c>
      <c r="AK23" s="194">
        <v>102.54741596528133</v>
      </c>
      <c r="AL23" s="45"/>
      <c r="AM23" s="46"/>
      <c r="AN23" s="46"/>
      <c r="AO23" s="46"/>
      <c r="AP23" s="46"/>
      <c r="AQ23" s="102" t="s">
        <v>140</v>
      </c>
      <c r="AR23" s="102" t="s">
        <v>140</v>
      </c>
      <c r="AT23" s="79"/>
    </row>
    <row r="24" spans="1:46" ht="29.1" customHeight="1">
      <c r="A24" s="6" t="s">
        <v>27</v>
      </c>
      <c r="B24" s="15"/>
      <c r="C24" s="106">
        <v>20</v>
      </c>
      <c r="D24" s="106">
        <v>20</v>
      </c>
      <c r="E24" s="106">
        <v>20</v>
      </c>
      <c r="F24" s="106">
        <v>20</v>
      </c>
      <c r="G24" s="218" t="s">
        <v>52</v>
      </c>
      <c r="H24" s="20"/>
      <c r="I24" s="21"/>
      <c r="J24" s="21"/>
      <c r="K24" s="21"/>
      <c r="L24" s="21"/>
      <c r="M24" s="25"/>
      <c r="N24" s="26"/>
      <c r="O24" s="26"/>
      <c r="P24" s="26"/>
      <c r="Q24" s="26"/>
      <c r="R24" s="29"/>
      <c r="S24" s="30"/>
      <c r="T24" s="30"/>
      <c r="U24" s="30"/>
      <c r="V24" s="30"/>
      <c r="W24" s="33"/>
      <c r="X24" s="261">
        <v>446.43341429256975</v>
      </c>
      <c r="Y24" s="261">
        <v>284.65937315418103</v>
      </c>
      <c r="Z24" s="261">
        <v>211.08946200887615</v>
      </c>
      <c r="AA24" s="261">
        <v>64.513530466312446</v>
      </c>
      <c r="AB24" s="191"/>
      <c r="AC24" s="262">
        <v>446.43341429256975</v>
      </c>
      <c r="AD24" s="262">
        <v>284.65937315418103</v>
      </c>
      <c r="AE24" s="262">
        <v>211.08946200887615</v>
      </c>
      <c r="AF24" s="262">
        <v>64.513530466312446</v>
      </c>
      <c r="AG24" s="194"/>
      <c r="AH24" s="194">
        <v>446.43341429256975</v>
      </c>
      <c r="AI24" s="194">
        <v>284.65937315418103</v>
      </c>
      <c r="AJ24" s="194">
        <v>211.08946200887615</v>
      </c>
      <c r="AK24" s="194">
        <v>64.513530466312446</v>
      </c>
      <c r="AL24" s="45"/>
      <c r="AM24" s="46"/>
      <c r="AN24" s="46"/>
      <c r="AO24" s="46"/>
      <c r="AP24" s="46"/>
      <c r="AQ24" s="102" t="s">
        <v>140</v>
      </c>
      <c r="AR24" s="102" t="s">
        <v>140</v>
      </c>
      <c r="AT24" s="79"/>
    </row>
    <row r="25" spans="1:46" ht="29.1" customHeight="1">
      <c r="A25" s="6" t="s">
        <v>8</v>
      </c>
      <c r="B25" s="15"/>
      <c r="C25" s="106">
        <v>20</v>
      </c>
      <c r="D25" s="106">
        <v>20</v>
      </c>
      <c r="E25" s="106">
        <v>20</v>
      </c>
      <c r="F25" s="106">
        <v>20</v>
      </c>
      <c r="G25" s="218" t="s">
        <v>52</v>
      </c>
      <c r="H25" s="20"/>
      <c r="I25" s="21"/>
      <c r="J25" s="21"/>
      <c r="K25" s="21"/>
      <c r="L25" s="21"/>
      <c r="M25" s="25"/>
      <c r="N25" s="26"/>
      <c r="O25" s="26"/>
      <c r="P25" s="26"/>
      <c r="Q25" s="26"/>
      <c r="R25" s="29"/>
      <c r="S25" s="30"/>
      <c r="T25" s="30"/>
      <c r="U25" s="30"/>
      <c r="V25" s="30"/>
      <c r="W25" s="33"/>
      <c r="X25" s="261">
        <v>892.1570775290304</v>
      </c>
      <c r="Y25" s="261">
        <v>568.76930726560101</v>
      </c>
      <c r="Z25" s="261">
        <v>421.77333727852124</v>
      </c>
      <c r="AA25" s="261">
        <v>128.90464436627514</v>
      </c>
      <c r="AB25" s="191"/>
      <c r="AC25" s="262">
        <v>892.1570775290304</v>
      </c>
      <c r="AD25" s="262">
        <v>568.76930726560101</v>
      </c>
      <c r="AE25" s="262">
        <v>421.77333727852124</v>
      </c>
      <c r="AF25" s="262">
        <v>128.90464436627514</v>
      </c>
      <c r="AG25" s="194"/>
      <c r="AH25" s="194">
        <v>892.1570775290304</v>
      </c>
      <c r="AI25" s="194">
        <v>568.76930726560101</v>
      </c>
      <c r="AJ25" s="194">
        <v>421.77333727852124</v>
      </c>
      <c r="AK25" s="194">
        <v>128.90464436627514</v>
      </c>
      <c r="AL25" s="45"/>
      <c r="AM25" s="46"/>
      <c r="AN25" s="46"/>
      <c r="AO25" s="46"/>
      <c r="AP25" s="46"/>
      <c r="AQ25" s="102">
        <v>0</v>
      </c>
      <c r="AR25" s="102">
        <v>0</v>
      </c>
      <c r="AT25" s="79"/>
    </row>
    <row r="26" spans="1:46" ht="29.1" customHeight="1">
      <c r="A26" s="6" t="s">
        <v>11</v>
      </c>
      <c r="B26" s="15"/>
      <c r="C26" s="106">
        <v>20</v>
      </c>
      <c r="D26" s="106">
        <v>20</v>
      </c>
      <c r="E26" s="106">
        <v>20</v>
      </c>
      <c r="F26" s="106">
        <v>20</v>
      </c>
      <c r="G26" s="218" t="s">
        <v>52</v>
      </c>
      <c r="H26" s="20"/>
      <c r="I26" s="21"/>
      <c r="J26" s="21"/>
      <c r="K26" s="21"/>
      <c r="L26" s="21"/>
      <c r="M26" s="25"/>
      <c r="N26" s="26"/>
      <c r="O26" s="26"/>
      <c r="P26" s="26"/>
      <c r="Q26" s="26"/>
      <c r="R26" s="29"/>
      <c r="S26" s="30"/>
      <c r="T26" s="30"/>
      <c r="U26" s="30"/>
      <c r="V26" s="30"/>
      <c r="W26" s="33"/>
      <c r="X26" s="261">
        <v>493.98673505187367</v>
      </c>
      <c r="Y26" s="261">
        <v>314.92846950993356</v>
      </c>
      <c r="Z26" s="261">
        <v>233.52578299270166</v>
      </c>
      <c r="AA26" s="261">
        <v>71.373566511372815</v>
      </c>
      <c r="AB26" s="191"/>
      <c r="AC26" s="262">
        <v>493.98673505187367</v>
      </c>
      <c r="AD26" s="262">
        <v>314.92846950993356</v>
      </c>
      <c r="AE26" s="262">
        <v>233.52578299270166</v>
      </c>
      <c r="AF26" s="262">
        <v>71.373566511372815</v>
      </c>
      <c r="AG26" s="194"/>
      <c r="AH26" s="194">
        <v>493.98673505187367</v>
      </c>
      <c r="AI26" s="194">
        <v>314.92846950993356</v>
      </c>
      <c r="AJ26" s="194">
        <v>233.52578299270166</v>
      </c>
      <c r="AK26" s="194">
        <v>71.373566511372815</v>
      </c>
      <c r="AL26" s="45"/>
      <c r="AM26" s="46"/>
      <c r="AN26" s="46"/>
      <c r="AO26" s="46"/>
      <c r="AP26" s="46"/>
      <c r="AQ26" s="102" t="s">
        <v>140</v>
      </c>
      <c r="AR26" s="102" t="s">
        <v>140</v>
      </c>
      <c r="AT26" s="79" t="s">
        <v>113</v>
      </c>
    </row>
    <row r="27" spans="1:46" ht="29.1" customHeight="1">
      <c r="A27" s="6" t="s">
        <v>14</v>
      </c>
      <c r="B27" s="15"/>
      <c r="C27" s="106">
        <v>20</v>
      </c>
      <c r="D27" s="106">
        <v>20</v>
      </c>
      <c r="E27" s="106">
        <v>20</v>
      </c>
      <c r="F27" s="106">
        <v>20</v>
      </c>
      <c r="G27" s="218" t="s">
        <v>52</v>
      </c>
      <c r="H27" s="20"/>
      <c r="I27" s="21"/>
      <c r="J27" s="21"/>
      <c r="K27" s="21"/>
      <c r="L27" s="21"/>
      <c r="M27" s="25"/>
      <c r="N27" s="26"/>
      <c r="O27" s="26"/>
      <c r="P27" s="26"/>
      <c r="Q27" s="26"/>
      <c r="R27" s="29"/>
      <c r="S27" s="30"/>
      <c r="T27" s="30"/>
      <c r="U27" s="30"/>
      <c r="V27" s="30"/>
      <c r="W27" s="33"/>
      <c r="X27" s="261">
        <v>410.70927780174935</v>
      </c>
      <c r="Y27" s="261">
        <v>261.83267837764822</v>
      </c>
      <c r="Z27" s="261">
        <v>194.14699776554363</v>
      </c>
      <c r="AA27" s="261">
        <v>59.339076373298468</v>
      </c>
      <c r="AB27" s="191"/>
      <c r="AC27" s="262">
        <v>410.70927780174935</v>
      </c>
      <c r="AD27" s="262">
        <v>261.83267837764822</v>
      </c>
      <c r="AE27" s="262">
        <v>194.14699776554363</v>
      </c>
      <c r="AF27" s="262">
        <v>59.339076373298468</v>
      </c>
      <c r="AG27" s="194"/>
      <c r="AH27" s="194">
        <v>410.70927780174935</v>
      </c>
      <c r="AI27" s="194">
        <v>261.83267837764822</v>
      </c>
      <c r="AJ27" s="194">
        <v>194.14699776554363</v>
      </c>
      <c r="AK27" s="194">
        <v>59.339076373298468</v>
      </c>
      <c r="AL27" s="45"/>
      <c r="AM27" s="46"/>
      <c r="AN27" s="46"/>
      <c r="AO27" s="46"/>
      <c r="AP27" s="46"/>
      <c r="AQ27" s="102" t="s">
        <v>140</v>
      </c>
      <c r="AR27" s="102" t="s">
        <v>140</v>
      </c>
      <c r="AT27" s="79"/>
    </row>
    <row r="28" spans="1:46" ht="29.1" customHeight="1">
      <c r="A28" s="6" t="s">
        <v>12</v>
      </c>
      <c r="B28" s="15"/>
      <c r="C28" s="106">
        <v>20</v>
      </c>
      <c r="D28" s="106">
        <v>20</v>
      </c>
      <c r="E28" s="106">
        <v>20</v>
      </c>
      <c r="F28" s="106">
        <v>20</v>
      </c>
      <c r="G28" s="218" t="s">
        <v>52</v>
      </c>
      <c r="H28" s="20"/>
      <c r="I28" s="21"/>
      <c r="J28" s="21"/>
      <c r="K28" s="21"/>
      <c r="L28" s="21"/>
      <c r="M28" s="25"/>
      <c r="N28" s="26"/>
      <c r="O28" s="26"/>
      <c r="P28" s="26"/>
      <c r="Q28" s="26"/>
      <c r="R28" s="29"/>
      <c r="S28" s="30"/>
      <c r="T28" s="30"/>
      <c r="U28" s="30"/>
      <c r="V28" s="30"/>
      <c r="W28" s="33"/>
      <c r="X28" s="261">
        <v>317.37701392341404</v>
      </c>
      <c r="Y28" s="261">
        <v>202.34341474777816</v>
      </c>
      <c r="Z28" s="261">
        <v>150.04865775460635</v>
      </c>
      <c r="AA28" s="261">
        <v>45.859129086402213</v>
      </c>
      <c r="AB28" s="191"/>
      <c r="AC28" s="262">
        <v>317.37701392341404</v>
      </c>
      <c r="AD28" s="262">
        <v>202.34341474777816</v>
      </c>
      <c r="AE28" s="262">
        <v>150.04865775460635</v>
      </c>
      <c r="AF28" s="262">
        <v>45.859129086402213</v>
      </c>
      <c r="AG28" s="194"/>
      <c r="AH28" s="194">
        <v>317.37701392341404</v>
      </c>
      <c r="AI28" s="194">
        <v>202.34341474777816</v>
      </c>
      <c r="AJ28" s="194">
        <v>150.04865775460635</v>
      </c>
      <c r="AK28" s="194">
        <v>45.859129086402213</v>
      </c>
      <c r="AL28" s="45"/>
      <c r="AM28" s="46"/>
      <c r="AN28" s="46"/>
      <c r="AO28" s="46"/>
      <c r="AP28" s="46"/>
      <c r="AQ28" s="102" t="s">
        <v>140</v>
      </c>
      <c r="AR28" s="102" t="s">
        <v>140</v>
      </c>
      <c r="AT28" s="79"/>
    </row>
    <row r="29" spans="1:46" ht="29.1" customHeight="1">
      <c r="A29" s="6" t="s">
        <v>25</v>
      </c>
      <c r="B29" s="15"/>
      <c r="C29" s="106">
        <v>20</v>
      </c>
      <c r="D29" s="106">
        <v>20</v>
      </c>
      <c r="E29" s="106">
        <v>20</v>
      </c>
      <c r="F29" s="106">
        <v>20</v>
      </c>
      <c r="G29" s="218" t="s">
        <v>52</v>
      </c>
      <c r="H29" s="20"/>
      <c r="I29" s="21"/>
      <c r="J29" s="21"/>
      <c r="K29" s="21"/>
      <c r="L29" s="21"/>
      <c r="M29" s="25"/>
      <c r="N29" s="26"/>
      <c r="O29" s="26"/>
      <c r="P29" s="26"/>
      <c r="Q29" s="26"/>
      <c r="R29" s="29"/>
      <c r="S29" s="30"/>
      <c r="T29" s="30"/>
      <c r="U29" s="30"/>
      <c r="V29" s="30"/>
      <c r="W29" s="33"/>
      <c r="X29" s="261">
        <v>482.27584262607496</v>
      </c>
      <c r="Y29" s="261">
        <v>307.48606793071394</v>
      </c>
      <c r="Z29" s="261">
        <v>228.01349049133447</v>
      </c>
      <c r="AA29" s="261">
        <v>69.687984559326409</v>
      </c>
      <c r="AB29" s="191"/>
      <c r="AC29" s="262">
        <v>482.27584262607496</v>
      </c>
      <c r="AD29" s="262">
        <v>307.48606793071394</v>
      </c>
      <c r="AE29" s="262">
        <v>228.01349049133447</v>
      </c>
      <c r="AF29" s="262">
        <v>69.687984559326409</v>
      </c>
      <c r="AG29" s="194"/>
      <c r="AH29" s="194">
        <v>482.27584262607496</v>
      </c>
      <c r="AI29" s="194">
        <v>307.48606793071394</v>
      </c>
      <c r="AJ29" s="194">
        <v>228.01349049133447</v>
      </c>
      <c r="AK29" s="194">
        <v>69.687984559326409</v>
      </c>
      <c r="AL29" s="45"/>
      <c r="AM29" s="46"/>
      <c r="AN29" s="46"/>
      <c r="AO29" s="46"/>
      <c r="AP29" s="46"/>
      <c r="AQ29" s="102" t="s">
        <v>140</v>
      </c>
      <c r="AR29" s="102" t="s">
        <v>140</v>
      </c>
      <c r="AT29" s="79"/>
    </row>
    <row r="30" spans="1:46" ht="29.1" customHeight="1">
      <c r="A30" s="6" t="s">
        <v>26</v>
      </c>
      <c r="B30" s="15"/>
      <c r="C30" s="106">
        <v>20</v>
      </c>
      <c r="D30" s="106">
        <v>20</v>
      </c>
      <c r="E30" s="106">
        <v>20</v>
      </c>
      <c r="F30" s="106">
        <v>20</v>
      </c>
      <c r="G30" s="218" t="s">
        <v>52</v>
      </c>
      <c r="H30" s="20"/>
      <c r="I30" s="21"/>
      <c r="J30" s="21"/>
      <c r="K30" s="21"/>
      <c r="L30" s="21"/>
      <c r="M30" s="25"/>
      <c r="N30" s="26"/>
      <c r="O30" s="26"/>
      <c r="P30" s="26"/>
      <c r="Q30" s="26"/>
      <c r="R30" s="29"/>
      <c r="S30" s="30"/>
      <c r="T30" s="30"/>
      <c r="U30" s="30"/>
      <c r="V30" s="30"/>
      <c r="W30" s="33"/>
      <c r="X30" s="261">
        <v>526.39869994751859</v>
      </c>
      <c r="Y30" s="261">
        <v>335.65730612319641</v>
      </c>
      <c r="Z30" s="261">
        <v>248.88277180085831</v>
      </c>
      <c r="AA30" s="261">
        <v>76.067770997937785</v>
      </c>
      <c r="AB30" s="191"/>
      <c r="AC30" s="262">
        <v>526.39869994751859</v>
      </c>
      <c r="AD30" s="262">
        <v>335.65730612319641</v>
      </c>
      <c r="AE30" s="262">
        <v>248.88277180085831</v>
      </c>
      <c r="AF30" s="262">
        <v>76.067770997937785</v>
      </c>
      <c r="AG30" s="194"/>
      <c r="AH30" s="194">
        <v>526.39869994751859</v>
      </c>
      <c r="AI30" s="194">
        <v>335.65730612319641</v>
      </c>
      <c r="AJ30" s="194">
        <v>248.88277180085831</v>
      </c>
      <c r="AK30" s="194">
        <v>76.067770997937785</v>
      </c>
      <c r="AL30" s="45"/>
      <c r="AM30" s="46"/>
      <c r="AN30" s="46"/>
      <c r="AO30" s="46"/>
      <c r="AP30" s="46"/>
      <c r="AQ30" s="102" t="s">
        <v>140</v>
      </c>
      <c r="AR30" s="102" t="s">
        <v>140</v>
      </c>
      <c r="AT30" s="79"/>
    </row>
    <row r="31" spans="1:46" ht="29.1" customHeight="1">
      <c r="A31" s="6" t="s">
        <v>5</v>
      </c>
      <c r="B31" s="15"/>
      <c r="C31" s="106">
        <v>20</v>
      </c>
      <c r="D31" s="106">
        <v>20</v>
      </c>
      <c r="E31" s="106">
        <v>20</v>
      </c>
      <c r="F31" s="106">
        <v>20</v>
      </c>
      <c r="G31" s="218" t="s">
        <v>52</v>
      </c>
      <c r="H31" s="20"/>
      <c r="I31" s="21"/>
      <c r="J31" s="21"/>
      <c r="K31" s="21"/>
      <c r="L31" s="21"/>
      <c r="M31" s="25"/>
      <c r="N31" s="26"/>
      <c r="O31" s="26"/>
      <c r="P31" s="26"/>
      <c r="Q31" s="26"/>
      <c r="R31" s="29"/>
      <c r="S31" s="30"/>
      <c r="T31" s="30"/>
      <c r="U31" s="30"/>
      <c r="V31" s="30"/>
      <c r="W31" s="33"/>
      <c r="X31" s="261">
        <v>568.03742857258078</v>
      </c>
      <c r="Y31" s="261">
        <v>362.18022718739547</v>
      </c>
      <c r="Z31" s="261">
        <v>268.59060017531147</v>
      </c>
      <c r="AA31" s="261">
        <v>82.085016066974973</v>
      </c>
      <c r="AB31" s="191"/>
      <c r="AC31" s="262">
        <v>568.03742857258078</v>
      </c>
      <c r="AD31" s="262">
        <v>362.18022718739547</v>
      </c>
      <c r="AE31" s="262">
        <v>268.59060017531147</v>
      </c>
      <c r="AF31" s="262">
        <v>82.085016066974973</v>
      </c>
      <c r="AG31" s="194"/>
      <c r="AH31" s="194">
        <v>568.03742857258078</v>
      </c>
      <c r="AI31" s="194">
        <v>362.18022718739547</v>
      </c>
      <c r="AJ31" s="194">
        <v>268.59060017531147</v>
      </c>
      <c r="AK31" s="194">
        <v>82.085016066974973</v>
      </c>
      <c r="AL31" s="45"/>
      <c r="AM31" s="46"/>
      <c r="AN31" s="46"/>
      <c r="AO31" s="46"/>
      <c r="AP31" s="46"/>
      <c r="AQ31" s="102">
        <v>22500</v>
      </c>
      <c r="AR31" s="102">
        <v>16400</v>
      </c>
      <c r="AT31" s="79"/>
    </row>
    <row r="32" spans="1:46" ht="29.1" customHeight="1">
      <c r="A32" s="6" t="s">
        <v>7</v>
      </c>
      <c r="B32" s="15"/>
      <c r="C32" s="106">
        <v>20</v>
      </c>
      <c r="D32" s="106">
        <v>20</v>
      </c>
      <c r="E32" s="106">
        <v>20</v>
      </c>
      <c r="F32" s="106">
        <v>20</v>
      </c>
      <c r="G32" s="218" t="s">
        <v>52</v>
      </c>
      <c r="H32" s="20"/>
      <c r="I32" s="21"/>
      <c r="J32" s="21"/>
      <c r="K32" s="21"/>
      <c r="L32" s="21"/>
      <c r="M32" s="25"/>
      <c r="N32" s="26"/>
      <c r="O32" s="26"/>
      <c r="P32" s="26"/>
      <c r="Q32" s="26"/>
      <c r="R32" s="29"/>
      <c r="S32" s="30"/>
      <c r="T32" s="30"/>
      <c r="U32" s="30"/>
      <c r="V32" s="30"/>
      <c r="W32" s="33"/>
      <c r="X32" s="261">
        <v>1003.7062851808305</v>
      </c>
      <c r="Y32" s="261">
        <v>639.94663780511803</v>
      </c>
      <c r="Z32" s="261">
        <v>474.55492066117728</v>
      </c>
      <c r="AA32" s="261">
        <v>145.03538114759073</v>
      </c>
      <c r="AB32" s="191"/>
      <c r="AC32" s="262">
        <v>1003.7062851808305</v>
      </c>
      <c r="AD32" s="262">
        <v>639.94663780511803</v>
      </c>
      <c r="AE32" s="262">
        <v>474.55492066117728</v>
      </c>
      <c r="AF32" s="262">
        <v>145.03538114759073</v>
      </c>
      <c r="AG32" s="194"/>
      <c r="AH32" s="194">
        <v>1003.7062851808305</v>
      </c>
      <c r="AI32" s="194">
        <v>639.94663780511803</v>
      </c>
      <c r="AJ32" s="194">
        <v>474.55492066117728</v>
      </c>
      <c r="AK32" s="194">
        <v>145.03538114759073</v>
      </c>
      <c r="AL32" s="45"/>
      <c r="AM32" s="46"/>
      <c r="AN32" s="46"/>
      <c r="AO32" s="46"/>
      <c r="AP32" s="46"/>
      <c r="AQ32" s="102">
        <v>0</v>
      </c>
      <c r="AR32" s="102">
        <v>0</v>
      </c>
      <c r="AT32" s="79"/>
    </row>
    <row r="33" spans="1:46" ht="29.1" customHeight="1">
      <c r="A33" s="345" t="s">
        <v>1</v>
      </c>
      <c r="B33" s="15"/>
      <c r="C33" s="106">
        <v>20</v>
      </c>
      <c r="D33" s="106">
        <v>20</v>
      </c>
      <c r="E33" s="106">
        <v>20</v>
      </c>
      <c r="F33" s="106">
        <v>20</v>
      </c>
      <c r="G33" s="218" t="s">
        <v>52</v>
      </c>
      <c r="H33" s="20"/>
      <c r="I33" s="21"/>
      <c r="J33" s="21"/>
      <c r="K33" s="21"/>
      <c r="L33" s="21"/>
      <c r="M33" s="25"/>
      <c r="N33" s="26"/>
      <c r="O33" s="26"/>
      <c r="P33" s="26"/>
      <c r="Q33" s="26"/>
      <c r="R33" s="29"/>
      <c r="S33" s="30"/>
      <c r="T33" s="30"/>
      <c r="U33" s="30"/>
      <c r="V33" s="30"/>
      <c r="W33" s="33"/>
      <c r="X33" s="261">
        <v>806.27719973983972</v>
      </c>
      <c r="Y33" s="261">
        <v>514.07514800891943</v>
      </c>
      <c r="Z33" s="261">
        <v>381.21466335541834</v>
      </c>
      <c r="AA33" s="261">
        <v>116.50761285862657</v>
      </c>
      <c r="AB33" s="191"/>
      <c r="AC33" s="262">
        <v>806.27719973983972</v>
      </c>
      <c r="AD33" s="262">
        <v>514.07514800891943</v>
      </c>
      <c r="AE33" s="262">
        <v>381.21466335541834</v>
      </c>
      <c r="AF33" s="262">
        <v>116.50761285862657</v>
      </c>
      <c r="AG33" s="194"/>
      <c r="AH33" s="194">
        <v>806.27719973983972</v>
      </c>
      <c r="AI33" s="194">
        <v>514.07514800891943</v>
      </c>
      <c r="AJ33" s="194">
        <v>381.21466335541834</v>
      </c>
      <c r="AK33" s="194">
        <v>116.50761285862657</v>
      </c>
      <c r="AL33" s="45"/>
      <c r="AM33" s="46"/>
      <c r="AN33" s="46"/>
      <c r="AO33" s="46"/>
      <c r="AP33" s="46"/>
      <c r="AQ33" s="102">
        <v>5500</v>
      </c>
      <c r="AR33" s="102">
        <v>4500</v>
      </c>
      <c r="AT33" s="79"/>
    </row>
    <row r="34" spans="1:46" ht="29.1" customHeight="1">
      <c r="A34" s="343" t="s">
        <v>44</v>
      </c>
      <c r="B34" s="15"/>
      <c r="C34" s="16"/>
      <c r="D34" s="16"/>
      <c r="E34" s="16"/>
      <c r="F34" s="16"/>
      <c r="G34" s="218"/>
      <c r="H34" s="20"/>
      <c r="I34" s="21"/>
      <c r="J34" s="21"/>
      <c r="K34" s="21"/>
      <c r="L34" s="21"/>
      <c r="M34" s="25"/>
      <c r="N34" s="26"/>
      <c r="O34" s="26"/>
      <c r="P34" s="26"/>
      <c r="Q34" s="26"/>
      <c r="R34" s="29"/>
      <c r="S34" s="30"/>
      <c r="T34" s="30"/>
      <c r="U34" s="30"/>
      <c r="V34" s="30"/>
      <c r="W34" s="33"/>
      <c r="X34" s="81"/>
      <c r="Y34" s="81"/>
      <c r="Z34" s="81"/>
      <c r="AA34" s="81"/>
      <c r="AB34" s="37"/>
      <c r="AC34" s="38"/>
      <c r="AD34" s="38"/>
      <c r="AE34" s="38"/>
      <c r="AF34" s="38"/>
      <c r="AG34" s="41"/>
      <c r="AH34" s="42"/>
      <c r="AI34" s="42"/>
      <c r="AJ34" s="42"/>
      <c r="AK34" s="42"/>
      <c r="AL34" s="45"/>
      <c r="AM34" s="46"/>
      <c r="AN34" s="46"/>
      <c r="AO34" s="46"/>
      <c r="AP34" s="46"/>
      <c r="AQ34" s="322"/>
      <c r="AR34" s="322"/>
      <c r="AT34" s="79"/>
    </row>
    <row r="35" spans="1:46" s="48" customFormat="1" ht="29.1" customHeight="1">
      <c r="B35" s="1"/>
      <c r="C35" s="1"/>
      <c r="D35" s="1"/>
      <c r="E35" s="1"/>
      <c r="F35" s="1"/>
      <c r="G35" s="1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82"/>
      <c r="Y35" s="82"/>
      <c r="Z35" s="82"/>
      <c r="AA35" s="8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2"/>
      <c r="AN35" s="22"/>
      <c r="AO35" s="22"/>
      <c r="AP35" s="22"/>
      <c r="AQ35" s="77"/>
      <c r="AR35" s="77"/>
    </row>
    <row r="36" spans="1:46" ht="30" customHeight="1">
      <c r="A36" s="47" t="s">
        <v>29</v>
      </c>
      <c r="B36" s="15"/>
      <c r="C36" s="16"/>
      <c r="D36" s="16"/>
      <c r="E36" s="16"/>
      <c r="F36" s="16"/>
      <c r="G36" s="218" t="s">
        <v>52</v>
      </c>
      <c r="H36" s="20"/>
      <c r="I36" s="21"/>
      <c r="J36" s="21"/>
      <c r="K36" s="21"/>
      <c r="L36" s="21"/>
      <c r="M36" s="25"/>
      <c r="N36" s="26"/>
      <c r="O36" s="26"/>
      <c r="P36" s="26"/>
      <c r="Q36" s="26"/>
      <c r="R36" s="29"/>
      <c r="S36" s="30"/>
      <c r="T36" s="30"/>
      <c r="U36" s="30"/>
      <c r="V36" s="30"/>
      <c r="W36" s="33"/>
      <c r="X36" s="81"/>
      <c r="Y36" s="81"/>
      <c r="Z36" s="81"/>
      <c r="AA36" s="81"/>
      <c r="AB36" s="37"/>
      <c r="AC36" s="38"/>
      <c r="AD36" s="38"/>
      <c r="AE36" s="38"/>
      <c r="AF36" s="38"/>
      <c r="AG36" s="41"/>
      <c r="AH36" s="42"/>
      <c r="AI36" s="42"/>
      <c r="AJ36" s="42"/>
      <c r="AK36" s="42"/>
      <c r="AL36" s="45"/>
      <c r="AM36" s="46"/>
      <c r="AN36" s="46"/>
      <c r="AO36" s="46"/>
      <c r="AP36" s="46"/>
      <c r="AQ36" s="102" t="s">
        <v>140</v>
      </c>
      <c r="AR36" s="102" t="s">
        <v>140</v>
      </c>
      <c r="AT36" s="79"/>
    </row>
    <row r="37" spans="1:46" ht="30" customHeight="1">
      <c r="A37" s="47" t="s">
        <v>28</v>
      </c>
      <c r="B37" s="15"/>
      <c r="C37" s="16"/>
      <c r="D37" s="16"/>
      <c r="E37" s="16"/>
      <c r="F37" s="16"/>
      <c r="G37" s="218" t="s">
        <v>52</v>
      </c>
      <c r="H37" s="20"/>
      <c r="I37" s="21"/>
      <c r="J37" s="21"/>
      <c r="K37" s="21"/>
      <c r="L37" s="21"/>
      <c r="M37" s="25"/>
      <c r="N37" s="26"/>
      <c r="O37" s="26"/>
      <c r="P37" s="26"/>
      <c r="Q37" s="26"/>
      <c r="R37" s="29"/>
      <c r="S37" s="30"/>
      <c r="T37" s="30"/>
      <c r="U37" s="30"/>
      <c r="V37" s="30"/>
      <c r="W37" s="33"/>
      <c r="X37" s="83"/>
      <c r="Y37" s="83"/>
      <c r="Z37" s="83"/>
      <c r="AA37" s="83"/>
      <c r="AB37" s="37"/>
      <c r="AC37" s="38"/>
      <c r="AD37" s="38"/>
      <c r="AE37" s="38"/>
      <c r="AF37" s="38"/>
      <c r="AG37" s="41"/>
      <c r="AH37" s="42"/>
      <c r="AI37" s="42"/>
      <c r="AJ37" s="42"/>
      <c r="AK37" s="42"/>
      <c r="AL37" s="45"/>
      <c r="AM37" s="46"/>
      <c r="AN37" s="46"/>
      <c r="AO37" s="46"/>
      <c r="AP37" s="46"/>
      <c r="AQ37" s="102">
        <v>1000</v>
      </c>
      <c r="AR37" s="102">
        <v>1000</v>
      </c>
      <c r="AT37" s="79" t="s">
        <v>115</v>
      </c>
    </row>
    <row r="38" spans="1:46" ht="30" customHeight="1">
      <c r="A38" s="47" t="s">
        <v>42</v>
      </c>
      <c r="B38" s="15"/>
      <c r="C38" s="16"/>
      <c r="D38" s="16"/>
      <c r="E38" s="16"/>
      <c r="F38" s="16"/>
      <c r="G38" s="218" t="s">
        <v>52</v>
      </c>
      <c r="H38" s="20"/>
      <c r="I38" s="21"/>
      <c r="J38" s="21"/>
      <c r="K38" s="21"/>
      <c r="L38" s="21"/>
      <c r="M38" s="25"/>
      <c r="N38" s="26"/>
      <c r="O38" s="26"/>
      <c r="P38" s="26"/>
      <c r="Q38" s="26"/>
      <c r="R38" s="29"/>
      <c r="S38" s="30"/>
      <c r="T38" s="30"/>
      <c r="U38" s="30"/>
      <c r="V38" s="30"/>
      <c r="W38" s="33"/>
      <c r="X38" s="81"/>
      <c r="Y38" s="81"/>
      <c r="Z38" s="81"/>
      <c r="AA38" s="81"/>
      <c r="AB38" s="37"/>
      <c r="AC38" s="38"/>
      <c r="AD38" s="38"/>
      <c r="AE38" s="38"/>
      <c r="AF38" s="38"/>
      <c r="AG38" s="41"/>
      <c r="AH38" s="42"/>
      <c r="AI38" s="42"/>
      <c r="AJ38" s="42"/>
      <c r="AK38" s="42"/>
      <c r="AL38" s="45"/>
      <c r="AM38" s="46"/>
      <c r="AN38" s="46"/>
      <c r="AO38" s="46"/>
      <c r="AP38" s="46"/>
      <c r="AQ38" s="102" t="s">
        <v>140</v>
      </c>
      <c r="AR38" s="102" t="s">
        <v>140</v>
      </c>
      <c r="AT38" s="79"/>
    </row>
    <row r="39" spans="1:46" s="48" customFormat="1" ht="30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82"/>
      <c r="Y39" s="82"/>
      <c r="Z39" s="82"/>
      <c r="AA39" s="8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7"/>
      <c r="AR39" s="77"/>
    </row>
    <row r="40" spans="1:46" ht="36" customHeight="1">
      <c r="A40" s="344" t="s">
        <v>43</v>
      </c>
      <c r="B40" s="59"/>
      <c r="C40" s="50"/>
      <c r="D40" s="50"/>
      <c r="E40" s="50"/>
      <c r="F40" s="50"/>
      <c r="G40" s="60"/>
      <c r="H40" s="61"/>
      <c r="I40" s="51"/>
      <c r="J40" s="51"/>
      <c r="K40" s="51"/>
      <c r="L40" s="51"/>
      <c r="M40" s="62"/>
      <c r="N40" s="52"/>
      <c r="O40" s="52"/>
      <c r="P40" s="52"/>
      <c r="Q40" s="52"/>
      <c r="R40" s="63"/>
      <c r="S40" s="53"/>
      <c r="T40" s="53"/>
      <c r="U40" s="53"/>
      <c r="V40" s="53"/>
      <c r="W40" s="54"/>
      <c r="X40" s="84"/>
      <c r="Y40" s="84"/>
      <c r="Z40" s="84"/>
      <c r="AA40" s="84"/>
      <c r="AB40" s="55"/>
      <c r="AC40" s="55"/>
      <c r="AD40" s="55"/>
      <c r="AE40" s="55"/>
      <c r="AF40" s="55"/>
      <c r="AG40" s="56"/>
      <c r="AH40" s="56"/>
      <c r="AI40" s="56"/>
      <c r="AJ40" s="56"/>
      <c r="AK40" s="56"/>
      <c r="AL40" s="57"/>
      <c r="AM40" s="46"/>
      <c r="AN40" s="46"/>
      <c r="AO40" s="46"/>
      <c r="AP40" s="46"/>
      <c r="AQ40" s="135"/>
      <c r="AR40" s="135"/>
      <c r="AT40" s="79"/>
    </row>
    <row r="44" spans="1:46" ht="18" thickBot="1"/>
    <row r="45" spans="1:4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8"/>
    </row>
    <row r="46" spans="1:46" outlineLevel="1"/>
    <row r="47" spans="1:46" ht="30" customHeight="1" outlineLevel="1">
      <c r="A47" s="4"/>
      <c r="B47" s="473" t="s">
        <v>75</v>
      </c>
      <c r="C47" s="512" t="s">
        <v>45</v>
      </c>
      <c r="D47" s="513"/>
      <c r="E47" s="513"/>
      <c r="F47" s="513"/>
      <c r="G47" s="477" t="s">
        <v>66</v>
      </c>
      <c r="H47" s="526" t="s">
        <v>64</v>
      </c>
      <c r="I47" s="516" t="s">
        <v>64</v>
      </c>
      <c r="J47" s="517"/>
      <c r="K47" s="517"/>
      <c r="L47" s="517"/>
      <c r="M47" s="520" t="s">
        <v>67</v>
      </c>
      <c r="N47" s="501" t="s">
        <v>32</v>
      </c>
      <c r="O47" s="502"/>
      <c r="P47" s="502"/>
      <c r="Q47" s="502"/>
      <c r="R47" s="509" t="s">
        <v>68</v>
      </c>
      <c r="S47" s="505" t="s">
        <v>57</v>
      </c>
      <c r="T47" s="506"/>
      <c r="U47" s="506"/>
      <c r="V47" s="506"/>
      <c r="W47" s="487" t="s">
        <v>446</v>
      </c>
      <c r="X47" s="488" t="s">
        <v>447</v>
      </c>
      <c r="Y47" s="489"/>
      <c r="Z47" s="489"/>
      <c r="AA47" s="490"/>
      <c r="AB47" s="494" t="s">
        <v>448</v>
      </c>
      <c r="AC47" s="495" t="s">
        <v>449</v>
      </c>
      <c r="AD47" s="496"/>
      <c r="AE47" s="496"/>
      <c r="AF47" s="497"/>
      <c r="AG47" s="538" t="s">
        <v>450</v>
      </c>
      <c r="AH47" s="529" t="s">
        <v>451</v>
      </c>
      <c r="AI47" s="530"/>
      <c r="AJ47" s="530"/>
      <c r="AK47" s="531"/>
      <c r="AL47" s="535" t="s">
        <v>36</v>
      </c>
      <c r="AM47" s="540" t="s">
        <v>36</v>
      </c>
      <c r="AN47" s="541"/>
      <c r="AO47" s="541"/>
      <c r="AP47" s="541"/>
      <c r="AQ47" s="523" t="s">
        <v>72</v>
      </c>
      <c r="AR47" s="523" t="s">
        <v>73</v>
      </c>
    </row>
    <row r="48" spans="1:46" ht="26.1" customHeight="1" outlineLevel="1">
      <c r="A48" s="4"/>
      <c r="B48" s="474"/>
      <c r="C48" s="514"/>
      <c r="D48" s="515"/>
      <c r="E48" s="515"/>
      <c r="F48" s="515"/>
      <c r="G48" s="478"/>
      <c r="H48" s="527"/>
      <c r="I48" s="518"/>
      <c r="J48" s="519"/>
      <c r="K48" s="519"/>
      <c r="L48" s="519"/>
      <c r="M48" s="521"/>
      <c r="N48" s="503"/>
      <c r="O48" s="504"/>
      <c r="P48" s="504"/>
      <c r="Q48" s="504"/>
      <c r="R48" s="510"/>
      <c r="S48" s="507"/>
      <c r="T48" s="508"/>
      <c r="U48" s="508"/>
      <c r="V48" s="508"/>
      <c r="W48" s="487"/>
      <c r="X48" s="491"/>
      <c r="Y48" s="492"/>
      <c r="Z48" s="492"/>
      <c r="AA48" s="493"/>
      <c r="AB48" s="494"/>
      <c r="AC48" s="498"/>
      <c r="AD48" s="499"/>
      <c r="AE48" s="499"/>
      <c r="AF48" s="500"/>
      <c r="AG48" s="538"/>
      <c r="AH48" s="532"/>
      <c r="AI48" s="533"/>
      <c r="AJ48" s="533"/>
      <c r="AK48" s="534"/>
      <c r="AL48" s="536"/>
      <c r="AM48" s="542"/>
      <c r="AN48" s="543"/>
      <c r="AO48" s="543"/>
      <c r="AP48" s="543"/>
      <c r="AQ48" s="524"/>
      <c r="AR48" s="524"/>
    </row>
    <row r="49" spans="1:44" ht="26.1" customHeight="1" outlineLevel="1">
      <c r="A49" s="4"/>
      <c r="B49" s="475"/>
      <c r="C49" s="431" t="s">
        <v>58</v>
      </c>
      <c r="D49" s="14" t="s">
        <v>59</v>
      </c>
      <c r="E49" s="431" t="s">
        <v>60</v>
      </c>
      <c r="F49" s="431" t="s">
        <v>154</v>
      </c>
      <c r="G49" s="479"/>
      <c r="H49" s="528"/>
      <c r="I49" s="432" t="s">
        <v>58</v>
      </c>
      <c r="J49" s="19" t="s">
        <v>59</v>
      </c>
      <c r="K49" s="432" t="s">
        <v>60</v>
      </c>
      <c r="L49" s="432" t="s">
        <v>154</v>
      </c>
      <c r="M49" s="522"/>
      <c r="N49" s="433" t="s">
        <v>58</v>
      </c>
      <c r="O49" s="23" t="s">
        <v>59</v>
      </c>
      <c r="P49" s="433" t="s">
        <v>60</v>
      </c>
      <c r="Q49" s="433" t="s">
        <v>154</v>
      </c>
      <c r="R49" s="511"/>
      <c r="S49" s="434" t="s">
        <v>58</v>
      </c>
      <c r="T49" s="28" t="s">
        <v>59</v>
      </c>
      <c r="U49" s="434" t="s">
        <v>60</v>
      </c>
      <c r="V49" s="434" t="s">
        <v>154</v>
      </c>
      <c r="W49" s="487"/>
      <c r="X49" s="425" t="s">
        <v>58</v>
      </c>
      <c r="Y49" s="32" t="s">
        <v>59</v>
      </c>
      <c r="Z49" s="425" t="s">
        <v>60</v>
      </c>
      <c r="AA49" s="425" t="s">
        <v>154</v>
      </c>
      <c r="AB49" s="494"/>
      <c r="AC49" s="426" t="s">
        <v>58</v>
      </c>
      <c r="AD49" s="36" t="s">
        <v>59</v>
      </c>
      <c r="AE49" s="426" t="s">
        <v>60</v>
      </c>
      <c r="AF49" s="426" t="s">
        <v>154</v>
      </c>
      <c r="AG49" s="538"/>
      <c r="AH49" s="427" t="s">
        <v>58</v>
      </c>
      <c r="AI49" s="40" t="s">
        <v>59</v>
      </c>
      <c r="AJ49" s="427" t="s">
        <v>60</v>
      </c>
      <c r="AK49" s="427" t="s">
        <v>154</v>
      </c>
      <c r="AL49" s="537"/>
      <c r="AM49" s="435" t="s">
        <v>58</v>
      </c>
      <c r="AN49" s="44" t="s">
        <v>59</v>
      </c>
      <c r="AO49" s="435" t="s">
        <v>60</v>
      </c>
      <c r="AP49" s="435" t="s">
        <v>154</v>
      </c>
      <c r="AQ49" s="525"/>
      <c r="AR49" s="525"/>
    </row>
    <row r="50" spans="1:44" ht="29.1" customHeight="1" outlineLevel="1">
      <c r="A50" s="342" t="s">
        <v>6</v>
      </c>
      <c r="B50" s="216"/>
      <c r="C50" s="242" t="s">
        <v>190</v>
      </c>
      <c r="D50" s="242" t="s">
        <v>190</v>
      </c>
      <c r="E50" s="242" t="s">
        <v>190</v>
      </c>
      <c r="F50" s="242" t="s">
        <v>190</v>
      </c>
      <c r="G50" s="218"/>
      <c r="H50" s="219"/>
      <c r="I50" s="243"/>
      <c r="J50" s="243"/>
      <c r="K50" s="243"/>
      <c r="L50" s="243"/>
      <c r="M50" s="279"/>
      <c r="N50" s="283"/>
      <c r="O50" s="283"/>
      <c r="P50" s="283"/>
      <c r="Q50" s="283"/>
      <c r="R50" s="248"/>
      <c r="S50" s="265"/>
      <c r="T50" s="265"/>
      <c r="U50" s="265"/>
      <c r="V50" s="265"/>
      <c r="W50" s="238"/>
      <c r="X50" s="239" t="s">
        <v>241</v>
      </c>
      <c r="Y50" s="239" t="s">
        <v>241</v>
      </c>
      <c r="Z50" s="239" t="s">
        <v>241</v>
      </c>
      <c r="AA50" s="239" t="s">
        <v>241</v>
      </c>
      <c r="AB50" s="280"/>
      <c r="AC50" s="284" t="s">
        <v>241</v>
      </c>
      <c r="AD50" s="284" t="s">
        <v>241</v>
      </c>
      <c r="AE50" s="284" t="s">
        <v>241</v>
      </c>
      <c r="AF50" s="284" t="s">
        <v>241</v>
      </c>
      <c r="AG50" s="281"/>
      <c r="AH50" s="285" t="s">
        <v>241</v>
      </c>
      <c r="AI50" s="285" t="s">
        <v>241</v>
      </c>
      <c r="AJ50" s="285" t="s">
        <v>241</v>
      </c>
      <c r="AK50" s="285" t="s">
        <v>241</v>
      </c>
      <c r="AL50" s="282"/>
      <c r="AM50" s="286"/>
      <c r="AN50" s="286"/>
      <c r="AO50" s="286"/>
      <c r="AP50" s="286"/>
      <c r="AQ50" s="319" t="s">
        <v>185</v>
      </c>
      <c r="AR50" s="319" t="s">
        <v>185</v>
      </c>
    </row>
    <row r="51" spans="1:44" ht="29.1" customHeight="1" outlineLevel="1">
      <c r="A51" s="6" t="s">
        <v>9</v>
      </c>
      <c r="B51" s="216"/>
      <c r="C51" s="242" t="s">
        <v>190</v>
      </c>
      <c r="D51" s="242" t="s">
        <v>190</v>
      </c>
      <c r="E51" s="242" t="s">
        <v>190</v>
      </c>
      <c r="F51" s="242" t="s">
        <v>190</v>
      </c>
      <c r="G51" s="218"/>
      <c r="H51" s="219"/>
      <c r="I51" s="243"/>
      <c r="J51" s="243"/>
      <c r="K51" s="243"/>
      <c r="L51" s="243"/>
      <c r="M51" s="279"/>
      <c r="N51" s="283"/>
      <c r="O51" s="283"/>
      <c r="P51" s="283"/>
      <c r="Q51" s="283"/>
      <c r="R51" s="248"/>
      <c r="S51" s="265"/>
      <c r="T51" s="265"/>
      <c r="U51" s="265"/>
      <c r="V51" s="265"/>
      <c r="W51" s="238"/>
      <c r="X51" s="239" t="s">
        <v>241</v>
      </c>
      <c r="Y51" s="239" t="s">
        <v>241</v>
      </c>
      <c r="Z51" s="239" t="s">
        <v>241</v>
      </c>
      <c r="AA51" s="239" t="s">
        <v>241</v>
      </c>
      <c r="AB51" s="280"/>
      <c r="AC51" s="284" t="s">
        <v>241</v>
      </c>
      <c r="AD51" s="284" t="s">
        <v>241</v>
      </c>
      <c r="AE51" s="284" t="s">
        <v>241</v>
      </c>
      <c r="AF51" s="284" t="s">
        <v>241</v>
      </c>
      <c r="AG51" s="281"/>
      <c r="AH51" s="285" t="s">
        <v>241</v>
      </c>
      <c r="AI51" s="285" t="s">
        <v>241</v>
      </c>
      <c r="AJ51" s="285" t="s">
        <v>241</v>
      </c>
      <c r="AK51" s="285" t="s">
        <v>241</v>
      </c>
      <c r="AL51" s="282"/>
      <c r="AM51" s="286"/>
      <c r="AN51" s="286"/>
      <c r="AO51" s="286"/>
      <c r="AP51" s="286"/>
      <c r="AQ51" s="319" t="s">
        <v>185</v>
      </c>
      <c r="AR51" s="319" t="s">
        <v>185</v>
      </c>
    </row>
    <row r="52" spans="1:44" ht="29.1" customHeight="1" outlineLevel="1">
      <c r="A52" s="6" t="s">
        <v>18</v>
      </c>
      <c r="B52" s="216"/>
      <c r="C52" s="242" t="s">
        <v>190</v>
      </c>
      <c r="D52" s="242" t="s">
        <v>190</v>
      </c>
      <c r="E52" s="242" t="s">
        <v>190</v>
      </c>
      <c r="F52" s="242" t="s">
        <v>190</v>
      </c>
      <c r="G52" s="218"/>
      <c r="H52" s="219"/>
      <c r="I52" s="243"/>
      <c r="J52" s="243"/>
      <c r="K52" s="243"/>
      <c r="L52" s="243"/>
      <c r="M52" s="279"/>
      <c r="N52" s="283"/>
      <c r="O52" s="283"/>
      <c r="P52" s="283"/>
      <c r="Q52" s="283"/>
      <c r="R52" s="248"/>
      <c r="S52" s="265"/>
      <c r="T52" s="265"/>
      <c r="U52" s="265"/>
      <c r="V52" s="265"/>
      <c r="W52" s="238"/>
      <c r="X52" s="239" t="s">
        <v>241</v>
      </c>
      <c r="Y52" s="239" t="s">
        <v>241</v>
      </c>
      <c r="Z52" s="239" t="s">
        <v>241</v>
      </c>
      <c r="AA52" s="239" t="s">
        <v>241</v>
      </c>
      <c r="AB52" s="280"/>
      <c r="AC52" s="284" t="s">
        <v>241</v>
      </c>
      <c r="AD52" s="284" t="s">
        <v>241</v>
      </c>
      <c r="AE52" s="284" t="s">
        <v>241</v>
      </c>
      <c r="AF52" s="284" t="s">
        <v>241</v>
      </c>
      <c r="AG52" s="281"/>
      <c r="AH52" s="285" t="s">
        <v>241</v>
      </c>
      <c r="AI52" s="285" t="s">
        <v>241</v>
      </c>
      <c r="AJ52" s="285" t="s">
        <v>241</v>
      </c>
      <c r="AK52" s="285" t="s">
        <v>241</v>
      </c>
      <c r="AL52" s="282"/>
      <c r="AM52" s="286"/>
      <c r="AN52" s="286"/>
      <c r="AO52" s="286"/>
      <c r="AP52" s="286"/>
      <c r="AQ52" s="319"/>
      <c r="AR52" s="319"/>
    </row>
    <row r="53" spans="1:44" ht="29.1" customHeight="1" outlineLevel="1">
      <c r="A53" s="6" t="s">
        <v>16</v>
      </c>
      <c r="B53" s="216"/>
      <c r="C53" s="242" t="s">
        <v>190</v>
      </c>
      <c r="D53" s="242" t="s">
        <v>190</v>
      </c>
      <c r="E53" s="242" t="s">
        <v>190</v>
      </c>
      <c r="F53" s="242" t="s">
        <v>190</v>
      </c>
      <c r="G53" s="218"/>
      <c r="H53" s="219"/>
      <c r="I53" s="243"/>
      <c r="J53" s="243"/>
      <c r="K53" s="243"/>
      <c r="L53" s="243"/>
      <c r="M53" s="279"/>
      <c r="N53" s="283"/>
      <c r="O53" s="283"/>
      <c r="P53" s="283"/>
      <c r="Q53" s="283"/>
      <c r="R53" s="248"/>
      <c r="S53" s="265"/>
      <c r="T53" s="265"/>
      <c r="U53" s="265"/>
      <c r="V53" s="265"/>
      <c r="W53" s="238"/>
      <c r="X53" s="239"/>
      <c r="Y53" s="239"/>
      <c r="Z53" s="239"/>
      <c r="AA53" s="239"/>
      <c r="AB53" s="280"/>
      <c r="AC53" s="284"/>
      <c r="AD53" s="284"/>
      <c r="AE53" s="284"/>
      <c r="AF53" s="284"/>
      <c r="AG53" s="281"/>
      <c r="AH53" s="285"/>
      <c r="AI53" s="285"/>
      <c r="AJ53" s="285"/>
      <c r="AK53" s="285"/>
      <c r="AL53" s="282"/>
      <c r="AM53" s="286"/>
      <c r="AN53" s="286"/>
      <c r="AO53" s="286"/>
      <c r="AP53" s="286"/>
      <c r="AQ53" s="319"/>
      <c r="AR53" s="319"/>
    </row>
    <row r="54" spans="1:44" ht="29.1" customHeight="1" outlineLevel="1">
      <c r="A54" s="6" t="s">
        <v>22</v>
      </c>
      <c r="B54" s="216"/>
      <c r="C54" s="242" t="s">
        <v>190</v>
      </c>
      <c r="D54" s="242" t="s">
        <v>190</v>
      </c>
      <c r="E54" s="242" t="s">
        <v>190</v>
      </c>
      <c r="F54" s="242" t="s">
        <v>190</v>
      </c>
      <c r="G54" s="218"/>
      <c r="H54" s="219"/>
      <c r="I54" s="243"/>
      <c r="J54" s="243"/>
      <c r="K54" s="243"/>
      <c r="L54" s="243"/>
      <c r="M54" s="279"/>
      <c r="N54" s="283"/>
      <c r="O54" s="283"/>
      <c r="P54" s="283"/>
      <c r="Q54" s="283"/>
      <c r="R54" s="248"/>
      <c r="S54" s="265"/>
      <c r="T54" s="265"/>
      <c r="U54" s="265"/>
      <c r="V54" s="265"/>
      <c r="W54" s="238"/>
      <c r="X54" s="239" t="s">
        <v>241</v>
      </c>
      <c r="Y54" s="239" t="s">
        <v>241</v>
      </c>
      <c r="Z54" s="239" t="s">
        <v>241</v>
      </c>
      <c r="AA54" s="239" t="s">
        <v>241</v>
      </c>
      <c r="AB54" s="280"/>
      <c r="AC54" s="284" t="s">
        <v>241</v>
      </c>
      <c r="AD54" s="284" t="s">
        <v>241</v>
      </c>
      <c r="AE54" s="284" t="s">
        <v>241</v>
      </c>
      <c r="AF54" s="284" t="s">
        <v>241</v>
      </c>
      <c r="AG54" s="281"/>
      <c r="AH54" s="285" t="s">
        <v>241</v>
      </c>
      <c r="AI54" s="285" t="s">
        <v>241</v>
      </c>
      <c r="AJ54" s="285" t="s">
        <v>241</v>
      </c>
      <c r="AK54" s="285" t="s">
        <v>241</v>
      </c>
      <c r="AL54" s="282"/>
      <c r="AM54" s="286"/>
      <c r="AN54" s="286"/>
      <c r="AO54" s="286"/>
      <c r="AP54" s="286"/>
      <c r="AQ54" s="319"/>
      <c r="AR54" s="319"/>
    </row>
    <row r="55" spans="1:44" ht="29.1" customHeight="1" outlineLevel="1">
      <c r="A55" s="6" t="s">
        <v>19</v>
      </c>
      <c r="B55" s="216"/>
      <c r="C55" s="242" t="s">
        <v>190</v>
      </c>
      <c r="D55" s="242" t="s">
        <v>190</v>
      </c>
      <c r="E55" s="242" t="s">
        <v>190</v>
      </c>
      <c r="F55" s="242" t="s">
        <v>190</v>
      </c>
      <c r="G55" s="218"/>
      <c r="H55" s="219"/>
      <c r="I55" s="243"/>
      <c r="J55" s="243"/>
      <c r="K55" s="243"/>
      <c r="L55" s="243"/>
      <c r="M55" s="279"/>
      <c r="N55" s="283"/>
      <c r="O55" s="283"/>
      <c r="P55" s="283"/>
      <c r="Q55" s="283"/>
      <c r="R55" s="248"/>
      <c r="S55" s="265"/>
      <c r="T55" s="265"/>
      <c r="U55" s="265"/>
      <c r="V55" s="265"/>
      <c r="W55" s="238"/>
      <c r="X55" s="239" t="s">
        <v>241</v>
      </c>
      <c r="Y55" s="239" t="s">
        <v>241</v>
      </c>
      <c r="Z55" s="239" t="s">
        <v>241</v>
      </c>
      <c r="AA55" s="239" t="s">
        <v>241</v>
      </c>
      <c r="AB55" s="280"/>
      <c r="AC55" s="284" t="s">
        <v>241</v>
      </c>
      <c r="AD55" s="284" t="s">
        <v>241</v>
      </c>
      <c r="AE55" s="284" t="s">
        <v>241</v>
      </c>
      <c r="AF55" s="284" t="s">
        <v>241</v>
      </c>
      <c r="AG55" s="281"/>
      <c r="AH55" s="285" t="s">
        <v>241</v>
      </c>
      <c r="AI55" s="285" t="s">
        <v>241</v>
      </c>
      <c r="AJ55" s="285" t="s">
        <v>241</v>
      </c>
      <c r="AK55" s="285" t="s">
        <v>241</v>
      </c>
      <c r="AL55" s="282"/>
      <c r="AM55" s="286"/>
      <c r="AN55" s="286"/>
      <c r="AO55" s="286"/>
      <c r="AP55" s="286"/>
      <c r="AQ55" s="319"/>
      <c r="AR55" s="319"/>
    </row>
    <row r="56" spans="1:44" ht="29.1" customHeight="1" outlineLevel="1">
      <c r="A56" s="6" t="s">
        <v>3</v>
      </c>
      <c r="B56" s="216"/>
      <c r="C56" s="242" t="s">
        <v>190</v>
      </c>
      <c r="D56" s="242" t="s">
        <v>190</v>
      </c>
      <c r="E56" s="242" t="s">
        <v>190</v>
      </c>
      <c r="F56" s="242" t="s">
        <v>190</v>
      </c>
      <c r="G56" s="218"/>
      <c r="H56" s="219"/>
      <c r="I56" s="243"/>
      <c r="J56" s="243"/>
      <c r="K56" s="243"/>
      <c r="L56" s="243"/>
      <c r="M56" s="279"/>
      <c r="N56" s="283"/>
      <c r="O56" s="283"/>
      <c r="P56" s="283"/>
      <c r="Q56" s="283"/>
      <c r="R56" s="248"/>
      <c r="S56" s="265"/>
      <c r="T56" s="265"/>
      <c r="U56" s="265"/>
      <c r="V56" s="265"/>
      <c r="W56" s="238"/>
      <c r="X56" s="239" t="s">
        <v>241</v>
      </c>
      <c r="Y56" s="239" t="s">
        <v>241</v>
      </c>
      <c r="Z56" s="239" t="s">
        <v>241</v>
      </c>
      <c r="AA56" s="239" t="s">
        <v>241</v>
      </c>
      <c r="AB56" s="280"/>
      <c r="AC56" s="284" t="s">
        <v>241</v>
      </c>
      <c r="AD56" s="284" t="s">
        <v>241</v>
      </c>
      <c r="AE56" s="284" t="s">
        <v>241</v>
      </c>
      <c r="AF56" s="284" t="s">
        <v>241</v>
      </c>
      <c r="AG56" s="281"/>
      <c r="AH56" s="285" t="s">
        <v>241</v>
      </c>
      <c r="AI56" s="285" t="s">
        <v>241</v>
      </c>
      <c r="AJ56" s="285" t="s">
        <v>241</v>
      </c>
      <c r="AK56" s="285" t="s">
        <v>241</v>
      </c>
      <c r="AL56" s="282"/>
      <c r="AM56" s="286"/>
      <c r="AN56" s="286"/>
      <c r="AO56" s="286"/>
      <c r="AP56" s="286"/>
      <c r="AQ56" s="319" t="s">
        <v>185</v>
      </c>
      <c r="AR56" s="319" t="s">
        <v>185</v>
      </c>
    </row>
    <row r="57" spans="1:44" ht="29.1" customHeight="1" outlineLevel="1">
      <c r="A57" s="6" t="s">
        <v>20</v>
      </c>
      <c r="B57" s="216"/>
      <c r="C57" s="242" t="s">
        <v>190</v>
      </c>
      <c r="D57" s="242" t="s">
        <v>190</v>
      </c>
      <c r="E57" s="242" t="s">
        <v>190</v>
      </c>
      <c r="F57" s="242" t="s">
        <v>190</v>
      </c>
      <c r="G57" s="218"/>
      <c r="H57" s="219"/>
      <c r="I57" s="243"/>
      <c r="J57" s="243"/>
      <c r="K57" s="243"/>
      <c r="L57" s="243"/>
      <c r="M57" s="279"/>
      <c r="N57" s="283"/>
      <c r="O57" s="283"/>
      <c r="P57" s="283"/>
      <c r="Q57" s="283"/>
      <c r="R57" s="248"/>
      <c r="S57" s="265"/>
      <c r="T57" s="265"/>
      <c r="U57" s="265"/>
      <c r="V57" s="265"/>
      <c r="W57" s="238"/>
      <c r="X57" s="239" t="s">
        <v>241</v>
      </c>
      <c r="Y57" s="239" t="s">
        <v>241</v>
      </c>
      <c r="Z57" s="239" t="s">
        <v>241</v>
      </c>
      <c r="AA57" s="239" t="s">
        <v>241</v>
      </c>
      <c r="AB57" s="280"/>
      <c r="AC57" s="284" t="s">
        <v>241</v>
      </c>
      <c r="AD57" s="284" t="s">
        <v>241</v>
      </c>
      <c r="AE57" s="284" t="s">
        <v>241</v>
      </c>
      <c r="AF57" s="284" t="s">
        <v>241</v>
      </c>
      <c r="AG57" s="281"/>
      <c r="AH57" s="285" t="s">
        <v>241</v>
      </c>
      <c r="AI57" s="285" t="s">
        <v>241</v>
      </c>
      <c r="AJ57" s="285" t="s">
        <v>241</v>
      </c>
      <c r="AK57" s="285" t="s">
        <v>241</v>
      </c>
      <c r="AL57" s="282"/>
      <c r="AM57" s="286"/>
      <c r="AN57" s="286"/>
      <c r="AO57" s="286"/>
      <c r="AP57" s="286"/>
      <c r="AQ57" s="319"/>
      <c r="AR57" s="319"/>
    </row>
    <row r="58" spans="1:44" ht="29.1" customHeight="1" outlineLevel="1">
      <c r="A58" s="6" t="s">
        <v>13</v>
      </c>
      <c r="B58" s="216"/>
      <c r="C58" s="242" t="s">
        <v>190</v>
      </c>
      <c r="D58" s="242" t="s">
        <v>190</v>
      </c>
      <c r="E58" s="242" t="s">
        <v>190</v>
      </c>
      <c r="F58" s="242" t="s">
        <v>190</v>
      </c>
      <c r="G58" s="218"/>
      <c r="H58" s="219"/>
      <c r="I58" s="243"/>
      <c r="J58" s="243"/>
      <c r="K58" s="243"/>
      <c r="L58" s="243"/>
      <c r="M58" s="279"/>
      <c r="N58" s="283"/>
      <c r="O58" s="283"/>
      <c r="P58" s="283"/>
      <c r="Q58" s="283"/>
      <c r="R58" s="248"/>
      <c r="S58" s="265"/>
      <c r="T58" s="265"/>
      <c r="U58" s="265"/>
      <c r="V58" s="265"/>
      <c r="W58" s="238"/>
      <c r="X58" s="239" t="s">
        <v>241</v>
      </c>
      <c r="Y58" s="239" t="s">
        <v>241</v>
      </c>
      <c r="Z58" s="239" t="s">
        <v>241</v>
      </c>
      <c r="AA58" s="239" t="s">
        <v>241</v>
      </c>
      <c r="AB58" s="280"/>
      <c r="AC58" s="284" t="s">
        <v>241</v>
      </c>
      <c r="AD58" s="284" t="s">
        <v>241</v>
      </c>
      <c r="AE58" s="284" t="s">
        <v>241</v>
      </c>
      <c r="AF58" s="284" t="s">
        <v>241</v>
      </c>
      <c r="AG58" s="281"/>
      <c r="AH58" s="285" t="s">
        <v>241</v>
      </c>
      <c r="AI58" s="285" t="s">
        <v>241</v>
      </c>
      <c r="AJ58" s="285" t="s">
        <v>241</v>
      </c>
      <c r="AK58" s="285" t="s">
        <v>241</v>
      </c>
      <c r="AL58" s="282"/>
      <c r="AM58" s="286"/>
      <c r="AN58" s="286"/>
      <c r="AO58" s="286"/>
      <c r="AP58" s="286"/>
      <c r="AQ58" s="319"/>
      <c r="AR58" s="319"/>
    </row>
    <row r="59" spans="1:44" ht="29.1" customHeight="1" outlineLevel="1">
      <c r="A59" s="6" t="s">
        <v>4</v>
      </c>
      <c r="B59" s="216"/>
      <c r="C59" s="242" t="s">
        <v>190</v>
      </c>
      <c r="D59" s="242" t="s">
        <v>190</v>
      </c>
      <c r="E59" s="242" t="s">
        <v>190</v>
      </c>
      <c r="F59" s="242" t="s">
        <v>190</v>
      </c>
      <c r="G59" s="218"/>
      <c r="H59" s="219"/>
      <c r="I59" s="243"/>
      <c r="J59" s="243"/>
      <c r="K59" s="243"/>
      <c r="L59" s="243"/>
      <c r="M59" s="279"/>
      <c r="N59" s="283"/>
      <c r="O59" s="283"/>
      <c r="P59" s="283"/>
      <c r="Q59" s="283"/>
      <c r="R59" s="248"/>
      <c r="S59" s="265"/>
      <c r="T59" s="265"/>
      <c r="U59" s="265"/>
      <c r="V59" s="265"/>
      <c r="W59" s="238"/>
      <c r="X59" s="239" t="s">
        <v>241</v>
      </c>
      <c r="Y59" s="239" t="s">
        <v>241</v>
      </c>
      <c r="Z59" s="239" t="s">
        <v>241</v>
      </c>
      <c r="AA59" s="239" t="s">
        <v>241</v>
      </c>
      <c r="AB59" s="280"/>
      <c r="AC59" s="284" t="s">
        <v>241</v>
      </c>
      <c r="AD59" s="284" t="s">
        <v>241</v>
      </c>
      <c r="AE59" s="284" t="s">
        <v>241</v>
      </c>
      <c r="AF59" s="284" t="s">
        <v>241</v>
      </c>
      <c r="AG59" s="281"/>
      <c r="AH59" s="285" t="s">
        <v>241</v>
      </c>
      <c r="AI59" s="285" t="s">
        <v>241</v>
      </c>
      <c r="AJ59" s="285" t="s">
        <v>241</v>
      </c>
      <c r="AK59" s="285" t="s">
        <v>241</v>
      </c>
      <c r="AL59" s="282"/>
      <c r="AM59" s="286"/>
      <c r="AN59" s="286"/>
      <c r="AO59" s="286"/>
      <c r="AP59" s="286"/>
      <c r="AQ59" s="319" t="s">
        <v>185</v>
      </c>
      <c r="AR59" s="319" t="s">
        <v>185</v>
      </c>
    </row>
    <row r="60" spans="1:44" ht="29.1" customHeight="1" outlineLevel="1">
      <c r="A60" s="7" t="s">
        <v>0</v>
      </c>
      <c r="B60" s="216"/>
      <c r="C60" s="242" t="s">
        <v>190</v>
      </c>
      <c r="D60" s="242" t="s">
        <v>190</v>
      </c>
      <c r="E60" s="242" t="s">
        <v>190</v>
      </c>
      <c r="F60" s="242" t="s">
        <v>190</v>
      </c>
      <c r="G60" s="218"/>
      <c r="H60" s="219"/>
      <c r="I60" s="243" t="s">
        <v>191</v>
      </c>
      <c r="J60" s="243" t="s">
        <v>191</v>
      </c>
      <c r="K60" s="243" t="s">
        <v>191</v>
      </c>
      <c r="L60" s="243" t="s">
        <v>191</v>
      </c>
      <c r="M60" s="279"/>
      <c r="N60" s="283"/>
      <c r="O60" s="283"/>
      <c r="P60" s="283"/>
      <c r="Q60" s="283"/>
      <c r="R60" s="248"/>
      <c r="S60" s="265"/>
      <c r="T60" s="265"/>
      <c r="U60" s="265"/>
      <c r="V60" s="265"/>
      <c r="W60" s="238"/>
      <c r="X60" s="239" t="s">
        <v>238</v>
      </c>
      <c r="Y60" s="239" t="s">
        <v>238</v>
      </c>
      <c r="Z60" s="239" t="s">
        <v>238</v>
      </c>
      <c r="AA60" s="239" t="s">
        <v>238</v>
      </c>
      <c r="AB60" s="280"/>
      <c r="AC60" s="284" t="s">
        <v>238</v>
      </c>
      <c r="AD60" s="284" t="s">
        <v>238</v>
      </c>
      <c r="AE60" s="284" t="s">
        <v>238</v>
      </c>
      <c r="AF60" s="284" t="s">
        <v>238</v>
      </c>
      <c r="AG60" s="281"/>
      <c r="AH60" s="285" t="s">
        <v>238</v>
      </c>
      <c r="AI60" s="285" t="s">
        <v>238</v>
      </c>
      <c r="AJ60" s="285" t="s">
        <v>238</v>
      </c>
      <c r="AK60" s="285" t="s">
        <v>238</v>
      </c>
      <c r="AL60" s="282"/>
      <c r="AM60" s="286" t="s">
        <v>191</v>
      </c>
      <c r="AN60" s="286" t="s">
        <v>191</v>
      </c>
      <c r="AO60" s="286" t="s">
        <v>191</v>
      </c>
      <c r="AP60" s="286" t="s">
        <v>191</v>
      </c>
      <c r="AQ60" s="319" t="s">
        <v>185</v>
      </c>
      <c r="AR60" s="319" t="s">
        <v>185</v>
      </c>
    </row>
    <row r="61" spans="1:44" ht="29.1" customHeight="1" outlineLevel="1">
      <c r="A61" s="6" t="s">
        <v>15</v>
      </c>
      <c r="B61" s="216"/>
      <c r="C61" s="242" t="s">
        <v>190</v>
      </c>
      <c r="D61" s="242" t="s">
        <v>190</v>
      </c>
      <c r="E61" s="242" t="s">
        <v>190</v>
      </c>
      <c r="F61" s="242" t="s">
        <v>190</v>
      </c>
      <c r="G61" s="218"/>
      <c r="H61" s="219"/>
      <c r="I61" s="243"/>
      <c r="J61" s="243"/>
      <c r="K61" s="243"/>
      <c r="L61" s="243"/>
      <c r="M61" s="279"/>
      <c r="N61" s="283"/>
      <c r="O61" s="283"/>
      <c r="P61" s="283"/>
      <c r="Q61" s="283"/>
      <c r="R61" s="248"/>
      <c r="S61" s="265"/>
      <c r="T61" s="265"/>
      <c r="U61" s="265"/>
      <c r="V61" s="265"/>
      <c r="W61" s="238"/>
      <c r="X61" s="239" t="s">
        <v>241</v>
      </c>
      <c r="Y61" s="239" t="s">
        <v>241</v>
      </c>
      <c r="Z61" s="239" t="s">
        <v>241</v>
      </c>
      <c r="AA61" s="239" t="s">
        <v>241</v>
      </c>
      <c r="AB61" s="280"/>
      <c r="AC61" s="284" t="s">
        <v>241</v>
      </c>
      <c r="AD61" s="284" t="s">
        <v>241</v>
      </c>
      <c r="AE61" s="284" t="s">
        <v>241</v>
      </c>
      <c r="AF61" s="284" t="s">
        <v>241</v>
      </c>
      <c r="AG61" s="281"/>
      <c r="AH61" s="285" t="s">
        <v>241</v>
      </c>
      <c r="AI61" s="285" t="s">
        <v>241</v>
      </c>
      <c r="AJ61" s="285" t="s">
        <v>241</v>
      </c>
      <c r="AK61" s="285" t="s">
        <v>241</v>
      </c>
      <c r="AL61" s="282"/>
      <c r="AM61" s="286"/>
      <c r="AN61" s="286"/>
      <c r="AO61" s="286"/>
      <c r="AP61" s="286"/>
      <c r="AQ61" s="319"/>
      <c r="AR61" s="319"/>
    </row>
    <row r="62" spans="1:44" ht="29.1" customHeight="1" outlineLevel="1">
      <c r="A62" s="6" t="s">
        <v>21</v>
      </c>
      <c r="B62" s="216"/>
      <c r="C62" s="242" t="s">
        <v>190</v>
      </c>
      <c r="D62" s="242" t="s">
        <v>190</v>
      </c>
      <c r="E62" s="242" t="s">
        <v>190</v>
      </c>
      <c r="F62" s="242" t="s">
        <v>190</v>
      </c>
      <c r="G62" s="218"/>
      <c r="H62" s="219"/>
      <c r="I62" s="243"/>
      <c r="J62" s="243"/>
      <c r="K62" s="243"/>
      <c r="L62" s="243"/>
      <c r="M62" s="279"/>
      <c r="N62" s="283"/>
      <c r="O62" s="283"/>
      <c r="P62" s="283"/>
      <c r="Q62" s="283"/>
      <c r="R62" s="248"/>
      <c r="S62" s="265"/>
      <c r="T62" s="265"/>
      <c r="U62" s="265"/>
      <c r="V62" s="265"/>
      <c r="W62" s="238"/>
      <c r="X62" s="239" t="s">
        <v>241</v>
      </c>
      <c r="Y62" s="239" t="s">
        <v>241</v>
      </c>
      <c r="Z62" s="239" t="s">
        <v>241</v>
      </c>
      <c r="AA62" s="239" t="s">
        <v>241</v>
      </c>
      <c r="AB62" s="280"/>
      <c r="AC62" s="284" t="s">
        <v>241</v>
      </c>
      <c r="AD62" s="284" t="s">
        <v>241</v>
      </c>
      <c r="AE62" s="284" t="s">
        <v>241</v>
      </c>
      <c r="AF62" s="284" t="s">
        <v>241</v>
      </c>
      <c r="AG62" s="281"/>
      <c r="AH62" s="285" t="s">
        <v>241</v>
      </c>
      <c r="AI62" s="285" t="s">
        <v>241</v>
      </c>
      <c r="AJ62" s="285" t="s">
        <v>241</v>
      </c>
      <c r="AK62" s="285" t="s">
        <v>241</v>
      </c>
      <c r="AL62" s="282"/>
      <c r="AM62" s="286"/>
      <c r="AN62" s="286"/>
      <c r="AO62" s="286"/>
      <c r="AP62" s="286"/>
      <c r="AQ62" s="319"/>
      <c r="AR62" s="319"/>
    </row>
    <row r="63" spans="1:44" ht="29.1" customHeight="1" outlineLevel="1">
      <c r="A63" s="6" t="s">
        <v>10</v>
      </c>
      <c r="B63" s="216"/>
      <c r="C63" s="242" t="s">
        <v>190</v>
      </c>
      <c r="D63" s="242" t="s">
        <v>190</v>
      </c>
      <c r="E63" s="242" t="s">
        <v>190</v>
      </c>
      <c r="F63" s="242" t="s">
        <v>190</v>
      </c>
      <c r="G63" s="218"/>
      <c r="H63" s="219"/>
      <c r="I63" s="243"/>
      <c r="J63" s="243"/>
      <c r="K63" s="243"/>
      <c r="L63" s="243"/>
      <c r="M63" s="279"/>
      <c r="N63" s="283"/>
      <c r="O63" s="283"/>
      <c r="P63" s="283"/>
      <c r="Q63" s="283"/>
      <c r="R63" s="248"/>
      <c r="S63" s="265"/>
      <c r="T63" s="265"/>
      <c r="U63" s="265"/>
      <c r="V63" s="265"/>
      <c r="W63" s="238"/>
      <c r="X63" s="239" t="s">
        <v>241</v>
      </c>
      <c r="Y63" s="239" t="s">
        <v>241</v>
      </c>
      <c r="Z63" s="239" t="s">
        <v>241</v>
      </c>
      <c r="AA63" s="239" t="s">
        <v>241</v>
      </c>
      <c r="AB63" s="280"/>
      <c r="AC63" s="284" t="s">
        <v>241</v>
      </c>
      <c r="AD63" s="284" t="s">
        <v>241</v>
      </c>
      <c r="AE63" s="284" t="s">
        <v>241</v>
      </c>
      <c r="AF63" s="284" t="s">
        <v>241</v>
      </c>
      <c r="AG63" s="281"/>
      <c r="AH63" s="285" t="s">
        <v>241</v>
      </c>
      <c r="AI63" s="285" t="s">
        <v>241</v>
      </c>
      <c r="AJ63" s="285" t="s">
        <v>241</v>
      </c>
      <c r="AK63" s="285" t="s">
        <v>241</v>
      </c>
      <c r="AL63" s="282"/>
      <c r="AM63" s="286"/>
      <c r="AN63" s="286"/>
      <c r="AO63" s="286"/>
      <c r="AP63" s="286"/>
      <c r="AQ63" s="319"/>
      <c r="AR63" s="319"/>
    </row>
    <row r="64" spans="1:44" ht="29.1" customHeight="1" outlineLevel="1">
      <c r="A64" s="6" t="s">
        <v>2</v>
      </c>
      <c r="B64" s="216" t="s">
        <v>124</v>
      </c>
      <c r="C64" s="242" t="s">
        <v>190</v>
      </c>
      <c r="D64" s="242" t="s">
        <v>190</v>
      </c>
      <c r="E64" s="242" t="s">
        <v>190</v>
      </c>
      <c r="F64" s="242" t="s">
        <v>190</v>
      </c>
      <c r="G64" s="218"/>
      <c r="H64" s="219"/>
      <c r="I64" s="243"/>
      <c r="J64" s="243"/>
      <c r="K64" s="243"/>
      <c r="L64" s="243"/>
      <c r="M64" s="279"/>
      <c r="N64" s="283"/>
      <c r="O64" s="283"/>
      <c r="P64" s="283"/>
      <c r="Q64" s="283"/>
      <c r="R64" s="248"/>
      <c r="S64" s="265"/>
      <c r="T64" s="265"/>
      <c r="U64" s="265"/>
      <c r="V64" s="265"/>
      <c r="W64" s="238"/>
      <c r="X64" s="239" t="s">
        <v>241</v>
      </c>
      <c r="Y64" s="239" t="s">
        <v>241</v>
      </c>
      <c r="Z64" s="239" t="s">
        <v>241</v>
      </c>
      <c r="AA64" s="239" t="s">
        <v>241</v>
      </c>
      <c r="AB64" s="280"/>
      <c r="AC64" s="284" t="s">
        <v>241</v>
      </c>
      <c r="AD64" s="284" t="s">
        <v>241</v>
      </c>
      <c r="AE64" s="284" t="s">
        <v>241</v>
      </c>
      <c r="AF64" s="284" t="s">
        <v>241</v>
      </c>
      <c r="AG64" s="281"/>
      <c r="AH64" s="285" t="s">
        <v>241</v>
      </c>
      <c r="AI64" s="285" t="s">
        <v>241</v>
      </c>
      <c r="AJ64" s="285" t="s">
        <v>241</v>
      </c>
      <c r="AK64" s="285" t="s">
        <v>241</v>
      </c>
      <c r="AL64" s="282"/>
      <c r="AM64" s="286"/>
      <c r="AN64" s="286"/>
      <c r="AO64" s="286"/>
      <c r="AP64" s="286"/>
      <c r="AQ64" s="319" t="s">
        <v>185</v>
      </c>
      <c r="AR64" s="319" t="s">
        <v>185</v>
      </c>
    </row>
    <row r="65" spans="1:44" ht="29.1" customHeight="1" outlineLevel="1">
      <c r="A65" s="6" t="s">
        <v>23</v>
      </c>
      <c r="B65" s="216"/>
      <c r="C65" s="242" t="s">
        <v>190</v>
      </c>
      <c r="D65" s="242" t="s">
        <v>190</v>
      </c>
      <c r="E65" s="242" t="s">
        <v>190</v>
      </c>
      <c r="F65" s="242" t="s">
        <v>190</v>
      </c>
      <c r="G65" s="218"/>
      <c r="H65" s="219"/>
      <c r="I65" s="243"/>
      <c r="J65" s="243"/>
      <c r="K65" s="243"/>
      <c r="L65" s="243"/>
      <c r="M65" s="279"/>
      <c r="N65" s="283"/>
      <c r="O65" s="283"/>
      <c r="P65" s="283"/>
      <c r="Q65" s="283"/>
      <c r="R65" s="248"/>
      <c r="S65" s="265"/>
      <c r="T65" s="265"/>
      <c r="U65" s="265"/>
      <c r="V65" s="265"/>
      <c r="W65" s="238"/>
      <c r="X65" s="239" t="s">
        <v>241</v>
      </c>
      <c r="Y65" s="239" t="s">
        <v>241</v>
      </c>
      <c r="Z65" s="239" t="s">
        <v>241</v>
      </c>
      <c r="AA65" s="239" t="s">
        <v>241</v>
      </c>
      <c r="AB65" s="280"/>
      <c r="AC65" s="284" t="s">
        <v>241</v>
      </c>
      <c r="AD65" s="284" t="s">
        <v>241</v>
      </c>
      <c r="AE65" s="284" t="s">
        <v>241</v>
      </c>
      <c r="AF65" s="284" t="s">
        <v>241</v>
      </c>
      <c r="AG65" s="281"/>
      <c r="AH65" s="285" t="s">
        <v>241</v>
      </c>
      <c r="AI65" s="285" t="s">
        <v>241</v>
      </c>
      <c r="AJ65" s="285" t="s">
        <v>241</v>
      </c>
      <c r="AK65" s="285" t="s">
        <v>241</v>
      </c>
      <c r="AL65" s="282"/>
      <c r="AM65" s="286"/>
      <c r="AN65" s="286"/>
      <c r="AO65" s="286"/>
      <c r="AP65" s="286"/>
      <c r="AQ65" s="319"/>
      <c r="AR65" s="319"/>
    </row>
    <row r="66" spans="1:44" ht="29.1" customHeight="1" outlineLevel="1">
      <c r="A66" s="6" t="s">
        <v>17</v>
      </c>
      <c r="B66" s="216"/>
      <c r="C66" s="242" t="s">
        <v>190</v>
      </c>
      <c r="D66" s="242" t="s">
        <v>190</v>
      </c>
      <c r="E66" s="242" t="s">
        <v>190</v>
      </c>
      <c r="F66" s="242" t="s">
        <v>190</v>
      </c>
      <c r="G66" s="218"/>
      <c r="H66" s="219"/>
      <c r="I66" s="243"/>
      <c r="J66" s="243"/>
      <c r="K66" s="243"/>
      <c r="L66" s="243"/>
      <c r="M66" s="279"/>
      <c r="N66" s="283"/>
      <c r="O66" s="283"/>
      <c r="P66" s="283"/>
      <c r="Q66" s="283"/>
      <c r="R66" s="248"/>
      <c r="S66" s="265"/>
      <c r="T66" s="265"/>
      <c r="U66" s="265"/>
      <c r="V66" s="265"/>
      <c r="W66" s="238"/>
      <c r="X66" s="239" t="s">
        <v>241</v>
      </c>
      <c r="Y66" s="239" t="s">
        <v>241</v>
      </c>
      <c r="Z66" s="239" t="s">
        <v>241</v>
      </c>
      <c r="AA66" s="239" t="s">
        <v>241</v>
      </c>
      <c r="AB66" s="280"/>
      <c r="AC66" s="284" t="s">
        <v>241</v>
      </c>
      <c r="AD66" s="284" t="s">
        <v>241</v>
      </c>
      <c r="AE66" s="284" t="s">
        <v>241</v>
      </c>
      <c r="AF66" s="284" t="s">
        <v>241</v>
      </c>
      <c r="AG66" s="281"/>
      <c r="AH66" s="285" t="s">
        <v>241</v>
      </c>
      <c r="AI66" s="285" t="s">
        <v>241</v>
      </c>
      <c r="AJ66" s="285" t="s">
        <v>241</v>
      </c>
      <c r="AK66" s="285" t="s">
        <v>241</v>
      </c>
      <c r="AL66" s="282"/>
      <c r="AM66" s="286"/>
      <c r="AN66" s="286"/>
      <c r="AO66" s="286"/>
      <c r="AP66" s="286"/>
      <c r="AQ66" s="319"/>
      <c r="AR66" s="319"/>
    </row>
    <row r="67" spans="1:44" ht="29.1" customHeight="1" outlineLevel="1">
      <c r="A67" s="6" t="s">
        <v>24</v>
      </c>
      <c r="B67" s="216"/>
      <c r="C67" s="242" t="s">
        <v>190</v>
      </c>
      <c r="D67" s="242" t="s">
        <v>190</v>
      </c>
      <c r="E67" s="242" t="s">
        <v>190</v>
      </c>
      <c r="F67" s="242" t="s">
        <v>190</v>
      </c>
      <c r="G67" s="218"/>
      <c r="H67" s="219"/>
      <c r="I67" s="243"/>
      <c r="J67" s="243"/>
      <c r="K67" s="243"/>
      <c r="L67" s="243"/>
      <c r="M67" s="279"/>
      <c r="N67" s="283"/>
      <c r="O67" s="283"/>
      <c r="P67" s="283"/>
      <c r="Q67" s="283"/>
      <c r="R67" s="248"/>
      <c r="S67" s="265"/>
      <c r="T67" s="265"/>
      <c r="U67" s="265"/>
      <c r="V67" s="265"/>
      <c r="W67" s="238"/>
      <c r="X67" s="239" t="s">
        <v>241</v>
      </c>
      <c r="Y67" s="239" t="s">
        <v>241</v>
      </c>
      <c r="Z67" s="239" t="s">
        <v>241</v>
      </c>
      <c r="AA67" s="239" t="s">
        <v>241</v>
      </c>
      <c r="AB67" s="280"/>
      <c r="AC67" s="284" t="s">
        <v>241</v>
      </c>
      <c r="AD67" s="284" t="s">
        <v>241</v>
      </c>
      <c r="AE67" s="284" t="s">
        <v>241</v>
      </c>
      <c r="AF67" s="284" t="s">
        <v>241</v>
      </c>
      <c r="AG67" s="281"/>
      <c r="AH67" s="285" t="s">
        <v>241</v>
      </c>
      <c r="AI67" s="285" t="s">
        <v>241</v>
      </c>
      <c r="AJ67" s="285" t="s">
        <v>241</v>
      </c>
      <c r="AK67" s="285" t="s">
        <v>241</v>
      </c>
      <c r="AL67" s="282"/>
      <c r="AM67" s="286"/>
      <c r="AN67" s="286"/>
      <c r="AO67" s="286"/>
      <c r="AP67" s="286"/>
      <c r="AQ67" s="319"/>
      <c r="AR67" s="319"/>
    </row>
    <row r="68" spans="1:44" ht="29.1" customHeight="1" outlineLevel="1">
      <c r="A68" s="6" t="s">
        <v>27</v>
      </c>
      <c r="B68" s="216"/>
      <c r="C68" s="242" t="s">
        <v>190</v>
      </c>
      <c r="D68" s="242" t="s">
        <v>190</v>
      </c>
      <c r="E68" s="242" t="s">
        <v>190</v>
      </c>
      <c r="F68" s="242" t="s">
        <v>190</v>
      </c>
      <c r="G68" s="218"/>
      <c r="H68" s="219"/>
      <c r="I68" s="243"/>
      <c r="J68" s="243"/>
      <c r="K68" s="243"/>
      <c r="L68" s="243"/>
      <c r="M68" s="279"/>
      <c r="N68" s="283"/>
      <c r="O68" s="283"/>
      <c r="P68" s="283"/>
      <c r="Q68" s="283"/>
      <c r="R68" s="248"/>
      <c r="S68" s="265"/>
      <c r="T68" s="265"/>
      <c r="U68" s="265"/>
      <c r="V68" s="265"/>
      <c r="W68" s="238"/>
      <c r="X68" s="239" t="s">
        <v>241</v>
      </c>
      <c r="Y68" s="239" t="s">
        <v>241</v>
      </c>
      <c r="Z68" s="239" t="s">
        <v>241</v>
      </c>
      <c r="AA68" s="239" t="s">
        <v>241</v>
      </c>
      <c r="AB68" s="280"/>
      <c r="AC68" s="284" t="s">
        <v>241</v>
      </c>
      <c r="AD68" s="284" t="s">
        <v>241</v>
      </c>
      <c r="AE68" s="284" t="s">
        <v>241</v>
      </c>
      <c r="AF68" s="284" t="s">
        <v>241</v>
      </c>
      <c r="AG68" s="281"/>
      <c r="AH68" s="285" t="s">
        <v>241</v>
      </c>
      <c r="AI68" s="285" t="s">
        <v>241</v>
      </c>
      <c r="AJ68" s="285" t="s">
        <v>241</v>
      </c>
      <c r="AK68" s="285" t="s">
        <v>241</v>
      </c>
      <c r="AL68" s="282"/>
      <c r="AM68" s="286"/>
      <c r="AN68" s="286"/>
      <c r="AO68" s="286"/>
      <c r="AP68" s="286"/>
      <c r="AQ68" s="319"/>
      <c r="AR68" s="319"/>
    </row>
    <row r="69" spans="1:44" ht="29.1" customHeight="1" outlineLevel="1">
      <c r="A69" s="6" t="s">
        <v>8</v>
      </c>
      <c r="B69" s="216"/>
      <c r="C69" s="242" t="s">
        <v>190</v>
      </c>
      <c r="D69" s="242" t="s">
        <v>190</v>
      </c>
      <c r="E69" s="242" t="s">
        <v>190</v>
      </c>
      <c r="F69" s="242" t="s">
        <v>190</v>
      </c>
      <c r="G69" s="218"/>
      <c r="H69" s="219"/>
      <c r="I69" s="243"/>
      <c r="J69" s="243"/>
      <c r="K69" s="243"/>
      <c r="L69" s="243"/>
      <c r="M69" s="279"/>
      <c r="N69" s="283"/>
      <c r="O69" s="283"/>
      <c r="P69" s="283"/>
      <c r="Q69" s="283"/>
      <c r="R69" s="248"/>
      <c r="S69" s="265"/>
      <c r="T69" s="265"/>
      <c r="U69" s="265"/>
      <c r="V69" s="265"/>
      <c r="W69" s="238"/>
      <c r="X69" s="239" t="s">
        <v>241</v>
      </c>
      <c r="Y69" s="239" t="s">
        <v>241</v>
      </c>
      <c r="Z69" s="239" t="s">
        <v>241</v>
      </c>
      <c r="AA69" s="239" t="s">
        <v>241</v>
      </c>
      <c r="AB69" s="280"/>
      <c r="AC69" s="284" t="s">
        <v>241</v>
      </c>
      <c r="AD69" s="284" t="s">
        <v>241</v>
      </c>
      <c r="AE69" s="284" t="s">
        <v>241</v>
      </c>
      <c r="AF69" s="284" t="s">
        <v>241</v>
      </c>
      <c r="AG69" s="281"/>
      <c r="AH69" s="285" t="s">
        <v>241</v>
      </c>
      <c r="AI69" s="285" t="s">
        <v>241</v>
      </c>
      <c r="AJ69" s="285" t="s">
        <v>241</v>
      </c>
      <c r="AK69" s="285" t="s">
        <v>241</v>
      </c>
      <c r="AL69" s="282"/>
      <c r="AM69" s="286"/>
      <c r="AN69" s="286"/>
      <c r="AO69" s="286"/>
      <c r="AP69" s="286"/>
      <c r="AQ69" s="319" t="s">
        <v>185</v>
      </c>
      <c r="AR69" s="319" t="s">
        <v>185</v>
      </c>
    </row>
    <row r="70" spans="1:44" ht="29.1" customHeight="1" outlineLevel="1">
      <c r="A70" s="6" t="s">
        <v>11</v>
      </c>
      <c r="B70" s="216"/>
      <c r="C70" s="242" t="s">
        <v>190</v>
      </c>
      <c r="D70" s="242" t="s">
        <v>190</v>
      </c>
      <c r="E70" s="242" t="s">
        <v>190</v>
      </c>
      <c r="F70" s="242" t="s">
        <v>190</v>
      </c>
      <c r="G70" s="218"/>
      <c r="H70" s="219"/>
      <c r="I70" s="243"/>
      <c r="J70" s="243"/>
      <c r="K70" s="243"/>
      <c r="L70" s="243"/>
      <c r="M70" s="279"/>
      <c r="N70" s="283"/>
      <c r="O70" s="283"/>
      <c r="P70" s="283"/>
      <c r="Q70" s="283"/>
      <c r="R70" s="248"/>
      <c r="S70" s="265"/>
      <c r="T70" s="265"/>
      <c r="U70" s="265"/>
      <c r="V70" s="265"/>
      <c r="W70" s="238"/>
      <c r="X70" s="239" t="s">
        <v>241</v>
      </c>
      <c r="Y70" s="239" t="s">
        <v>241</v>
      </c>
      <c r="Z70" s="239" t="s">
        <v>241</v>
      </c>
      <c r="AA70" s="239" t="s">
        <v>241</v>
      </c>
      <c r="AB70" s="280"/>
      <c r="AC70" s="284" t="s">
        <v>241</v>
      </c>
      <c r="AD70" s="284" t="s">
        <v>241</v>
      </c>
      <c r="AE70" s="284" t="s">
        <v>241</v>
      </c>
      <c r="AF70" s="284" t="s">
        <v>241</v>
      </c>
      <c r="AG70" s="281"/>
      <c r="AH70" s="285" t="s">
        <v>241</v>
      </c>
      <c r="AI70" s="285" t="s">
        <v>241</v>
      </c>
      <c r="AJ70" s="285" t="s">
        <v>241</v>
      </c>
      <c r="AK70" s="285" t="s">
        <v>241</v>
      </c>
      <c r="AL70" s="282"/>
      <c r="AM70" s="286"/>
      <c r="AN70" s="286"/>
      <c r="AO70" s="286"/>
      <c r="AP70" s="286"/>
      <c r="AQ70" s="319"/>
      <c r="AR70" s="319"/>
    </row>
    <row r="71" spans="1:44" ht="29.1" customHeight="1" outlineLevel="1">
      <c r="A71" s="6" t="s">
        <v>14</v>
      </c>
      <c r="B71" s="216"/>
      <c r="C71" s="242" t="s">
        <v>190</v>
      </c>
      <c r="D71" s="242" t="s">
        <v>190</v>
      </c>
      <c r="E71" s="242" t="s">
        <v>190</v>
      </c>
      <c r="F71" s="242" t="s">
        <v>190</v>
      </c>
      <c r="G71" s="218"/>
      <c r="H71" s="219"/>
      <c r="I71" s="243"/>
      <c r="J71" s="243"/>
      <c r="K71" s="243"/>
      <c r="L71" s="243"/>
      <c r="M71" s="279"/>
      <c r="N71" s="283"/>
      <c r="O71" s="283"/>
      <c r="P71" s="283"/>
      <c r="Q71" s="283"/>
      <c r="R71" s="248"/>
      <c r="S71" s="265"/>
      <c r="T71" s="265"/>
      <c r="U71" s="265"/>
      <c r="V71" s="265"/>
      <c r="W71" s="238"/>
      <c r="X71" s="239" t="s">
        <v>241</v>
      </c>
      <c r="Y71" s="239" t="s">
        <v>241</v>
      </c>
      <c r="Z71" s="239" t="s">
        <v>241</v>
      </c>
      <c r="AA71" s="239" t="s">
        <v>241</v>
      </c>
      <c r="AB71" s="280"/>
      <c r="AC71" s="284" t="s">
        <v>241</v>
      </c>
      <c r="AD71" s="284" t="s">
        <v>241</v>
      </c>
      <c r="AE71" s="284" t="s">
        <v>241</v>
      </c>
      <c r="AF71" s="284" t="s">
        <v>241</v>
      </c>
      <c r="AG71" s="281"/>
      <c r="AH71" s="285" t="s">
        <v>241</v>
      </c>
      <c r="AI71" s="285" t="s">
        <v>241</v>
      </c>
      <c r="AJ71" s="285" t="s">
        <v>241</v>
      </c>
      <c r="AK71" s="285" t="s">
        <v>241</v>
      </c>
      <c r="AL71" s="282"/>
      <c r="AM71" s="286"/>
      <c r="AN71" s="286"/>
      <c r="AO71" s="286"/>
      <c r="AP71" s="286"/>
      <c r="AQ71" s="319"/>
      <c r="AR71" s="319"/>
    </row>
    <row r="72" spans="1:44" ht="29.1" customHeight="1" outlineLevel="1">
      <c r="A72" s="6" t="s">
        <v>12</v>
      </c>
      <c r="B72" s="216"/>
      <c r="C72" s="242" t="s">
        <v>190</v>
      </c>
      <c r="D72" s="242" t="s">
        <v>190</v>
      </c>
      <c r="E72" s="242" t="s">
        <v>190</v>
      </c>
      <c r="F72" s="242" t="s">
        <v>190</v>
      </c>
      <c r="G72" s="218"/>
      <c r="H72" s="219"/>
      <c r="I72" s="243"/>
      <c r="J72" s="243"/>
      <c r="K72" s="243"/>
      <c r="L72" s="243"/>
      <c r="M72" s="279"/>
      <c r="N72" s="283"/>
      <c r="O72" s="283"/>
      <c r="P72" s="283"/>
      <c r="Q72" s="283"/>
      <c r="R72" s="248"/>
      <c r="S72" s="265"/>
      <c r="T72" s="265"/>
      <c r="U72" s="265"/>
      <c r="V72" s="265"/>
      <c r="W72" s="238"/>
      <c r="X72" s="239" t="s">
        <v>241</v>
      </c>
      <c r="Y72" s="239" t="s">
        <v>241</v>
      </c>
      <c r="Z72" s="239" t="s">
        <v>241</v>
      </c>
      <c r="AA72" s="239" t="s">
        <v>241</v>
      </c>
      <c r="AB72" s="280"/>
      <c r="AC72" s="284" t="s">
        <v>241</v>
      </c>
      <c r="AD72" s="284" t="s">
        <v>241</v>
      </c>
      <c r="AE72" s="284" t="s">
        <v>241</v>
      </c>
      <c r="AF72" s="284" t="s">
        <v>241</v>
      </c>
      <c r="AG72" s="281"/>
      <c r="AH72" s="285" t="s">
        <v>241</v>
      </c>
      <c r="AI72" s="285" t="s">
        <v>241</v>
      </c>
      <c r="AJ72" s="285" t="s">
        <v>241</v>
      </c>
      <c r="AK72" s="285" t="s">
        <v>241</v>
      </c>
      <c r="AL72" s="282"/>
      <c r="AM72" s="286"/>
      <c r="AN72" s="286"/>
      <c r="AO72" s="286"/>
      <c r="AP72" s="286"/>
      <c r="AQ72" s="319"/>
      <c r="AR72" s="319"/>
    </row>
    <row r="73" spans="1:44" ht="29.1" customHeight="1" outlineLevel="1">
      <c r="A73" s="6" t="s">
        <v>25</v>
      </c>
      <c r="B73" s="216"/>
      <c r="C73" s="242" t="s">
        <v>190</v>
      </c>
      <c r="D73" s="242" t="s">
        <v>190</v>
      </c>
      <c r="E73" s="242" t="s">
        <v>190</v>
      </c>
      <c r="F73" s="242" t="s">
        <v>190</v>
      </c>
      <c r="G73" s="218"/>
      <c r="H73" s="219"/>
      <c r="I73" s="243"/>
      <c r="J73" s="243"/>
      <c r="K73" s="243"/>
      <c r="L73" s="243"/>
      <c r="M73" s="279"/>
      <c r="N73" s="283"/>
      <c r="O73" s="283"/>
      <c r="P73" s="283"/>
      <c r="Q73" s="283"/>
      <c r="R73" s="248"/>
      <c r="S73" s="265"/>
      <c r="T73" s="265"/>
      <c r="U73" s="265"/>
      <c r="V73" s="265"/>
      <c r="W73" s="238"/>
      <c r="X73" s="239" t="s">
        <v>241</v>
      </c>
      <c r="Y73" s="239" t="s">
        <v>241</v>
      </c>
      <c r="Z73" s="239" t="s">
        <v>241</v>
      </c>
      <c r="AA73" s="239" t="s">
        <v>241</v>
      </c>
      <c r="AB73" s="280"/>
      <c r="AC73" s="284" t="s">
        <v>241</v>
      </c>
      <c r="AD73" s="284" t="s">
        <v>241</v>
      </c>
      <c r="AE73" s="284" t="s">
        <v>241</v>
      </c>
      <c r="AF73" s="284" t="s">
        <v>241</v>
      </c>
      <c r="AG73" s="281"/>
      <c r="AH73" s="285" t="s">
        <v>241</v>
      </c>
      <c r="AI73" s="285" t="s">
        <v>241</v>
      </c>
      <c r="AJ73" s="285" t="s">
        <v>241</v>
      </c>
      <c r="AK73" s="285" t="s">
        <v>241</v>
      </c>
      <c r="AL73" s="282"/>
      <c r="AM73" s="286"/>
      <c r="AN73" s="286"/>
      <c r="AO73" s="286"/>
      <c r="AP73" s="286"/>
      <c r="AQ73" s="319"/>
      <c r="AR73" s="319"/>
    </row>
    <row r="74" spans="1:44" ht="29.1" customHeight="1" outlineLevel="1">
      <c r="A74" s="6" t="s">
        <v>26</v>
      </c>
      <c r="B74" s="216"/>
      <c r="C74" s="242" t="s">
        <v>190</v>
      </c>
      <c r="D74" s="242" t="s">
        <v>190</v>
      </c>
      <c r="E74" s="242" t="s">
        <v>190</v>
      </c>
      <c r="F74" s="242" t="s">
        <v>190</v>
      </c>
      <c r="G74" s="218"/>
      <c r="H74" s="219"/>
      <c r="I74" s="243"/>
      <c r="J74" s="243"/>
      <c r="K74" s="243"/>
      <c r="L74" s="243"/>
      <c r="M74" s="279"/>
      <c r="N74" s="283"/>
      <c r="O74" s="283"/>
      <c r="P74" s="283"/>
      <c r="Q74" s="283"/>
      <c r="R74" s="248"/>
      <c r="S74" s="265"/>
      <c r="T74" s="265"/>
      <c r="U74" s="265"/>
      <c r="V74" s="265"/>
      <c r="W74" s="238"/>
      <c r="X74" s="239" t="s">
        <v>241</v>
      </c>
      <c r="Y74" s="239" t="s">
        <v>241</v>
      </c>
      <c r="Z74" s="239" t="s">
        <v>241</v>
      </c>
      <c r="AA74" s="239" t="s">
        <v>241</v>
      </c>
      <c r="AB74" s="280"/>
      <c r="AC74" s="284" t="s">
        <v>241</v>
      </c>
      <c r="AD74" s="284" t="s">
        <v>241</v>
      </c>
      <c r="AE74" s="284" t="s">
        <v>241</v>
      </c>
      <c r="AF74" s="284" t="s">
        <v>241</v>
      </c>
      <c r="AG74" s="281"/>
      <c r="AH74" s="285" t="s">
        <v>241</v>
      </c>
      <c r="AI74" s="285" t="s">
        <v>241</v>
      </c>
      <c r="AJ74" s="285" t="s">
        <v>241</v>
      </c>
      <c r="AK74" s="285" t="s">
        <v>241</v>
      </c>
      <c r="AL74" s="282"/>
      <c r="AM74" s="286"/>
      <c r="AN74" s="286"/>
      <c r="AO74" s="286"/>
      <c r="AP74" s="286"/>
      <c r="AQ74" s="319"/>
      <c r="AR74" s="319"/>
    </row>
    <row r="75" spans="1:44" ht="29.1" customHeight="1" outlineLevel="1">
      <c r="A75" s="6" t="s">
        <v>5</v>
      </c>
      <c r="B75" s="216"/>
      <c r="C75" s="242" t="s">
        <v>190</v>
      </c>
      <c r="D75" s="242" t="s">
        <v>190</v>
      </c>
      <c r="E75" s="242" t="s">
        <v>190</v>
      </c>
      <c r="F75" s="242" t="s">
        <v>190</v>
      </c>
      <c r="G75" s="218"/>
      <c r="H75" s="219"/>
      <c r="I75" s="243"/>
      <c r="J75" s="243"/>
      <c r="K75" s="243"/>
      <c r="L75" s="243"/>
      <c r="M75" s="279"/>
      <c r="N75" s="283"/>
      <c r="O75" s="283"/>
      <c r="P75" s="283"/>
      <c r="Q75" s="283"/>
      <c r="R75" s="248"/>
      <c r="S75" s="265"/>
      <c r="T75" s="265"/>
      <c r="U75" s="265"/>
      <c r="V75" s="265"/>
      <c r="W75" s="238"/>
      <c r="X75" s="239" t="s">
        <v>241</v>
      </c>
      <c r="Y75" s="239" t="s">
        <v>241</v>
      </c>
      <c r="Z75" s="239" t="s">
        <v>241</v>
      </c>
      <c r="AA75" s="239" t="s">
        <v>241</v>
      </c>
      <c r="AB75" s="280"/>
      <c r="AC75" s="284" t="s">
        <v>241</v>
      </c>
      <c r="AD75" s="284" t="s">
        <v>241</v>
      </c>
      <c r="AE75" s="284" t="s">
        <v>241</v>
      </c>
      <c r="AF75" s="284" t="s">
        <v>241</v>
      </c>
      <c r="AG75" s="281"/>
      <c r="AH75" s="285" t="s">
        <v>241</v>
      </c>
      <c r="AI75" s="285" t="s">
        <v>241</v>
      </c>
      <c r="AJ75" s="285" t="s">
        <v>241</v>
      </c>
      <c r="AK75" s="285" t="s">
        <v>241</v>
      </c>
      <c r="AL75" s="282"/>
      <c r="AM75" s="286"/>
      <c r="AN75" s="286"/>
      <c r="AO75" s="286"/>
      <c r="AP75" s="286"/>
      <c r="AQ75" s="319" t="s">
        <v>185</v>
      </c>
      <c r="AR75" s="319" t="s">
        <v>185</v>
      </c>
    </row>
    <row r="76" spans="1:44" ht="29.1" customHeight="1" outlineLevel="1">
      <c r="A76" s="6" t="s">
        <v>7</v>
      </c>
      <c r="B76" s="216"/>
      <c r="C76" s="242" t="s">
        <v>190</v>
      </c>
      <c r="D76" s="242" t="s">
        <v>190</v>
      </c>
      <c r="E76" s="242" t="s">
        <v>190</v>
      </c>
      <c r="F76" s="242" t="s">
        <v>190</v>
      </c>
      <c r="G76" s="218"/>
      <c r="H76" s="219"/>
      <c r="I76" s="243"/>
      <c r="J76" s="243"/>
      <c r="K76" s="243"/>
      <c r="L76" s="243"/>
      <c r="M76" s="279"/>
      <c r="N76" s="283"/>
      <c r="O76" s="283"/>
      <c r="P76" s="283"/>
      <c r="Q76" s="283"/>
      <c r="R76" s="248"/>
      <c r="S76" s="265"/>
      <c r="T76" s="265"/>
      <c r="U76" s="265"/>
      <c r="V76" s="265"/>
      <c r="W76" s="238"/>
      <c r="X76" s="239" t="s">
        <v>241</v>
      </c>
      <c r="Y76" s="239" t="s">
        <v>241</v>
      </c>
      <c r="Z76" s="239" t="s">
        <v>241</v>
      </c>
      <c r="AA76" s="239" t="s">
        <v>241</v>
      </c>
      <c r="AB76" s="280"/>
      <c r="AC76" s="284" t="s">
        <v>241</v>
      </c>
      <c r="AD76" s="284" t="s">
        <v>241</v>
      </c>
      <c r="AE76" s="284" t="s">
        <v>241</v>
      </c>
      <c r="AF76" s="284" t="s">
        <v>241</v>
      </c>
      <c r="AG76" s="281"/>
      <c r="AH76" s="285" t="s">
        <v>241</v>
      </c>
      <c r="AI76" s="285" t="s">
        <v>241</v>
      </c>
      <c r="AJ76" s="285" t="s">
        <v>241</v>
      </c>
      <c r="AK76" s="285" t="s">
        <v>241</v>
      </c>
      <c r="AL76" s="282"/>
      <c r="AM76" s="286"/>
      <c r="AN76" s="286"/>
      <c r="AO76" s="286"/>
      <c r="AP76" s="286"/>
      <c r="AQ76" s="319" t="s">
        <v>185</v>
      </c>
      <c r="AR76" s="319" t="s">
        <v>185</v>
      </c>
    </row>
    <row r="77" spans="1:44" ht="29.1" customHeight="1" outlineLevel="1">
      <c r="A77" s="6" t="s">
        <v>1</v>
      </c>
      <c r="B77" s="216"/>
      <c r="C77" s="242" t="s">
        <v>190</v>
      </c>
      <c r="D77" s="242" t="s">
        <v>190</v>
      </c>
      <c r="E77" s="242" t="s">
        <v>190</v>
      </c>
      <c r="F77" s="242" t="s">
        <v>190</v>
      </c>
      <c r="G77" s="218"/>
      <c r="H77" s="219"/>
      <c r="I77" s="243"/>
      <c r="J77" s="243"/>
      <c r="K77" s="243"/>
      <c r="L77" s="243"/>
      <c r="M77" s="279"/>
      <c r="N77" s="283"/>
      <c r="O77" s="283"/>
      <c r="P77" s="283"/>
      <c r="Q77" s="283"/>
      <c r="R77" s="248"/>
      <c r="S77" s="265"/>
      <c r="T77" s="265"/>
      <c r="U77" s="265"/>
      <c r="V77" s="265"/>
      <c r="W77" s="238"/>
      <c r="X77" s="239" t="s">
        <v>241</v>
      </c>
      <c r="Y77" s="239" t="s">
        <v>241</v>
      </c>
      <c r="Z77" s="239" t="s">
        <v>241</v>
      </c>
      <c r="AA77" s="239" t="s">
        <v>241</v>
      </c>
      <c r="AB77" s="280"/>
      <c r="AC77" s="284" t="s">
        <v>241</v>
      </c>
      <c r="AD77" s="284" t="s">
        <v>241</v>
      </c>
      <c r="AE77" s="284" t="s">
        <v>241</v>
      </c>
      <c r="AF77" s="284" t="s">
        <v>241</v>
      </c>
      <c r="AG77" s="281"/>
      <c r="AH77" s="285" t="s">
        <v>241</v>
      </c>
      <c r="AI77" s="285" t="s">
        <v>241</v>
      </c>
      <c r="AJ77" s="285" t="s">
        <v>241</v>
      </c>
      <c r="AK77" s="285" t="s">
        <v>241</v>
      </c>
      <c r="AL77" s="282"/>
      <c r="AM77" s="286"/>
      <c r="AN77" s="286"/>
      <c r="AO77" s="286"/>
      <c r="AP77" s="286"/>
      <c r="AQ77" s="319" t="s">
        <v>185</v>
      </c>
      <c r="AR77" s="319" t="s">
        <v>185</v>
      </c>
    </row>
    <row r="78" spans="1:44" s="48" customFormat="1" ht="29.1" customHeight="1" outlineLevel="1"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87"/>
      <c r="AN78" s="287"/>
      <c r="AO78" s="287"/>
      <c r="AP78" s="320"/>
      <c r="AQ78" s="321"/>
      <c r="AR78" s="321"/>
    </row>
    <row r="79" spans="1:44" ht="30" customHeight="1" outlineLevel="1">
      <c r="A79" s="47" t="s">
        <v>29</v>
      </c>
      <c r="B79" s="216"/>
      <c r="C79" s="242"/>
      <c r="D79" s="242"/>
      <c r="E79" s="242"/>
      <c r="F79" s="242"/>
      <c r="G79" s="218"/>
      <c r="H79" s="219"/>
      <c r="I79" s="243"/>
      <c r="J79" s="243"/>
      <c r="K79" s="243"/>
      <c r="L79" s="243"/>
      <c r="M79" s="279"/>
      <c r="N79" s="283"/>
      <c r="O79" s="283"/>
      <c r="P79" s="283"/>
      <c r="Q79" s="283"/>
      <c r="R79" s="248"/>
      <c r="S79" s="265"/>
      <c r="T79" s="265"/>
      <c r="U79" s="265"/>
      <c r="V79" s="265"/>
      <c r="W79" s="238"/>
      <c r="X79" s="239"/>
      <c r="Y79" s="239"/>
      <c r="Z79" s="239"/>
      <c r="AA79" s="239"/>
      <c r="AB79" s="280"/>
      <c r="AC79" s="284"/>
      <c r="AD79" s="284"/>
      <c r="AE79" s="284"/>
      <c r="AF79" s="284"/>
      <c r="AG79" s="281"/>
      <c r="AH79" s="285"/>
      <c r="AI79" s="285"/>
      <c r="AJ79" s="285"/>
      <c r="AK79" s="285"/>
      <c r="AL79" s="282"/>
      <c r="AM79" s="286"/>
      <c r="AN79" s="286"/>
      <c r="AO79" s="286"/>
      <c r="AP79" s="286"/>
      <c r="AQ79" s="319"/>
      <c r="AR79" s="319"/>
    </row>
    <row r="80" spans="1:44" ht="30" customHeight="1" outlineLevel="1">
      <c r="A80" s="47" t="s">
        <v>28</v>
      </c>
      <c r="B80" s="216"/>
      <c r="C80" s="242"/>
      <c r="D80" s="242"/>
      <c r="E80" s="242"/>
      <c r="F80" s="242"/>
      <c r="G80" s="218"/>
      <c r="H80" s="219"/>
      <c r="I80" s="243"/>
      <c r="J80" s="243"/>
      <c r="K80" s="243"/>
      <c r="L80" s="243"/>
      <c r="M80" s="279"/>
      <c r="N80" s="283"/>
      <c r="O80" s="283"/>
      <c r="P80" s="283"/>
      <c r="Q80" s="283"/>
      <c r="R80" s="248"/>
      <c r="S80" s="265"/>
      <c r="T80" s="265"/>
      <c r="U80" s="265"/>
      <c r="V80" s="265"/>
      <c r="W80" s="238"/>
      <c r="X80" s="238"/>
      <c r="Y80" s="238"/>
      <c r="Z80" s="238"/>
      <c r="AA80" s="238"/>
      <c r="AB80" s="280"/>
      <c r="AC80" s="284"/>
      <c r="AD80" s="284"/>
      <c r="AE80" s="284"/>
      <c r="AF80" s="284"/>
      <c r="AG80" s="281"/>
      <c r="AH80" s="285"/>
      <c r="AI80" s="285"/>
      <c r="AJ80" s="285"/>
      <c r="AK80" s="285"/>
      <c r="AL80" s="282"/>
      <c r="AM80" s="286"/>
      <c r="AN80" s="286"/>
      <c r="AO80" s="286"/>
      <c r="AP80" s="286"/>
      <c r="AQ80" s="319" t="s">
        <v>185</v>
      </c>
      <c r="AR80" s="319" t="s">
        <v>185</v>
      </c>
    </row>
    <row r="81" spans="1:44" ht="30" customHeight="1" outlineLevel="1">
      <c r="A81" s="47" t="s">
        <v>42</v>
      </c>
      <c r="B81" s="216"/>
      <c r="C81" s="242"/>
      <c r="D81" s="242"/>
      <c r="E81" s="242"/>
      <c r="F81" s="242"/>
      <c r="G81" s="218"/>
      <c r="H81" s="219"/>
      <c r="I81" s="243"/>
      <c r="J81" s="243"/>
      <c r="K81" s="243"/>
      <c r="L81" s="243"/>
      <c r="M81" s="279"/>
      <c r="N81" s="283"/>
      <c r="O81" s="283"/>
      <c r="P81" s="283"/>
      <c r="Q81" s="283"/>
      <c r="R81" s="248"/>
      <c r="S81" s="265"/>
      <c r="T81" s="265"/>
      <c r="U81" s="265"/>
      <c r="V81" s="265"/>
      <c r="W81" s="238"/>
      <c r="X81" s="239"/>
      <c r="Y81" s="239"/>
      <c r="Z81" s="239"/>
      <c r="AA81" s="239"/>
      <c r="AB81" s="280"/>
      <c r="AC81" s="284"/>
      <c r="AD81" s="284"/>
      <c r="AE81" s="284"/>
      <c r="AF81" s="284"/>
      <c r="AG81" s="281"/>
      <c r="AH81" s="285"/>
      <c r="AI81" s="285"/>
      <c r="AJ81" s="285"/>
      <c r="AK81" s="285"/>
      <c r="AL81" s="282"/>
      <c r="AM81" s="286"/>
      <c r="AN81" s="286"/>
      <c r="AO81" s="286"/>
      <c r="AP81" s="286"/>
      <c r="AQ81" s="319"/>
      <c r="AR81" s="319"/>
    </row>
    <row r="82" spans="1:44">
      <c r="AQ82" s="305"/>
      <c r="AR82" s="305"/>
    </row>
  </sheetData>
  <mergeCells count="41">
    <mergeCell ref="AT3:AT5"/>
    <mergeCell ref="AM47:AP48"/>
    <mergeCell ref="AQ47:AQ49"/>
    <mergeCell ref="AR47:AR49"/>
    <mergeCell ref="I47:L48"/>
    <mergeCell ref="M47:M49"/>
    <mergeCell ref="AR3:AR5"/>
    <mergeCell ref="AH3:AK4"/>
    <mergeCell ref="AL47:AL49"/>
    <mergeCell ref="X47:AA48"/>
    <mergeCell ref="AG3:AG5"/>
    <mergeCell ref="AH47:AK48"/>
    <mergeCell ref="AB47:AB49"/>
    <mergeCell ref="AC47:AF48"/>
    <mergeCell ref="B47:B49"/>
    <mergeCell ref="C47:F48"/>
    <mergeCell ref="AM3:AP4"/>
    <mergeCell ref="AQ3:AQ5"/>
    <mergeCell ref="N47:Q48"/>
    <mergeCell ref="S47:V48"/>
    <mergeCell ref="W47:W49"/>
    <mergeCell ref="R47:R49"/>
    <mergeCell ref="AL3:AL5"/>
    <mergeCell ref="X3:AA4"/>
    <mergeCell ref="AB3:AB5"/>
    <mergeCell ref="AC3:AF4"/>
    <mergeCell ref="AG47:AG49"/>
    <mergeCell ref="A45:AR45"/>
    <mergeCell ref="G47:G49"/>
    <mergeCell ref="H47:H49"/>
    <mergeCell ref="B2:AR2"/>
    <mergeCell ref="B3:B5"/>
    <mergeCell ref="C3:F4"/>
    <mergeCell ref="G3:G5"/>
    <mergeCell ref="H3:H5"/>
    <mergeCell ref="I3:L4"/>
    <mergeCell ref="M3:M5"/>
    <mergeCell ref="N3:Q4"/>
    <mergeCell ref="R3:R5"/>
    <mergeCell ref="S3:V4"/>
    <mergeCell ref="W3:W5"/>
  </mergeCells>
  <conditionalFormatting sqref="AV5:AW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{0B4920D3-0408-4528-B757-ED7D9E0C81E9}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B4920D3-0408-4528-B757-ED7D9E0C81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AV5:AW6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AZ82"/>
  <sheetViews>
    <sheetView zoomScale="55" zoomScaleNormal="55" zoomScalePageLayoutView="85" workbookViewId="0">
      <selection activeCell="AW28" sqref="AW28"/>
    </sheetView>
  </sheetViews>
  <sheetFormatPr baseColWidth="10" defaultColWidth="10.875" defaultRowHeight="17.25" outlineLevelRow="1" outlineLevelCol="1"/>
  <cols>
    <col min="1" max="1" width="22.125" style="1" bestFit="1" customWidth="1"/>
    <col min="2" max="2" width="12.875" style="1" customWidth="1"/>
    <col min="3" max="6" width="12.375" style="1" hidden="1" customWidth="1" outlineLevel="1"/>
    <col min="7" max="7" width="13.25" style="1" customWidth="1" collapsed="1"/>
    <col min="8" max="8" width="13.875" style="1" customWidth="1"/>
    <col min="9" max="12" width="12.625" style="1" hidden="1" customWidth="1" outlineLevel="1"/>
    <col min="13" max="13" width="14" style="1" customWidth="1" collapsed="1"/>
    <col min="14" max="17" width="12.375" style="1" hidden="1" customWidth="1" outlineLevel="1"/>
    <col min="18" max="18" width="16.625" style="1" customWidth="1" collapsed="1"/>
    <col min="19" max="22" width="12.875" style="1" hidden="1" customWidth="1" outlineLevel="1"/>
    <col min="23" max="23" width="16" style="1" customWidth="1" collapsed="1"/>
    <col min="24" max="27" width="12.125" style="1" hidden="1" customWidth="1" outlineLevel="1"/>
    <col min="28" max="28" width="15.875" style="1" customWidth="1" collapsed="1"/>
    <col min="29" max="32" width="14.875" style="1" hidden="1" customWidth="1" outlineLevel="1"/>
    <col min="33" max="33" width="16.5" style="1" customWidth="1" collapsed="1"/>
    <col min="34" max="37" width="12.875" style="1" hidden="1" customWidth="1" outlineLevel="1"/>
    <col min="38" max="38" width="18" style="1" customWidth="1" collapsed="1"/>
    <col min="39" max="42" width="14.5" style="1" hidden="1" customWidth="1" outlineLevel="1"/>
    <col min="43" max="43" width="12.5" style="1" customWidth="1" collapsed="1"/>
    <col min="44" max="44" width="12.5" style="1" customWidth="1"/>
    <col min="45" max="45" width="10.875" style="1"/>
    <col min="46" max="46" width="21.75" style="1" customWidth="1"/>
    <col min="47" max="48" width="10.875" style="1"/>
    <col min="49" max="49" width="29.625" style="1" bestFit="1" customWidth="1"/>
    <col min="50" max="16384" width="10.875" style="1"/>
  </cols>
  <sheetData>
    <row r="1" spans="1:52" ht="24.95" customHeight="1">
      <c r="A1" s="405" t="s">
        <v>340</v>
      </c>
    </row>
    <row r="2" spans="1:52" ht="45" customHeight="1">
      <c r="B2" s="472" t="s">
        <v>50</v>
      </c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</row>
    <row r="3" spans="1:52" ht="30" customHeight="1">
      <c r="A3" s="4"/>
      <c r="B3" s="473" t="s">
        <v>65</v>
      </c>
      <c r="C3" s="476" t="s">
        <v>31</v>
      </c>
      <c r="D3" s="476"/>
      <c r="E3" s="476"/>
      <c r="F3" s="476"/>
      <c r="G3" s="477" t="s">
        <v>66</v>
      </c>
      <c r="H3" s="480" t="s">
        <v>64</v>
      </c>
      <c r="I3" s="482" t="s">
        <v>64</v>
      </c>
      <c r="J3" s="482"/>
      <c r="K3" s="482"/>
      <c r="L3" s="482"/>
      <c r="M3" s="483" t="s">
        <v>67</v>
      </c>
      <c r="N3" s="484" t="s">
        <v>32</v>
      </c>
      <c r="O3" s="484"/>
      <c r="P3" s="484"/>
      <c r="Q3" s="484"/>
      <c r="R3" s="485" t="s">
        <v>68</v>
      </c>
      <c r="S3" s="486" t="s">
        <v>57</v>
      </c>
      <c r="T3" s="486"/>
      <c r="U3" s="486"/>
      <c r="V3" s="486"/>
      <c r="W3" s="487" t="s">
        <v>446</v>
      </c>
      <c r="X3" s="488" t="s">
        <v>447</v>
      </c>
      <c r="Y3" s="489"/>
      <c r="Z3" s="489"/>
      <c r="AA3" s="490"/>
      <c r="AB3" s="494" t="s">
        <v>448</v>
      </c>
      <c r="AC3" s="495" t="s">
        <v>449</v>
      </c>
      <c r="AD3" s="496"/>
      <c r="AE3" s="496"/>
      <c r="AF3" s="497"/>
      <c r="AG3" s="538" t="s">
        <v>450</v>
      </c>
      <c r="AH3" s="529" t="s">
        <v>451</v>
      </c>
      <c r="AI3" s="530"/>
      <c r="AJ3" s="530"/>
      <c r="AK3" s="531"/>
      <c r="AL3" s="481" t="s">
        <v>36</v>
      </c>
      <c r="AM3" s="544" t="s">
        <v>36</v>
      </c>
      <c r="AN3" s="544"/>
      <c r="AO3" s="544"/>
      <c r="AP3" s="544"/>
      <c r="AQ3" s="523" t="s">
        <v>72</v>
      </c>
      <c r="AR3" s="523" t="s">
        <v>73</v>
      </c>
      <c r="AT3" s="539" t="s">
        <v>80</v>
      </c>
      <c r="AV3" s="375" t="s">
        <v>159</v>
      </c>
      <c r="AW3" s="376" t="s">
        <v>351</v>
      </c>
    </row>
    <row r="4" spans="1:52" ht="26.1" customHeight="1">
      <c r="A4" s="4"/>
      <c r="B4" s="474"/>
      <c r="C4" s="476"/>
      <c r="D4" s="476"/>
      <c r="E4" s="476"/>
      <c r="F4" s="476"/>
      <c r="G4" s="478"/>
      <c r="H4" s="480"/>
      <c r="I4" s="482"/>
      <c r="J4" s="482"/>
      <c r="K4" s="482"/>
      <c r="L4" s="482"/>
      <c r="M4" s="483"/>
      <c r="N4" s="484"/>
      <c r="O4" s="484"/>
      <c r="P4" s="484"/>
      <c r="Q4" s="484"/>
      <c r="R4" s="485"/>
      <c r="S4" s="486"/>
      <c r="T4" s="486"/>
      <c r="U4" s="486"/>
      <c r="V4" s="486"/>
      <c r="W4" s="487"/>
      <c r="X4" s="491"/>
      <c r="Y4" s="492"/>
      <c r="Z4" s="492"/>
      <c r="AA4" s="493"/>
      <c r="AB4" s="494"/>
      <c r="AC4" s="498"/>
      <c r="AD4" s="499"/>
      <c r="AE4" s="499"/>
      <c r="AF4" s="500"/>
      <c r="AG4" s="538"/>
      <c r="AH4" s="532"/>
      <c r="AI4" s="533"/>
      <c r="AJ4" s="533"/>
      <c r="AK4" s="534"/>
      <c r="AL4" s="481"/>
      <c r="AM4" s="544"/>
      <c r="AN4" s="544"/>
      <c r="AO4" s="544"/>
      <c r="AP4" s="544"/>
      <c r="AQ4" s="524"/>
      <c r="AR4" s="524"/>
      <c r="AT4" s="539"/>
      <c r="AV4" s="377" t="s">
        <v>46</v>
      </c>
      <c r="AW4" s="378" t="s">
        <v>158</v>
      </c>
    </row>
    <row r="5" spans="1:52" ht="26.1" customHeight="1">
      <c r="A5" s="4"/>
      <c r="B5" s="475"/>
      <c r="C5" s="431" t="s">
        <v>58</v>
      </c>
      <c r="D5" s="14" t="s">
        <v>59</v>
      </c>
      <c r="E5" s="431" t="s">
        <v>60</v>
      </c>
      <c r="F5" s="431" t="s">
        <v>154</v>
      </c>
      <c r="G5" s="479"/>
      <c r="H5" s="480"/>
      <c r="I5" s="432" t="s">
        <v>58</v>
      </c>
      <c r="J5" s="19" t="s">
        <v>59</v>
      </c>
      <c r="K5" s="432" t="s">
        <v>60</v>
      </c>
      <c r="L5" s="432" t="s">
        <v>154</v>
      </c>
      <c r="M5" s="483"/>
      <c r="N5" s="433" t="s">
        <v>58</v>
      </c>
      <c r="O5" s="23" t="s">
        <v>59</v>
      </c>
      <c r="P5" s="433" t="s">
        <v>60</v>
      </c>
      <c r="Q5" s="433" t="s">
        <v>154</v>
      </c>
      <c r="R5" s="485"/>
      <c r="S5" s="434" t="s">
        <v>58</v>
      </c>
      <c r="T5" s="28" t="s">
        <v>59</v>
      </c>
      <c r="U5" s="434" t="s">
        <v>60</v>
      </c>
      <c r="V5" s="434" t="s">
        <v>154</v>
      </c>
      <c r="W5" s="487"/>
      <c r="X5" s="425" t="s">
        <v>58</v>
      </c>
      <c r="Y5" s="32" t="s">
        <v>59</v>
      </c>
      <c r="Z5" s="425" t="s">
        <v>60</v>
      </c>
      <c r="AA5" s="425" t="s">
        <v>154</v>
      </c>
      <c r="AB5" s="494"/>
      <c r="AC5" s="426" t="s">
        <v>58</v>
      </c>
      <c r="AD5" s="36" t="s">
        <v>59</v>
      </c>
      <c r="AE5" s="426" t="s">
        <v>60</v>
      </c>
      <c r="AF5" s="426" t="s">
        <v>154</v>
      </c>
      <c r="AG5" s="538"/>
      <c r="AH5" s="427" t="s">
        <v>58</v>
      </c>
      <c r="AI5" s="40" t="s">
        <v>59</v>
      </c>
      <c r="AJ5" s="427" t="s">
        <v>60</v>
      </c>
      <c r="AK5" s="427" t="s">
        <v>154</v>
      </c>
      <c r="AL5" s="481"/>
      <c r="AM5" s="435" t="s">
        <v>58</v>
      </c>
      <c r="AN5" s="44" t="s">
        <v>59</v>
      </c>
      <c r="AO5" s="435" t="s">
        <v>60</v>
      </c>
      <c r="AP5" s="435" t="s">
        <v>154</v>
      </c>
      <c r="AQ5" s="525"/>
      <c r="AR5" s="525"/>
      <c r="AT5" s="539"/>
      <c r="AV5" s="377" t="s">
        <v>160</v>
      </c>
      <c r="AW5" s="378" t="s">
        <v>352</v>
      </c>
    </row>
    <row r="6" spans="1:52" ht="29.1" customHeight="1">
      <c r="A6" s="342" t="s">
        <v>6</v>
      </c>
      <c r="B6" s="15"/>
      <c r="C6" s="106">
        <v>20</v>
      </c>
      <c r="D6" s="106">
        <v>20</v>
      </c>
      <c r="E6" s="106">
        <v>20</v>
      </c>
      <c r="F6" s="106">
        <v>20</v>
      </c>
      <c r="G6" s="218" t="s">
        <v>52</v>
      </c>
      <c r="H6" s="20"/>
      <c r="I6" s="240"/>
      <c r="J6" s="240"/>
      <c r="K6" s="240"/>
      <c r="L6" s="240"/>
      <c r="M6" s="25"/>
      <c r="N6" s="26"/>
      <c r="O6" s="26"/>
      <c r="P6" s="26"/>
      <c r="Q6" s="26"/>
      <c r="R6" s="29"/>
      <c r="S6" s="30"/>
      <c r="T6" s="30"/>
      <c r="U6" s="30"/>
      <c r="V6" s="30"/>
      <c r="W6" s="33"/>
      <c r="X6" s="113">
        <v>622.29999999999995</v>
      </c>
      <c r="Y6" s="113">
        <v>402.71250000000003</v>
      </c>
      <c r="Z6" s="113">
        <v>153.3517156862745</v>
      </c>
      <c r="AA6" s="113">
        <v>88.522285714285715</v>
      </c>
      <c r="AB6" s="191"/>
      <c r="AC6" s="114">
        <v>622.29999999999995</v>
      </c>
      <c r="AD6" s="114">
        <v>402.71250000000003</v>
      </c>
      <c r="AE6" s="114">
        <v>153.3517156862745</v>
      </c>
      <c r="AF6" s="114">
        <v>88.522285714285715</v>
      </c>
      <c r="AG6" s="194"/>
      <c r="AH6" s="115">
        <v>622.29999999999995</v>
      </c>
      <c r="AI6" s="115">
        <v>402.71250000000003</v>
      </c>
      <c r="AJ6" s="115">
        <v>153.3517156862745</v>
      </c>
      <c r="AK6" s="115">
        <v>88.522285714285715</v>
      </c>
      <c r="AL6" s="45"/>
      <c r="AM6" s="46"/>
      <c r="AN6" s="46"/>
      <c r="AO6" s="46"/>
      <c r="AP6" s="46"/>
      <c r="AQ6" s="102">
        <v>3900</v>
      </c>
      <c r="AR6" s="102">
        <v>4200</v>
      </c>
      <c r="AT6" s="79"/>
      <c r="AV6" s="379" t="s">
        <v>161</v>
      </c>
      <c r="AW6" s="380" t="s">
        <v>353</v>
      </c>
    </row>
    <row r="7" spans="1:52" ht="29.1" customHeight="1">
      <c r="A7" s="6" t="s">
        <v>9</v>
      </c>
      <c r="B7" s="15"/>
      <c r="C7" s="106">
        <v>20</v>
      </c>
      <c r="D7" s="106">
        <v>20</v>
      </c>
      <c r="E7" s="106">
        <v>20</v>
      </c>
      <c r="F7" s="106">
        <v>20</v>
      </c>
      <c r="G7" s="218" t="s">
        <v>52</v>
      </c>
      <c r="H7" s="20"/>
      <c r="I7" s="240"/>
      <c r="J7" s="240"/>
      <c r="K7" s="240"/>
      <c r="L7" s="240"/>
      <c r="M7" s="25"/>
      <c r="N7" s="26"/>
      <c r="O7" s="26"/>
      <c r="P7" s="26"/>
      <c r="Q7" s="26"/>
      <c r="R7" s="29"/>
      <c r="S7" s="30"/>
      <c r="T7" s="30"/>
      <c r="U7" s="30"/>
      <c r="V7" s="30"/>
      <c r="W7" s="33"/>
      <c r="X7" s="113">
        <v>506.45</v>
      </c>
      <c r="Y7" s="113">
        <v>327.75</v>
      </c>
      <c r="Z7" s="113">
        <v>124.80661764705881</v>
      </c>
      <c r="AA7" s="113">
        <v>72.04457142857143</v>
      </c>
      <c r="AB7" s="191"/>
      <c r="AC7" s="114">
        <v>506.45</v>
      </c>
      <c r="AD7" s="114">
        <v>327.75</v>
      </c>
      <c r="AE7" s="114">
        <v>124.80661764705881</v>
      </c>
      <c r="AF7" s="114">
        <v>72.04457142857143</v>
      </c>
      <c r="AG7" s="194"/>
      <c r="AH7" s="115">
        <v>506.45</v>
      </c>
      <c r="AI7" s="115">
        <v>327.75</v>
      </c>
      <c r="AJ7" s="115">
        <v>124.80661764705881</v>
      </c>
      <c r="AK7" s="115">
        <v>72.04457142857143</v>
      </c>
      <c r="AL7" s="45"/>
      <c r="AM7" s="46"/>
      <c r="AN7" s="46"/>
      <c r="AO7" s="46"/>
      <c r="AP7" s="46"/>
      <c r="AQ7" s="102">
        <v>6635</v>
      </c>
      <c r="AR7" s="102">
        <v>5527</v>
      </c>
      <c r="AT7" s="79"/>
    </row>
    <row r="8" spans="1:52" ht="29.1" customHeight="1">
      <c r="A8" s="6" t="s">
        <v>18</v>
      </c>
      <c r="B8" s="15"/>
      <c r="C8" s="106">
        <v>20</v>
      </c>
      <c r="D8" s="106">
        <v>20</v>
      </c>
      <c r="E8" s="106">
        <v>20</v>
      </c>
      <c r="F8" s="106">
        <v>20</v>
      </c>
      <c r="G8" s="218" t="s">
        <v>52</v>
      </c>
      <c r="H8" s="20"/>
      <c r="I8" s="240"/>
      <c r="J8" s="240"/>
      <c r="K8" s="240"/>
      <c r="L8" s="240"/>
      <c r="M8" s="25"/>
      <c r="N8" s="26"/>
      <c r="O8" s="26"/>
      <c r="P8" s="26"/>
      <c r="Q8" s="26"/>
      <c r="R8" s="29"/>
      <c r="S8" s="30"/>
      <c r="T8" s="30"/>
      <c r="U8" s="30"/>
      <c r="V8" s="30"/>
      <c r="W8" s="33"/>
      <c r="X8" s="113">
        <v>231.7</v>
      </c>
      <c r="Y8" s="113">
        <v>149.92500000000001</v>
      </c>
      <c r="Z8" s="113">
        <v>57.090196078431376</v>
      </c>
      <c r="AA8" s="113">
        <v>32.95542857142857</v>
      </c>
      <c r="AB8" s="191"/>
      <c r="AC8" s="114">
        <v>231.7</v>
      </c>
      <c r="AD8" s="114">
        <v>149.92500000000001</v>
      </c>
      <c r="AE8" s="114">
        <v>57.090196078431376</v>
      </c>
      <c r="AF8" s="114">
        <v>32.95542857142857</v>
      </c>
      <c r="AG8" s="194"/>
      <c r="AH8" s="115">
        <v>231.7</v>
      </c>
      <c r="AI8" s="115">
        <v>149.92500000000001</v>
      </c>
      <c r="AJ8" s="115">
        <v>57.090196078431376</v>
      </c>
      <c r="AK8" s="115">
        <v>32.95542857142857</v>
      </c>
      <c r="AL8" s="45"/>
      <c r="AM8" s="46"/>
      <c r="AN8" s="46"/>
      <c r="AO8" s="46"/>
      <c r="AP8" s="46"/>
      <c r="AQ8" s="102" t="s">
        <v>140</v>
      </c>
      <c r="AR8" s="102" t="s">
        <v>140</v>
      </c>
      <c r="AT8" s="79"/>
    </row>
    <row r="9" spans="1:52" ht="29.1" customHeight="1">
      <c r="A9" s="6" t="s">
        <v>16</v>
      </c>
      <c r="B9" s="15"/>
      <c r="C9" s="106">
        <v>20</v>
      </c>
      <c r="D9" s="106">
        <v>20</v>
      </c>
      <c r="E9" s="106">
        <v>20</v>
      </c>
      <c r="F9" s="106">
        <v>20</v>
      </c>
      <c r="G9" s="218" t="s">
        <v>52</v>
      </c>
      <c r="H9" s="20"/>
      <c r="I9" s="240"/>
      <c r="J9" s="240"/>
      <c r="K9" s="240"/>
      <c r="L9" s="240"/>
      <c r="M9" s="25"/>
      <c r="N9" s="26"/>
      <c r="O9" s="26"/>
      <c r="P9" s="26"/>
      <c r="Q9" s="26"/>
      <c r="R9" s="29"/>
      <c r="S9" s="30"/>
      <c r="T9" s="30"/>
      <c r="U9" s="30"/>
      <c r="V9" s="30"/>
      <c r="W9" s="33"/>
      <c r="X9" s="113" t="s">
        <v>140</v>
      </c>
      <c r="Y9" s="113" t="s">
        <v>140</v>
      </c>
      <c r="Z9" s="113" t="s">
        <v>140</v>
      </c>
      <c r="AA9" s="113" t="s">
        <v>140</v>
      </c>
      <c r="AB9" s="191"/>
      <c r="AC9" s="114" t="s">
        <v>140</v>
      </c>
      <c r="AD9" s="114" t="s">
        <v>140</v>
      </c>
      <c r="AE9" s="114" t="s">
        <v>140</v>
      </c>
      <c r="AF9" s="114" t="s">
        <v>140</v>
      </c>
      <c r="AG9" s="194"/>
      <c r="AH9" s="115" t="s">
        <v>140</v>
      </c>
      <c r="AI9" s="115" t="s">
        <v>140</v>
      </c>
      <c r="AJ9" s="115" t="s">
        <v>140</v>
      </c>
      <c r="AK9" s="115" t="s">
        <v>140</v>
      </c>
      <c r="AL9" s="45"/>
      <c r="AM9" s="46"/>
      <c r="AN9" s="46"/>
      <c r="AO9" s="46"/>
      <c r="AP9" s="46"/>
      <c r="AQ9" s="102" t="s">
        <v>140</v>
      </c>
      <c r="AR9" s="102" t="s">
        <v>140</v>
      </c>
      <c r="AT9" s="79"/>
    </row>
    <row r="10" spans="1:52" ht="29.1" customHeight="1">
      <c r="A10" s="6" t="s">
        <v>22</v>
      </c>
      <c r="B10" s="15"/>
      <c r="C10" s="106">
        <v>20</v>
      </c>
      <c r="D10" s="106">
        <v>20</v>
      </c>
      <c r="E10" s="106">
        <v>20</v>
      </c>
      <c r="F10" s="106">
        <v>20</v>
      </c>
      <c r="G10" s="218" t="s">
        <v>52</v>
      </c>
      <c r="H10" s="20"/>
      <c r="I10" s="240"/>
      <c r="J10" s="240"/>
      <c r="K10" s="240"/>
      <c r="L10" s="240"/>
      <c r="M10" s="25"/>
      <c r="N10" s="26"/>
      <c r="O10" s="26"/>
      <c r="P10" s="26"/>
      <c r="Q10" s="26"/>
      <c r="R10" s="29"/>
      <c r="S10" s="30"/>
      <c r="T10" s="30"/>
      <c r="U10" s="30"/>
      <c r="V10" s="30"/>
      <c r="W10" s="33"/>
      <c r="X10" s="113">
        <v>382.02499999999998</v>
      </c>
      <c r="Y10" s="113">
        <v>247.20000000000002</v>
      </c>
      <c r="Z10" s="113">
        <v>94.136274509803911</v>
      </c>
      <c r="AA10" s="113">
        <v>54.33942857142857</v>
      </c>
      <c r="AB10" s="191"/>
      <c r="AC10" s="114">
        <v>382.02499999999998</v>
      </c>
      <c r="AD10" s="114">
        <v>247.20000000000002</v>
      </c>
      <c r="AE10" s="114">
        <v>94.136274509803911</v>
      </c>
      <c r="AF10" s="114">
        <v>54.33942857142857</v>
      </c>
      <c r="AG10" s="194"/>
      <c r="AH10" s="115">
        <v>382.02499999999998</v>
      </c>
      <c r="AI10" s="115">
        <v>247.20000000000002</v>
      </c>
      <c r="AJ10" s="115">
        <v>94.136274509803911</v>
      </c>
      <c r="AK10" s="115">
        <v>54.33942857142857</v>
      </c>
      <c r="AL10" s="45"/>
      <c r="AM10" s="46"/>
      <c r="AN10" s="46"/>
      <c r="AO10" s="46"/>
      <c r="AP10" s="46"/>
      <c r="AQ10" s="102" t="s">
        <v>140</v>
      </c>
      <c r="AR10" s="102" t="s">
        <v>140</v>
      </c>
      <c r="AT10" s="79"/>
    </row>
    <row r="11" spans="1:52" ht="29.1" customHeight="1">
      <c r="A11" s="6" t="s">
        <v>19</v>
      </c>
      <c r="B11" s="15"/>
      <c r="C11" s="106">
        <v>20</v>
      </c>
      <c r="D11" s="106">
        <v>20</v>
      </c>
      <c r="E11" s="106">
        <v>20</v>
      </c>
      <c r="F11" s="106">
        <v>20</v>
      </c>
      <c r="G11" s="218" t="s">
        <v>52</v>
      </c>
      <c r="H11" s="20"/>
      <c r="I11" s="240"/>
      <c r="J11" s="240"/>
      <c r="K11" s="240"/>
      <c r="L11" s="240"/>
      <c r="M11" s="25"/>
      <c r="N11" s="26"/>
      <c r="O11" s="26"/>
      <c r="P11" s="26"/>
      <c r="Q11" s="26"/>
      <c r="R11" s="29"/>
      <c r="S11" s="30"/>
      <c r="T11" s="30"/>
      <c r="U11" s="30"/>
      <c r="V11" s="30"/>
      <c r="W11" s="33"/>
      <c r="X11" s="113">
        <v>337.66250000000002</v>
      </c>
      <c r="Y11" s="113">
        <v>218.51250000000002</v>
      </c>
      <c r="Z11" s="113">
        <v>83.204411764705881</v>
      </c>
      <c r="AA11" s="113">
        <v>48.030857142857144</v>
      </c>
      <c r="AB11" s="191"/>
      <c r="AC11" s="114">
        <v>337.66250000000002</v>
      </c>
      <c r="AD11" s="114">
        <v>218.51250000000002</v>
      </c>
      <c r="AE11" s="114">
        <v>83.204411764705881</v>
      </c>
      <c r="AF11" s="114">
        <v>48.030857142857144</v>
      </c>
      <c r="AG11" s="194"/>
      <c r="AH11" s="115">
        <v>337.66250000000002</v>
      </c>
      <c r="AI11" s="115">
        <v>218.51250000000002</v>
      </c>
      <c r="AJ11" s="115">
        <v>83.204411764705881</v>
      </c>
      <c r="AK11" s="115">
        <v>48.030857142857144</v>
      </c>
      <c r="AL11" s="45"/>
      <c r="AM11" s="46"/>
      <c r="AN11" s="46"/>
      <c r="AO11" s="46"/>
      <c r="AP11" s="46"/>
      <c r="AQ11" s="102" t="s">
        <v>140</v>
      </c>
      <c r="AR11" s="102" t="s">
        <v>140</v>
      </c>
      <c r="AT11" s="79"/>
    </row>
    <row r="12" spans="1:52" ht="29.1" customHeight="1">
      <c r="A12" s="6" t="s">
        <v>3</v>
      </c>
      <c r="B12" s="15"/>
      <c r="C12" s="106">
        <v>20</v>
      </c>
      <c r="D12" s="106">
        <v>20</v>
      </c>
      <c r="E12" s="106">
        <v>20</v>
      </c>
      <c r="F12" s="106">
        <v>20</v>
      </c>
      <c r="G12" s="218" t="s">
        <v>52</v>
      </c>
      <c r="H12" s="20"/>
      <c r="I12" s="240">
        <v>100</v>
      </c>
      <c r="J12" s="240">
        <v>100</v>
      </c>
      <c r="K12" s="240">
        <v>98</v>
      </c>
      <c r="L12" s="240">
        <v>96</v>
      </c>
      <c r="M12" s="25"/>
      <c r="N12" s="26"/>
      <c r="O12" s="26"/>
      <c r="P12" s="26"/>
      <c r="Q12" s="26"/>
      <c r="R12" s="29"/>
      <c r="S12" s="30"/>
      <c r="T12" s="30"/>
      <c r="U12" s="30"/>
      <c r="V12" s="30"/>
      <c r="W12" s="33"/>
      <c r="X12" s="113">
        <v>761.6</v>
      </c>
      <c r="Y12" s="113">
        <v>492.82500000000005</v>
      </c>
      <c r="Z12" s="113">
        <v>187.66838235294119</v>
      </c>
      <c r="AA12" s="113">
        <v>108.32914285714286</v>
      </c>
      <c r="AB12" s="191"/>
      <c r="AC12" s="114">
        <v>761.6</v>
      </c>
      <c r="AD12" s="114">
        <v>492.82500000000005</v>
      </c>
      <c r="AE12" s="114">
        <v>187.66838235294119</v>
      </c>
      <c r="AF12" s="114">
        <v>108.32914285714286</v>
      </c>
      <c r="AG12" s="194"/>
      <c r="AH12" s="115">
        <v>761.6</v>
      </c>
      <c r="AI12" s="115">
        <v>492.82500000000005</v>
      </c>
      <c r="AJ12" s="115">
        <v>187.66838235294119</v>
      </c>
      <c r="AK12" s="115">
        <v>108.32914285714286</v>
      </c>
      <c r="AL12" s="45"/>
      <c r="AM12" s="46"/>
      <c r="AN12" s="46"/>
      <c r="AO12" s="46"/>
      <c r="AP12" s="46"/>
      <c r="AQ12" s="102">
        <v>3000</v>
      </c>
      <c r="AR12" s="102">
        <v>2000</v>
      </c>
      <c r="AT12" s="79"/>
    </row>
    <row r="13" spans="1:52" ht="29.1" customHeight="1">
      <c r="A13" s="6" t="s">
        <v>20</v>
      </c>
      <c r="B13" s="15"/>
      <c r="C13" s="106">
        <v>20</v>
      </c>
      <c r="D13" s="106">
        <v>20</v>
      </c>
      <c r="E13" s="106">
        <v>20</v>
      </c>
      <c r="F13" s="106">
        <v>20</v>
      </c>
      <c r="G13" s="218" t="s">
        <v>52</v>
      </c>
      <c r="H13" s="20"/>
      <c r="I13" s="240"/>
      <c r="J13" s="240"/>
      <c r="K13" s="240"/>
      <c r="L13" s="240"/>
      <c r="M13" s="25"/>
      <c r="N13" s="26"/>
      <c r="O13" s="26"/>
      <c r="P13" s="26"/>
      <c r="Q13" s="26"/>
      <c r="R13" s="29"/>
      <c r="S13" s="30"/>
      <c r="T13" s="30"/>
      <c r="U13" s="30"/>
      <c r="V13" s="30"/>
      <c r="W13" s="33"/>
      <c r="X13" s="113">
        <v>364.78750000000002</v>
      </c>
      <c r="Y13" s="113">
        <v>236.02499999999998</v>
      </c>
      <c r="Z13" s="113">
        <v>89.885784313725495</v>
      </c>
      <c r="AA13" s="113">
        <v>51.884571428571427</v>
      </c>
      <c r="AB13" s="191"/>
      <c r="AC13" s="114">
        <v>364.78750000000002</v>
      </c>
      <c r="AD13" s="114">
        <v>236.02499999999998</v>
      </c>
      <c r="AE13" s="114">
        <v>89.885784313725495</v>
      </c>
      <c r="AF13" s="114">
        <v>51.884571428571427</v>
      </c>
      <c r="AG13" s="194"/>
      <c r="AH13" s="115">
        <v>364.78750000000002</v>
      </c>
      <c r="AI13" s="115">
        <v>236.02499999999998</v>
      </c>
      <c r="AJ13" s="115">
        <v>89.885784313725495</v>
      </c>
      <c r="AK13" s="115">
        <v>51.884571428571427</v>
      </c>
      <c r="AL13" s="45"/>
      <c r="AM13" s="46"/>
      <c r="AN13" s="46"/>
      <c r="AO13" s="46"/>
      <c r="AP13" s="46"/>
      <c r="AQ13" s="102" t="s">
        <v>140</v>
      </c>
      <c r="AR13" s="102" t="s">
        <v>140</v>
      </c>
      <c r="AT13" s="79"/>
    </row>
    <row r="14" spans="1:52" ht="29.1" customHeight="1">
      <c r="A14" s="6" t="s">
        <v>13</v>
      </c>
      <c r="B14" s="15"/>
      <c r="C14" s="106">
        <v>20</v>
      </c>
      <c r="D14" s="106">
        <v>20</v>
      </c>
      <c r="E14" s="106">
        <v>20</v>
      </c>
      <c r="F14" s="106">
        <v>20</v>
      </c>
      <c r="G14" s="218" t="s">
        <v>52</v>
      </c>
      <c r="H14" s="20"/>
      <c r="I14" s="240"/>
      <c r="J14" s="240"/>
      <c r="K14" s="240"/>
      <c r="L14" s="240"/>
      <c r="M14" s="25"/>
      <c r="N14" s="26"/>
      <c r="O14" s="26"/>
      <c r="P14" s="26"/>
      <c r="Q14" s="26"/>
      <c r="R14" s="29"/>
      <c r="S14" s="30"/>
      <c r="T14" s="30"/>
      <c r="U14" s="30"/>
      <c r="V14" s="30"/>
      <c r="W14" s="33"/>
      <c r="X14" s="113">
        <v>558.25</v>
      </c>
      <c r="Y14" s="113">
        <v>361.23749999999995</v>
      </c>
      <c r="Z14" s="113">
        <v>137.56519607843137</v>
      </c>
      <c r="AA14" s="113">
        <v>79.405714285714282</v>
      </c>
      <c r="AB14" s="191"/>
      <c r="AC14" s="114">
        <v>558.25</v>
      </c>
      <c r="AD14" s="114">
        <v>361.23749999999995</v>
      </c>
      <c r="AE14" s="114">
        <v>137.56519607843137</v>
      </c>
      <c r="AF14" s="114">
        <v>79.405714285714282</v>
      </c>
      <c r="AG14" s="194"/>
      <c r="AH14" s="115">
        <v>558.25</v>
      </c>
      <c r="AI14" s="115">
        <v>361.23749999999995</v>
      </c>
      <c r="AJ14" s="115">
        <v>137.56519607843137</v>
      </c>
      <c r="AK14" s="115">
        <v>79.405714285714282</v>
      </c>
      <c r="AL14" s="45"/>
      <c r="AM14" s="46"/>
      <c r="AN14" s="46"/>
      <c r="AO14" s="46"/>
      <c r="AP14" s="46"/>
      <c r="AQ14" s="102" t="s">
        <v>140</v>
      </c>
      <c r="AR14" s="102" t="s">
        <v>140</v>
      </c>
      <c r="AT14" s="79"/>
    </row>
    <row r="15" spans="1:52" ht="29.1" customHeight="1">
      <c r="A15" s="6" t="s">
        <v>4</v>
      </c>
      <c r="B15" s="15"/>
      <c r="C15" s="106">
        <v>20</v>
      </c>
      <c r="D15" s="106">
        <v>20</v>
      </c>
      <c r="E15" s="106">
        <v>20</v>
      </c>
      <c r="F15" s="106">
        <v>20</v>
      </c>
      <c r="G15" s="218" t="s">
        <v>52</v>
      </c>
      <c r="H15" s="20"/>
      <c r="I15" s="240"/>
      <c r="J15" s="240"/>
      <c r="K15" s="240"/>
      <c r="L15" s="240"/>
      <c r="M15" s="25"/>
      <c r="N15" s="26"/>
      <c r="O15" s="26"/>
      <c r="P15" s="26"/>
      <c r="Q15" s="26"/>
      <c r="R15" s="29"/>
      <c r="S15" s="30"/>
      <c r="T15" s="30"/>
      <c r="U15" s="30"/>
      <c r="V15" s="30"/>
      <c r="W15" s="33"/>
      <c r="X15" s="113">
        <v>609.96249999999998</v>
      </c>
      <c r="Y15" s="113">
        <v>394.72499999999997</v>
      </c>
      <c r="Z15" s="113">
        <v>150.31666666666666</v>
      </c>
      <c r="AA15" s="113">
        <v>86.770285714285706</v>
      </c>
      <c r="AB15" s="191"/>
      <c r="AC15" s="114">
        <v>609.96249999999998</v>
      </c>
      <c r="AD15" s="114">
        <v>394.72499999999997</v>
      </c>
      <c r="AE15" s="114">
        <v>150.31666666666666</v>
      </c>
      <c r="AF15" s="114">
        <v>86.770285714285706</v>
      </c>
      <c r="AG15" s="194"/>
      <c r="AH15" s="115">
        <v>609.96249999999998</v>
      </c>
      <c r="AI15" s="115">
        <v>394.72499999999997</v>
      </c>
      <c r="AJ15" s="115">
        <v>150.31666666666666</v>
      </c>
      <c r="AK15" s="115">
        <v>86.770285714285706</v>
      </c>
      <c r="AL15" s="45"/>
      <c r="AM15" s="46"/>
      <c r="AN15" s="46"/>
      <c r="AO15" s="46"/>
      <c r="AP15" s="46"/>
      <c r="AQ15" s="102">
        <v>24000</v>
      </c>
      <c r="AR15" s="102">
        <v>22000</v>
      </c>
      <c r="AT15" s="79"/>
      <c r="AX15"/>
      <c r="AY15"/>
      <c r="AZ15"/>
    </row>
    <row r="16" spans="1:52" ht="29.1" customHeight="1">
      <c r="A16" s="7" t="s">
        <v>0</v>
      </c>
      <c r="B16" s="15"/>
      <c r="C16" s="106">
        <v>20</v>
      </c>
      <c r="D16" s="106">
        <v>20</v>
      </c>
      <c r="E16" s="106">
        <v>20</v>
      </c>
      <c r="F16" s="106">
        <v>20</v>
      </c>
      <c r="G16" s="218" t="s">
        <v>52</v>
      </c>
      <c r="H16" s="20"/>
      <c r="I16" s="240" t="s">
        <v>79</v>
      </c>
      <c r="J16" s="240" t="s">
        <v>79</v>
      </c>
      <c r="K16" s="240" t="s">
        <v>79</v>
      </c>
      <c r="L16" s="240" t="s">
        <v>79</v>
      </c>
      <c r="M16" s="25"/>
      <c r="N16" s="26"/>
      <c r="O16" s="26"/>
      <c r="P16" s="26"/>
      <c r="Q16" s="26"/>
      <c r="R16" s="29"/>
      <c r="S16" s="30"/>
      <c r="T16" s="30"/>
      <c r="U16" s="30"/>
      <c r="V16" s="30"/>
      <c r="W16" s="33"/>
      <c r="X16" s="113">
        <v>616.17499999999995</v>
      </c>
      <c r="Y16" s="113">
        <v>398.70000000000005</v>
      </c>
      <c r="Z16" s="113">
        <v>151.83063725490194</v>
      </c>
      <c r="AA16" s="113">
        <v>87.644571428571425</v>
      </c>
      <c r="AB16" s="191"/>
      <c r="AC16" s="114">
        <v>616.17499999999995</v>
      </c>
      <c r="AD16" s="114">
        <v>398.70000000000005</v>
      </c>
      <c r="AE16" s="114">
        <v>151.83063725490194</v>
      </c>
      <c r="AF16" s="114">
        <v>87.644571428571425</v>
      </c>
      <c r="AG16" s="194"/>
      <c r="AH16" s="115">
        <v>616.17499999999995</v>
      </c>
      <c r="AI16" s="115">
        <v>398.70000000000005</v>
      </c>
      <c r="AJ16" s="115">
        <v>151.83063725490194</v>
      </c>
      <c r="AK16" s="115">
        <v>87.644571428571425</v>
      </c>
      <c r="AL16" s="45"/>
      <c r="AM16" s="46">
        <v>2</v>
      </c>
      <c r="AN16" s="46">
        <v>2</v>
      </c>
      <c r="AO16" s="46">
        <v>2</v>
      </c>
      <c r="AP16" s="46"/>
      <c r="AQ16" s="102">
        <v>47000</v>
      </c>
      <c r="AR16" s="102">
        <v>46000</v>
      </c>
      <c r="AT16" s="79"/>
      <c r="AX16" s="138"/>
      <c r="AY16" s="138"/>
      <c r="AZ16" s="138"/>
    </row>
    <row r="17" spans="1:46" ht="29.1" customHeight="1">
      <c r="A17" s="6" t="s">
        <v>15</v>
      </c>
      <c r="B17" s="15"/>
      <c r="C17" s="106">
        <v>20</v>
      </c>
      <c r="D17" s="106">
        <v>20</v>
      </c>
      <c r="E17" s="106">
        <v>20</v>
      </c>
      <c r="F17" s="106">
        <v>20</v>
      </c>
      <c r="G17" s="218" t="s">
        <v>52</v>
      </c>
      <c r="H17" s="20"/>
      <c r="I17" s="240"/>
      <c r="J17" s="240"/>
      <c r="K17" s="240"/>
      <c r="L17" s="240"/>
      <c r="M17" s="25"/>
      <c r="N17" s="26"/>
      <c r="O17" s="26"/>
      <c r="P17" s="26"/>
      <c r="Q17" s="26"/>
      <c r="R17" s="29"/>
      <c r="S17" s="30"/>
      <c r="T17" s="30"/>
      <c r="U17" s="30"/>
      <c r="V17" s="30"/>
      <c r="W17" s="33"/>
      <c r="X17" s="113">
        <v>372.13749999999999</v>
      </c>
      <c r="Y17" s="113">
        <v>240.82500000000002</v>
      </c>
      <c r="Z17" s="113">
        <v>91.705392156862743</v>
      </c>
      <c r="AA17" s="113">
        <v>52.937142857142859</v>
      </c>
      <c r="AB17" s="191"/>
      <c r="AC17" s="114">
        <v>372.13749999999999</v>
      </c>
      <c r="AD17" s="114">
        <v>240.82500000000002</v>
      </c>
      <c r="AE17" s="114">
        <v>91.705392156862743</v>
      </c>
      <c r="AF17" s="114">
        <v>52.937142857142859</v>
      </c>
      <c r="AG17" s="194"/>
      <c r="AH17" s="115">
        <v>372.13749999999999</v>
      </c>
      <c r="AI17" s="115">
        <v>240.82500000000002</v>
      </c>
      <c r="AJ17" s="115">
        <v>91.705392156862743</v>
      </c>
      <c r="AK17" s="115">
        <v>52.937142857142859</v>
      </c>
      <c r="AL17" s="45"/>
      <c r="AM17" s="46"/>
      <c r="AN17" s="46"/>
      <c r="AO17" s="46"/>
      <c r="AP17" s="46"/>
      <c r="AQ17" s="102" t="s">
        <v>140</v>
      </c>
      <c r="AR17" s="102" t="s">
        <v>140</v>
      </c>
      <c r="AT17" s="79"/>
    </row>
    <row r="18" spans="1:46" ht="29.1" customHeight="1">
      <c r="A18" s="6" t="s">
        <v>21</v>
      </c>
      <c r="B18" s="15"/>
      <c r="C18" s="106">
        <v>20</v>
      </c>
      <c r="D18" s="106">
        <v>20</v>
      </c>
      <c r="E18" s="106">
        <v>20</v>
      </c>
      <c r="F18" s="106">
        <v>20</v>
      </c>
      <c r="G18" s="218" t="s">
        <v>52</v>
      </c>
      <c r="H18" s="20"/>
      <c r="I18" s="240"/>
      <c r="J18" s="240"/>
      <c r="K18" s="240"/>
      <c r="L18" s="240"/>
      <c r="M18" s="25"/>
      <c r="N18" s="26"/>
      <c r="O18" s="26"/>
      <c r="P18" s="26"/>
      <c r="Q18" s="26"/>
      <c r="R18" s="29"/>
      <c r="S18" s="30"/>
      <c r="T18" s="30"/>
      <c r="U18" s="30"/>
      <c r="V18" s="30"/>
      <c r="W18" s="33"/>
      <c r="X18" s="113">
        <v>317.27499999999998</v>
      </c>
      <c r="Y18" s="113">
        <v>205.35000000000002</v>
      </c>
      <c r="Z18" s="113">
        <v>78.193382352941171</v>
      </c>
      <c r="AA18" s="113">
        <v>45.137142857142855</v>
      </c>
      <c r="AB18" s="191"/>
      <c r="AC18" s="114">
        <v>317.27499999999998</v>
      </c>
      <c r="AD18" s="114">
        <v>205.35000000000002</v>
      </c>
      <c r="AE18" s="114">
        <v>78.193382352941171</v>
      </c>
      <c r="AF18" s="114">
        <v>45.137142857142855</v>
      </c>
      <c r="AG18" s="194"/>
      <c r="AH18" s="115">
        <v>317.27499999999998</v>
      </c>
      <c r="AI18" s="115">
        <v>205.35000000000002</v>
      </c>
      <c r="AJ18" s="115">
        <v>78.193382352941171</v>
      </c>
      <c r="AK18" s="115">
        <v>45.137142857142855</v>
      </c>
      <c r="AL18" s="45"/>
      <c r="AM18" s="46"/>
      <c r="AN18" s="46"/>
      <c r="AO18" s="46"/>
      <c r="AP18" s="46"/>
      <c r="AQ18" s="102" t="s">
        <v>140</v>
      </c>
      <c r="AR18" s="102" t="s">
        <v>140</v>
      </c>
      <c r="AT18" s="79"/>
    </row>
    <row r="19" spans="1:46" ht="29.1" customHeight="1">
      <c r="A19" s="6" t="s">
        <v>10</v>
      </c>
      <c r="B19" s="15"/>
      <c r="C19" s="106">
        <v>20</v>
      </c>
      <c r="D19" s="106">
        <v>20</v>
      </c>
      <c r="E19" s="106">
        <v>20</v>
      </c>
      <c r="F19" s="106">
        <v>20</v>
      </c>
      <c r="G19" s="218" t="s">
        <v>52</v>
      </c>
      <c r="H19" s="20"/>
      <c r="I19" s="240"/>
      <c r="J19" s="240"/>
      <c r="K19" s="240"/>
      <c r="L19" s="240"/>
      <c r="M19" s="25"/>
      <c r="N19" s="26"/>
      <c r="O19" s="26"/>
      <c r="P19" s="26"/>
      <c r="Q19" s="26"/>
      <c r="R19" s="29"/>
      <c r="S19" s="30"/>
      <c r="T19" s="30"/>
      <c r="U19" s="30"/>
      <c r="V19" s="30"/>
      <c r="W19" s="33"/>
      <c r="X19" s="113">
        <v>526.83749999999998</v>
      </c>
      <c r="Y19" s="113">
        <v>340.91250000000002</v>
      </c>
      <c r="Z19" s="113">
        <v>129.81764705882352</v>
      </c>
      <c r="AA19" s="113">
        <v>74.938285714285712</v>
      </c>
      <c r="AB19" s="191"/>
      <c r="AC19" s="114">
        <v>526.83749999999998</v>
      </c>
      <c r="AD19" s="114">
        <v>340.91250000000002</v>
      </c>
      <c r="AE19" s="114">
        <v>129.81764705882352</v>
      </c>
      <c r="AF19" s="114">
        <v>74.938285714285712</v>
      </c>
      <c r="AG19" s="194"/>
      <c r="AH19" s="115">
        <v>526.83749999999998</v>
      </c>
      <c r="AI19" s="115">
        <v>340.91250000000002</v>
      </c>
      <c r="AJ19" s="115">
        <v>129.81764705882352</v>
      </c>
      <c r="AK19" s="115">
        <v>74.938285714285712</v>
      </c>
      <c r="AL19" s="45"/>
      <c r="AM19" s="46"/>
      <c r="AN19" s="46"/>
      <c r="AO19" s="46"/>
      <c r="AP19" s="46"/>
      <c r="AQ19" s="102" t="s">
        <v>140</v>
      </c>
      <c r="AR19" s="102" t="s">
        <v>140</v>
      </c>
      <c r="AT19" s="79"/>
    </row>
    <row r="20" spans="1:46" ht="29.1" customHeight="1">
      <c r="A20" s="6" t="s">
        <v>2</v>
      </c>
      <c r="B20" s="15"/>
      <c r="C20" s="106">
        <v>20</v>
      </c>
      <c r="D20" s="106">
        <v>20</v>
      </c>
      <c r="E20" s="106">
        <v>20</v>
      </c>
      <c r="F20" s="106">
        <v>20</v>
      </c>
      <c r="G20" s="218" t="s">
        <v>52</v>
      </c>
      <c r="H20" s="20"/>
      <c r="I20" s="240"/>
      <c r="J20" s="240"/>
      <c r="K20" s="240"/>
      <c r="L20" s="240"/>
      <c r="M20" s="25"/>
      <c r="N20" s="26"/>
      <c r="O20" s="26"/>
      <c r="P20" s="26"/>
      <c r="Q20" s="26"/>
      <c r="R20" s="29"/>
      <c r="S20" s="30"/>
      <c r="T20" s="30"/>
      <c r="U20" s="30"/>
      <c r="V20" s="30"/>
      <c r="W20" s="33"/>
      <c r="X20" s="113">
        <v>405.38749999999999</v>
      </c>
      <c r="Y20" s="113">
        <v>262.35000000000002</v>
      </c>
      <c r="Z20" s="113">
        <v>99.907843137254901</v>
      </c>
      <c r="AA20" s="113">
        <v>57.672000000000004</v>
      </c>
      <c r="AB20" s="191"/>
      <c r="AC20" s="114">
        <v>405.38749999999999</v>
      </c>
      <c r="AD20" s="114">
        <v>262.35000000000002</v>
      </c>
      <c r="AE20" s="114">
        <v>99.907843137254901</v>
      </c>
      <c r="AF20" s="114">
        <v>57.672000000000004</v>
      </c>
      <c r="AG20" s="194"/>
      <c r="AH20" s="115">
        <v>405.38749999999999</v>
      </c>
      <c r="AI20" s="115">
        <v>262.35000000000002</v>
      </c>
      <c r="AJ20" s="115">
        <v>99.907843137254901</v>
      </c>
      <c r="AK20" s="115">
        <v>57.672000000000004</v>
      </c>
      <c r="AL20" s="45"/>
      <c r="AM20" s="46"/>
      <c r="AN20" s="46"/>
      <c r="AO20" s="46"/>
      <c r="AP20" s="46"/>
      <c r="AQ20" s="102">
        <v>3000</v>
      </c>
      <c r="AR20" s="102">
        <v>3000</v>
      </c>
      <c r="AT20" s="79"/>
    </row>
    <row r="21" spans="1:46" ht="29.1" customHeight="1">
      <c r="A21" s="6" t="s">
        <v>23</v>
      </c>
      <c r="B21" s="15"/>
      <c r="C21" s="106">
        <v>20</v>
      </c>
      <c r="D21" s="106">
        <v>20</v>
      </c>
      <c r="E21" s="106">
        <v>20</v>
      </c>
      <c r="F21" s="106">
        <v>20</v>
      </c>
      <c r="G21" s="218" t="s">
        <v>52</v>
      </c>
      <c r="H21" s="20"/>
      <c r="I21" s="240"/>
      <c r="J21" s="240"/>
      <c r="K21" s="240"/>
      <c r="L21" s="240"/>
      <c r="M21" s="25"/>
      <c r="N21" s="26"/>
      <c r="O21" s="26"/>
      <c r="P21" s="26"/>
      <c r="Q21" s="26"/>
      <c r="R21" s="29"/>
      <c r="S21" s="30"/>
      <c r="T21" s="30"/>
      <c r="U21" s="30"/>
      <c r="V21" s="30"/>
      <c r="W21" s="33"/>
      <c r="X21" s="113">
        <v>425.77499999999998</v>
      </c>
      <c r="Y21" s="113">
        <v>275.51250000000005</v>
      </c>
      <c r="Z21" s="113">
        <v>104.91887254901961</v>
      </c>
      <c r="AA21" s="113">
        <v>60.562285714285721</v>
      </c>
      <c r="AB21" s="191"/>
      <c r="AC21" s="114">
        <v>425.77499999999998</v>
      </c>
      <c r="AD21" s="114">
        <v>275.51250000000005</v>
      </c>
      <c r="AE21" s="114">
        <v>104.91887254901961</v>
      </c>
      <c r="AF21" s="114">
        <v>60.562285714285721</v>
      </c>
      <c r="AG21" s="194"/>
      <c r="AH21" s="115">
        <v>425.77499999999998</v>
      </c>
      <c r="AI21" s="115">
        <v>275.51250000000005</v>
      </c>
      <c r="AJ21" s="115">
        <v>104.91887254901961</v>
      </c>
      <c r="AK21" s="115">
        <v>60.562285714285721</v>
      </c>
      <c r="AL21" s="45"/>
      <c r="AM21" s="46"/>
      <c r="AN21" s="46"/>
      <c r="AO21" s="46"/>
      <c r="AP21" s="46"/>
      <c r="AQ21" s="102" t="s">
        <v>140</v>
      </c>
      <c r="AR21" s="102" t="s">
        <v>140</v>
      </c>
      <c r="AT21" s="79"/>
    </row>
    <row r="22" spans="1:46" ht="29.1" customHeight="1">
      <c r="A22" s="6" t="s">
        <v>17</v>
      </c>
      <c r="B22" s="15"/>
      <c r="C22" s="106">
        <v>20</v>
      </c>
      <c r="D22" s="106">
        <v>20</v>
      </c>
      <c r="E22" s="106">
        <v>20</v>
      </c>
      <c r="F22" s="106">
        <v>20</v>
      </c>
      <c r="G22" s="218" t="s">
        <v>52</v>
      </c>
      <c r="H22" s="20"/>
      <c r="I22" s="240"/>
      <c r="J22" s="240"/>
      <c r="K22" s="240"/>
      <c r="L22" s="240"/>
      <c r="M22" s="25"/>
      <c r="N22" s="26"/>
      <c r="O22" s="26"/>
      <c r="P22" s="26"/>
      <c r="Q22" s="26"/>
      <c r="R22" s="29"/>
      <c r="S22" s="30"/>
      <c r="T22" s="30"/>
      <c r="U22" s="30"/>
      <c r="V22" s="30"/>
      <c r="W22" s="33"/>
      <c r="X22" s="113">
        <v>378.96249999999998</v>
      </c>
      <c r="Y22" s="113">
        <v>245.21249999999998</v>
      </c>
      <c r="Z22" s="113">
        <v>93.375735294117646</v>
      </c>
      <c r="AA22" s="113">
        <v>53.900571428571425</v>
      </c>
      <c r="AB22" s="191"/>
      <c r="AC22" s="114">
        <v>378.96249999999998</v>
      </c>
      <c r="AD22" s="114">
        <v>245.21249999999998</v>
      </c>
      <c r="AE22" s="114">
        <v>93.375735294117646</v>
      </c>
      <c r="AF22" s="114">
        <v>53.900571428571425</v>
      </c>
      <c r="AG22" s="194"/>
      <c r="AH22" s="115">
        <v>378.96249999999998</v>
      </c>
      <c r="AI22" s="115">
        <v>245.21249999999998</v>
      </c>
      <c r="AJ22" s="115">
        <v>93.375735294117646</v>
      </c>
      <c r="AK22" s="115">
        <v>53.900571428571425</v>
      </c>
      <c r="AL22" s="45"/>
      <c r="AM22" s="46"/>
      <c r="AN22" s="46"/>
      <c r="AO22" s="46"/>
      <c r="AP22" s="46"/>
      <c r="AQ22" s="102" t="s">
        <v>140</v>
      </c>
      <c r="AR22" s="102" t="s">
        <v>140</v>
      </c>
      <c r="AT22" s="79"/>
    </row>
    <row r="23" spans="1:46" ht="29.1" customHeight="1">
      <c r="A23" s="6" t="s">
        <v>24</v>
      </c>
      <c r="B23" s="15"/>
      <c r="C23" s="106">
        <v>20</v>
      </c>
      <c r="D23" s="106">
        <v>20</v>
      </c>
      <c r="E23" s="106">
        <v>20</v>
      </c>
      <c r="F23" s="106">
        <v>20</v>
      </c>
      <c r="G23" s="218" t="s">
        <v>52</v>
      </c>
      <c r="H23" s="20"/>
      <c r="I23" s="240"/>
      <c r="J23" s="240"/>
      <c r="K23" s="240"/>
      <c r="L23" s="240"/>
      <c r="M23" s="25"/>
      <c r="N23" s="26"/>
      <c r="O23" s="26"/>
      <c r="P23" s="26"/>
      <c r="Q23" s="26"/>
      <c r="R23" s="29"/>
      <c r="S23" s="30"/>
      <c r="T23" s="30"/>
      <c r="U23" s="30"/>
      <c r="V23" s="30"/>
      <c r="W23" s="33"/>
      <c r="X23" s="113">
        <v>525</v>
      </c>
      <c r="Y23" s="113">
        <v>339.71249999999998</v>
      </c>
      <c r="Z23" s="113">
        <v>129.36274509803923</v>
      </c>
      <c r="AA23" s="113">
        <v>74.674285714285716</v>
      </c>
      <c r="AB23" s="191"/>
      <c r="AC23" s="114">
        <v>525</v>
      </c>
      <c r="AD23" s="114">
        <v>339.71249999999998</v>
      </c>
      <c r="AE23" s="114">
        <v>129.36274509803923</v>
      </c>
      <c r="AF23" s="114">
        <v>74.674285714285716</v>
      </c>
      <c r="AG23" s="194"/>
      <c r="AH23" s="115">
        <v>525</v>
      </c>
      <c r="AI23" s="115">
        <v>339.71249999999998</v>
      </c>
      <c r="AJ23" s="115">
        <v>129.36274509803923</v>
      </c>
      <c r="AK23" s="115">
        <v>74.674285714285716</v>
      </c>
      <c r="AL23" s="45"/>
      <c r="AM23" s="46"/>
      <c r="AN23" s="46"/>
      <c r="AO23" s="46"/>
      <c r="AP23" s="46"/>
      <c r="AQ23" s="102" t="s">
        <v>140</v>
      </c>
      <c r="AR23" s="102" t="s">
        <v>140</v>
      </c>
      <c r="AT23" s="79"/>
    </row>
    <row r="24" spans="1:46" ht="29.1" customHeight="1">
      <c r="A24" s="6" t="s">
        <v>27</v>
      </c>
      <c r="B24" s="15"/>
      <c r="C24" s="106">
        <v>20</v>
      </c>
      <c r="D24" s="106">
        <v>20</v>
      </c>
      <c r="E24" s="106">
        <v>20</v>
      </c>
      <c r="F24" s="106">
        <v>20</v>
      </c>
      <c r="G24" s="218" t="s">
        <v>52</v>
      </c>
      <c r="H24" s="20"/>
      <c r="I24" s="240"/>
      <c r="J24" s="240"/>
      <c r="K24" s="240"/>
      <c r="L24" s="240"/>
      <c r="M24" s="25"/>
      <c r="N24" s="26"/>
      <c r="O24" s="26"/>
      <c r="P24" s="26"/>
      <c r="Q24" s="26"/>
      <c r="R24" s="29"/>
      <c r="S24" s="30"/>
      <c r="T24" s="30"/>
      <c r="U24" s="30"/>
      <c r="V24" s="30"/>
      <c r="W24" s="33"/>
      <c r="X24" s="113">
        <v>330.22500000000002</v>
      </c>
      <c r="Y24" s="113">
        <v>213.71249999999998</v>
      </c>
      <c r="Z24" s="113">
        <v>81.384803921568633</v>
      </c>
      <c r="AA24" s="113">
        <v>46.978285714285718</v>
      </c>
      <c r="AB24" s="191"/>
      <c r="AC24" s="114">
        <v>330.22500000000002</v>
      </c>
      <c r="AD24" s="114">
        <v>213.71249999999998</v>
      </c>
      <c r="AE24" s="114">
        <v>81.384803921568633</v>
      </c>
      <c r="AF24" s="114">
        <v>46.978285714285718</v>
      </c>
      <c r="AG24" s="194"/>
      <c r="AH24" s="115">
        <v>330.22500000000002</v>
      </c>
      <c r="AI24" s="115">
        <v>213.71249999999998</v>
      </c>
      <c r="AJ24" s="115">
        <v>81.384803921568633</v>
      </c>
      <c r="AK24" s="115">
        <v>46.978285714285718</v>
      </c>
      <c r="AL24" s="45"/>
      <c r="AM24" s="46"/>
      <c r="AN24" s="46"/>
      <c r="AO24" s="46"/>
      <c r="AP24" s="46"/>
      <c r="AQ24" s="102" t="s">
        <v>140</v>
      </c>
      <c r="AR24" s="102" t="s">
        <v>140</v>
      </c>
      <c r="AT24" s="79"/>
    </row>
    <row r="25" spans="1:46" ht="29.1" customHeight="1">
      <c r="A25" s="6" t="s">
        <v>8</v>
      </c>
      <c r="B25" s="15"/>
      <c r="C25" s="106">
        <v>20</v>
      </c>
      <c r="D25" s="106">
        <v>20</v>
      </c>
      <c r="E25" s="106">
        <v>20</v>
      </c>
      <c r="F25" s="106">
        <v>20</v>
      </c>
      <c r="G25" s="218" t="s">
        <v>52</v>
      </c>
      <c r="H25" s="20"/>
      <c r="I25" s="240"/>
      <c r="J25" s="240"/>
      <c r="K25" s="240"/>
      <c r="L25" s="240"/>
      <c r="M25" s="25"/>
      <c r="N25" s="26"/>
      <c r="O25" s="26"/>
      <c r="P25" s="26"/>
      <c r="Q25" s="26"/>
      <c r="R25" s="29"/>
      <c r="S25" s="30"/>
      <c r="T25" s="30"/>
      <c r="U25" s="30"/>
      <c r="V25" s="30"/>
      <c r="W25" s="33"/>
      <c r="X25" s="113">
        <v>659.92499999999995</v>
      </c>
      <c r="Y25" s="113">
        <v>427.01250000000005</v>
      </c>
      <c r="Z25" s="113">
        <v>162.61323529411766</v>
      </c>
      <c r="AA25" s="113">
        <v>93.867428571428576</v>
      </c>
      <c r="AB25" s="191"/>
      <c r="AC25" s="114">
        <v>659.92499999999995</v>
      </c>
      <c r="AD25" s="114">
        <v>427.01250000000005</v>
      </c>
      <c r="AE25" s="114">
        <v>162.61323529411766</v>
      </c>
      <c r="AF25" s="114">
        <v>93.867428571428576</v>
      </c>
      <c r="AG25" s="194"/>
      <c r="AH25" s="115">
        <v>659.92499999999995</v>
      </c>
      <c r="AI25" s="115">
        <v>427.01250000000005</v>
      </c>
      <c r="AJ25" s="115">
        <v>162.61323529411766</v>
      </c>
      <c r="AK25" s="115">
        <v>93.867428571428576</v>
      </c>
      <c r="AL25" s="45"/>
      <c r="AM25" s="46"/>
      <c r="AN25" s="46"/>
      <c r="AO25" s="46"/>
      <c r="AP25" s="46"/>
      <c r="AQ25" s="102">
        <v>500</v>
      </c>
      <c r="AR25" s="102">
        <v>500</v>
      </c>
      <c r="AT25" s="79"/>
    </row>
    <row r="26" spans="1:46" ht="29.1" customHeight="1">
      <c r="A26" s="6" t="s">
        <v>11</v>
      </c>
      <c r="B26" s="15"/>
      <c r="C26" s="106">
        <v>20</v>
      </c>
      <c r="D26" s="106">
        <v>20</v>
      </c>
      <c r="E26" s="106">
        <v>20</v>
      </c>
      <c r="F26" s="106">
        <v>20</v>
      </c>
      <c r="G26" s="218" t="s">
        <v>52</v>
      </c>
      <c r="H26" s="20"/>
      <c r="I26" s="240"/>
      <c r="J26" s="240"/>
      <c r="K26" s="240"/>
      <c r="L26" s="240"/>
      <c r="M26" s="25"/>
      <c r="N26" s="26"/>
      <c r="O26" s="26"/>
      <c r="P26" s="26"/>
      <c r="Q26" s="26"/>
      <c r="R26" s="29"/>
      <c r="S26" s="30"/>
      <c r="T26" s="30"/>
      <c r="U26" s="30"/>
      <c r="V26" s="30"/>
      <c r="W26" s="33"/>
      <c r="X26" s="113">
        <v>365.4</v>
      </c>
      <c r="Y26" s="113">
        <v>236.4375</v>
      </c>
      <c r="Z26" s="113">
        <v>90.03504901960784</v>
      </c>
      <c r="AA26" s="113">
        <v>51.973714285714287</v>
      </c>
      <c r="AB26" s="191"/>
      <c r="AC26" s="114">
        <v>365.4</v>
      </c>
      <c r="AD26" s="114">
        <v>236.4375</v>
      </c>
      <c r="AE26" s="114">
        <v>90.03504901960784</v>
      </c>
      <c r="AF26" s="114">
        <v>51.973714285714287</v>
      </c>
      <c r="AG26" s="194"/>
      <c r="AH26" s="115">
        <v>365.4</v>
      </c>
      <c r="AI26" s="115">
        <v>236.4375</v>
      </c>
      <c r="AJ26" s="115">
        <v>90.03504901960784</v>
      </c>
      <c r="AK26" s="115">
        <v>51.973714285714287</v>
      </c>
      <c r="AL26" s="45"/>
      <c r="AM26" s="46"/>
      <c r="AN26" s="46"/>
      <c r="AO26" s="46"/>
      <c r="AP26" s="46"/>
      <c r="AQ26" s="102" t="s">
        <v>140</v>
      </c>
      <c r="AR26" s="102" t="s">
        <v>140</v>
      </c>
      <c r="AT26" s="79"/>
    </row>
    <row r="27" spans="1:46" ht="29.1" customHeight="1">
      <c r="A27" s="6" t="s">
        <v>14</v>
      </c>
      <c r="B27" s="15"/>
      <c r="C27" s="106">
        <v>20</v>
      </c>
      <c r="D27" s="106">
        <v>20</v>
      </c>
      <c r="E27" s="106">
        <v>20</v>
      </c>
      <c r="F27" s="106">
        <v>20</v>
      </c>
      <c r="G27" s="218" t="s">
        <v>52</v>
      </c>
      <c r="H27" s="20"/>
      <c r="I27" s="240"/>
      <c r="J27" s="240"/>
      <c r="K27" s="240"/>
      <c r="L27" s="240"/>
      <c r="M27" s="25"/>
      <c r="N27" s="26"/>
      <c r="O27" s="26"/>
      <c r="P27" s="26"/>
      <c r="Q27" s="26"/>
      <c r="R27" s="29"/>
      <c r="S27" s="30"/>
      <c r="T27" s="30"/>
      <c r="U27" s="30"/>
      <c r="V27" s="30"/>
      <c r="W27" s="33"/>
      <c r="X27" s="113">
        <v>303.8</v>
      </c>
      <c r="Y27" s="113">
        <v>196.57500000000002</v>
      </c>
      <c r="Z27" s="113">
        <v>74.852696078431379</v>
      </c>
      <c r="AA27" s="113">
        <v>43.210285714285718</v>
      </c>
      <c r="AB27" s="191"/>
      <c r="AC27" s="114">
        <v>303.8</v>
      </c>
      <c r="AD27" s="114">
        <v>196.57500000000002</v>
      </c>
      <c r="AE27" s="114">
        <v>74.852696078431379</v>
      </c>
      <c r="AF27" s="114">
        <v>43.210285714285718</v>
      </c>
      <c r="AG27" s="194"/>
      <c r="AH27" s="115">
        <v>303.8</v>
      </c>
      <c r="AI27" s="115">
        <v>196.57500000000002</v>
      </c>
      <c r="AJ27" s="115">
        <v>74.852696078431379</v>
      </c>
      <c r="AK27" s="115">
        <v>43.210285714285718</v>
      </c>
      <c r="AL27" s="45"/>
      <c r="AM27" s="46"/>
      <c r="AN27" s="46"/>
      <c r="AO27" s="46"/>
      <c r="AP27" s="46"/>
      <c r="AQ27" s="102" t="s">
        <v>140</v>
      </c>
      <c r="AR27" s="102" t="s">
        <v>140</v>
      </c>
      <c r="AT27" s="79"/>
    </row>
    <row r="28" spans="1:46" ht="29.1" customHeight="1">
      <c r="A28" s="6" t="s">
        <v>12</v>
      </c>
      <c r="B28" s="15"/>
      <c r="C28" s="106">
        <v>20</v>
      </c>
      <c r="D28" s="106">
        <v>20</v>
      </c>
      <c r="E28" s="106">
        <v>20</v>
      </c>
      <c r="F28" s="106">
        <v>20</v>
      </c>
      <c r="G28" s="218" t="s">
        <v>52</v>
      </c>
      <c r="H28" s="20"/>
      <c r="I28" s="240"/>
      <c r="J28" s="240"/>
      <c r="K28" s="240"/>
      <c r="L28" s="240"/>
      <c r="M28" s="25"/>
      <c r="N28" s="26"/>
      <c r="O28" s="26"/>
      <c r="P28" s="26"/>
      <c r="Q28" s="26"/>
      <c r="R28" s="29"/>
      <c r="S28" s="30"/>
      <c r="T28" s="30"/>
      <c r="U28" s="30"/>
      <c r="V28" s="30"/>
      <c r="W28" s="33"/>
      <c r="X28" s="113">
        <v>234.76249999999999</v>
      </c>
      <c r="Y28" s="113">
        <v>151.91250000000002</v>
      </c>
      <c r="Z28" s="113">
        <v>57.850735294117648</v>
      </c>
      <c r="AA28" s="113">
        <v>33.394285714285715</v>
      </c>
      <c r="AB28" s="191"/>
      <c r="AC28" s="114">
        <v>234.76249999999999</v>
      </c>
      <c r="AD28" s="114">
        <v>151.91250000000002</v>
      </c>
      <c r="AE28" s="114">
        <v>57.850735294117648</v>
      </c>
      <c r="AF28" s="114">
        <v>33.394285714285715</v>
      </c>
      <c r="AG28" s="194"/>
      <c r="AH28" s="115">
        <v>234.76249999999999</v>
      </c>
      <c r="AI28" s="115">
        <v>151.91250000000002</v>
      </c>
      <c r="AJ28" s="115">
        <v>57.850735294117648</v>
      </c>
      <c r="AK28" s="115">
        <v>33.394285714285715</v>
      </c>
      <c r="AL28" s="45"/>
      <c r="AM28" s="46"/>
      <c r="AN28" s="46"/>
      <c r="AO28" s="46"/>
      <c r="AP28" s="46"/>
      <c r="AQ28" s="102" t="s">
        <v>140</v>
      </c>
      <c r="AR28" s="102" t="s">
        <v>140</v>
      </c>
      <c r="AT28" s="79"/>
    </row>
    <row r="29" spans="1:46" ht="29.1" customHeight="1">
      <c r="A29" s="6" t="s">
        <v>25</v>
      </c>
      <c r="B29" s="15"/>
      <c r="C29" s="106">
        <v>20</v>
      </c>
      <c r="D29" s="106">
        <v>20</v>
      </c>
      <c r="E29" s="106">
        <v>20</v>
      </c>
      <c r="F29" s="106">
        <v>20</v>
      </c>
      <c r="G29" s="218" t="s">
        <v>52</v>
      </c>
      <c r="H29" s="20"/>
      <c r="I29" s="240"/>
      <c r="J29" s="240"/>
      <c r="K29" s="240"/>
      <c r="L29" s="240"/>
      <c r="M29" s="25"/>
      <c r="N29" s="26"/>
      <c r="O29" s="26"/>
      <c r="P29" s="26"/>
      <c r="Q29" s="26"/>
      <c r="R29" s="29"/>
      <c r="S29" s="30"/>
      <c r="T29" s="30"/>
      <c r="U29" s="30"/>
      <c r="V29" s="30"/>
      <c r="W29" s="33"/>
      <c r="X29" s="113">
        <v>356.73750000000001</v>
      </c>
      <c r="Y29" s="113">
        <v>230.85000000000002</v>
      </c>
      <c r="Z29" s="113">
        <v>87.909803921568624</v>
      </c>
      <c r="AA29" s="113">
        <v>50.746285714285719</v>
      </c>
      <c r="AB29" s="191"/>
      <c r="AC29" s="114">
        <v>356.73750000000001</v>
      </c>
      <c r="AD29" s="114">
        <v>230.85000000000002</v>
      </c>
      <c r="AE29" s="114">
        <v>87.909803921568624</v>
      </c>
      <c r="AF29" s="114">
        <v>50.746285714285719</v>
      </c>
      <c r="AG29" s="194"/>
      <c r="AH29" s="115">
        <v>356.73750000000001</v>
      </c>
      <c r="AI29" s="115">
        <v>230.85000000000002</v>
      </c>
      <c r="AJ29" s="115">
        <v>87.909803921568624</v>
      </c>
      <c r="AK29" s="115">
        <v>50.746285714285719</v>
      </c>
      <c r="AL29" s="45"/>
      <c r="AM29" s="46"/>
      <c r="AN29" s="46"/>
      <c r="AO29" s="46"/>
      <c r="AP29" s="46"/>
      <c r="AQ29" s="102" t="s">
        <v>140</v>
      </c>
      <c r="AR29" s="102" t="s">
        <v>140</v>
      </c>
      <c r="AT29" s="79"/>
    </row>
    <row r="30" spans="1:46" ht="29.1" customHeight="1">
      <c r="A30" s="6" t="s">
        <v>26</v>
      </c>
      <c r="B30" s="15"/>
      <c r="C30" s="106">
        <v>20</v>
      </c>
      <c r="D30" s="106">
        <v>20</v>
      </c>
      <c r="E30" s="106">
        <v>20</v>
      </c>
      <c r="F30" s="106">
        <v>20</v>
      </c>
      <c r="G30" s="218" t="s">
        <v>52</v>
      </c>
      <c r="H30" s="20"/>
      <c r="I30" s="240"/>
      <c r="J30" s="240"/>
      <c r="K30" s="240"/>
      <c r="L30" s="240"/>
      <c r="M30" s="25"/>
      <c r="N30" s="26"/>
      <c r="O30" s="26"/>
      <c r="P30" s="26"/>
      <c r="Q30" s="26"/>
      <c r="R30" s="29"/>
      <c r="S30" s="30"/>
      <c r="T30" s="30"/>
      <c r="U30" s="30"/>
      <c r="V30" s="30"/>
      <c r="W30" s="33"/>
      <c r="X30" s="113">
        <v>389.375</v>
      </c>
      <c r="Y30" s="113">
        <v>252</v>
      </c>
      <c r="Z30" s="113">
        <v>95.955882352941174</v>
      </c>
      <c r="AA30" s="113">
        <v>55.391999999999996</v>
      </c>
      <c r="AB30" s="191"/>
      <c r="AC30" s="114">
        <v>389.375</v>
      </c>
      <c r="AD30" s="114">
        <v>252</v>
      </c>
      <c r="AE30" s="114">
        <v>95.955882352941174</v>
      </c>
      <c r="AF30" s="114">
        <v>55.391999999999996</v>
      </c>
      <c r="AG30" s="194"/>
      <c r="AH30" s="115">
        <v>389.375</v>
      </c>
      <c r="AI30" s="115">
        <v>252</v>
      </c>
      <c r="AJ30" s="115">
        <v>95.955882352941174</v>
      </c>
      <c r="AK30" s="115">
        <v>55.391999999999996</v>
      </c>
      <c r="AL30" s="45"/>
      <c r="AM30" s="46"/>
      <c r="AN30" s="46"/>
      <c r="AO30" s="46"/>
      <c r="AP30" s="46"/>
      <c r="AQ30" s="102" t="s">
        <v>140</v>
      </c>
      <c r="AR30" s="102" t="s">
        <v>140</v>
      </c>
      <c r="AT30" s="79"/>
    </row>
    <row r="31" spans="1:46" ht="29.1" customHeight="1">
      <c r="A31" s="6" t="s">
        <v>5</v>
      </c>
      <c r="B31" s="15"/>
      <c r="C31" s="106">
        <v>20</v>
      </c>
      <c r="D31" s="106">
        <v>20</v>
      </c>
      <c r="E31" s="106">
        <v>20</v>
      </c>
      <c r="F31" s="106">
        <v>20</v>
      </c>
      <c r="G31" s="218" t="s">
        <v>52</v>
      </c>
      <c r="H31" s="20"/>
      <c r="I31" s="240"/>
      <c r="J31" s="240"/>
      <c r="K31" s="240"/>
      <c r="L31" s="240"/>
      <c r="M31" s="25"/>
      <c r="N31" s="26"/>
      <c r="O31" s="26"/>
      <c r="P31" s="26"/>
      <c r="Q31" s="26"/>
      <c r="R31" s="29"/>
      <c r="S31" s="30"/>
      <c r="T31" s="30"/>
      <c r="U31" s="30"/>
      <c r="V31" s="30"/>
      <c r="W31" s="33"/>
      <c r="X31" s="113">
        <v>420.17500000000001</v>
      </c>
      <c r="Y31" s="113">
        <v>271.91250000000002</v>
      </c>
      <c r="Z31" s="113">
        <v>103.55416666666667</v>
      </c>
      <c r="AA31" s="113">
        <v>59.773714285714291</v>
      </c>
      <c r="AB31" s="191"/>
      <c r="AC31" s="114">
        <v>420.17500000000001</v>
      </c>
      <c r="AD31" s="114">
        <v>271.91250000000002</v>
      </c>
      <c r="AE31" s="114">
        <v>103.55416666666667</v>
      </c>
      <c r="AF31" s="114">
        <v>59.773714285714291</v>
      </c>
      <c r="AG31" s="194"/>
      <c r="AH31" s="115">
        <v>420.17500000000001</v>
      </c>
      <c r="AI31" s="115">
        <v>271.91250000000002</v>
      </c>
      <c r="AJ31" s="115">
        <v>103.55416666666667</v>
      </c>
      <c r="AK31" s="115">
        <v>59.773714285714291</v>
      </c>
      <c r="AL31" s="45"/>
      <c r="AM31" s="46"/>
      <c r="AN31" s="46"/>
      <c r="AO31" s="46"/>
      <c r="AP31" s="46"/>
      <c r="AQ31" s="102">
        <v>2000</v>
      </c>
      <c r="AR31" s="102">
        <v>1700</v>
      </c>
      <c r="AT31" s="79"/>
    </row>
    <row r="32" spans="1:46" ht="29.1" customHeight="1">
      <c r="A32" s="6" t="s">
        <v>7</v>
      </c>
      <c r="B32" s="15"/>
      <c r="C32" s="106">
        <v>20</v>
      </c>
      <c r="D32" s="106">
        <v>20</v>
      </c>
      <c r="E32" s="106">
        <v>20</v>
      </c>
      <c r="F32" s="106">
        <v>20</v>
      </c>
      <c r="G32" s="218" t="s">
        <v>52</v>
      </c>
      <c r="H32" s="20"/>
      <c r="I32" s="240"/>
      <c r="J32" s="240"/>
      <c r="K32" s="240"/>
      <c r="L32" s="240"/>
      <c r="M32" s="25"/>
      <c r="N32" s="26"/>
      <c r="O32" s="26"/>
      <c r="P32" s="26"/>
      <c r="Q32" s="26"/>
      <c r="R32" s="29"/>
      <c r="S32" s="30"/>
      <c r="T32" s="30"/>
      <c r="U32" s="30"/>
      <c r="V32" s="30"/>
      <c r="W32" s="33"/>
      <c r="X32" s="113">
        <v>742.4375</v>
      </c>
      <c r="Y32" s="113">
        <v>480.45000000000005</v>
      </c>
      <c r="Z32" s="113">
        <v>182.96299019607841</v>
      </c>
      <c r="AA32" s="113">
        <v>105.61371428571428</v>
      </c>
      <c r="AB32" s="191"/>
      <c r="AC32" s="114">
        <v>742.4375</v>
      </c>
      <c r="AD32" s="114">
        <v>480.45000000000005</v>
      </c>
      <c r="AE32" s="114">
        <v>182.96299019607841</v>
      </c>
      <c r="AF32" s="114">
        <v>105.61371428571428</v>
      </c>
      <c r="AG32" s="194"/>
      <c r="AH32" s="115">
        <v>742.4375</v>
      </c>
      <c r="AI32" s="115">
        <v>480.45000000000005</v>
      </c>
      <c r="AJ32" s="115">
        <v>182.96299019607841</v>
      </c>
      <c r="AK32" s="115">
        <v>105.61371428571428</v>
      </c>
      <c r="AL32" s="45"/>
      <c r="AM32" s="46"/>
      <c r="AN32" s="46"/>
      <c r="AO32" s="46"/>
      <c r="AP32" s="46"/>
      <c r="AQ32" s="102">
        <v>500</v>
      </c>
      <c r="AR32" s="102">
        <v>500</v>
      </c>
      <c r="AT32" s="79"/>
    </row>
    <row r="33" spans="1:46" ht="29.1" customHeight="1">
      <c r="A33" s="345" t="s">
        <v>1</v>
      </c>
      <c r="B33" s="15"/>
      <c r="C33" s="106">
        <v>20</v>
      </c>
      <c r="D33" s="106">
        <v>20</v>
      </c>
      <c r="E33" s="106">
        <v>20</v>
      </c>
      <c r="F33" s="106">
        <v>20</v>
      </c>
      <c r="G33" s="218" t="s">
        <v>52</v>
      </c>
      <c r="H33" s="20"/>
      <c r="I33" s="240"/>
      <c r="J33" s="240"/>
      <c r="K33" s="240"/>
      <c r="L33" s="240"/>
      <c r="M33" s="25"/>
      <c r="N33" s="26"/>
      <c r="O33" s="26"/>
      <c r="P33" s="26"/>
      <c r="Q33" s="26"/>
      <c r="R33" s="29"/>
      <c r="S33" s="30"/>
      <c r="T33" s="30"/>
      <c r="U33" s="30"/>
      <c r="V33" s="30"/>
      <c r="W33" s="33"/>
      <c r="X33" s="113">
        <v>596.4</v>
      </c>
      <c r="Y33" s="113">
        <v>385.95000000000005</v>
      </c>
      <c r="Z33" s="113">
        <v>146.97598039215686</v>
      </c>
      <c r="AA33" s="113">
        <v>84.84</v>
      </c>
      <c r="AB33" s="191"/>
      <c r="AC33" s="114">
        <v>596.4</v>
      </c>
      <c r="AD33" s="114">
        <v>385.95000000000005</v>
      </c>
      <c r="AE33" s="114">
        <v>146.97598039215686</v>
      </c>
      <c r="AF33" s="114">
        <v>84.84</v>
      </c>
      <c r="AG33" s="194"/>
      <c r="AH33" s="115">
        <v>596.4</v>
      </c>
      <c r="AI33" s="115">
        <v>385.95000000000005</v>
      </c>
      <c r="AJ33" s="115">
        <v>146.97598039215686</v>
      </c>
      <c r="AK33" s="115">
        <v>84.84</v>
      </c>
      <c r="AL33" s="45"/>
      <c r="AM33" s="46"/>
      <c r="AN33" s="46"/>
      <c r="AO33" s="46"/>
      <c r="AP33" s="46"/>
      <c r="AQ33" s="102">
        <v>56000</v>
      </c>
      <c r="AR33" s="102">
        <v>64000</v>
      </c>
      <c r="AT33" s="79"/>
    </row>
    <row r="34" spans="1:46" ht="29.1" customHeight="1">
      <c r="A34" s="343" t="s">
        <v>44</v>
      </c>
      <c r="B34" s="15"/>
      <c r="C34" s="16"/>
      <c r="D34" s="16"/>
      <c r="E34" s="16"/>
      <c r="F34" s="16"/>
      <c r="G34" s="218"/>
      <c r="H34" s="20"/>
      <c r="I34" s="240"/>
      <c r="J34" s="240"/>
      <c r="K34" s="240"/>
      <c r="L34" s="240"/>
      <c r="M34" s="25"/>
      <c r="N34" s="26"/>
      <c r="O34" s="26"/>
      <c r="P34" s="26"/>
      <c r="Q34" s="26"/>
      <c r="R34" s="29"/>
      <c r="S34" s="30"/>
      <c r="T34" s="30"/>
      <c r="U34" s="30"/>
      <c r="V34" s="30"/>
      <c r="W34" s="33"/>
      <c r="X34" s="34"/>
      <c r="Y34" s="34"/>
      <c r="Z34" s="34"/>
      <c r="AA34" s="34"/>
      <c r="AB34" s="37"/>
      <c r="AC34" s="38"/>
      <c r="AD34" s="38"/>
      <c r="AE34" s="38"/>
      <c r="AF34" s="38"/>
      <c r="AG34" s="41"/>
      <c r="AH34" s="42"/>
      <c r="AI34" s="42"/>
      <c r="AJ34" s="42"/>
      <c r="AK34" s="42"/>
      <c r="AL34" s="45"/>
      <c r="AM34" s="46"/>
      <c r="AN34" s="46"/>
      <c r="AO34" s="46"/>
      <c r="AP34" s="46"/>
      <c r="AQ34" s="322"/>
      <c r="AR34" s="322"/>
      <c r="AT34" s="79"/>
    </row>
    <row r="35" spans="1:46" s="48" customFormat="1" ht="29.1" customHeight="1">
      <c r="B35" s="1"/>
      <c r="C35" s="1"/>
      <c r="D35" s="1"/>
      <c r="E35" s="1"/>
      <c r="F35" s="1"/>
      <c r="G35" s="122"/>
      <c r="H35" s="1"/>
      <c r="I35" s="289"/>
      <c r="J35" s="289"/>
      <c r="K35" s="289"/>
      <c r="L35" s="28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2"/>
      <c r="AN35" s="22"/>
      <c r="AO35" s="22"/>
      <c r="AP35" s="22"/>
      <c r="AQ35" s="77"/>
      <c r="AR35" s="77"/>
    </row>
    <row r="36" spans="1:46" ht="30" customHeight="1">
      <c r="A36" s="47" t="s">
        <v>29</v>
      </c>
      <c r="B36" s="15"/>
      <c r="C36" s="16"/>
      <c r="D36" s="16"/>
      <c r="E36" s="16"/>
      <c r="F36" s="16"/>
      <c r="G36" s="218" t="s">
        <v>52</v>
      </c>
      <c r="H36" s="20"/>
      <c r="I36" s="240"/>
      <c r="J36" s="240"/>
      <c r="K36" s="240"/>
      <c r="L36" s="240"/>
      <c r="M36" s="25"/>
      <c r="N36" s="26"/>
      <c r="O36" s="26"/>
      <c r="P36" s="26"/>
      <c r="Q36" s="26"/>
      <c r="R36" s="29"/>
      <c r="S36" s="30"/>
      <c r="T36" s="30"/>
      <c r="U36" s="30"/>
      <c r="V36" s="30"/>
      <c r="W36" s="33"/>
      <c r="X36" s="34"/>
      <c r="Y36" s="34"/>
      <c r="Z36" s="34"/>
      <c r="AA36" s="34"/>
      <c r="AB36" s="37"/>
      <c r="AC36" s="38"/>
      <c r="AD36" s="38"/>
      <c r="AE36" s="38"/>
      <c r="AF36" s="38"/>
      <c r="AG36" s="41"/>
      <c r="AH36" s="42"/>
      <c r="AI36" s="42"/>
      <c r="AJ36" s="42"/>
      <c r="AK36" s="42"/>
      <c r="AL36" s="45"/>
      <c r="AM36" s="46"/>
      <c r="AN36" s="46"/>
      <c r="AO36" s="46"/>
      <c r="AP36" s="46"/>
      <c r="AQ36" s="102" t="s">
        <v>140</v>
      </c>
      <c r="AR36" s="102" t="s">
        <v>140</v>
      </c>
      <c r="AT36" s="79"/>
    </row>
    <row r="37" spans="1:46" ht="30" customHeight="1">
      <c r="A37" s="47" t="s">
        <v>28</v>
      </c>
      <c r="B37" s="15"/>
      <c r="C37" s="16"/>
      <c r="D37" s="16"/>
      <c r="E37" s="16"/>
      <c r="F37" s="16"/>
      <c r="G37" s="218" t="s">
        <v>52</v>
      </c>
      <c r="H37" s="20"/>
      <c r="I37" s="240"/>
      <c r="J37" s="240"/>
      <c r="K37" s="240"/>
      <c r="L37" s="240"/>
      <c r="M37" s="25"/>
      <c r="N37" s="26"/>
      <c r="O37" s="26"/>
      <c r="P37" s="26"/>
      <c r="Q37" s="26"/>
      <c r="R37" s="29"/>
      <c r="S37" s="30"/>
      <c r="T37" s="30"/>
      <c r="U37" s="30"/>
      <c r="V37" s="30"/>
      <c r="W37" s="33"/>
      <c r="X37" s="33"/>
      <c r="Y37" s="33"/>
      <c r="Z37" s="33"/>
      <c r="AA37" s="33"/>
      <c r="AB37" s="37"/>
      <c r="AC37" s="38"/>
      <c r="AD37" s="38"/>
      <c r="AE37" s="38"/>
      <c r="AF37" s="38"/>
      <c r="AG37" s="41"/>
      <c r="AH37" s="42"/>
      <c r="AI37" s="42"/>
      <c r="AJ37" s="42"/>
      <c r="AK37" s="42"/>
      <c r="AL37" s="45"/>
      <c r="AM37" s="46"/>
      <c r="AN37" s="46"/>
      <c r="AO37" s="46"/>
      <c r="AP37" s="46"/>
      <c r="AQ37" s="102">
        <v>11000</v>
      </c>
      <c r="AR37" s="102">
        <v>11500</v>
      </c>
      <c r="AT37" s="79"/>
    </row>
    <row r="38" spans="1:46" ht="30" customHeight="1">
      <c r="A38" s="47" t="s">
        <v>42</v>
      </c>
      <c r="B38" s="15"/>
      <c r="C38" s="16"/>
      <c r="D38" s="16"/>
      <c r="E38" s="16"/>
      <c r="F38" s="16"/>
      <c r="G38" s="218" t="s">
        <v>52</v>
      </c>
      <c r="H38" s="20"/>
      <c r="I38" s="240"/>
      <c r="J38" s="240"/>
      <c r="K38" s="240"/>
      <c r="L38" s="240"/>
      <c r="M38" s="25"/>
      <c r="N38" s="26"/>
      <c r="O38" s="26"/>
      <c r="P38" s="26"/>
      <c r="Q38" s="26"/>
      <c r="R38" s="29"/>
      <c r="S38" s="30"/>
      <c r="T38" s="30"/>
      <c r="U38" s="30"/>
      <c r="V38" s="30"/>
      <c r="W38" s="33"/>
      <c r="X38" s="34"/>
      <c r="Y38" s="34"/>
      <c r="Z38" s="34"/>
      <c r="AA38" s="34"/>
      <c r="AB38" s="37"/>
      <c r="AC38" s="38"/>
      <c r="AD38" s="38"/>
      <c r="AE38" s="38"/>
      <c r="AF38" s="38"/>
      <c r="AG38" s="41"/>
      <c r="AH38" s="42"/>
      <c r="AI38" s="42"/>
      <c r="AJ38" s="42"/>
      <c r="AK38" s="42"/>
      <c r="AL38" s="45"/>
      <c r="AM38" s="46"/>
      <c r="AN38" s="46"/>
      <c r="AO38" s="46"/>
      <c r="AP38" s="46"/>
      <c r="AQ38" s="102" t="s">
        <v>140</v>
      </c>
      <c r="AR38" s="102" t="s">
        <v>140</v>
      </c>
      <c r="AT38" s="79"/>
    </row>
    <row r="39" spans="1:46" s="48" customFormat="1" ht="30" customHeight="1">
      <c r="A39" s="2"/>
      <c r="B39" s="1"/>
      <c r="C39" s="1"/>
      <c r="D39" s="1"/>
      <c r="E39" s="1"/>
      <c r="F39" s="1"/>
      <c r="G39" s="1"/>
      <c r="H39" s="1"/>
      <c r="I39" s="289"/>
      <c r="J39" s="289"/>
      <c r="K39" s="289"/>
      <c r="L39" s="2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7"/>
      <c r="AR39" s="77"/>
    </row>
    <row r="40" spans="1:46" ht="36" customHeight="1">
      <c r="A40" s="344" t="s">
        <v>43</v>
      </c>
      <c r="B40" s="59"/>
      <c r="C40" s="50"/>
      <c r="D40" s="50"/>
      <c r="E40" s="50"/>
      <c r="F40" s="50"/>
      <c r="G40" s="60"/>
      <c r="H40" s="61"/>
      <c r="I40" s="51"/>
      <c r="J40" s="51"/>
      <c r="K40" s="51"/>
      <c r="L40" s="51"/>
      <c r="M40" s="62"/>
      <c r="N40" s="52"/>
      <c r="O40" s="52"/>
      <c r="P40" s="52"/>
      <c r="Q40" s="52"/>
      <c r="R40" s="63"/>
      <c r="S40" s="53"/>
      <c r="T40" s="53"/>
      <c r="U40" s="53"/>
      <c r="V40" s="53"/>
      <c r="W40" s="54"/>
      <c r="X40" s="54"/>
      <c r="Y40" s="54"/>
      <c r="Z40" s="54"/>
      <c r="AA40" s="54"/>
      <c r="AB40" s="55"/>
      <c r="AC40" s="55"/>
      <c r="AD40" s="55"/>
      <c r="AE40" s="55"/>
      <c r="AF40" s="55"/>
      <c r="AG40" s="56"/>
      <c r="AH40" s="56"/>
      <c r="AI40" s="56"/>
      <c r="AJ40" s="56"/>
      <c r="AK40" s="56"/>
      <c r="AL40" s="57"/>
      <c r="AM40" s="46"/>
      <c r="AN40" s="46"/>
      <c r="AO40" s="46"/>
      <c r="AP40" s="46"/>
      <c r="AQ40" s="135"/>
      <c r="AR40" s="135"/>
      <c r="AT40" s="79"/>
    </row>
    <row r="44" spans="1:46" ht="18" thickBot="1"/>
    <row r="45" spans="1:46" ht="32.25" thickBot="1">
      <c r="A45" s="456" t="s">
        <v>74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57"/>
      <c r="AJ45" s="457"/>
      <c r="AK45" s="457"/>
      <c r="AL45" s="457"/>
      <c r="AM45" s="457"/>
      <c r="AN45" s="457"/>
      <c r="AO45" s="457"/>
      <c r="AP45" s="457"/>
      <c r="AQ45" s="457"/>
      <c r="AR45" s="458"/>
    </row>
    <row r="46" spans="1:46" outlineLevel="1"/>
    <row r="47" spans="1:46" ht="30" customHeight="1" outlineLevel="1">
      <c r="A47" s="4"/>
      <c r="B47" s="473" t="s">
        <v>75</v>
      </c>
      <c r="C47" s="512" t="s">
        <v>45</v>
      </c>
      <c r="D47" s="513"/>
      <c r="E47" s="513"/>
      <c r="F47" s="513"/>
      <c r="G47" s="477" t="s">
        <v>66</v>
      </c>
      <c r="H47" s="526" t="s">
        <v>64</v>
      </c>
      <c r="I47" s="516" t="s">
        <v>64</v>
      </c>
      <c r="J47" s="517"/>
      <c r="K47" s="517"/>
      <c r="L47" s="517"/>
      <c r="M47" s="520" t="s">
        <v>67</v>
      </c>
      <c r="N47" s="501" t="s">
        <v>32</v>
      </c>
      <c r="O47" s="502"/>
      <c r="P47" s="502"/>
      <c r="Q47" s="502"/>
      <c r="R47" s="509" t="s">
        <v>68</v>
      </c>
      <c r="S47" s="505" t="s">
        <v>57</v>
      </c>
      <c r="T47" s="506"/>
      <c r="U47" s="506"/>
      <c r="V47" s="506"/>
      <c r="W47" s="487" t="s">
        <v>446</v>
      </c>
      <c r="X47" s="488" t="s">
        <v>447</v>
      </c>
      <c r="Y47" s="489"/>
      <c r="Z47" s="489"/>
      <c r="AA47" s="490"/>
      <c r="AB47" s="494" t="s">
        <v>448</v>
      </c>
      <c r="AC47" s="495" t="s">
        <v>449</v>
      </c>
      <c r="AD47" s="496"/>
      <c r="AE47" s="496"/>
      <c r="AF47" s="497"/>
      <c r="AG47" s="538" t="s">
        <v>450</v>
      </c>
      <c r="AH47" s="529" t="s">
        <v>451</v>
      </c>
      <c r="AI47" s="530"/>
      <c r="AJ47" s="530"/>
      <c r="AK47" s="531"/>
      <c r="AL47" s="535" t="s">
        <v>36</v>
      </c>
      <c r="AM47" s="540" t="s">
        <v>36</v>
      </c>
      <c r="AN47" s="541"/>
      <c r="AO47" s="541"/>
      <c r="AP47" s="541"/>
      <c r="AQ47" s="523" t="s">
        <v>72</v>
      </c>
      <c r="AR47" s="523" t="s">
        <v>73</v>
      </c>
    </row>
    <row r="48" spans="1:46" ht="26.1" customHeight="1" outlineLevel="1">
      <c r="A48" s="4"/>
      <c r="B48" s="474"/>
      <c r="C48" s="514"/>
      <c r="D48" s="515"/>
      <c r="E48" s="515"/>
      <c r="F48" s="515"/>
      <c r="G48" s="478"/>
      <c r="H48" s="527"/>
      <c r="I48" s="518"/>
      <c r="J48" s="519"/>
      <c r="K48" s="519"/>
      <c r="L48" s="519"/>
      <c r="M48" s="521"/>
      <c r="N48" s="503"/>
      <c r="O48" s="504"/>
      <c r="P48" s="504"/>
      <c r="Q48" s="504"/>
      <c r="R48" s="510"/>
      <c r="S48" s="507"/>
      <c r="T48" s="508"/>
      <c r="U48" s="508"/>
      <c r="V48" s="508"/>
      <c r="W48" s="487"/>
      <c r="X48" s="491"/>
      <c r="Y48" s="492"/>
      <c r="Z48" s="492"/>
      <c r="AA48" s="493"/>
      <c r="AB48" s="494"/>
      <c r="AC48" s="498"/>
      <c r="AD48" s="499"/>
      <c r="AE48" s="499"/>
      <c r="AF48" s="500"/>
      <c r="AG48" s="538"/>
      <c r="AH48" s="532"/>
      <c r="AI48" s="533"/>
      <c r="AJ48" s="533"/>
      <c r="AK48" s="534"/>
      <c r="AL48" s="536"/>
      <c r="AM48" s="542"/>
      <c r="AN48" s="543"/>
      <c r="AO48" s="543"/>
      <c r="AP48" s="543"/>
      <c r="AQ48" s="524"/>
      <c r="AR48" s="524"/>
    </row>
    <row r="49" spans="1:44" ht="26.1" customHeight="1" outlineLevel="1">
      <c r="A49" s="4"/>
      <c r="B49" s="475"/>
      <c r="C49" s="431" t="s">
        <v>58</v>
      </c>
      <c r="D49" s="14" t="s">
        <v>59</v>
      </c>
      <c r="E49" s="431" t="s">
        <v>60</v>
      </c>
      <c r="F49" s="431" t="s">
        <v>154</v>
      </c>
      <c r="G49" s="479"/>
      <c r="H49" s="528"/>
      <c r="I49" s="432" t="s">
        <v>58</v>
      </c>
      <c r="J49" s="19" t="s">
        <v>59</v>
      </c>
      <c r="K49" s="432" t="s">
        <v>60</v>
      </c>
      <c r="L49" s="432" t="s">
        <v>154</v>
      </c>
      <c r="M49" s="522"/>
      <c r="N49" s="433" t="s">
        <v>58</v>
      </c>
      <c r="O49" s="23" t="s">
        <v>59</v>
      </c>
      <c r="P49" s="433" t="s">
        <v>60</v>
      </c>
      <c r="Q49" s="433" t="s">
        <v>154</v>
      </c>
      <c r="R49" s="511"/>
      <c r="S49" s="434" t="s">
        <v>58</v>
      </c>
      <c r="T49" s="28" t="s">
        <v>59</v>
      </c>
      <c r="U49" s="434" t="s">
        <v>60</v>
      </c>
      <c r="V49" s="434" t="s">
        <v>154</v>
      </c>
      <c r="W49" s="487"/>
      <c r="X49" s="425" t="s">
        <v>58</v>
      </c>
      <c r="Y49" s="32" t="s">
        <v>59</v>
      </c>
      <c r="Z49" s="425" t="s">
        <v>60</v>
      </c>
      <c r="AA49" s="425" t="s">
        <v>154</v>
      </c>
      <c r="AB49" s="494"/>
      <c r="AC49" s="426" t="s">
        <v>58</v>
      </c>
      <c r="AD49" s="36" t="s">
        <v>59</v>
      </c>
      <c r="AE49" s="426" t="s">
        <v>60</v>
      </c>
      <c r="AF49" s="426" t="s">
        <v>154</v>
      </c>
      <c r="AG49" s="538"/>
      <c r="AH49" s="427" t="s">
        <v>58</v>
      </c>
      <c r="AI49" s="40" t="s">
        <v>59</v>
      </c>
      <c r="AJ49" s="427" t="s">
        <v>60</v>
      </c>
      <c r="AK49" s="427" t="s">
        <v>154</v>
      </c>
      <c r="AL49" s="537"/>
      <c r="AM49" s="435" t="s">
        <v>58</v>
      </c>
      <c r="AN49" s="44" t="s">
        <v>59</v>
      </c>
      <c r="AO49" s="435" t="s">
        <v>60</v>
      </c>
      <c r="AP49" s="435" t="s">
        <v>154</v>
      </c>
      <c r="AQ49" s="525"/>
      <c r="AR49" s="525"/>
    </row>
    <row r="50" spans="1:44" ht="29.1" customHeight="1" outlineLevel="1">
      <c r="A50" s="342" t="s">
        <v>6</v>
      </c>
      <c r="B50" s="290"/>
      <c r="C50" s="111" t="s">
        <v>190</v>
      </c>
      <c r="D50" s="111" t="s">
        <v>190</v>
      </c>
      <c r="E50" s="111" t="s">
        <v>190</v>
      </c>
      <c r="F50" s="111" t="s">
        <v>190</v>
      </c>
      <c r="G50" s="291"/>
      <c r="H50" s="233"/>
      <c r="I50" s="268"/>
      <c r="J50" s="268"/>
      <c r="K50" s="268"/>
      <c r="L50" s="268"/>
      <c r="M50" s="292"/>
      <c r="N50" s="298"/>
      <c r="O50" s="298"/>
      <c r="P50" s="298"/>
      <c r="Q50" s="298"/>
      <c r="R50" s="293"/>
      <c r="S50" s="299"/>
      <c r="T50" s="299"/>
      <c r="U50" s="299"/>
      <c r="V50" s="299"/>
      <c r="W50" s="294"/>
      <c r="X50" s="300" t="s">
        <v>192</v>
      </c>
      <c r="Y50" s="300" t="s">
        <v>192</v>
      </c>
      <c r="Z50" s="300" t="s">
        <v>192</v>
      </c>
      <c r="AA50" s="300" t="s">
        <v>192</v>
      </c>
      <c r="AB50" s="295"/>
      <c r="AC50" s="301" t="s">
        <v>192</v>
      </c>
      <c r="AD50" s="301" t="s">
        <v>192</v>
      </c>
      <c r="AE50" s="301" t="s">
        <v>192</v>
      </c>
      <c r="AF50" s="301" t="s">
        <v>192</v>
      </c>
      <c r="AG50" s="296"/>
      <c r="AH50" s="302" t="s">
        <v>192</v>
      </c>
      <c r="AI50" s="302" t="s">
        <v>192</v>
      </c>
      <c r="AJ50" s="302" t="s">
        <v>192</v>
      </c>
      <c r="AK50" s="302" t="s">
        <v>192</v>
      </c>
      <c r="AL50" s="297"/>
      <c r="AM50" s="263"/>
      <c r="AN50" s="263"/>
      <c r="AO50" s="263"/>
      <c r="AP50" s="263"/>
      <c r="AQ50" s="304" t="s">
        <v>185</v>
      </c>
      <c r="AR50" s="304" t="s">
        <v>185</v>
      </c>
    </row>
    <row r="51" spans="1:44" ht="29.1" customHeight="1" outlineLevel="1">
      <c r="A51" s="6" t="s">
        <v>9</v>
      </c>
      <c r="B51" s="290"/>
      <c r="C51" s="111" t="s">
        <v>190</v>
      </c>
      <c r="D51" s="111" t="s">
        <v>190</v>
      </c>
      <c r="E51" s="111" t="s">
        <v>190</v>
      </c>
      <c r="F51" s="111" t="s">
        <v>190</v>
      </c>
      <c r="G51" s="291"/>
      <c r="H51" s="233"/>
      <c r="I51" s="268"/>
      <c r="J51" s="268"/>
      <c r="K51" s="268"/>
      <c r="L51" s="268"/>
      <c r="M51" s="292"/>
      <c r="N51" s="298"/>
      <c r="O51" s="298"/>
      <c r="P51" s="298"/>
      <c r="Q51" s="298"/>
      <c r="R51" s="293"/>
      <c r="S51" s="299"/>
      <c r="T51" s="299"/>
      <c r="U51" s="299"/>
      <c r="V51" s="299"/>
      <c r="W51" s="294"/>
      <c r="X51" s="300" t="s">
        <v>192</v>
      </c>
      <c r="Y51" s="300" t="s">
        <v>192</v>
      </c>
      <c r="Z51" s="300" t="s">
        <v>192</v>
      </c>
      <c r="AA51" s="300" t="s">
        <v>192</v>
      </c>
      <c r="AB51" s="295"/>
      <c r="AC51" s="301" t="s">
        <v>192</v>
      </c>
      <c r="AD51" s="301" t="s">
        <v>192</v>
      </c>
      <c r="AE51" s="301" t="s">
        <v>192</v>
      </c>
      <c r="AF51" s="301" t="s">
        <v>192</v>
      </c>
      <c r="AG51" s="296"/>
      <c r="AH51" s="302" t="s">
        <v>192</v>
      </c>
      <c r="AI51" s="302" t="s">
        <v>192</v>
      </c>
      <c r="AJ51" s="302" t="s">
        <v>192</v>
      </c>
      <c r="AK51" s="302" t="s">
        <v>192</v>
      </c>
      <c r="AL51" s="297"/>
      <c r="AM51" s="263"/>
      <c r="AN51" s="263"/>
      <c r="AO51" s="263"/>
      <c r="AP51" s="263"/>
      <c r="AQ51" s="304" t="s">
        <v>175</v>
      </c>
      <c r="AR51" s="304" t="s">
        <v>175</v>
      </c>
    </row>
    <row r="52" spans="1:44" ht="29.1" customHeight="1" outlineLevel="1">
      <c r="A52" s="6" t="s">
        <v>18</v>
      </c>
      <c r="B52" s="290"/>
      <c r="C52" s="111" t="s">
        <v>190</v>
      </c>
      <c r="D52" s="111" t="s">
        <v>190</v>
      </c>
      <c r="E52" s="111" t="s">
        <v>190</v>
      </c>
      <c r="F52" s="111" t="s">
        <v>190</v>
      </c>
      <c r="G52" s="291"/>
      <c r="H52" s="233"/>
      <c r="I52" s="268"/>
      <c r="J52" s="268"/>
      <c r="K52" s="268"/>
      <c r="L52" s="268"/>
      <c r="M52" s="292"/>
      <c r="N52" s="298"/>
      <c r="O52" s="298"/>
      <c r="P52" s="298"/>
      <c r="Q52" s="298"/>
      <c r="R52" s="293"/>
      <c r="S52" s="299"/>
      <c r="T52" s="299"/>
      <c r="U52" s="299"/>
      <c r="V52" s="299"/>
      <c r="W52" s="294"/>
      <c r="X52" s="300" t="s">
        <v>192</v>
      </c>
      <c r="Y52" s="300" t="s">
        <v>192</v>
      </c>
      <c r="Z52" s="300" t="s">
        <v>192</v>
      </c>
      <c r="AA52" s="300" t="s">
        <v>192</v>
      </c>
      <c r="AB52" s="295"/>
      <c r="AC52" s="301" t="s">
        <v>192</v>
      </c>
      <c r="AD52" s="301" t="s">
        <v>192</v>
      </c>
      <c r="AE52" s="301" t="s">
        <v>192</v>
      </c>
      <c r="AF52" s="301" t="s">
        <v>192</v>
      </c>
      <c r="AG52" s="296"/>
      <c r="AH52" s="302" t="s">
        <v>192</v>
      </c>
      <c r="AI52" s="302" t="s">
        <v>192</v>
      </c>
      <c r="AJ52" s="302" t="s">
        <v>192</v>
      </c>
      <c r="AK52" s="302" t="s">
        <v>192</v>
      </c>
      <c r="AL52" s="297"/>
      <c r="AM52" s="263"/>
      <c r="AN52" s="263"/>
      <c r="AO52" s="263"/>
      <c r="AP52" s="263"/>
      <c r="AQ52" s="304"/>
      <c r="AR52" s="304"/>
    </row>
    <row r="53" spans="1:44" ht="29.1" customHeight="1" outlineLevel="1">
      <c r="A53" s="6" t="s">
        <v>16</v>
      </c>
      <c r="B53" s="290"/>
      <c r="C53" s="111" t="s">
        <v>190</v>
      </c>
      <c r="D53" s="111" t="s">
        <v>190</v>
      </c>
      <c r="E53" s="111" t="s">
        <v>190</v>
      </c>
      <c r="F53" s="111" t="s">
        <v>190</v>
      </c>
      <c r="G53" s="291"/>
      <c r="H53" s="233"/>
      <c r="I53" s="268"/>
      <c r="J53" s="268"/>
      <c r="K53" s="268"/>
      <c r="L53" s="268"/>
      <c r="M53" s="292"/>
      <c r="N53" s="298"/>
      <c r="O53" s="298"/>
      <c r="P53" s="298"/>
      <c r="Q53" s="298"/>
      <c r="R53" s="293"/>
      <c r="S53" s="299"/>
      <c r="T53" s="299"/>
      <c r="U53" s="299"/>
      <c r="V53" s="299"/>
      <c r="W53" s="294"/>
      <c r="X53" s="300"/>
      <c r="Y53" s="300"/>
      <c r="Z53" s="300"/>
      <c r="AA53" s="300"/>
      <c r="AB53" s="295"/>
      <c r="AC53" s="301"/>
      <c r="AD53" s="301"/>
      <c r="AE53" s="301"/>
      <c r="AF53" s="301"/>
      <c r="AG53" s="296"/>
      <c r="AH53" s="302"/>
      <c r="AI53" s="302"/>
      <c r="AJ53" s="302"/>
      <c r="AK53" s="302"/>
      <c r="AL53" s="297"/>
      <c r="AM53" s="263"/>
      <c r="AN53" s="263"/>
      <c r="AO53" s="263"/>
      <c r="AP53" s="263"/>
      <c r="AQ53" s="304"/>
      <c r="AR53" s="304"/>
    </row>
    <row r="54" spans="1:44" ht="29.1" customHeight="1" outlineLevel="1">
      <c r="A54" s="6" t="s">
        <v>22</v>
      </c>
      <c r="B54" s="290"/>
      <c r="C54" s="111" t="s">
        <v>190</v>
      </c>
      <c r="D54" s="111" t="s">
        <v>190</v>
      </c>
      <c r="E54" s="111" t="s">
        <v>190</v>
      </c>
      <c r="F54" s="111" t="s">
        <v>190</v>
      </c>
      <c r="G54" s="291"/>
      <c r="H54" s="233"/>
      <c r="I54" s="268"/>
      <c r="J54" s="268"/>
      <c r="K54" s="268"/>
      <c r="L54" s="268"/>
      <c r="M54" s="292"/>
      <c r="N54" s="298"/>
      <c r="O54" s="298"/>
      <c r="P54" s="298"/>
      <c r="Q54" s="298"/>
      <c r="R54" s="293"/>
      <c r="S54" s="299"/>
      <c r="T54" s="299"/>
      <c r="U54" s="299"/>
      <c r="V54" s="299"/>
      <c r="W54" s="294"/>
      <c r="X54" s="300" t="s">
        <v>192</v>
      </c>
      <c r="Y54" s="300" t="s">
        <v>192</v>
      </c>
      <c r="Z54" s="300" t="s">
        <v>192</v>
      </c>
      <c r="AA54" s="300" t="s">
        <v>192</v>
      </c>
      <c r="AB54" s="295"/>
      <c r="AC54" s="301" t="s">
        <v>192</v>
      </c>
      <c r="AD54" s="301" t="s">
        <v>192</v>
      </c>
      <c r="AE54" s="301" t="s">
        <v>192</v>
      </c>
      <c r="AF54" s="301" t="s">
        <v>192</v>
      </c>
      <c r="AG54" s="296"/>
      <c r="AH54" s="302" t="s">
        <v>192</v>
      </c>
      <c r="AI54" s="302" t="s">
        <v>192</v>
      </c>
      <c r="AJ54" s="302" t="s">
        <v>192</v>
      </c>
      <c r="AK54" s="302" t="s">
        <v>192</v>
      </c>
      <c r="AL54" s="297"/>
      <c r="AM54" s="263"/>
      <c r="AN54" s="263"/>
      <c r="AO54" s="263"/>
      <c r="AP54" s="263"/>
      <c r="AQ54" s="304"/>
      <c r="AR54" s="304"/>
    </row>
    <row r="55" spans="1:44" ht="29.1" customHeight="1" outlineLevel="1">
      <c r="A55" s="6" t="s">
        <v>19</v>
      </c>
      <c r="B55" s="290"/>
      <c r="C55" s="111" t="s">
        <v>190</v>
      </c>
      <c r="D55" s="111" t="s">
        <v>190</v>
      </c>
      <c r="E55" s="111" t="s">
        <v>190</v>
      </c>
      <c r="F55" s="111" t="s">
        <v>190</v>
      </c>
      <c r="G55" s="291"/>
      <c r="H55" s="233"/>
      <c r="I55" s="268"/>
      <c r="J55" s="268"/>
      <c r="K55" s="268"/>
      <c r="L55" s="268"/>
      <c r="M55" s="292"/>
      <c r="N55" s="298"/>
      <c r="O55" s="298"/>
      <c r="P55" s="298"/>
      <c r="Q55" s="298"/>
      <c r="R55" s="293"/>
      <c r="S55" s="299"/>
      <c r="T55" s="299"/>
      <c r="U55" s="299"/>
      <c r="V55" s="299"/>
      <c r="W55" s="294"/>
      <c r="X55" s="300" t="s">
        <v>192</v>
      </c>
      <c r="Y55" s="300" t="s">
        <v>192</v>
      </c>
      <c r="Z55" s="300" t="s">
        <v>192</v>
      </c>
      <c r="AA55" s="300" t="s">
        <v>192</v>
      </c>
      <c r="AB55" s="295"/>
      <c r="AC55" s="301" t="s">
        <v>192</v>
      </c>
      <c r="AD55" s="301" t="s">
        <v>192</v>
      </c>
      <c r="AE55" s="301" t="s">
        <v>192</v>
      </c>
      <c r="AF55" s="301" t="s">
        <v>192</v>
      </c>
      <c r="AG55" s="296"/>
      <c r="AH55" s="302" t="s">
        <v>192</v>
      </c>
      <c r="AI55" s="302" t="s">
        <v>192</v>
      </c>
      <c r="AJ55" s="302" t="s">
        <v>192</v>
      </c>
      <c r="AK55" s="302" t="s">
        <v>192</v>
      </c>
      <c r="AL55" s="297"/>
      <c r="AM55" s="263"/>
      <c r="AN55" s="263"/>
      <c r="AO55" s="263"/>
      <c r="AP55" s="263"/>
      <c r="AQ55" s="304"/>
      <c r="AR55" s="304"/>
    </row>
    <row r="56" spans="1:44" ht="29.1" customHeight="1" outlineLevel="1">
      <c r="A56" s="6" t="s">
        <v>3</v>
      </c>
      <c r="B56" s="290"/>
      <c r="C56" s="111" t="s">
        <v>194</v>
      </c>
      <c r="D56" s="111" t="s">
        <v>194</v>
      </c>
      <c r="E56" s="111" t="s">
        <v>194</v>
      </c>
      <c r="F56" s="111" t="s">
        <v>194</v>
      </c>
      <c r="G56" s="291"/>
      <c r="H56" s="233"/>
      <c r="I56" s="268" t="s">
        <v>194</v>
      </c>
      <c r="J56" s="268" t="s">
        <v>194</v>
      </c>
      <c r="K56" s="268" t="s">
        <v>194</v>
      </c>
      <c r="L56" s="268" t="s">
        <v>194</v>
      </c>
      <c r="M56" s="292"/>
      <c r="N56" s="298"/>
      <c r="O56" s="298"/>
      <c r="P56" s="298"/>
      <c r="Q56" s="298"/>
      <c r="R56" s="293"/>
      <c r="S56" s="299"/>
      <c r="T56" s="299"/>
      <c r="U56" s="299"/>
      <c r="V56" s="299"/>
      <c r="W56" s="294"/>
      <c r="X56" s="300" t="s">
        <v>192</v>
      </c>
      <c r="Y56" s="300" t="s">
        <v>192</v>
      </c>
      <c r="Z56" s="300" t="s">
        <v>192</v>
      </c>
      <c r="AA56" s="300" t="s">
        <v>192</v>
      </c>
      <c r="AB56" s="295"/>
      <c r="AC56" s="301" t="s">
        <v>192</v>
      </c>
      <c r="AD56" s="301" t="s">
        <v>192</v>
      </c>
      <c r="AE56" s="301" t="s">
        <v>192</v>
      </c>
      <c r="AF56" s="301" t="s">
        <v>192</v>
      </c>
      <c r="AG56" s="296"/>
      <c r="AH56" s="302" t="s">
        <v>192</v>
      </c>
      <c r="AI56" s="302" t="s">
        <v>192</v>
      </c>
      <c r="AJ56" s="302" t="s">
        <v>192</v>
      </c>
      <c r="AK56" s="302" t="s">
        <v>192</v>
      </c>
      <c r="AL56" s="297"/>
      <c r="AM56" s="263"/>
      <c r="AN56" s="263"/>
      <c r="AO56" s="263"/>
      <c r="AP56" s="263"/>
      <c r="AQ56" s="304" t="s">
        <v>185</v>
      </c>
      <c r="AR56" s="304" t="s">
        <v>185</v>
      </c>
    </row>
    <row r="57" spans="1:44" ht="29.1" customHeight="1" outlineLevel="1">
      <c r="A57" s="6" t="s">
        <v>20</v>
      </c>
      <c r="B57" s="290"/>
      <c r="C57" s="111" t="s">
        <v>190</v>
      </c>
      <c r="D57" s="111" t="s">
        <v>190</v>
      </c>
      <c r="E57" s="111" t="s">
        <v>190</v>
      </c>
      <c r="F57" s="111" t="s">
        <v>190</v>
      </c>
      <c r="G57" s="291"/>
      <c r="H57" s="233"/>
      <c r="I57" s="268"/>
      <c r="J57" s="268"/>
      <c r="K57" s="268"/>
      <c r="L57" s="268"/>
      <c r="M57" s="292"/>
      <c r="N57" s="298"/>
      <c r="O57" s="298"/>
      <c r="P57" s="298"/>
      <c r="Q57" s="298"/>
      <c r="R57" s="293"/>
      <c r="S57" s="299"/>
      <c r="T57" s="299"/>
      <c r="U57" s="299"/>
      <c r="V57" s="299"/>
      <c r="W57" s="294"/>
      <c r="X57" s="300" t="s">
        <v>192</v>
      </c>
      <c r="Y57" s="300" t="s">
        <v>192</v>
      </c>
      <c r="Z57" s="300" t="s">
        <v>192</v>
      </c>
      <c r="AA57" s="300" t="s">
        <v>192</v>
      </c>
      <c r="AB57" s="295"/>
      <c r="AC57" s="301" t="s">
        <v>192</v>
      </c>
      <c r="AD57" s="301" t="s">
        <v>192</v>
      </c>
      <c r="AE57" s="301" t="s">
        <v>192</v>
      </c>
      <c r="AF57" s="301" t="s">
        <v>192</v>
      </c>
      <c r="AG57" s="296"/>
      <c r="AH57" s="302" t="s">
        <v>192</v>
      </c>
      <c r="AI57" s="302" t="s">
        <v>192</v>
      </c>
      <c r="AJ57" s="302" t="s">
        <v>192</v>
      </c>
      <c r="AK57" s="302" t="s">
        <v>192</v>
      </c>
      <c r="AL57" s="297"/>
      <c r="AM57" s="263"/>
      <c r="AN57" s="263"/>
      <c r="AO57" s="263"/>
      <c r="AP57" s="263"/>
      <c r="AQ57" s="304"/>
      <c r="AR57" s="304"/>
    </row>
    <row r="58" spans="1:44" ht="29.1" customHeight="1" outlineLevel="1">
      <c r="A58" s="6" t="s">
        <v>13</v>
      </c>
      <c r="B58" s="290"/>
      <c r="C58" s="111" t="s">
        <v>190</v>
      </c>
      <c r="D58" s="111" t="s">
        <v>190</v>
      </c>
      <c r="E58" s="111" t="s">
        <v>190</v>
      </c>
      <c r="F58" s="111" t="s">
        <v>190</v>
      </c>
      <c r="G58" s="291"/>
      <c r="H58" s="233"/>
      <c r="I58" s="268"/>
      <c r="J58" s="268"/>
      <c r="K58" s="268"/>
      <c r="L58" s="268"/>
      <c r="M58" s="292"/>
      <c r="N58" s="298"/>
      <c r="O58" s="298"/>
      <c r="P58" s="298"/>
      <c r="Q58" s="298"/>
      <c r="R58" s="293"/>
      <c r="S58" s="299"/>
      <c r="T58" s="299"/>
      <c r="U58" s="299"/>
      <c r="V58" s="299"/>
      <c r="W58" s="294"/>
      <c r="X58" s="300" t="s">
        <v>192</v>
      </c>
      <c r="Y58" s="300" t="s">
        <v>192</v>
      </c>
      <c r="Z58" s="300" t="s">
        <v>192</v>
      </c>
      <c r="AA58" s="300" t="s">
        <v>192</v>
      </c>
      <c r="AB58" s="295"/>
      <c r="AC58" s="301" t="s">
        <v>192</v>
      </c>
      <c r="AD58" s="301" t="s">
        <v>192</v>
      </c>
      <c r="AE58" s="301" t="s">
        <v>192</v>
      </c>
      <c r="AF58" s="301" t="s">
        <v>192</v>
      </c>
      <c r="AG58" s="296"/>
      <c r="AH58" s="302" t="s">
        <v>192</v>
      </c>
      <c r="AI58" s="302" t="s">
        <v>192</v>
      </c>
      <c r="AJ58" s="302" t="s">
        <v>192</v>
      </c>
      <c r="AK58" s="302" t="s">
        <v>192</v>
      </c>
      <c r="AL58" s="297"/>
      <c r="AM58" s="263"/>
      <c r="AN58" s="263"/>
      <c r="AO58" s="263"/>
      <c r="AP58" s="263"/>
      <c r="AQ58" s="304"/>
      <c r="AR58" s="304"/>
    </row>
    <row r="59" spans="1:44" ht="29.1" customHeight="1" outlineLevel="1">
      <c r="A59" s="6" t="s">
        <v>4</v>
      </c>
      <c r="B59" s="290"/>
      <c r="C59" s="111" t="s">
        <v>190</v>
      </c>
      <c r="D59" s="111" t="s">
        <v>190</v>
      </c>
      <c r="E59" s="111" t="s">
        <v>190</v>
      </c>
      <c r="F59" s="111" t="s">
        <v>190</v>
      </c>
      <c r="G59" s="291"/>
      <c r="H59" s="233"/>
      <c r="I59" s="268"/>
      <c r="J59" s="268"/>
      <c r="K59" s="268"/>
      <c r="L59" s="268"/>
      <c r="M59" s="292"/>
      <c r="N59" s="298"/>
      <c r="O59" s="298"/>
      <c r="P59" s="298"/>
      <c r="Q59" s="298"/>
      <c r="R59" s="293"/>
      <c r="S59" s="299"/>
      <c r="T59" s="299"/>
      <c r="U59" s="299"/>
      <c r="V59" s="299"/>
      <c r="W59" s="294"/>
      <c r="X59" s="300" t="s">
        <v>192</v>
      </c>
      <c r="Y59" s="300" t="s">
        <v>192</v>
      </c>
      <c r="Z59" s="300" t="s">
        <v>192</v>
      </c>
      <c r="AA59" s="300" t="s">
        <v>192</v>
      </c>
      <c r="AB59" s="295"/>
      <c r="AC59" s="301" t="s">
        <v>192</v>
      </c>
      <c r="AD59" s="301" t="s">
        <v>192</v>
      </c>
      <c r="AE59" s="301" t="s">
        <v>192</v>
      </c>
      <c r="AF59" s="301" t="s">
        <v>192</v>
      </c>
      <c r="AG59" s="296"/>
      <c r="AH59" s="302" t="s">
        <v>192</v>
      </c>
      <c r="AI59" s="302" t="s">
        <v>192</v>
      </c>
      <c r="AJ59" s="302" t="s">
        <v>192</v>
      </c>
      <c r="AK59" s="302" t="s">
        <v>192</v>
      </c>
      <c r="AL59" s="297"/>
      <c r="AM59" s="263"/>
      <c r="AN59" s="263"/>
      <c r="AO59" s="263"/>
      <c r="AP59" s="263"/>
      <c r="AQ59" s="304" t="s">
        <v>185</v>
      </c>
      <c r="AR59" s="304" t="s">
        <v>185</v>
      </c>
    </row>
    <row r="60" spans="1:44" ht="29.1" customHeight="1" outlineLevel="1">
      <c r="A60" s="7" t="s">
        <v>0</v>
      </c>
      <c r="B60" s="290"/>
      <c r="C60" s="111" t="s">
        <v>190</v>
      </c>
      <c r="D60" s="111" t="s">
        <v>190</v>
      </c>
      <c r="E60" s="111" t="s">
        <v>190</v>
      </c>
      <c r="F60" s="111" t="s">
        <v>190</v>
      </c>
      <c r="G60" s="291"/>
      <c r="H60" s="233"/>
      <c r="I60" s="268" t="s">
        <v>190</v>
      </c>
      <c r="J60" s="268" t="s">
        <v>190</v>
      </c>
      <c r="K60" s="268" t="s">
        <v>190</v>
      </c>
      <c r="L60" s="268" t="s">
        <v>190</v>
      </c>
      <c r="M60" s="292"/>
      <c r="N60" s="298"/>
      <c r="O60" s="298"/>
      <c r="P60" s="298"/>
      <c r="Q60" s="298"/>
      <c r="R60" s="293"/>
      <c r="S60" s="299"/>
      <c r="T60" s="299"/>
      <c r="U60" s="299"/>
      <c r="V60" s="299"/>
      <c r="W60" s="294"/>
      <c r="X60" s="300" t="s">
        <v>192</v>
      </c>
      <c r="Y60" s="300" t="s">
        <v>192</v>
      </c>
      <c r="Z60" s="300" t="s">
        <v>192</v>
      </c>
      <c r="AA60" s="300" t="s">
        <v>192</v>
      </c>
      <c r="AB60" s="295"/>
      <c r="AC60" s="301" t="s">
        <v>192</v>
      </c>
      <c r="AD60" s="301" t="s">
        <v>192</v>
      </c>
      <c r="AE60" s="301" t="s">
        <v>192</v>
      </c>
      <c r="AF60" s="301" t="s">
        <v>192</v>
      </c>
      <c r="AG60" s="296"/>
      <c r="AH60" s="302" t="s">
        <v>192</v>
      </c>
      <c r="AI60" s="302" t="s">
        <v>192</v>
      </c>
      <c r="AJ60" s="302" t="s">
        <v>192</v>
      </c>
      <c r="AK60" s="302" t="s">
        <v>192</v>
      </c>
      <c r="AL60" s="297"/>
      <c r="AM60" s="263"/>
      <c r="AN60" s="263"/>
      <c r="AO60" s="263"/>
      <c r="AP60" s="263"/>
      <c r="AQ60" s="304" t="s">
        <v>185</v>
      </c>
      <c r="AR60" s="304" t="s">
        <v>185</v>
      </c>
    </row>
    <row r="61" spans="1:44" ht="29.1" customHeight="1" outlineLevel="1">
      <c r="A61" s="6" t="s">
        <v>15</v>
      </c>
      <c r="B61" s="290"/>
      <c r="C61" s="111" t="s">
        <v>190</v>
      </c>
      <c r="D61" s="111" t="s">
        <v>190</v>
      </c>
      <c r="E61" s="111" t="s">
        <v>190</v>
      </c>
      <c r="F61" s="111" t="s">
        <v>190</v>
      </c>
      <c r="G61" s="291"/>
      <c r="H61" s="233"/>
      <c r="I61" s="268"/>
      <c r="J61" s="268"/>
      <c r="K61" s="268"/>
      <c r="L61" s="268"/>
      <c r="M61" s="292"/>
      <c r="N61" s="298"/>
      <c r="O61" s="298"/>
      <c r="P61" s="298"/>
      <c r="Q61" s="298"/>
      <c r="R61" s="293"/>
      <c r="S61" s="299"/>
      <c r="T61" s="299"/>
      <c r="U61" s="299"/>
      <c r="V61" s="299"/>
      <c r="W61" s="294"/>
      <c r="X61" s="300" t="s">
        <v>192</v>
      </c>
      <c r="Y61" s="300" t="s">
        <v>192</v>
      </c>
      <c r="Z61" s="300" t="s">
        <v>192</v>
      </c>
      <c r="AA61" s="300" t="s">
        <v>192</v>
      </c>
      <c r="AB61" s="295"/>
      <c r="AC61" s="301" t="s">
        <v>192</v>
      </c>
      <c r="AD61" s="301" t="s">
        <v>192</v>
      </c>
      <c r="AE61" s="301" t="s">
        <v>192</v>
      </c>
      <c r="AF61" s="301" t="s">
        <v>192</v>
      </c>
      <c r="AG61" s="296"/>
      <c r="AH61" s="302" t="s">
        <v>192</v>
      </c>
      <c r="AI61" s="302" t="s">
        <v>192</v>
      </c>
      <c r="AJ61" s="302" t="s">
        <v>192</v>
      </c>
      <c r="AK61" s="302" t="s">
        <v>192</v>
      </c>
      <c r="AL61" s="297"/>
      <c r="AM61" s="263"/>
      <c r="AN61" s="263"/>
      <c r="AO61" s="263"/>
      <c r="AP61" s="263"/>
      <c r="AQ61" s="304"/>
      <c r="AR61" s="304"/>
    </row>
    <row r="62" spans="1:44" ht="29.1" customHeight="1" outlineLevel="1">
      <c r="A62" s="6" t="s">
        <v>21</v>
      </c>
      <c r="B62" s="290"/>
      <c r="C62" s="111" t="s">
        <v>190</v>
      </c>
      <c r="D62" s="111" t="s">
        <v>190</v>
      </c>
      <c r="E62" s="111" t="s">
        <v>190</v>
      </c>
      <c r="F62" s="111" t="s">
        <v>190</v>
      </c>
      <c r="G62" s="291"/>
      <c r="H62" s="233"/>
      <c r="I62" s="268"/>
      <c r="J62" s="268"/>
      <c r="K62" s="268"/>
      <c r="L62" s="268"/>
      <c r="M62" s="292"/>
      <c r="N62" s="298"/>
      <c r="O62" s="298"/>
      <c r="P62" s="298"/>
      <c r="Q62" s="298"/>
      <c r="R62" s="293"/>
      <c r="S62" s="299"/>
      <c r="T62" s="299"/>
      <c r="U62" s="299"/>
      <c r="V62" s="299"/>
      <c r="W62" s="294"/>
      <c r="X62" s="300" t="s">
        <v>192</v>
      </c>
      <c r="Y62" s="300" t="s">
        <v>192</v>
      </c>
      <c r="Z62" s="300" t="s">
        <v>192</v>
      </c>
      <c r="AA62" s="300" t="s">
        <v>192</v>
      </c>
      <c r="AB62" s="295"/>
      <c r="AC62" s="301" t="s">
        <v>192</v>
      </c>
      <c r="AD62" s="301" t="s">
        <v>192</v>
      </c>
      <c r="AE62" s="301" t="s">
        <v>192</v>
      </c>
      <c r="AF62" s="301" t="s">
        <v>192</v>
      </c>
      <c r="AG62" s="296"/>
      <c r="AH62" s="302" t="s">
        <v>192</v>
      </c>
      <c r="AI62" s="302" t="s">
        <v>192</v>
      </c>
      <c r="AJ62" s="302" t="s">
        <v>192</v>
      </c>
      <c r="AK62" s="302" t="s">
        <v>192</v>
      </c>
      <c r="AL62" s="297"/>
      <c r="AM62" s="263"/>
      <c r="AN62" s="263"/>
      <c r="AO62" s="263"/>
      <c r="AP62" s="263"/>
      <c r="AQ62" s="304"/>
      <c r="AR62" s="304"/>
    </row>
    <row r="63" spans="1:44" ht="29.1" customHeight="1" outlineLevel="1">
      <c r="A63" s="6" t="s">
        <v>10</v>
      </c>
      <c r="B63" s="290"/>
      <c r="C63" s="111" t="s">
        <v>190</v>
      </c>
      <c r="D63" s="111" t="s">
        <v>190</v>
      </c>
      <c r="E63" s="111" t="s">
        <v>190</v>
      </c>
      <c r="F63" s="111" t="s">
        <v>190</v>
      </c>
      <c r="G63" s="291"/>
      <c r="H63" s="233"/>
      <c r="I63" s="268"/>
      <c r="J63" s="268"/>
      <c r="K63" s="268"/>
      <c r="L63" s="268"/>
      <c r="M63" s="292"/>
      <c r="N63" s="298"/>
      <c r="O63" s="298"/>
      <c r="P63" s="298"/>
      <c r="Q63" s="298"/>
      <c r="R63" s="293"/>
      <c r="S63" s="299"/>
      <c r="T63" s="299"/>
      <c r="U63" s="299"/>
      <c r="V63" s="299"/>
      <c r="W63" s="294"/>
      <c r="X63" s="300" t="s">
        <v>192</v>
      </c>
      <c r="Y63" s="300" t="s">
        <v>192</v>
      </c>
      <c r="Z63" s="300" t="s">
        <v>192</v>
      </c>
      <c r="AA63" s="300" t="s">
        <v>192</v>
      </c>
      <c r="AB63" s="295"/>
      <c r="AC63" s="301" t="s">
        <v>192</v>
      </c>
      <c r="AD63" s="301" t="s">
        <v>192</v>
      </c>
      <c r="AE63" s="301" t="s">
        <v>192</v>
      </c>
      <c r="AF63" s="301" t="s">
        <v>192</v>
      </c>
      <c r="AG63" s="296"/>
      <c r="AH63" s="302" t="s">
        <v>192</v>
      </c>
      <c r="AI63" s="302" t="s">
        <v>192</v>
      </c>
      <c r="AJ63" s="302" t="s">
        <v>192</v>
      </c>
      <c r="AK63" s="302" t="s">
        <v>192</v>
      </c>
      <c r="AL63" s="297"/>
      <c r="AM63" s="263"/>
      <c r="AN63" s="263"/>
      <c r="AO63" s="263"/>
      <c r="AP63" s="263"/>
      <c r="AQ63" s="304"/>
      <c r="AR63" s="304"/>
    </row>
    <row r="64" spans="1:44" ht="29.1" customHeight="1" outlineLevel="1">
      <c r="A64" s="6" t="s">
        <v>2</v>
      </c>
      <c r="B64" s="290"/>
      <c r="C64" s="111" t="s">
        <v>190</v>
      </c>
      <c r="D64" s="111" t="s">
        <v>190</v>
      </c>
      <c r="E64" s="111" t="s">
        <v>190</v>
      </c>
      <c r="F64" s="111" t="s">
        <v>190</v>
      </c>
      <c r="G64" s="291"/>
      <c r="H64" s="233"/>
      <c r="I64" s="268"/>
      <c r="J64" s="268"/>
      <c r="K64" s="268"/>
      <c r="L64" s="268"/>
      <c r="M64" s="292"/>
      <c r="N64" s="298"/>
      <c r="O64" s="298"/>
      <c r="P64" s="298"/>
      <c r="Q64" s="298"/>
      <c r="R64" s="293"/>
      <c r="S64" s="299"/>
      <c r="T64" s="299"/>
      <c r="U64" s="299"/>
      <c r="V64" s="299"/>
      <c r="W64" s="294"/>
      <c r="X64" s="300" t="s">
        <v>192</v>
      </c>
      <c r="Y64" s="300" t="s">
        <v>192</v>
      </c>
      <c r="Z64" s="300" t="s">
        <v>192</v>
      </c>
      <c r="AA64" s="300" t="s">
        <v>192</v>
      </c>
      <c r="AB64" s="295"/>
      <c r="AC64" s="301" t="s">
        <v>192</v>
      </c>
      <c r="AD64" s="301" t="s">
        <v>192</v>
      </c>
      <c r="AE64" s="301" t="s">
        <v>192</v>
      </c>
      <c r="AF64" s="301" t="s">
        <v>192</v>
      </c>
      <c r="AG64" s="296"/>
      <c r="AH64" s="302" t="s">
        <v>192</v>
      </c>
      <c r="AI64" s="302" t="s">
        <v>192</v>
      </c>
      <c r="AJ64" s="302" t="s">
        <v>192</v>
      </c>
      <c r="AK64" s="302" t="s">
        <v>192</v>
      </c>
      <c r="AL64" s="297"/>
      <c r="AM64" s="263"/>
      <c r="AN64" s="263"/>
      <c r="AO64" s="263"/>
      <c r="AP64" s="263"/>
      <c r="AQ64" s="304" t="s">
        <v>185</v>
      </c>
      <c r="AR64" s="304" t="s">
        <v>185</v>
      </c>
    </row>
    <row r="65" spans="1:44" ht="29.1" customHeight="1" outlineLevel="1">
      <c r="A65" s="6" t="s">
        <v>23</v>
      </c>
      <c r="B65" s="290"/>
      <c r="C65" s="111" t="s">
        <v>190</v>
      </c>
      <c r="D65" s="111" t="s">
        <v>190</v>
      </c>
      <c r="E65" s="111" t="s">
        <v>190</v>
      </c>
      <c r="F65" s="111" t="s">
        <v>190</v>
      </c>
      <c r="G65" s="291"/>
      <c r="H65" s="233"/>
      <c r="I65" s="268"/>
      <c r="J65" s="268"/>
      <c r="K65" s="268"/>
      <c r="L65" s="268"/>
      <c r="M65" s="292"/>
      <c r="N65" s="298"/>
      <c r="O65" s="298"/>
      <c r="P65" s="298"/>
      <c r="Q65" s="298"/>
      <c r="R65" s="293"/>
      <c r="S65" s="299"/>
      <c r="T65" s="299"/>
      <c r="U65" s="299"/>
      <c r="V65" s="299"/>
      <c r="W65" s="294"/>
      <c r="X65" s="300" t="s">
        <v>192</v>
      </c>
      <c r="Y65" s="300" t="s">
        <v>192</v>
      </c>
      <c r="Z65" s="300" t="s">
        <v>192</v>
      </c>
      <c r="AA65" s="300" t="s">
        <v>192</v>
      </c>
      <c r="AB65" s="295"/>
      <c r="AC65" s="301" t="s">
        <v>192</v>
      </c>
      <c r="AD65" s="301" t="s">
        <v>192</v>
      </c>
      <c r="AE65" s="301" t="s">
        <v>192</v>
      </c>
      <c r="AF65" s="301" t="s">
        <v>192</v>
      </c>
      <c r="AG65" s="296"/>
      <c r="AH65" s="302" t="s">
        <v>192</v>
      </c>
      <c r="AI65" s="302" t="s">
        <v>192</v>
      </c>
      <c r="AJ65" s="302" t="s">
        <v>192</v>
      </c>
      <c r="AK65" s="302" t="s">
        <v>192</v>
      </c>
      <c r="AL65" s="297"/>
      <c r="AM65" s="263"/>
      <c r="AN65" s="263"/>
      <c r="AO65" s="263"/>
      <c r="AP65" s="263"/>
      <c r="AQ65" s="304"/>
      <c r="AR65" s="304"/>
    </row>
    <row r="66" spans="1:44" ht="29.1" customHeight="1" outlineLevel="1">
      <c r="A66" s="6" t="s">
        <v>17</v>
      </c>
      <c r="B66" s="290"/>
      <c r="C66" s="111" t="s">
        <v>190</v>
      </c>
      <c r="D66" s="111" t="s">
        <v>190</v>
      </c>
      <c r="E66" s="111" t="s">
        <v>190</v>
      </c>
      <c r="F66" s="111" t="s">
        <v>190</v>
      </c>
      <c r="G66" s="291"/>
      <c r="H66" s="233"/>
      <c r="I66" s="268"/>
      <c r="J66" s="268"/>
      <c r="K66" s="268"/>
      <c r="L66" s="268"/>
      <c r="M66" s="292"/>
      <c r="N66" s="298"/>
      <c r="O66" s="298"/>
      <c r="P66" s="298"/>
      <c r="Q66" s="298"/>
      <c r="R66" s="293"/>
      <c r="S66" s="299"/>
      <c r="T66" s="299"/>
      <c r="U66" s="299"/>
      <c r="V66" s="299"/>
      <c r="W66" s="294"/>
      <c r="X66" s="300" t="s">
        <v>192</v>
      </c>
      <c r="Y66" s="300" t="s">
        <v>192</v>
      </c>
      <c r="Z66" s="300" t="s">
        <v>192</v>
      </c>
      <c r="AA66" s="300" t="s">
        <v>192</v>
      </c>
      <c r="AB66" s="295"/>
      <c r="AC66" s="301" t="s">
        <v>192</v>
      </c>
      <c r="AD66" s="301" t="s">
        <v>192</v>
      </c>
      <c r="AE66" s="301" t="s">
        <v>192</v>
      </c>
      <c r="AF66" s="301" t="s">
        <v>192</v>
      </c>
      <c r="AG66" s="296"/>
      <c r="AH66" s="302" t="s">
        <v>192</v>
      </c>
      <c r="AI66" s="302" t="s">
        <v>192</v>
      </c>
      <c r="AJ66" s="302" t="s">
        <v>192</v>
      </c>
      <c r="AK66" s="302" t="s">
        <v>192</v>
      </c>
      <c r="AL66" s="297"/>
      <c r="AM66" s="263"/>
      <c r="AN66" s="263"/>
      <c r="AO66" s="263"/>
      <c r="AP66" s="263"/>
      <c r="AQ66" s="304"/>
      <c r="AR66" s="304"/>
    </row>
    <row r="67" spans="1:44" ht="29.1" customHeight="1" outlineLevel="1">
      <c r="A67" s="6" t="s">
        <v>24</v>
      </c>
      <c r="B67" s="290"/>
      <c r="C67" s="111" t="s">
        <v>190</v>
      </c>
      <c r="D67" s="111" t="s">
        <v>190</v>
      </c>
      <c r="E67" s="111" t="s">
        <v>190</v>
      </c>
      <c r="F67" s="111" t="s">
        <v>190</v>
      </c>
      <c r="G67" s="291"/>
      <c r="H67" s="233"/>
      <c r="I67" s="268"/>
      <c r="J67" s="268"/>
      <c r="K67" s="268"/>
      <c r="L67" s="268"/>
      <c r="M67" s="292"/>
      <c r="N67" s="298"/>
      <c r="O67" s="298"/>
      <c r="P67" s="298"/>
      <c r="Q67" s="298"/>
      <c r="R67" s="293"/>
      <c r="S67" s="299"/>
      <c r="T67" s="299"/>
      <c r="U67" s="299"/>
      <c r="V67" s="299"/>
      <c r="W67" s="294"/>
      <c r="X67" s="300" t="s">
        <v>192</v>
      </c>
      <c r="Y67" s="300" t="s">
        <v>192</v>
      </c>
      <c r="Z67" s="300" t="s">
        <v>192</v>
      </c>
      <c r="AA67" s="300" t="s">
        <v>192</v>
      </c>
      <c r="AB67" s="295"/>
      <c r="AC67" s="301" t="s">
        <v>192</v>
      </c>
      <c r="AD67" s="301" t="s">
        <v>192</v>
      </c>
      <c r="AE67" s="301" t="s">
        <v>192</v>
      </c>
      <c r="AF67" s="301" t="s">
        <v>192</v>
      </c>
      <c r="AG67" s="296"/>
      <c r="AH67" s="302" t="s">
        <v>192</v>
      </c>
      <c r="AI67" s="302" t="s">
        <v>192</v>
      </c>
      <c r="AJ67" s="302" t="s">
        <v>192</v>
      </c>
      <c r="AK67" s="302" t="s">
        <v>192</v>
      </c>
      <c r="AL67" s="297"/>
      <c r="AM67" s="263"/>
      <c r="AN67" s="263"/>
      <c r="AO67" s="263"/>
      <c r="AP67" s="263"/>
      <c r="AQ67" s="304"/>
      <c r="AR67" s="304"/>
    </row>
    <row r="68" spans="1:44" ht="29.1" customHeight="1" outlineLevel="1">
      <c r="A68" s="6" t="s">
        <v>27</v>
      </c>
      <c r="B68" s="290"/>
      <c r="C68" s="111" t="s">
        <v>190</v>
      </c>
      <c r="D68" s="111" t="s">
        <v>190</v>
      </c>
      <c r="E68" s="111" t="s">
        <v>190</v>
      </c>
      <c r="F68" s="111" t="s">
        <v>190</v>
      </c>
      <c r="G68" s="291"/>
      <c r="H68" s="233"/>
      <c r="I68" s="268"/>
      <c r="J68" s="268"/>
      <c r="K68" s="268"/>
      <c r="L68" s="268"/>
      <c r="M68" s="292"/>
      <c r="N68" s="298"/>
      <c r="O68" s="298"/>
      <c r="P68" s="298"/>
      <c r="Q68" s="298"/>
      <c r="R68" s="293"/>
      <c r="S68" s="299"/>
      <c r="T68" s="299"/>
      <c r="U68" s="299"/>
      <c r="V68" s="299"/>
      <c r="W68" s="294"/>
      <c r="X68" s="300" t="s">
        <v>192</v>
      </c>
      <c r="Y68" s="300" t="s">
        <v>192</v>
      </c>
      <c r="Z68" s="300" t="s">
        <v>192</v>
      </c>
      <c r="AA68" s="300" t="s">
        <v>192</v>
      </c>
      <c r="AB68" s="295"/>
      <c r="AC68" s="301" t="s">
        <v>192</v>
      </c>
      <c r="AD68" s="301" t="s">
        <v>192</v>
      </c>
      <c r="AE68" s="301" t="s">
        <v>192</v>
      </c>
      <c r="AF68" s="301" t="s">
        <v>192</v>
      </c>
      <c r="AG68" s="296"/>
      <c r="AH68" s="302" t="s">
        <v>192</v>
      </c>
      <c r="AI68" s="302" t="s">
        <v>192</v>
      </c>
      <c r="AJ68" s="302" t="s">
        <v>192</v>
      </c>
      <c r="AK68" s="302" t="s">
        <v>192</v>
      </c>
      <c r="AL68" s="297"/>
      <c r="AM68" s="263"/>
      <c r="AN68" s="263"/>
      <c r="AO68" s="263"/>
      <c r="AP68" s="263"/>
      <c r="AQ68" s="304"/>
      <c r="AR68" s="304"/>
    </row>
    <row r="69" spans="1:44" ht="29.1" customHeight="1" outlineLevel="1">
      <c r="A69" s="6" t="s">
        <v>8</v>
      </c>
      <c r="B69" s="290"/>
      <c r="C69" s="111" t="s">
        <v>190</v>
      </c>
      <c r="D69" s="111" t="s">
        <v>190</v>
      </c>
      <c r="E69" s="111" t="s">
        <v>190</v>
      </c>
      <c r="F69" s="111" t="s">
        <v>190</v>
      </c>
      <c r="G69" s="291"/>
      <c r="H69" s="233"/>
      <c r="I69" s="268"/>
      <c r="J69" s="268"/>
      <c r="K69" s="268"/>
      <c r="L69" s="268"/>
      <c r="M69" s="292"/>
      <c r="N69" s="298"/>
      <c r="O69" s="298"/>
      <c r="P69" s="298"/>
      <c r="Q69" s="298"/>
      <c r="R69" s="293"/>
      <c r="S69" s="299"/>
      <c r="T69" s="299"/>
      <c r="U69" s="299"/>
      <c r="V69" s="299"/>
      <c r="W69" s="294"/>
      <c r="X69" s="300" t="s">
        <v>192</v>
      </c>
      <c r="Y69" s="300" t="s">
        <v>192</v>
      </c>
      <c r="Z69" s="300" t="s">
        <v>192</v>
      </c>
      <c r="AA69" s="300" t="s">
        <v>192</v>
      </c>
      <c r="AB69" s="295"/>
      <c r="AC69" s="301" t="s">
        <v>192</v>
      </c>
      <c r="AD69" s="301" t="s">
        <v>192</v>
      </c>
      <c r="AE69" s="301" t="s">
        <v>192</v>
      </c>
      <c r="AF69" s="301" t="s">
        <v>192</v>
      </c>
      <c r="AG69" s="296"/>
      <c r="AH69" s="302" t="s">
        <v>192</v>
      </c>
      <c r="AI69" s="302" t="s">
        <v>192</v>
      </c>
      <c r="AJ69" s="302" t="s">
        <v>192</v>
      </c>
      <c r="AK69" s="302" t="s">
        <v>192</v>
      </c>
      <c r="AL69" s="297"/>
      <c r="AM69" s="263"/>
      <c r="AN69" s="263"/>
      <c r="AO69" s="263"/>
      <c r="AP69" s="263"/>
      <c r="AQ69" s="304" t="s">
        <v>185</v>
      </c>
      <c r="AR69" s="304" t="s">
        <v>185</v>
      </c>
    </row>
    <row r="70" spans="1:44" ht="29.1" customHeight="1" outlineLevel="1">
      <c r="A70" s="6" t="s">
        <v>11</v>
      </c>
      <c r="B70" s="290"/>
      <c r="C70" s="111" t="s">
        <v>190</v>
      </c>
      <c r="D70" s="111" t="s">
        <v>190</v>
      </c>
      <c r="E70" s="111" t="s">
        <v>190</v>
      </c>
      <c r="F70" s="111" t="s">
        <v>190</v>
      </c>
      <c r="G70" s="291"/>
      <c r="H70" s="233"/>
      <c r="I70" s="268"/>
      <c r="J70" s="268"/>
      <c r="K70" s="268"/>
      <c r="L70" s="268"/>
      <c r="M70" s="292"/>
      <c r="N70" s="298"/>
      <c r="O70" s="298"/>
      <c r="P70" s="298"/>
      <c r="Q70" s="298"/>
      <c r="R70" s="293"/>
      <c r="S70" s="299"/>
      <c r="T70" s="299"/>
      <c r="U70" s="299"/>
      <c r="V70" s="299"/>
      <c r="W70" s="294"/>
      <c r="X70" s="300" t="s">
        <v>192</v>
      </c>
      <c r="Y70" s="300" t="s">
        <v>192</v>
      </c>
      <c r="Z70" s="300" t="s">
        <v>192</v>
      </c>
      <c r="AA70" s="300" t="s">
        <v>192</v>
      </c>
      <c r="AB70" s="295"/>
      <c r="AC70" s="301" t="s">
        <v>192</v>
      </c>
      <c r="AD70" s="301" t="s">
        <v>192</v>
      </c>
      <c r="AE70" s="301" t="s">
        <v>192</v>
      </c>
      <c r="AF70" s="301" t="s">
        <v>192</v>
      </c>
      <c r="AG70" s="296"/>
      <c r="AH70" s="302" t="s">
        <v>192</v>
      </c>
      <c r="AI70" s="302" t="s">
        <v>192</v>
      </c>
      <c r="AJ70" s="302" t="s">
        <v>192</v>
      </c>
      <c r="AK70" s="302" t="s">
        <v>192</v>
      </c>
      <c r="AL70" s="297"/>
      <c r="AM70" s="263"/>
      <c r="AN70" s="263"/>
      <c r="AO70" s="263"/>
      <c r="AP70" s="263"/>
      <c r="AQ70" s="304"/>
      <c r="AR70" s="304"/>
    </row>
    <row r="71" spans="1:44" ht="29.1" customHeight="1" outlineLevel="1">
      <c r="A71" s="6" t="s">
        <v>14</v>
      </c>
      <c r="B71" s="290"/>
      <c r="C71" s="111" t="s">
        <v>190</v>
      </c>
      <c r="D71" s="111" t="s">
        <v>190</v>
      </c>
      <c r="E71" s="111" t="s">
        <v>190</v>
      </c>
      <c r="F71" s="111" t="s">
        <v>190</v>
      </c>
      <c r="G71" s="291"/>
      <c r="H71" s="233"/>
      <c r="I71" s="268"/>
      <c r="J71" s="268"/>
      <c r="K71" s="268"/>
      <c r="L71" s="268"/>
      <c r="M71" s="292"/>
      <c r="N71" s="298"/>
      <c r="O71" s="298"/>
      <c r="P71" s="298"/>
      <c r="Q71" s="298"/>
      <c r="R71" s="293"/>
      <c r="S71" s="299"/>
      <c r="T71" s="299"/>
      <c r="U71" s="299"/>
      <c r="V71" s="299"/>
      <c r="W71" s="294"/>
      <c r="X71" s="300" t="s">
        <v>192</v>
      </c>
      <c r="Y71" s="300" t="s">
        <v>192</v>
      </c>
      <c r="Z71" s="300" t="s">
        <v>192</v>
      </c>
      <c r="AA71" s="300" t="s">
        <v>192</v>
      </c>
      <c r="AB71" s="295"/>
      <c r="AC71" s="301" t="s">
        <v>192</v>
      </c>
      <c r="AD71" s="301" t="s">
        <v>192</v>
      </c>
      <c r="AE71" s="301" t="s">
        <v>192</v>
      </c>
      <c r="AF71" s="301" t="s">
        <v>192</v>
      </c>
      <c r="AG71" s="296"/>
      <c r="AH71" s="302" t="s">
        <v>192</v>
      </c>
      <c r="AI71" s="302" t="s">
        <v>192</v>
      </c>
      <c r="AJ71" s="302" t="s">
        <v>192</v>
      </c>
      <c r="AK71" s="302" t="s">
        <v>192</v>
      </c>
      <c r="AL71" s="297"/>
      <c r="AM71" s="263"/>
      <c r="AN71" s="263"/>
      <c r="AO71" s="263"/>
      <c r="AP71" s="263"/>
      <c r="AQ71" s="304"/>
      <c r="AR71" s="304"/>
    </row>
    <row r="72" spans="1:44" ht="29.1" customHeight="1" outlineLevel="1">
      <c r="A72" s="6" t="s">
        <v>12</v>
      </c>
      <c r="B72" s="290"/>
      <c r="C72" s="111" t="s">
        <v>190</v>
      </c>
      <c r="D72" s="111" t="s">
        <v>190</v>
      </c>
      <c r="E72" s="111" t="s">
        <v>190</v>
      </c>
      <c r="F72" s="111" t="s">
        <v>190</v>
      </c>
      <c r="G72" s="291"/>
      <c r="H72" s="233"/>
      <c r="I72" s="268"/>
      <c r="J72" s="268"/>
      <c r="K72" s="268"/>
      <c r="L72" s="268"/>
      <c r="M72" s="292"/>
      <c r="N72" s="298"/>
      <c r="O72" s="298"/>
      <c r="P72" s="298"/>
      <c r="Q72" s="298"/>
      <c r="R72" s="293"/>
      <c r="S72" s="299"/>
      <c r="T72" s="299"/>
      <c r="U72" s="299"/>
      <c r="V72" s="299"/>
      <c r="W72" s="294"/>
      <c r="X72" s="300" t="s">
        <v>192</v>
      </c>
      <c r="Y72" s="300" t="s">
        <v>192</v>
      </c>
      <c r="Z72" s="300" t="s">
        <v>192</v>
      </c>
      <c r="AA72" s="300" t="s">
        <v>192</v>
      </c>
      <c r="AB72" s="295"/>
      <c r="AC72" s="301" t="s">
        <v>192</v>
      </c>
      <c r="AD72" s="301" t="s">
        <v>192</v>
      </c>
      <c r="AE72" s="301" t="s">
        <v>192</v>
      </c>
      <c r="AF72" s="301" t="s">
        <v>192</v>
      </c>
      <c r="AG72" s="296"/>
      <c r="AH72" s="302" t="s">
        <v>192</v>
      </c>
      <c r="AI72" s="302" t="s">
        <v>192</v>
      </c>
      <c r="AJ72" s="302" t="s">
        <v>192</v>
      </c>
      <c r="AK72" s="302" t="s">
        <v>192</v>
      </c>
      <c r="AL72" s="297"/>
      <c r="AM72" s="263"/>
      <c r="AN72" s="263"/>
      <c r="AO72" s="263"/>
      <c r="AP72" s="263"/>
      <c r="AQ72" s="304"/>
      <c r="AR72" s="304"/>
    </row>
    <row r="73" spans="1:44" ht="29.1" customHeight="1" outlineLevel="1">
      <c r="A73" s="6" t="s">
        <v>25</v>
      </c>
      <c r="B73" s="290"/>
      <c r="C73" s="111" t="s">
        <v>190</v>
      </c>
      <c r="D73" s="111" t="s">
        <v>190</v>
      </c>
      <c r="E73" s="111" t="s">
        <v>190</v>
      </c>
      <c r="F73" s="111" t="s">
        <v>190</v>
      </c>
      <c r="G73" s="291"/>
      <c r="H73" s="233"/>
      <c r="I73" s="268"/>
      <c r="J73" s="268"/>
      <c r="K73" s="268"/>
      <c r="L73" s="268"/>
      <c r="M73" s="292"/>
      <c r="N73" s="298"/>
      <c r="O73" s="298"/>
      <c r="P73" s="298"/>
      <c r="Q73" s="298"/>
      <c r="R73" s="293"/>
      <c r="S73" s="299"/>
      <c r="T73" s="299"/>
      <c r="U73" s="299"/>
      <c r="V73" s="299"/>
      <c r="W73" s="294"/>
      <c r="X73" s="300" t="s">
        <v>192</v>
      </c>
      <c r="Y73" s="300" t="s">
        <v>192</v>
      </c>
      <c r="Z73" s="300" t="s">
        <v>192</v>
      </c>
      <c r="AA73" s="300" t="s">
        <v>192</v>
      </c>
      <c r="AB73" s="295"/>
      <c r="AC73" s="301" t="s">
        <v>192</v>
      </c>
      <c r="AD73" s="301" t="s">
        <v>192</v>
      </c>
      <c r="AE73" s="301" t="s">
        <v>192</v>
      </c>
      <c r="AF73" s="301" t="s">
        <v>192</v>
      </c>
      <c r="AG73" s="296"/>
      <c r="AH73" s="302" t="s">
        <v>192</v>
      </c>
      <c r="AI73" s="302" t="s">
        <v>192</v>
      </c>
      <c r="AJ73" s="302" t="s">
        <v>192</v>
      </c>
      <c r="AK73" s="302" t="s">
        <v>192</v>
      </c>
      <c r="AL73" s="297"/>
      <c r="AM73" s="263"/>
      <c r="AN73" s="263"/>
      <c r="AO73" s="263"/>
      <c r="AP73" s="263"/>
      <c r="AQ73" s="304"/>
      <c r="AR73" s="304"/>
    </row>
    <row r="74" spans="1:44" ht="29.1" customHeight="1" outlineLevel="1">
      <c r="A74" s="6" t="s">
        <v>26</v>
      </c>
      <c r="B74" s="290"/>
      <c r="C74" s="111" t="s">
        <v>190</v>
      </c>
      <c r="D74" s="111" t="s">
        <v>190</v>
      </c>
      <c r="E74" s="111" t="s">
        <v>190</v>
      </c>
      <c r="F74" s="111" t="s">
        <v>190</v>
      </c>
      <c r="G74" s="291"/>
      <c r="H74" s="233"/>
      <c r="I74" s="268"/>
      <c r="J74" s="268"/>
      <c r="K74" s="268"/>
      <c r="L74" s="268"/>
      <c r="M74" s="292"/>
      <c r="N74" s="298"/>
      <c r="O74" s="298"/>
      <c r="P74" s="298"/>
      <c r="Q74" s="298"/>
      <c r="R74" s="293"/>
      <c r="S74" s="299"/>
      <c r="T74" s="299"/>
      <c r="U74" s="299"/>
      <c r="V74" s="299"/>
      <c r="W74" s="294"/>
      <c r="X74" s="300" t="s">
        <v>192</v>
      </c>
      <c r="Y74" s="300" t="s">
        <v>192</v>
      </c>
      <c r="Z74" s="300" t="s">
        <v>192</v>
      </c>
      <c r="AA74" s="300" t="s">
        <v>192</v>
      </c>
      <c r="AB74" s="295"/>
      <c r="AC74" s="301" t="s">
        <v>192</v>
      </c>
      <c r="AD74" s="301" t="s">
        <v>192</v>
      </c>
      <c r="AE74" s="301" t="s">
        <v>192</v>
      </c>
      <c r="AF74" s="301" t="s">
        <v>192</v>
      </c>
      <c r="AG74" s="296"/>
      <c r="AH74" s="302" t="s">
        <v>192</v>
      </c>
      <c r="AI74" s="302" t="s">
        <v>192</v>
      </c>
      <c r="AJ74" s="302" t="s">
        <v>192</v>
      </c>
      <c r="AK74" s="302" t="s">
        <v>192</v>
      </c>
      <c r="AL74" s="297"/>
      <c r="AM74" s="263"/>
      <c r="AN74" s="263"/>
      <c r="AO74" s="263"/>
      <c r="AP74" s="263"/>
      <c r="AQ74" s="304"/>
      <c r="AR74" s="304"/>
    </row>
    <row r="75" spans="1:44" ht="29.1" customHeight="1" outlineLevel="1">
      <c r="A75" s="6" t="s">
        <v>5</v>
      </c>
      <c r="B75" s="290"/>
      <c r="C75" s="111" t="s">
        <v>190</v>
      </c>
      <c r="D75" s="111" t="s">
        <v>190</v>
      </c>
      <c r="E75" s="111" t="s">
        <v>190</v>
      </c>
      <c r="F75" s="111" t="s">
        <v>190</v>
      </c>
      <c r="G75" s="291"/>
      <c r="H75" s="233"/>
      <c r="I75" s="268"/>
      <c r="J75" s="268"/>
      <c r="K75" s="268"/>
      <c r="L75" s="268"/>
      <c r="M75" s="292"/>
      <c r="N75" s="298"/>
      <c r="O75" s="298"/>
      <c r="P75" s="298"/>
      <c r="Q75" s="298"/>
      <c r="R75" s="293"/>
      <c r="S75" s="299"/>
      <c r="T75" s="299"/>
      <c r="U75" s="299"/>
      <c r="V75" s="299"/>
      <c r="W75" s="294"/>
      <c r="X75" s="300" t="s">
        <v>192</v>
      </c>
      <c r="Y75" s="300" t="s">
        <v>192</v>
      </c>
      <c r="Z75" s="300" t="s">
        <v>192</v>
      </c>
      <c r="AA75" s="300" t="s">
        <v>192</v>
      </c>
      <c r="AB75" s="295"/>
      <c r="AC75" s="301" t="s">
        <v>192</v>
      </c>
      <c r="AD75" s="301" t="s">
        <v>192</v>
      </c>
      <c r="AE75" s="301" t="s">
        <v>192</v>
      </c>
      <c r="AF75" s="301" t="s">
        <v>192</v>
      </c>
      <c r="AG75" s="296"/>
      <c r="AH75" s="302" t="s">
        <v>192</v>
      </c>
      <c r="AI75" s="302" t="s">
        <v>192</v>
      </c>
      <c r="AJ75" s="302" t="s">
        <v>192</v>
      </c>
      <c r="AK75" s="302" t="s">
        <v>192</v>
      </c>
      <c r="AL75" s="297"/>
      <c r="AM75" s="263"/>
      <c r="AN75" s="263"/>
      <c r="AO75" s="263"/>
      <c r="AP75" s="263"/>
      <c r="AQ75" s="304" t="s">
        <v>185</v>
      </c>
      <c r="AR75" s="304" t="s">
        <v>185</v>
      </c>
    </row>
    <row r="76" spans="1:44" ht="29.1" customHeight="1" outlineLevel="1">
      <c r="A76" s="6" t="s">
        <v>7</v>
      </c>
      <c r="B76" s="290"/>
      <c r="C76" s="111" t="s">
        <v>190</v>
      </c>
      <c r="D76" s="111" t="s">
        <v>190</v>
      </c>
      <c r="E76" s="111" t="s">
        <v>190</v>
      </c>
      <c r="F76" s="111" t="s">
        <v>190</v>
      </c>
      <c r="G76" s="291"/>
      <c r="H76" s="233"/>
      <c r="I76" s="268"/>
      <c r="J76" s="268"/>
      <c r="K76" s="268"/>
      <c r="L76" s="268"/>
      <c r="M76" s="292"/>
      <c r="N76" s="298"/>
      <c r="O76" s="298"/>
      <c r="P76" s="298"/>
      <c r="Q76" s="298"/>
      <c r="R76" s="293"/>
      <c r="S76" s="299"/>
      <c r="T76" s="299"/>
      <c r="U76" s="299"/>
      <c r="V76" s="299"/>
      <c r="W76" s="294"/>
      <c r="X76" s="300" t="s">
        <v>192</v>
      </c>
      <c r="Y76" s="300" t="s">
        <v>192</v>
      </c>
      <c r="Z76" s="300" t="s">
        <v>192</v>
      </c>
      <c r="AA76" s="300" t="s">
        <v>192</v>
      </c>
      <c r="AB76" s="295"/>
      <c r="AC76" s="301" t="s">
        <v>192</v>
      </c>
      <c r="AD76" s="301" t="s">
        <v>192</v>
      </c>
      <c r="AE76" s="301" t="s">
        <v>192</v>
      </c>
      <c r="AF76" s="301" t="s">
        <v>192</v>
      </c>
      <c r="AG76" s="296"/>
      <c r="AH76" s="302" t="s">
        <v>192</v>
      </c>
      <c r="AI76" s="302" t="s">
        <v>192</v>
      </c>
      <c r="AJ76" s="302" t="s">
        <v>192</v>
      </c>
      <c r="AK76" s="302" t="s">
        <v>192</v>
      </c>
      <c r="AL76" s="297"/>
      <c r="AM76" s="263"/>
      <c r="AN76" s="263"/>
      <c r="AO76" s="263"/>
      <c r="AP76" s="263"/>
      <c r="AQ76" s="304" t="s">
        <v>185</v>
      </c>
      <c r="AR76" s="304" t="s">
        <v>185</v>
      </c>
    </row>
    <row r="77" spans="1:44" ht="29.1" customHeight="1" outlineLevel="1">
      <c r="A77" s="6" t="s">
        <v>1</v>
      </c>
      <c r="B77" s="290"/>
      <c r="C77" s="111" t="s">
        <v>190</v>
      </c>
      <c r="D77" s="111" t="s">
        <v>190</v>
      </c>
      <c r="E77" s="111" t="s">
        <v>190</v>
      </c>
      <c r="F77" s="111" t="s">
        <v>190</v>
      </c>
      <c r="G77" s="291"/>
      <c r="H77" s="233"/>
      <c r="I77" s="268"/>
      <c r="J77" s="268"/>
      <c r="K77" s="268"/>
      <c r="L77" s="268"/>
      <c r="M77" s="292"/>
      <c r="N77" s="298"/>
      <c r="O77" s="298"/>
      <c r="P77" s="298"/>
      <c r="Q77" s="298"/>
      <c r="R77" s="293"/>
      <c r="S77" s="299"/>
      <c r="T77" s="299"/>
      <c r="U77" s="299"/>
      <c r="V77" s="299"/>
      <c r="W77" s="294"/>
      <c r="X77" s="300" t="s">
        <v>192</v>
      </c>
      <c r="Y77" s="300" t="s">
        <v>192</v>
      </c>
      <c r="Z77" s="300" t="s">
        <v>192</v>
      </c>
      <c r="AA77" s="300" t="s">
        <v>192</v>
      </c>
      <c r="AB77" s="295"/>
      <c r="AC77" s="301" t="s">
        <v>192</v>
      </c>
      <c r="AD77" s="301" t="s">
        <v>192</v>
      </c>
      <c r="AE77" s="301" t="s">
        <v>192</v>
      </c>
      <c r="AF77" s="301" t="s">
        <v>192</v>
      </c>
      <c r="AG77" s="296"/>
      <c r="AH77" s="302" t="s">
        <v>192</v>
      </c>
      <c r="AI77" s="302" t="s">
        <v>192</v>
      </c>
      <c r="AJ77" s="302" t="s">
        <v>192</v>
      </c>
      <c r="AK77" s="302" t="s">
        <v>192</v>
      </c>
      <c r="AL77" s="297"/>
      <c r="AM77" s="263"/>
      <c r="AN77" s="263"/>
      <c r="AO77" s="263"/>
      <c r="AP77" s="263"/>
      <c r="AQ77" s="304" t="s">
        <v>185</v>
      </c>
      <c r="AR77" s="304" t="s">
        <v>185</v>
      </c>
    </row>
    <row r="78" spans="1:44" s="48" customFormat="1" ht="29.1" customHeight="1" outlineLevel="1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278"/>
      <c r="AE78" s="278"/>
      <c r="AF78" s="278"/>
      <c r="AG78" s="278"/>
      <c r="AH78" s="278"/>
      <c r="AI78" s="278"/>
      <c r="AJ78" s="278"/>
      <c r="AK78" s="278"/>
      <c r="AL78" s="278"/>
      <c r="AM78" s="303"/>
      <c r="AN78" s="303"/>
      <c r="AO78" s="303"/>
      <c r="AP78" s="366"/>
      <c r="AQ78" s="367"/>
      <c r="AR78" s="367"/>
    </row>
    <row r="79" spans="1:44" ht="30" customHeight="1" outlineLevel="1">
      <c r="A79" s="47" t="s">
        <v>29</v>
      </c>
      <c r="B79" s="290"/>
      <c r="C79" s="111"/>
      <c r="D79" s="111"/>
      <c r="E79" s="111"/>
      <c r="F79" s="111"/>
      <c r="G79" s="291"/>
      <c r="H79" s="233"/>
      <c r="I79" s="268"/>
      <c r="J79" s="268"/>
      <c r="K79" s="268"/>
      <c r="L79" s="268"/>
      <c r="M79" s="292"/>
      <c r="N79" s="298"/>
      <c r="O79" s="298"/>
      <c r="P79" s="298"/>
      <c r="Q79" s="298"/>
      <c r="R79" s="293"/>
      <c r="S79" s="299"/>
      <c r="T79" s="299"/>
      <c r="U79" s="299"/>
      <c r="V79" s="299"/>
      <c r="W79" s="294"/>
      <c r="X79" s="300"/>
      <c r="Y79" s="300"/>
      <c r="Z79" s="300"/>
      <c r="AA79" s="300"/>
      <c r="AB79" s="295"/>
      <c r="AC79" s="301"/>
      <c r="AD79" s="301"/>
      <c r="AE79" s="301"/>
      <c r="AF79" s="301"/>
      <c r="AG79" s="296"/>
      <c r="AH79" s="302"/>
      <c r="AI79" s="302"/>
      <c r="AJ79" s="302"/>
      <c r="AK79" s="302"/>
      <c r="AL79" s="297"/>
      <c r="AM79" s="263"/>
      <c r="AN79" s="263"/>
      <c r="AO79" s="263"/>
      <c r="AP79" s="263"/>
      <c r="AQ79" s="304"/>
      <c r="AR79" s="304"/>
    </row>
    <row r="80" spans="1:44" ht="30" customHeight="1" outlineLevel="1">
      <c r="A80" s="47" t="s">
        <v>28</v>
      </c>
      <c r="B80" s="290"/>
      <c r="C80" s="111"/>
      <c r="D80" s="111"/>
      <c r="E80" s="111"/>
      <c r="F80" s="111"/>
      <c r="G80" s="291"/>
      <c r="H80" s="233"/>
      <c r="I80" s="268"/>
      <c r="J80" s="268"/>
      <c r="K80" s="268"/>
      <c r="L80" s="268"/>
      <c r="M80" s="292"/>
      <c r="N80" s="298"/>
      <c r="O80" s="298"/>
      <c r="P80" s="298"/>
      <c r="Q80" s="298"/>
      <c r="R80" s="293"/>
      <c r="S80" s="299"/>
      <c r="T80" s="299"/>
      <c r="U80" s="299"/>
      <c r="V80" s="299"/>
      <c r="W80" s="294"/>
      <c r="X80" s="294"/>
      <c r="Y80" s="294"/>
      <c r="Z80" s="294"/>
      <c r="AA80" s="294"/>
      <c r="AB80" s="295"/>
      <c r="AC80" s="301"/>
      <c r="AD80" s="301"/>
      <c r="AE80" s="301"/>
      <c r="AF80" s="301"/>
      <c r="AG80" s="296"/>
      <c r="AH80" s="302"/>
      <c r="AI80" s="302"/>
      <c r="AJ80" s="302"/>
      <c r="AK80" s="302"/>
      <c r="AL80" s="297"/>
      <c r="AM80" s="263"/>
      <c r="AN80" s="263"/>
      <c r="AO80" s="263"/>
      <c r="AP80" s="263"/>
      <c r="AQ80" s="304" t="s">
        <v>185</v>
      </c>
      <c r="AR80" s="304" t="s">
        <v>185</v>
      </c>
    </row>
    <row r="81" spans="1:44" ht="30" customHeight="1" outlineLevel="1">
      <c r="A81" s="47" t="s">
        <v>42</v>
      </c>
      <c r="B81" s="290"/>
      <c r="C81" s="111"/>
      <c r="D81" s="111"/>
      <c r="E81" s="111"/>
      <c r="F81" s="111"/>
      <c r="G81" s="291"/>
      <c r="H81" s="233"/>
      <c r="I81" s="268"/>
      <c r="J81" s="268"/>
      <c r="K81" s="268"/>
      <c r="L81" s="268"/>
      <c r="M81" s="292"/>
      <c r="N81" s="298"/>
      <c r="O81" s="298"/>
      <c r="P81" s="298"/>
      <c r="Q81" s="298"/>
      <c r="R81" s="293"/>
      <c r="S81" s="299"/>
      <c r="T81" s="299"/>
      <c r="U81" s="299"/>
      <c r="V81" s="299"/>
      <c r="W81" s="294"/>
      <c r="X81" s="300"/>
      <c r="Y81" s="300"/>
      <c r="Z81" s="300"/>
      <c r="AA81" s="300"/>
      <c r="AB81" s="295"/>
      <c r="AC81" s="301"/>
      <c r="AD81" s="301"/>
      <c r="AE81" s="301"/>
      <c r="AF81" s="301"/>
      <c r="AG81" s="296"/>
      <c r="AH81" s="302"/>
      <c r="AI81" s="302"/>
      <c r="AJ81" s="302"/>
      <c r="AK81" s="302"/>
      <c r="AL81" s="297"/>
      <c r="AM81" s="263"/>
      <c r="AN81" s="263"/>
      <c r="AO81" s="263"/>
      <c r="AP81" s="263"/>
      <c r="AQ81" s="304"/>
      <c r="AR81" s="304"/>
    </row>
    <row r="82" spans="1:44">
      <c r="AQ82" s="305"/>
      <c r="AR82" s="305"/>
    </row>
  </sheetData>
  <mergeCells count="41">
    <mergeCell ref="AT3:AT5"/>
    <mergeCell ref="AM47:AP48"/>
    <mergeCell ref="AQ47:AQ49"/>
    <mergeCell ref="AR47:AR49"/>
    <mergeCell ref="I47:L48"/>
    <mergeCell ref="M47:M49"/>
    <mergeCell ref="AR3:AR5"/>
    <mergeCell ref="AH3:AK4"/>
    <mergeCell ref="AL47:AL49"/>
    <mergeCell ref="X47:AA48"/>
    <mergeCell ref="AG3:AG5"/>
    <mergeCell ref="AH47:AK48"/>
    <mergeCell ref="AB47:AB49"/>
    <mergeCell ref="AC47:AF48"/>
    <mergeCell ref="B47:B49"/>
    <mergeCell ref="C47:F48"/>
    <mergeCell ref="AM3:AP4"/>
    <mergeCell ref="AQ3:AQ5"/>
    <mergeCell ref="N47:Q48"/>
    <mergeCell ref="S47:V48"/>
    <mergeCell ref="W47:W49"/>
    <mergeCell ref="R47:R49"/>
    <mergeCell ref="AL3:AL5"/>
    <mergeCell ref="X3:AA4"/>
    <mergeCell ref="AB3:AB5"/>
    <mergeCell ref="AC3:AF4"/>
    <mergeCell ref="AG47:AG49"/>
    <mergeCell ref="A45:AR45"/>
    <mergeCell ref="G47:G49"/>
    <mergeCell ref="H47:H49"/>
    <mergeCell ref="B2:AR2"/>
    <mergeCell ref="B3:B5"/>
    <mergeCell ref="C3:F4"/>
    <mergeCell ref="G3:G5"/>
    <mergeCell ref="H3:H5"/>
    <mergeCell ref="I3:L4"/>
    <mergeCell ref="M3:M5"/>
    <mergeCell ref="N3:Q4"/>
    <mergeCell ref="R3:R5"/>
    <mergeCell ref="S3:V4"/>
    <mergeCell ref="W3:W5"/>
  </mergeCells>
  <conditionalFormatting sqref="AV5:AW6">
    <cfRule type="dataBar" priority="1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{DECC2E3E-BCE9-4957-96D7-64B9B5CBB44F}</x14:id>
        </ext>
      </extLst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DECC2E3E-BCE9-4957-96D7-64B9B5CBB4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AV5:AW6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2</vt:i4>
      </vt:variant>
    </vt:vector>
  </HeadingPairs>
  <TitlesOfParts>
    <vt:vector size="27" baseType="lpstr">
      <vt:lpstr>Coversheet</vt:lpstr>
      <vt:lpstr>Contents</vt:lpstr>
      <vt:lpstr>Summary</vt:lpstr>
      <vt:lpstr>gas heating total</vt:lpstr>
      <vt:lpstr>Condensing, gas</vt:lpstr>
      <vt:lpstr>Standard boiler, gas</vt:lpstr>
      <vt:lpstr>oil heating total</vt:lpstr>
      <vt:lpstr>Standard boiler, oil</vt:lpstr>
      <vt:lpstr>Condensing, oil</vt:lpstr>
      <vt:lpstr>Coal heating</vt:lpstr>
      <vt:lpstr>CHP-IC</vt:lpstr>
      <vt:lpstr>Direct electric</vt:lpstr>
      <vt:lpstr>Biomass furnace</vt:lpstr>
      <vt:lpstr>Solar thermal flat plate</vt:lpstr>
      <vt:lpstr>Solar thermal vacuum</vt:lpstr>
      <vt:lpstr>HP aerial</vt:lpstr>
      <vt:lpstr>HP ground el</vt:lpstr>
      <vt:lpstr>Indiv biomass stove</vt:lpstr>
      <vt:lpstr>not specified</vt:lpstr>
      <vt:lpstr>Compression refridge total</vt:lpstr>
      <vt:lpstr>Movables AC</vt:lpstr>
      <vt:lpstr>Reversible Split AC</vt:lpstr>
      <vt:lpstr>Cool only Split AC</vt:lpstr>
      <vt:lpstr>Sources</vt:lpstr>
      <vt:lpstr>Annex HP-Costs</vt:lpstr>
      <vt:lpstr>Summary!Nebenrechnung_Germany</vt:lpstr>
      <vt:lpstr>Nebenrechnung_Germany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 ObservER</dc:creator>
  <cp:lastModifiedBy>Tobias Fleiter</cp:lastModifiedBy>
  <dcterms:created xsi:type="dcterms:W3CDTF">2015-04-10T10:02:42Z</dcterms:created>
  <dcterms:modified xsi:type="dcterms:W3CDTF">2017-01-27T16:53:57Z</dcterms:modified>
</cp:coreProperties>
</file>