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M\Desktop\2º Ano\MCE\MCE_PL2\"/>
    </mc:Choice>
  </mc:AlternateContent>
  <xr:revisionPtr revIDLastSave="0" documentId="13_ncr:1_{0AE42ED5-E58F-4964-834F-422151A9B7D3}" xr6:coauthVersionLast="46" xr6:coauthVersionMax="46" xr10:uidLastSave="{00000000-0000-0000-0000-000000000000}"/>
  <bookViews>
    <workbookView xWindow="-108" yWindow="-108" windowWidth="23256" windowHeight="12456" xr2:uid="{4DA35473-317E-41B6-92F4-CEA76BBB024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6" i="1" l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05" i="1"/>
  <c r="Y8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U30" i="1"/>
  <c r="D50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05" i="1"/>
  <c r="H78" i="1"/>
  <c r="J78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C67" i="1"/>
  <c r="B60" i="1"/>
  <c r="E60" i="1"/>
  <c r="D52" i="1"/>
  <c r="D64" i="1"/>
  <c r="D65" i="1"/>
  <c r="U47" i="1"/>
  <c r="D67" i="1" s="1"/>
  <c r="U46" i="1"/>
  <c r="D66" i="1" s="1"/>
  <c r="U45" i="1"/>
  <c r="U44" i="1"/>
  <c r="U43" i="1"/>
  <c r="D63" i="1" s="1"/>
  <c r="U42" i="1"/>
  <c r="D62" i="1" s="1"/>
  <c r="U41" i="1"/>
  <c r="D61" i="1" s="1"/>
  <c r="U40" i="1"/>
  <c r="D60" i="1" s="1"/>
  <c r="U39" i="1"/>
  <c r="D59" i="1" s="1"/>
  <c r="U38" i="1"/>
  <c r="D58" i="1" s="1"/>
  <c r="U37" i="1"/>
  <c r="D57" i="1" s="1"/>
  <c r="U36" i="1"/>
  <c r="D56" i="1" s="1"/>
  <c r="U35" i="1"/>
  <c r="D55" i="1" s="1"/>
  <c r="U34" i="1"/>
  <c r="D54" i="1" s="1"/>
  <c r="U33" i="1"/>
  <c r="D53" i="1" s="1"/>
  <c r="U32" i="1"/>
  <c r="U31" i="1"/>
  <c r="D51" i="1" s="1"/>
  <c r="M47" i="1"/>
  <c r="M46" i="1"/>
  <c r="C66" i="1" s="1"/>
  <c r="M45" i="1"/>
  <c r="C65" i="1" s="1"/>
  <c r="M44" i="1"/>
  <c r="C64" i="1" s="1"/>
  <c r="M43" i="1"/>
  <c r="C63" i="1" s="1"/>
  <c r="M42" i="1"/>
  <c r="C62" i="1" s="1"/>
  <c r="M41" i="1"/>
  <c r="C61" i="1" s="1"/>
  <c r="M40" i="1"/>
  <c r="C60" i="1" s="1"/>
  <c r="M39" i="1"/>
  <c r="C59" i="1" s="1"/>
  <c r="M38" i="1"/>
  <c r="C58" i="1" s="1"/>
  <c r="M37" i="1"/>
  <c r="C57" i="1" s="1"/>
  <c r="M36" i="1"/>
  <c r="C56" i="1" s="1"/>
  <c r="M35" i="1"/>
  <c r="C55" i="1" s="1"/>
  <c r="M34" i="1"/>
  <c r="C54" i="1" s="1"/>
  <c r="M33" i="1"/>
  <c r="C53" i="1" s="1"/>
  <c r="M32" i="1"/>
  <c r="C52" i="1" s="1"/>
  <c r="M31" i="1"/>
  <c r="C51" i="1" s="1"/>
  <c r="M30" i="1"/>
  <c r="C50" i="1" s="1"/>
  <c r="F47" i="1"/>
  <c r="B67" i="1" s="1"/>
  <c r="F46" i="1"/>
  <c r="B66" i="1" s="1"/>
  <c r="F45" i="1"/>
  <c r="E65" i="1" s="1"/>
  <c r="F44" i="1"/>
  <c r="B64" i="1" s="1"/>
  <c r="F43" i="1"/>
  <c r="B63" i="1" s="1"/>
  <c r="F42" i="1"/>
  <c r="B62" i="1" s="1"/>
  <c r="F41" i="1"/>
  <c r="F40" i="1"/>
  <c r="F39" i="1"/>
  <c r="B59" i="1" s="1"/>
  <c r="F38" i="1"/>
  <c r="B58" i="1" s="1"/>
  <c r="F31" i="1"/>
  <c r="E51" i="1" s="1"/>
  <c r="F32" i="1"/>
  <c r="E52" i="1" s="1"/>
  <c r="F33" i="1"/>
  <c r="E53" i="1" s="1"/>
  <c r="F34" i="1"/>
  <c r="B54" i="1" s="1"/>
  <c r="F35" i="1"/>
  <c r="B55" i="1" s="1"/>
  <c r="F36" i="1"/>
  <c r="B56" i="1" s="1"/>
  <c r="F37" i="1"/>
  <c r="E57" i="1" s="1"/>
  <c r="F30" i="1"/>
  <c r="B50" i="1" s="1"/>
  <c r="E78" i="1"/>
  <c r="B52" i="1" l="1"/>
  <c r="E55" i="1"/>
  <c r="B51" i="1"/>
  <c r="B65" i="1"/>
  <c r="E61" i="1"/>
  <c r="B53" i="1"/>
  <c r="B61" i="1"/>
  <c r="E59" i="1"/>
  <c r="E64" i="1"/>
  <c r="E56" i="1"/>
  <c r="B57" i="1"/>
  <c r="E63" i="1"/>
  <c r="E62" i="1"/>
  <c r="E54" i="1"/>
  <c r="E50" i="1"/>
  <c r="E67" i="1"/>
  <c r="E66" i="1"/>
  <c r="E58" i="1"/>
</calcChain>
</file>

<file path=xl/sharedStrings.xml><?xml version="1.0" encoding="utf-8"?>
<sst xmlns="http://schemas.openxmlformats.org/spreadsheetml/2006/main" count="108" uniqueCount="88">
  <si>
    <t>Tabela 1 - Bobine 1</t>
  </si>
  <si>
    <t>x</t>
  </si>
  <si>
    <t>B</t>
  </si>
  <si>
    <t>Tabela 2 - Bobine 2</t>
  </si>
  <si>
    <t>Parte B</t>
  </si>
  <si>
    <t>Parte A</t>
  </si>
  <si>
    <t>N / l</t>
  </si>
  <si>
    <t>I</t>
  </si>
  <si>
    <t>3467 ± 60 / m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</si>
  <si>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</si>
  <si>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vertAlign val="subscript"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</si>
  <si>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vertAlign val="subscript"/>
        <sz val="11"/>
        <color theme="1"/>
        <rFont val="Calibri"/>
        <family val="2"/>
        <scheme val="minor"/>
      </rPr>
      <t>02</t>
    </r>
  </si>
  <si>
    <t>14.5</t>
  </si>
  <si>
    <t>v - b2</t>
  </si>
  <si>
    <t>v - b1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</si>
  <si>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</si>
  <si>
    <t>x ± 0,05 cm</t>
  </si>
  <si>
    <t>6,25 ±  / 0,05 cm</t>
  </si>
  <si>
    <t>6,25 ±  / 0,005 cm</t>
  </si>
  <si>
    <t>0,50 ±  / 0,001 A</t>
  </si>
  <si>
    <t>soma An(b1 + b2)</t>
  </si>
  <si>
    <t>serie (b1+b2)</t>
  </si>
  <si>
    <r>
      <t>V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± 0,01 / mV</t>
    </r>
  </si>
  <si>
    <t>12,5 ±  / 0,05 cm</t>
  </si>
  <si>
    <t>0,0625 m</t>
  </si>
  <si>
    <t xml:space="preserve">x ± 0,05 cm </t>
  </si>
  <si>
    <t>2,842 x 10 e-6</t>
  </si>
  <si>
    <t>3,510 x 10 e-6</t>
  </si>
  <si>
    <t>4,187 x 10 e-6</t>
  </si>
  <si>
    <t>0,1250 m</t>
  </si>
  <si>
    <t>4,489 x 10 e-6</t>
  </si>
  <si>
    <t>3,855 x 10 e-6</t>
  </si>
  <si>
    <t>3,170 x 10 e-6</t>
  </si>
  <si>
    <t>2,537 x 10 e-6</t>
  </si>
  <si>
    <t>2,004 x 10 e-6</t>
  </si>
  <si>
    <t>4,920 x 10 e-6</t>
  </si>
  <si>
    <t>1,576 x 10 e-6</t>
  </si>
  <si>
    <t>1,244 x 10 e-6</t>
  </si>
  <si>
    <t>9,870 x 10 e-7</t>
  </si>
  <si>
    <t>7,900 x 10 e-7</t>
  </si>
  <si>
    <t>6,383 x 10 e-7</t>
  </si>
  <si>
    <t>5,206 x 10 e-7</t>
  </si>
  <si>
    <t>5,473 x 10 e-7</t>
  </si>
  <si>
    <t>6,726 x 10 e-7</t>
  </si>
  <si>
    <t>8,345 x 10 e-7</t>
  </si>
  <si>
    <t>1,045 x 10 e-6</t>
  </si>
  <si>
    <t>1,319 x 10 e-6</t>
  </si>
  <si>
    <t>1,674 x 10 e-6</t>
  </si>
  <si>
    <t>2,127 x 10 e-6</t>
  </si>
  <si>
    <t>2,687 x 10 e-6</t>
  </si>
  <si>
    <t>3,339 x 10 e-6</t>
  </si>
  <si>
    <t>4,023 x 10 e-6</t>
  </si>
  <si>
    <t>4,621 x 10 e-6</t>
  </si>
  <si>
    <t>4,979 x 10 e-6</t>
  </si>
  <si>
    <t>4,622 x 10 e-6</t>
  </si>
  <si>
    <t>Tabela 3 (B1 + B2)</t>
  </si>
  <si>
    <t>2,256 x 10 e-7</t>
  </si>
  <si>
    <t>7,729 x 10 e-7</t>
  </si>
  <si>
    <t>35,146 x 10 e-7</t>
  </si>
  <si>
    <t>43,445 x 10 e-7</t>
  </si>
  <si>
    <t>5,232 x 10 e-6</t>
  </si>
  <si>
    <t>6,058 x 10 e-6</t>
  </si>
  <si>
    <t>6,689 x 10 e-6</t>
  </si>
  <si>
    <t>7,047 x 10 e-6</t>
  </si>
  <si>
    <t>7,176 x 10 e-6</t>
  </si>
  <si>
    <t>7,194 x 10 e-6</t>
  </si>
  <si>
    <t>7,193 x 10 e-6</t>
  </si>
  <si>
    <t>7,158 x 10 e-6</t>
  </si>
  <si>
    <t>6,983 x 10 e-6</t>
  </si>
  <si>
    <t>6,555 x 10 e-6</t>
  </si>
  <si>
    <t>5,866 x 10 e-6</t>
  </si>
  <si>
    <t>5,010 x 10 e-7</t>
  </si>
  <si>
    <t>41,290 x 10 e-7</t>
  </si>
  <si>
    <t>33,253 x 10 e-7</t>
  </si>
  <si>
    <t>26,476 x 10 e-7</t>
  </si>
  <si>
    <t>B (vetor)</t>
  </si>
  <si>
    <t>Constante</t>
  </si>
  <si>
    <t>Tabela 3 de comparação com (B1 + B2)</t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</si>
  <si>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 ±  0,001  /  A</t>
    </r>
  </si>
  <si>
    <r>
      <t>(V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)  ±  0,01 / v</t>
    </r>
  </si>
  <si>
    <t xml:space="preserve">x ± 0,0005 m </t>
  </si>
  <si>
    <t>precisao</t>
  </si>
  <si>
    <t>B max</t>
  </si>
  <si>
    <r>
      <t>V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± 0,0001 / V</t>
    </r>
  </si>
  <si>
    <t>Valor Esperado</t>
  </si>
  <si>
    <t>Valor Obtido</t>
  </si>
  <si>
    <t>Constante de correlaçao</t>
  </si>
  <si>
    <t>Desvio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</si>
</sst>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2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de Hall em função da Corrente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Folha1!$D$10:$M$10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0.15</c:v>
                </c:pt>
                <c:pt idx="5">
                  <c:v>0.23</c:v>
                </c:pt>
                <c:pt idx="6">
                  <c:v>0.3</c:v>
                </c:pt>
                <c:pt idx="7">
                  <c:v>0.35</c:v>
                </c:pt>
                <c:pt idx="8">
                  <c:v>0.41</c:v>
                </c:pt>
                <c:pt idx="9">
                  <c:v>0.5</c:v>
                </c:pt>
              </c:numCache>
            </c:numRef>
          </c:xVal>
          <c:yVal>
            <c:numRef>
              <c:f>Folha1!$D$11:$M$11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4F7B-9EAB-F5185D5C64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04994955347169E-2"/>
                  <c:y val="-1.8506787330316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Folha1!$D$10:$M$10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0.15</c:v>
                </c:pt>
                <c:pt idx="5">
                  <c:v>0.23</c:v>
                </c:pt>
                <c:pt idx="6">
                  <c:v>0.3</c:v>
                </c:pt>
                <c:pt idx="7">
                  <c:v>0.35</c:v>
                </c:pt>
                <c:pt idx="8">
                  <c:v>0.41</c:v>
                </c:pt>
                <c:pt idx="9">
                  <c:v>0.5</c:v>
                </c:pt>
              </c:numCache>
            </c:numRef>
          </c:xVal>
          <c:yVal>
            <c:numRef>
              <c:f>Folha1!$D$12:$M$12</c:f>
              <c:numCache>
                <c:formatCode>General</c:formatCode>
                <c:ptCount val="10"/>
                <c:pt idx="0">
                  <c:v>0</c:v>
                </c:pt>
                <c:pt idx="1">
                  <c:v>4.4000000000000003E-3</c:v>
                </c:pt>
                <c:pt idx="2">
                  <c:v>1.1299999999999999E-2</c:v>
                </c:pt>
                <c:pt idx="3">
                  <c:v>1.8499999999999999E-2</c:v>
                </c:pt>
                <c:pt idx="4">
                  <c:v>2.29E-2</c:v>
                </c:pt>
                <c:pt idx="5">
                  <c:v>3.4000000000000002E-2</c:v>
                </c:pt>
                <c:pt idx="6">
                  <c:v>4.3999999999999997E-2</c:v>
                </c:pt>
                <c:pt idx="7">
                  <c:v>5.0900000000000001E-2</c:v>
                </c:pt>
                <c:pt idx="8">
                  <c:v>5.91E-2</c:v>
                </c:pt>
                <c:pt idx="9">
                  <c:v>7.3300000000000004E-2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4F7B-9EAB-F5185D5C649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Folha1!$D$10:$M$10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0.15</c:v>
                </c:pt>
                <c:pt idx="5">
                  <c:v>0.23</c:v>
                </c:pt>
                <c:pt idx="6">
                  <c:v>0.3</c:v>
                </c:pt>
                <c:pt idx="7">
                  <c:v>0.35</c:v>
                </c:pt>
                <c:pt idx="8">
                  <c:v>0.41</c:v>
                </c:pt>
                <c:pt idx="9">
                  <c:v>0.5</c:v>
                </c:pt>
              </c:numCache>
            </c:numRef>
          </c:xVal>
          <c:yVal>
            <c:numRef>
              <c:f>Folha1!$D$13:$M$13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6-4F7B-9EAB-F5185D5C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64992"/>
        <c:axId val="817972536"/>
      </c:scatterChart>
      <c:valAx>
        <c:axId val="8179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972536"/>
        <c:crosses val="autoZero"/>
        <c:crossBetween val="midCat"/>
      </c:valAx>
      <c:valAx>
        <c:axId val="8179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de Hall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9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Simulação</a:t>
            </a:r>
            <a:r>
              <a:rPr lang="en-US" baseline="0"/>
              <a:t> bobinas de Helmholzt</a:t>
            </a:r>
            <a:endParaRPr lang="en-US"/>
          </a:p>
        </c:rich>
      </c:tx>
      <c:layout>
        <c:manualLayout>
          <c:xMode val="edge"/>
          <c:yMode val="edge"/>
          <c:x val="0.2521596675415573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491174592916293"/>
          <c:y val="0.14722369010831163"/>
          <c:w val="0.67974894450244394"/>
          <c:h val="0.74316481393559375"/>
        </c:manualLayout>
      </c:layout>
      <c:scatterChart>
        <c:scatterStyle val="lineMarker"/>
        <c:varyColors val="0"/>
        <c:ser>
          <c:idx val="0"/>
          <c:order val="0"/>
          <c:tx>
            <c:v>Bobine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Folha1!$A$50:$A$67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</c:numCache>
            </c:numRef>
          </c:xVal>
          <c:yVal>
            <c:numRef>
              <c:f>Folha1!$B$50:$B$67</c:f>
              <c:numCache>
                <c:formatCode>General</c:formatCode>
                <c:ptCount val="18"/>
                <c:pt idx="0">
                  <c:v>2.1513000000000001E-4</c:v>
                </c:pt>
                <c:pt idx="1">
                  <c:v>2.6967000000000001E-4</c:v>
                </c:pt>
                <c:pt idx="2">
                  <c:v>3.3329999999999997E-4</c:v>
                </c:pt>
                <c:pt idx="3">
                  <c:v>3.9693000000000004E-4</c:v>
                </c:pt>
                <c:pt idx="4">
                  <c:v>4.4844000000000004E-4</c:v>
                </c:pt>
                <c:pt idx="5">
                  <c:v>4.8177000000000002E-4</c:v>
                </c:pt>
                <c:pt idx="6">
                  <c:v>4.8480000000000002E-4</c:v>
                </c:pt>
                <c:pt idx="7">
                  <c:v>4.6055999999999999E-4</c:v>
                </c:pt>
                <c:pt idx="8">
                  <c:v>4.1208E-4</c:v>
                </c:pt>
                <c:pt idx="9">
                  <c:v>3.4844999999999999E-4</c:v>
                </c:pt>
                <c:pt idx="10">
                  <c:v>2.8482000000000003E-4</c:v>
                </c:pt>
                <c:pt idx="11">
                  <c:v>2.3331E-4</c:v>
                </c:pt>
                <c:pt idx="12">
                  <c:v>1.8483E-4</c:v>
                </c:pt>
                <c:pt idx="13">
                  <c:v>1.4846999999999999E-4</c:v>
                </c:pt>
                <c:pt idx="14">
                  <c:v>1.2120000000000001E-4</c:v>
                </c:pt>
                <c:pt idx="15">
                  <c:v>9.9989999999999996E-5</c:v>
                </c:pt>
                <c:pt idx="16">
                  <c:v>8.4839999999999994E-5</c:v>
                </c:pt>
                <c:pt idx="17">
                  <c:v>7.2719999999999995E-5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BED-A356-94CFC051D813}"/>
            </c:ext>
          </c:extLst>
        </c:ser>
        <c:ser>
          <c:idx val="1"/>
          <c:order val="1"/>
          <c:tx>
            <c:v>Bobine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Folha1!$A$50:$A$67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</c:numCache>
            </c:numRef>
          </c:xVal>
          <c:yVal>
            <c:numRef>
              <c:f>Folha1!$C$50:$C$67</c:f>
              <c:numCache>
                <c:formatCode>General</c:formatCode>
                <c:ptCount val="18"/>
                <c:pt idx="0">
                  <c:v>5.7569999999999999E-5</c:v>
                </c:pt>
                <c:pt idx="1">
                  <c:v>7.2719999999999995E-5</c:v>
                </c:pt>
                <c:pt idx="2">
                  <c:v>9.6960000000000007E-5</c:v>
                </c:pt>
                <c:pt idx="3">
                  <c:v>1.2120000000000001E-4</c:v>
                </c:pt>
                <c:pt idx="4">
                  <c:v>1.5453000000000003E-4</c:v>
                </c:pt>
                <c:pt idx="5">
                  <c:v>1.9997999999999999E-4</c:v>
                </c:pt>
                <c:pt idx="6">
                  <c:v>2.5148999999999999E-4</c:v>
                </c:pt>
                <c:pt idx="7">
                  <c:v>3.1512000000000001E-4</c:v>
                </c:pt>
                <c:pt idx="8">
                  <c:v>3.8178000000000002E-4</c:v>
                </c:pt>
                <c:pt idx="9">
                  <c:v>4.3935000000000003E-4</c:v>
                </c:pt>
                <c:pt idx="10">
                  <c:v>4.8480000000000002E-4</c:v>
                </c:pt>
                <c:pt idx="11">
                  <c:v>5.0600999999999999E-4</c:v>
                </c:pt>
                <c:pt idx="12">
                  <c:v>4.9085999999999997E-4</c:v>
                </c:pt>
                <c:pt idx="13">
                  <c:v>4.4844000000000004E-4</c:v>
                </c:pt>
                <c:pt idx="14">
                  <c:v>3.8480999999999997E-4</c:v>
                </c:pt>
                <c:pt idx="15">
                  <c:v>3.2724000000000002E-4</c:v>
                </c:pt>
                <c:pt idx="16">
                  <c:v>2.6967000000000001E-4</c:v>
                </c:pt>
                <c:pt idx="17">
                  <c:v>2.1513000000000001E-4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BED-A356-94CFC051D813}"/>
            </c:ext>
          </c:extLst>
        </c:ser>
        <c:ser>
          <c:idx val="2"/>
          <c:order val="2"/>
          <c:tx>
            <c:v>Soma Analítica (B1 + B2)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1-4631-8031-F75DFC4355D1}"/>
              </c:ext>
            </c:extLst>
          </c:dPt>
          <c:xVal>
            <c:numRef>
              <c:f>Folha1!$A$50:$A$67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</c:numCache>
            </c:numRef>
          </c:xVal>
          <c:yVal>
            <c:numRef>
              <c:f>Folha1!$E$50:$E$67</c:f>
              <c:numCache>
                <c:formatCode>General</c:formatCode>
                <c:ptCount val="18"/>
                <c:pt idx="0">
                  <c:v>2.7270000000000001E-4</c:v>
                </c:pt>
                <c:pt idx="1">
                  <c:v>3.4239000000000003E-4</c:v>
                </c:pt>
                <c:pt idx="2">
                  <c:v>4.3025999999999996E-4</c:v>
                </c:pt>
                <c:pt idx="3">
                  <c:v>5.1813E-4</c:v>
                </c:pt>
                <c:pt idx="4">
                  <c:v>6.0297000000000009E-4</c:v>
                </c:pt>
                <c:pt idx="5">
                  <c:v>6.8175000000000006E-4</c:v>
                </c:pt>
                <c:pt idx="6">
                  <c:v>7.3629000000000001E-4</c:v>
                </c:pt>
                <c:pt idx="7">
                  <c:v>7.7567999999999995E-4</c:v>
                </c:pt>
                <c:pt idx="8">
                  <c:v>7.9385999999999996E-4</c:v>
                </c:pt>
                <c:pt idx="9">
                  <c:v>7.8779999999999996E-4</c:v>
                </c:pt>
                <c:pt idx="10">
                  <c:v>7.6962000000000005E-4</c:v>
                </c:pt>
                <c:pt idx="11">
                  <c:v>7.3932000000000002E-4</c:v>
                </c:pt>
                <c:pt idx="12">
                  <c:v>6.7568999999999995E-4</c:v>
                </c:pt>
                <c:pt idx="13">
                  <c:v>5.9690999999999998E-4</c:v>
                </c:pt>
                <c:pt idx="14">
                  <c:v>5.0600999999999999E-4</c:v>
                </c:pt>
                <c:pt idx="15">
                  <c:v>4.2723000000000001E-4</c:v>
                </c:pt>
                <c:pt idx="16">
                  <c:v>3.5450999999999999E-4</c:v>
                </c:pt>
                <c:pt idx="17">
                  <c:v>2.8784999999999998E-4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3-4BED-A356-94CFC051D813}"/>
            </c:ext>
          </c:extLst>
        </c:ser>
        <c:ser>
          <c:idx val="3"/>
          <c:order val="3"/>
          <c:tx>
            <c:v>Série (B1 + B2)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Folha1!$A$50:$A$67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</c:numCache>
            </c:numRef>
          </c:xVal>
          <c:yVal>
            <c:numRef>
              <c:f>Folha1!$D$50:$D$67</c:f>
              <c:numCache>
                <c:formatCode>General</c:formatCode>
                <c:ptCount val="18"/>
                <c:pt idx="0">
                  <c:v>2.1513000000000001E-4</c:v>
                </c:pt>
                <c:pt idx="1">
                  <c:v>2.7876000000000002E-4</c:v>
                </c:pt>
                <c:pt idx="2">
                  <c:v>3.3935999999999998E-4</c:v>
                </c:pt>
                <c:pt idx="3">
                  <c:v>4.2117000000000001E-4</c:v>
                </c:pt>
                <c:pt idx="4">
                  <c:v>5.0297999999999999E-4</c:v>
                </c:pt>
                <c:pt idx="5">
                  <c:v>5.8175999999999996E-4</c:v>
                </c:pt>
                <c:pt idx="6">
                  <c:v>6.4539000000000003E-4</c:v>
                </c:pt>
                <c:pt idx="7">
                  <c:v>6.8781000000000007E-4</c:v>
                </c:pt>
                <c:pt idx="8">
                  <c:v>7.1204999999999999E-4</c:v>
                </c:pt>
                <c:pt idx="9">
                  <c:v>7.2114000000000011E-4</c:v>
                </c:pt>
                <c:pt idx="10">
                  <c:v>7.2417E-4</c:v>
                </c:pt>
                <c:pt idx="11">
                  <c:v>7.2114000000000011E-4</c:v>
                </c:pt>
                <c:pt idx="12">
                  <c:v>6.7569000000000006E-4</c:v>
                </c:pt>
                <c:pt idx="13">
                  <c:v>6.2721000000000001E-4</c:v>
                </c:pt>
                <c:pt idx="14">
                  <c:v>5.5449000000000004E-4</c:v>
                </c:pt>
                <c:pt idx="15">
                  <c:v>4.7874000000000007E-4</c:v>
                </c:pt>
                <c:pt idx="16">
                  <c:v>3.9693000000000004E-4</c:v>
                </c:pt>
                <c:pt idx="17">
                  <c:v>3.2421000000000001E-4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3-4BED-A356-94CFC051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7880"/>
        <c:axId val="902750664"/>
      </c:scatterChart>
      <c:valAx>
        <c:axId val="90275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2750664"/>
        <c:crosses val="autoZero"/>
        <c:crossBetween val="midCat"/>
      </c:valAx>
      <c:valAx>
        <c:axId val="9027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 Magnético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275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474133</xdr:colOff>
      <xdr:row>4</xdr:row>
      <xdr:rowOff>160866</xdr:rowOff>
    </xdr:from>
    <xdr:to>
      <xdr:col>23</xdr:col>
      <xdr:colOff>169333</xdr:colOff>
      <xdr:row>19</xdr:row>
      <xdr:rowOff>110066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5EAB15-4B85-4ADA-BE88-A6A62056B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347133</xdr:colOff>
      <xdr:row>50</xdr:row>
      <xdr:rowOff>135463</xdr:rowOff>
    </xdr:from>
    <xdr:to>
      <xdr:col>20</xdr:col>
      <xdr:colOff>533400</xdr:colOff>
      <xdr:row>72</xdr:row>
      <xdr:rowOff>126999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C490CC-9B8E-4157-A267-246EE1140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D683-5C46-4CA5-BB0F-7CDC7320CDD2}">
  <dimension ref="A3:Y122"/>
  <sheetViews>
    <sheetView tabSelected="1" topLeftCell="B97" zoomScale="90" zoomScaleNormal="90" workbookViewId="0">
      <selection activeCell="S121" sqref="S121"/>
    </sheetView>
  </sheetViews>
  <sheetFormatPr defaultRowHeight="14.4" x14ac:dyDescent="0.3"/>
  <cols>
    <col min="5" max="5" width="12" bestFit="1" customWidth="1"/>
    <col min="23" max="23" width="13.33203125" bestFit="1" customWidth="1"/>
  </cols>
  <sheetData>
    <row r="3" spans="2:25" x14ac:dyDescent="0.3">
      <c r="B3" s="5" t="s">
        <v>5</v>
      </c>
      <c r="C3" s="5"/>
    </row>
    <row r="6" spans="2:25" x14ac:dyDescent="0.3">
      <c r="B6" s="2" t="s">
        <v>6</v>
      </c>
      <c r="C6" s="5" t="s">
        <v>8</v>
      </c>
      <c r="D6" s="5"/>
    </row>
    <row r="7" spans="2:25" x14ac:dyDescent="0.3">
      <c r="Y7" t="s">
        <v>86</v>
      </c>
    </row>
    <row r="8" spans="2:25" x14ac:dyDescent="0.3">
      <c r="Y8">
        <f>CORREL(D10:M11,D12:M13)</f>
        <v>0.99976825963068838</v>
      </c>
    </row>
    <row r="10" spans="2:25" x14ac:dyDescent="0.3">
      <c r="B10" s="8" t="s">
        <v>78</v>
      </c>
      <c r="C10" s="8"/>
      <c r="D10" s="8">
        <v>0</v>
      </c>
      <c r="E10" s="8">
        <v>0.02</v>
      </c>
      <c r="F10" s="8">
        <v>7.0000000000000007E-2</v>
      </c>
      <c r="G10" s="8">
        <v>0.12</v>
      </c>
      <c r="H10" s="8">
        <v>0.15</v>
      </c>
      <c r="I10" s="8">
        <v>0.23</v>
      </c>
      <c r="J10" s="8">
        <v>0.3</v>
      </c>
      <c r="K10" s="8">
        <v>0.35</v>
      </c>
      <c r="L10" s="8">
        <v>0.41</v>
      </c>
      <c r="M10" s="8">
        <v>0.5</v>
      </c>
      <c r="N10" s="1"/>
    </row>
    <row r="11" spans="2:25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"/>
    </row>
    <row r="12" spans="2:25" x14ac:dyDescent="0.3">
      <c r="B12" s="8" t="s">
        <v>79</v>
      </c>
      <c r="C12" s="8"/>
      <c r="D12" s="8">
        <v>0</v>
      </c>
      <c r="E12" s="8">
        <v>4.4000000000000003E-3</v>
      </c>
      <c r="F12" s="8">
        <v>1.1299999999999999E-2</v>
      </c>
      <c r="G12" s="8">
        <v>1.8499999999999999E-2</v>
      </c>
      <c r="H12" s="8">
        <v>2.29E-2</v>
      </c>
      <c r="I12" s="8">
        <v>3.4000000000000002E-2</v>
      </c>
      <c r="J12" s="8">
        <v>4.3999999999999997E-2</v>
      </c>
      <c r="K12" s="8">
        <v>5.0900000000000001E-2</v>
      </c>
      <c r="L12" s="8">
        <v>5.91E-2</v>
      </c>
      <c r="M12" s="8">
        <v>7.3300000000000004E-2</v>
      </c>
      <c r="N12" s="1"/>
    </row>
    <row r="13" spans="2:25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"/>
    </row>
    <row r="20" spans="2:24" x14ac:dyDescent="0.3">
      <c r="B20" s="5" t="s">
        <v>4</v>
      </c>
      <c r="C20" s="5"/>
    </row>
    <row r="22" spans="2:24" ht="15.6" x14ac:dyDescent="0.35">
      <c r="B22" s="2" t="s">
        <v>9</v>
      </c>
      <c r="C22" s="6" t="s">
        <v>18</v>
      </c>
      <c r="D22" s="7"/>
      <c r="E22" t="s">
        <v>24</v>
      </c>
      <c r="J22" s="2" t="s">
        <v>15</v>
      </c>
      <c r="K22" s="6" t="s">
        <v>18</v>
      </c>
      <c r="L22" s="7"/>
    </row>
    <row r="24" spans="2:24" ht="15.6" x14ac:dyDescent="0.35">
      <c r="B24" s="2" t="s">
        <v>10</v>
      </c>
      <c r="C24" s="6" t="s">
        <v>17</v>
      </c>
      <c r="D24" s="7"/>
      <c r="E24" t="s">
        <v>24</v>
      </c>
      <c r="J24" s="2" t="s">
        <v>11</v>
      </c>
      <c r="K24" s="6" t="s">
        <v>23</v>
      </c>
      <c r="L24" s="7"/>
      <c r="M24" t="s">
        <v>29</v>
      </c>
    </row>
    <row r="25" spans="2:24" x14ac:dyDescent="0.3">
      <c r="P25" s="4"/>
    </row>
    <row r="26" spans="2:24" x14ac:dyDescent="0.3">
      <c r="B26" s="2" t="s">
        <v>7</v>
      </c>
      <c r="C26" s="5" t="s">
        <v>19</v>
      </c>
      <c r="D26" s="5"/>
    </row>
    <row r="28" spans="2:24" x14ac:dyDescent="0.3">
      <c r="B28" s="5" t="s">
        <v>0</v>
      </c>
      <c r="C28" s="5"/>
      <c r="D28" s="5"/>
      <c r="E28" s="5"/>
      <c r="F28" s="5"/>
      <c r="G28" s="5"/>
      <c r="I28" s="5" t="s">
        <v>3</v>
      </c>
      <c r="J28" s="5"/>
      <c r="K28" s="5"/>
      <c r="L28" s="5"/>
      <c r="M28" s="5"/>
      <c r="N28" s="5"/>
      <c r="Q28" s="5" t="s">
        <v>77</v>
      </c>
      <c r="R28" s="5"/>
      <c r="S28" s="5"/>
      <c r="T28" s="5"/>
      <c r="U28" s="5"/>
      <c r="V28" s="5"/>
    </row>
    <row r="29" spans="2:24" ht="15.6" x14ac:dyDescent="0.35">
      <c r="B29" s="9" t="s">
        <v>80</v>
      </c>
      <c r="C29" s="9"/>
      <c r="D29" s="5" t="s">
        <v>83</v>
      </c>
      <c r="E29" s="5"/>
      <c r="F29" s="5" t="s">
        <v>2</v>
      </c>
      <c r="G29" s="5"/>
      <c r="I29" s="9" t="s">
        <v>80</v>
      </c>
      <c r="J29" s="9"/>
      <c r="K29" s="5" t="s">
        <v>83</v>
      </c>
      <c r="L29" s="5"/>
      <c r="M29" s="5" t="s">
        <v>2</v>
      </c>
      <c r="N29" s="5"/>
      <c r="Q29" s="9" t="s">
        <v>80</v>
      </c>
      <c r="R29" s="9"/>
      <c r="S29" s="5" t="s">
        <v>83</v>
      </c>
      <c r="T29" s="5"/>
      <c r="U29" s="5" t="s">
        <v>2</v>
      </c>
      <c r="V29" s="5"/>
      <c r="X29" t="s">
        <v>81</v>
      </c>
    </row>
    <row r="30" spans="2:24" x14ac:dyDescent="0.3">
      <c r="B30" s="5">
        <v>0.01</v>
      </c>
      <c r="C30" s="5"/>
      <c r="D30" s="5">
        <v>7.1000000000000004E-3</v>
      </c>
      <c r="E30" s="5"/>
      <c r="F30" s="5">
        <f>D30*D73</f>
        <v>2.1513000000000001E-4</v>
      </c>
      <c r="G30" s="5"/>
      <c r="I30" s="5">
        <v>0.01</v>
      </c>
      <c r="J30" s="5"/>
      <c r="K30" s="5">
        <v>1.9E-3</v>
      </c>
      <c r="L30" s="5"/>
      <c r="M30" s="5">
        <f>K30*D73</f>
        <v>5.7569999999999999E-5</v>
      </c>
      <c r="N30" s="5"/>
      <c r="Q30" s="5">
        <v>0.01</v>
      </c>
      <c r="R30" s="5"/>
      <c r="S30" s="5">
        <v>7.1000000000000004E-3</v>
      </c>
      <c r="T30" s="5"/>
      <c r="U30" s="5">
        <f>S30*D73</f>
        <v>2.1513000000000001E-4</v>
      </c>
      <c r="V30" s="5"/>
      <c r="X30">
        <f xml:space="preserve"> ((U30 - E50) / U30) * 100</f>
        <v>-26.760563380281692</v>
      </c>
    </row>
    <row r="31" spans="2:24" x14ac:dyDescent="0.3">
      <c r="B31" s="5">
        <v>0.02</v>
      </c>
      <c r="C31" s="5"/>
      <c r="D31" s="5">
        <v>8.8999999999999999E-3</v>
      </c>
      <c r="E31" s="5"/>
      <c r="F31" s="6">
        <f>D31*D73</f>
        <v>2.6967000000000001E-4</v>
      </c>
      <c r="G31" s="7"/>
      <c r="I31" s="5">
        <v>0.02</v>
      </c>
      <c r="J31" s="5"/>
      <c r="K31" s="5">
        <v>2.3999999999999998E-3</v>
      </c>
      <c r="L31" s="5"/>
      <c r="M31" s="5">
        <f>K31*D73</f>
        <v>7.2719999999999995E-5</v>
      </c>
      <c r="N31" s="5"/>
      <c r="Q31" s="5">
        <v>0.02</v>
      </c>
      <c r="R31" s="5"/>
      <c r="S31" s="5">
        <v>9.1999999999999998E-3</v>
      </c>
      <c r="T31" s="5"/>
      <c r="U31" s="5">
        <f>S31*D73</f>
        <v>2.7876000000000002E-4</v>
      </c>
      <c r="V31" s="5"/>
      <c r="X31">
        <f t="shared" ref="X31:X47" si="0" xml:space="preserve"> ((U31 - E51) / U31) * 100</f>
        <v>-22.826086956521742</v>
      </c>
    </row>
    <row r="32" spans="2:24" x14ac:dyDescent="0.3">
      <c r="B32" s="5">
        <v>0.03</v>
      </c>
      <c r="C32" s="5"/>
      <c r="D32" s="5">
        <v>1.0999999999999999E-2</v>
      </c>
      <c r="E32" s="5"/>
      <c r="F32" s="6">
        <f>D32*D73</f>
        <v>3.3329999999999997E-4</v>
      </c>
      <c r="G32" s="7"/>
      <c r="I32" s="5">
        <v>0.03</v>
      </c>
      <c r="J32" s="5"/>
      <c r="K32" s="5">
        <v>3.2000000000000002E-3</v>
      </c>
      <c r="L32" s="5"/>
      <c r="M32" s="5">
        <f>K32*D73</f>
        <v>9.6960000000000007E-5</v>
      </c>
      <c r="N32" s="5"/>
      <c r="Q32" s="5">
        <v>0.03</v>
      </c>
      <c r="R32" s="5"/>
      <c r="S32" s="5">
        <v>1.12E-2</v>
      </c>
      <c r="T32" s="5"/>
      <c r="U32" s="5">
        <f>S32*D73</f>
        <v>3.3935999999999998E-4</v>
      </c>
      <c r="V32" s="5"/>
      <c r="X32">
        <f t="shared" si="0"/>
        <v>-26.785714285714285</v>
      </c>
    </row>
    <row r="33" spans="2:24" x14ac:dyDescent="0.3">
      <c r="B33" s="5">
        <v>0.04</v>
      </c>
      <c r="C33" s="5"/>
      <c r="D33" s="5">
        <v>1.3100000000000001E-2</v>
      </c>
      <c r="E33" s="5"/>
      <c r="F33" s="6">
        <f>D33*D73</f>
        <v>3.9693000000000004E-4</v>
      </c>
      <c r="G33" s="7"/>
      <c r="I33" s="5">
        <v>0.04</v>
      </c>
      <c r="J33" s="5"/>
      <c r="K33" s="5">
        <v>4.0000000000000001E-3</v>
      </c>
      <c r="L33" s="5"/>
      <c r="M33" s="5">
        <f>K33*D73</f>
        <v>1.2120000000000001E-4</v>
      </c>
      <c r="N33" s="5"/>
      <c r="Q33" s="5">
        <v>0.04</v>
      </c>
      <c r="R33" s="5"/>
      <c r="S33" s="5">
        <v>1.3899999999999999E-2</v>
      </c>
      <c r="T33" s="5"/>
      <c r="U33" s="5">
        <f>S33*D73</f>
        <v>4.2117000000000001E-4</v>
      </c>
      <c r="V33" s="5"/>
      <c r="X33">
        <f t="shared" si="0"/>
        <v>-23.021582733812949</v>
      </c>
    </row>
    <row r="34" spans="2:24" x14ac:dyDescent="0.3">
      <c r="B34" s="5">
        <v>0.05</v>
      </c>
      <c r="C34" s="5"/>
      <c r="D34" s="5">
        <v>1.4800000000000001E-2</v>
      </c>
      <c r="E34" s="5"/>
      <c r="F34" s="6">
        <f>D34*D73</f>
        <v>4.4844000000000004E-4</v>
      </c>
      <c r="G34" s="7"/>
      <c r="I34" s="5">
        <v>0.05</v>
      </c>
      <c r="J34" s="5"/>
      <c r="K34" s="5">
        <v>5.1000000000000004E-3</v>
      </c>
      <c r="L34" s="5"/>
      <c r="M34" s="5">
        <f>K34*D73</f>
        <v>1.5453000000000003E-4</v>
      </c>
      <c r="N34" s="5"/>
      <c r="Q34" s="5">
        <v>0.05</v>
      </c>
      <c r="R34" s="5"/>
      <c r="S34" s="5">
        <v>1.66E-2</v>
      </c>
      <c r="T34" s="5"/>
      <c r="U34" s="5">
        <f>S34*D73</f>
        <v>5.0297999999999999E-4</v>
      </c>
      <c r="V34" s="5"/>
      <c r="X34">
        <f t="shared" si="0"/>
        <v>-19.87951807228918</v>
      </c>
    </row>
    <row r="35" spans="2:24" x14ac:dyDescent="0.3">
      <c r="B35" s="5">
        <v>0.06</v>
      </c>
      <c r="C35" s="5"/>
      <c r="D35" s="5">
        <v>1.5900000000000001E-2</v>
      </c>
      <c r="E35" s="5"/>
      <c r="F35" s="6">
        <f xml:space="preserve"> D35*D73</f>
        <v>4.8177000000000002E-4</v>
      </c>
      <c r="G35" s="7"/>
      <c r="I35" s="5">
        <v>0.06</v>
      </c>
      <c r="J35" s="5"/>
      <c r="K35" s="5">
        <v>6.6E-3</v>
      </c>
      <c r="L35" s="5"/>
      <c r="M35" s="5">
        <f>K35*D73</f>
        <v>1.9997999999999999E-4</v>
      </c>
      <c r="N35" s="5"/>
      <c r="Q35" s="5">
        <v>0.06</v>
      </c>
      <c r="R35" s="5"/>
      <c r="S35" s="5">
        <v>1.9199999999999998E-2</v>
      </c>
      <c r="T35" s="5"/>
      <c r="U35" s="5">
        <f>S35*D73</f>
        <v>5.8175999999999996E-4</v>
      </c>
      <c r="V35" s="5"/>
      <c r="X35">
        <f t="shared" si="0"/>
        <v>-17.187500000000018</v>
      </c>
    </row>
    <row r="36" spans="2:24" x14ac:dyDescent="0.3">
      <c r="B36" s="5">
        <v>7.0000000000000007E-2</v>
      </c>
      <c r="C36" s="5"/>
      <c r="D36" s="5">
        <v>1.6E-2</v>
      </c>
      <c r="E36" s="5"/>
      <c r="F36" s="6">
        <f>D36*D73</f>
        <v>4.8480000000000002E-4</v>
      </c>
      <c r="G36" s="7"/>
      <c r="I36" s="5">
        <v>7.0000000000000007E-2</v>
      </c>
      <c r="J36" s="5"/>
      <c r="K36" s="5">
        <v>8.3000000000000001E-3</v>
      </c>
      <c r="L36" s="5"/>
      <c r="M36" s="5">
        <f>K36*D73</f>
        <v>2.5148999999999999E-4</v>
      </c>
      <c r="N36" s="5"/>
      <c r="Q36" s="5">
        <v>7.0000000000000007E-2</v>
      </c>
      <c r="R36" s="5"/>
      <c r="S36" s="5">
        <v>2.1299999999999999E-2</v>
      </c>
      <c r="T36" s="5"/>
      <c r="U36" s="5">
        <f>S36*D73</f>
        <v>6.4539000000000003E-4</v>
      </c>
      <c r="V36" s="5"/>
      <c r="X36">
        <f t="shared" si="0"/>
        <v>-14.084507042253518</v>
      </c>
    </row>
    <row r="37" spans="2:24" x14ac:dyDescent="0.3">
      <c r="B37" s="5">
        <v>0.08</v>
      </c>
      <c r="C37" s="5"/>
      <c r="D37" s="5">
        <v>1.52E-2</v>
      </c>
      <c r="E37" s="5"/>
      <c r="F37" s="6">
        <f>D37*D73</f>
        <v>4.6055999999999999E-4</v>
      </c>
      <c r="G37" s="7"/>
      <c r="I37" s="5">
        <v>0.08</v>
      </c>
      <c r="J37" s="5"/>
      <c r="K37" s="5">
        <v>1.04E-2</v>
      </c>
      <c r="L37" s="5"/>
      <c r="M37" s="5">
        <f>K37*D73</f>
        <v>3.1512000000000001E-4</v>
      </c>
      <c r="N37" s="5"/>
      <c r="Q37" s="5">
        <v>0.08</v>
      </c>
      <c r="R37" s="5"/>
      <c r="S37" s="5">
        <v>2.2700000000000001E-2</v>
      </c>
      <c r="T37" s="5"/>
      <c r="U37" s="5">
        <f>S37*D73</f>
        <v>6.8781000000000007E-4</v>
      </c>
      <c r="V37" s="5"/>
      <c r="X37">
        <f t="shared" si="0"/>
        <v>-12.77533039647575</v>
      </c>
    </row>
    <row r="38" spans="2:24" x14ac:dyDescent="0.3">
      <c r="B38" s="5">
        <v>0.09</v>
      </c>
      <c r="C38" s="5"/>
      <c r="D38" s="5">
        <v>1.3599999999999999E-2</v>
      </c>
      <c r="E38" s="5"/>
      <c r="F38" s="6">
        <f>D38*D73</f>
        <v>4.1208E-4</v>
      </c>
      <c r="G38" s="7"/>
      <c r="I38" s="5">
        <v>0.09</v>
      </c>
      <c r="J38" s="5"/>
      <c r="K38" s="5">
        <v>1.26E-2</v>
      </c>
      <c r="L38" s="5"/>
      <c r="M38" s="5">
        <f>K38*D73</f>
        <v>3.8178000000000002E-4</v>
      </c>
      <c r="N38" s="5"/>
      <c r="Q38" s="5">
        <v>0.09</v>
      </c>
      <c r="R38" s="5"/>
      <c r="S38" s="5">
        <v>2.35E-2</v>
      </c>
      <c r="T38" s="5"/>
      <c r="U38" s="5">
        <f>S38*D73</f>
        <v>7.1204999999999999E-4</v>
      </c>
      <c r="V38" s="5"/>
      <c r="X38">
        <f t="shared" si="0"/>
        <v>-11.489361702127656</v>
      </c>
    </row>
    <row r="39" spans="2:24" x14ac:dyDescent="0.3">
      <c r="B39" s="5">
        <v>0.1</v>
      </c>
      <c r="C39" s="5"/>
      <c r="D39" s="5">
        <v>1.15E-2</v>
      </c>
      <c r="E39" s="5"/>
      <c r="F39" s="6">
        <f>D39*D73</f>
        <v>3.4844999999999999E-4</v>
      </c>
      <c r="G39" s="7"/>
      <c r="I39" s="5">
        <v>0.1</v>
      </c>
      <c r="J39" s="5"/>
      <c r="K39" s="5">
        <v>1.4500000000000001E-2</v>
      </c>
      <c r="L39" s="5"/>
      <c r="M39" s="5">
        <f>K39*D73</f>
        <v>4.3935000000000003E-4</v>
      </c>
      <c r="N39" s="5"/>
      <c r="Q39" s="5">
        <v>0.1</v>
      </c>
      <c r="R39" s="5"/>
      <c r="S39" s="5">
        <v>2.3800000000000002E-2</v>
      </c>
      <c r="T39" s="5"/>
      <c r="U39" s="5">
        <f>S39*D73</f>
        <v>7.2114000000000011E-4</v>
      </c>
      <c r="V39" s="5"/>
      <c r="X39">
        <f t="shared" si="0"/>
        <v>-9.2436974789915745</v>
      </c>
    </row>
    <row r="40" spans="2:24" x14ac:dyDescent="0.3">
      <c r="B40" s="5">
        <v>0.11</v>
      </c>
      <c r="C40" s="5"/>
      <c r="D40" s="5">
        <v>9.4000000000000004E-3</v>
      </c>
      <c r="E40" s="5"/>
      <c r="F40" s="6">
        <f>D40*D73</f>
        <v>2.8482000000000003E-4</v>
      </c>
      <c r="G40" s="7"/>
      <c r="I40" s="5">
        <v>0.11</v>
      </c>
      <c r="J40" s="5"/>
      <c r="K40" s="5">
        <v>1.6E-2</v>
      </c>
      <c r="L40" s="5"/>
      <c r="M40" s="5">
        <f>K40*D73</f>
        <v>4.8480000000000002E-4</v>
      </c>
      <c r="N40" s="5"/>
      <c r="Q40" s="5">
        <v>0.11</v>
      </c>
      <c r="R40" s="5"/>
      <c r="S40" s="5">
        <v>2.3900000000000001E-2</v>
      </c>
      <c r="T40" s="5"/>
      <c r="U40" s="5">
        <f>S40*D73</f>
        <v>7.2417E-4</v>
      </c>
      <c r="V40" s="5"/>
      <c r="X40">
        <f t="shared" si="0"/>
        <v>-6.2761506276150696</v>
      </c>
    </row>
    <row r="41" spans="2:24" x14ac:dyDescent="0.3">
      <c r="B41" s="5">
        <v>0.12</v>
      </c>
      <c r="C41" s="5"/>
      <c r="D41" s="5">
        <v>7.7000000000000002E-3</v>
      </c>
      <c r="E41" s="5"/>
      <c r="F41" s="6">
        <f>D41*D73</f>
        <v>2.3331E-4</v>
      </c>
      <c r="G41" s="7"/>
      <c r="I41" s="5">
        <v>0.12</v>
      </c>
      <c r="J41" s="5"/>
      <c r="K41" s="5">
        <v>1.67E-2</v>
      </c>
      <c r="L41" s="5"/>
      <c r="M41" s="5">
        <f>K41*D73</f>
        <v>5.0600999999999999E-4</v>
      </c>
      <c r="N41" s="5"/>
      <c r="Q41" s="5">
        <v>0.12</v>
      </c>
      <c r="R41" s="5"/>
      <c r="S41" s="5">
        <v>2.3800000000000002E-2</v>
      </c>
      <c r="T41" s="5"/>
      <c r="U41" s="5">
        <f>S41*D73</f>
        <v>7.2114000000000011E-4</v>
      </c>
      <c r="V41" s="5"/>
      <c r="X41">
        <f t="shared" si="0"/>
        <v>-2.5210084033613316</v>
      </c>
    </row>
    <row r="42" spans="2:24" x14ac:dyDescent="0.3">
      <c r="B42" s="5">
        <v>0.13</v>
      </c>
      <c r="C42" s="5"/>
      <c r="D42" s="5">
        <v>6.1000000000000004E-3</v>
      </c>
      <c r="E42" s="5"/>
      <c r="F42" s="6">
        <f>D42*D73</f>
        <v>1.8483E-4</v>
      </c>
      <c r="G42" s="7"/>
      <c r="I42" s="5">
        <v>0.13</v>
      </c>
      <c r="J42" s="5"/>
      <c r="K42" s="5">
        <v>1.6199999999999999E-2</v>
      </c>
      <c r="L42" s="5"/>
      <c r="M42" s="5">
        <f>K42*D73</f>
        <v>4.9085999999999997E-4</v>
      </c>
      <c r="N42" s="5"/>
      <c r="Q42" s="5">
        <v>0.13</v>
      </c>
      <c r="R42" s="5"/>
      <c r="S42" s="5">
        <v>2.23E-2</v>
      </c>
      <c r="T42" s="5"/>
      <c r="U42" s="5">
        <f>S42*D73</f>
        <v>6.7569000000000006E-4</v>
      </c>
      <c r="V42" s="5"/>
      <c r="X42">
        <f t="shared" si="0"/>
        <v>1.6045851980723474E-14</v>
      </c>
    </row>
    <row r="43" spans="2:24" x14ac:dyDescent="0.3">
      <c r="B43" s="5">
        <v>0.14000000000000001</v>
      </c>
      <c r="C43" s="5"/>
      <c r="D43" s="5">
        <v>4.8999999999999998E-3</v>
      </c>
      <c r="E43" s="5"/>
      <c r="F43" s="6">
        <f>D43*D73</f>
        <v>1.4846999999999999E-4</v>
      </c>
      <c r="G43" s="7"/>
      <c r="I43" s="5">
        <v>0.14000000000000001</v>
      </c>
      <c r="J43" s="5"/>
      <c r="K43" s="5">
        <v>1.4800000000000001E-2</v>
      </c>
      <c r="L43" s="5"/>
      <c r="M43" s="5">
        <f>K43*D73</f>
        <v>4.4844000000000004E-4</v>
      </c>
      <c r="N43" s="5"/>
      <c r="Q43" s="5">
        <v>0.14000000000000001</v>
      </c>
      <c r="R43" s="5"/>
      <c r="S43" s="5">
        <v>2.07E-2</v>
      </c>
      <c r="T43" s="5"/>
      <c r="U43" s="5">
        <f>S43*D73</f>
        <v>6.2721000000000001E-4</v>
      </c>
      <c r="V43" s="5"/>
      <c r="X43">
        <f t="shared" si="0"/>
        <v>4.8309178743961398</v>
      </c>
    </row>
    <row r="44" spans="2:24" x14ac:dyDescent="0.3">
      <c r="B44" s="5">
        <v>0.15</v>
      </c>
      <c r="C44" s="5"/>
      <c r="D44" s="6">
        <v>4.0000000000000001E-3</v>
      </c>
      <c r="E44" s="7"/>
      <c r="F44" s="6">
        <f>D44*D73</f>
        <v>1.2120000000000001E-4</v>
      </c>
      <c r="G44" s="7"/>
      <c r="I44" s="5">
        <v>0.15</v>
      </c>
      <c r="J44" s="5"/>
      <c r="K44" s="5">
        <v>1.2699999999999999E-2</v>
      </c>
      <c r="L44" s="5"/>
      <c r="M44" s="5">
        <f>K44*D73</f>
        <v>3.8480999999999997E-4</v>
      </c>
      <c r="N44" s="5"/>
      <c r="Q44" s="5">
        <v>0.15</v>
      </c>
      <c r="R44" s="5"/>
      <c r="S44" s="5">
        <v>1.83E-2</v>
      </c>
      <c r="T44" s="5"/>
      <c r="U44" s="5">
        <f>S44*D73</f>
        <v>5.5449000000000004E-4</v>
      </c>
      <c r="V44" s="5"/>
      <c r="X44">
        <f t="shared" si="0"/>
        <v>8.7431693989071118</v>
      </c>
    </row>
    <row r="45" spans="2:24" x14ac:dyDescent="0.3">
      <c r="B45" s="5">
        <v>0.16</v>
      </c>
      <c r="C45" s="5"/>
      <c r="D45" s="5">
        <v>3.3E-3</v>
      </c>
      <c r="E45" s="5"/>
      <c r="F45" s="6">
        <f>D45*D73</f>
        <v>9.9989999999999996E-5</v>
      </c>
      <c r="G45" s="7"/>
      <c r="I45" s="5">
        <v>0.16</v>
      </c>
      <c r="J45" s="5"/>
      <c r="K45" s="5">
        <v>1.0800000000000001E-2</v>
      </c>
      <c r="L45" s="5"/>
      <c r="M45" s="5">
        <f>K45*D73</f>
        <v>3.2724000000000002E-4</v>
      </c>
      <c r="N45" s="5"/>
      <c r="Q45" s="5">
        <v>0.16</v>
      </c>
      <c r="R45" s="5"/>
      <c r="S45" s="5">
        <v>1.5800000000000002E-2</v>
      </c>
      <c r="T45" s="5"/>
      <c r="U45" s="5">
        <f>S45*D73</f>
        <v>4.7874000000000007E-4</v>
      </c>
      <c r="V45" s="5"/>
      <c r="X45">
        <f t="shared" si="0"/>
        <v>10.759493670886085</v>
      </c>
    </row>
    <row r="46" spans="2:24" x14ac:dyDescent="0.3">
      <c r="B46" s="5">
        <v>0.17</v>
      </c>
      <c r="C46" s="5"/>
      <c r="D46" s="5">
        <v>2.8E-3</v>
      </c>
      <c r="E46" s="5"/>
      <c r="F46" s="6">
        <f>D46*D73</f>
        <v>8.4839999999999994E-5</v>
      </c>
      <c r="G46" s="7"/>
      <c r="I46" s="5">
        <v>0.17</v>
      </c>
      <c r="J46" s="5"/>
      <c r="K46" s="5">
        <v>8.8999999999999999E-3</v>
      </c>
      <c r="L46" s="5"/>
      <c r="M46" s="5">
        <f>K46*D73</f>
        <v>2.6967000000000001E-4</v>
      </c>
      <c r="N46" s="5"/>
      <c r="Q46" s="5">
        <v>0.17</v>
      </c>
      <c r="R46" s="5"/>
      <c r="S46" s="5">
        <v>1.3100000000000001E-2</v>
      </c>
      <c r="T46" s="5"/>
      <c r="U46" s="5">
        <f>S46*D73</f>
        <v>3.9693000000000004E-4</v>
      </c>
      <c r="V46" s="5"/>
      <c r="X46">
        <f t="shared" si="0"/>
        <v>10.68702290076337</v>
      </c>
    </row>
    <row r="47" spans="2:24" x14ac:dyDescent="0.3">
      <c r="B47" s="5">
        <v>0.18</v>
      </c>
      <c r="C47" s="5"/>
      <c r="D47" s="5">
        <v>2.3999999999999998E-3</v>
      </c>
      <c r="E47" s="5"/>
      <c r="F47" s="6">
        <f>D47*D73</f>
        <v>7.2719999999999995E-5</v>
      </c>
      <c r="G47" s="7"/>
      <c r="I47" s="5">
        <v>0.18</v>
      </c>
      <c r="J47" s="5"/>
      <c r="K47" s="5">
        <v>7.1000000000000004E-3</v>
      </c>
      <c r="L47" s="5"/>
      <c r="M47" s="5">
        <f>K47*D73</f>
        <v>2.1513000000000001E-4</v>
      </c>
      <c r="N47" s="5"/>
      <c r="Q47" s="5">
        <v>0.18</v>
      </c>
      <c r="R47" s="5"/>
      <c r="S47" s="5">
        <v>1.0699999999999999E-2</v>
      </c>
      <c r="T47" s="5"/>
      <c r="U47" s="5">
        <f>S47*D73</f>
        <v>3.2421000000000001E-4</v>
      </c>
      <c r="V47" s="5"/>
      <c r="X47">
        <f t="shared" si="0"/>
        <v>11.214953271028048</v>
      </c>
    </row>
    <row r="49" spans="1:23" x14ac:dyDescent="0.3">
      <c r="A49" t="s">
        <v>1</v>
      </c>
      <c r="B49" t="s">
        <v>14</v>
      </c>
      <c r="C49" t="s">
        <v>13</v>
      </c>
      <c r="D49" s="3" t="s">
        <v>21</v>
      </c>
      <c r="E49" s="3" t="s">
        <v>20</v>
      </c>
    </row>
    <row r="50" spans="1:23" x14ac:dyDescent="0.3">
      <c r="A50">
        <v>0.01</v>
      </c>
      <c r="B50">
        <f t="shared" ref="B50:B67" si="1">F30</f>
        <v>2.1513000000000001E-4</v>
      </c>
      <c r="C50">
        <f t="shared" ref="C50:C67" si="2">M30</f>
        <v>5.7569999999999999E-5</v>
      </c>
      <c r="D50">
        <f>U30</f>
        <v>2.1513000000000001E-4</v>
      </c>
      <c r="E50">
        <f>F30+M30</f>
        <v>2.7270000000000001E-4</v>
      </c>
      <c r="G50" s="10"/>
      <c r="H50" s="10"/>
    </row>
    <row r="51" spans="1:23" x14ac:dyDescent="0.3">
      <c r="A51">
        <v>0.02</v>
      </c>
      <c r="B51">
        <f t="shared" si="1"/>
        <v>2.6967000000000001E-4</v>
      </c>
      <c r="C51">
        <f t="shared" si="2"/>
        <v>7.2719999999999995E-5</v>
      </c>
      <c r="D51">
        <f t="shared" ref="D50:D67" si="3">U31</f>
        <v>2.7876000000000002E-4</v>
      </c>
      <c r="E51">
        <f t="shared" ref="E51:E67" si="4">F31+M31</f>
        <v>3.4239000000000003E-4</v>
      </c>
    </row>
    <row r="52" spans="1:23" x14ac:dyDescent="0.3">
      <c r="A52">
        <v>0.03</v>
      </c>
      <c r="B52">
        <f t="shared" si="1"/>
        <v>3.3329999999999997E-4</v>
      </c>
      <c r="C52">
        <f t="shared" si="2"/>
        <v>9.6960000000000007E-5</v>
      </c>
      <c r="D52">
        <f t="shared" si="3"/>
        <v>3.3935999999999998E-4</v>
      </c>
      <c r="E52">
        <f t="shared" si="4"/>
        <v>4.3025999999999996E-4</v>
      </c>
    </row>
    <row r="53" spans="1:23" x14ac:dyDescent="0.3">
      <c r="A53">
        <v>0.04</v>
      </c>
      <c r="B53">
        <f t="shared" si="1"/>
        <v>3.9693000000000004E-4</v>
      </c>
      <c r="C53">
        <f t="shared" si="2"/>
        <v>1.2120000000000001E-4</v>
      </c>
      <c r="D53">
        <f t="shared" si="3"/>
        <v>4.2117000000000001E-4</v>
      </c>
      <c r="E53">
        <f t="shared" si="4"/>
        <v>5.1813E-4</v>
      </c>
    </row>
    <row r="54" spans="1:23" x14ac:dyDescent="0.3">
      <c r="A54">
        <v>0.05</v>
      </c>
      <c r="B54">
        <f t="shared" si="1"/>
        <v>4.4844000000000004E-4</v>
      </c>
      <c r="C54">
        <f t="shared" si="2"/>
        <v>1.5453000000000003E-4</v>
      </c>
      <c r="D54">
        <f t="shared" si="3"/>
        <v>5.0297999999999999E-4</v>
      </c>
      <c r="E54">
        <f t="shared" si="4"/>
        <v>6.0297000000000009E-4</v>
      </c>
      <c r="W54" t="s">
        <v>82</v>
      </c>
    </row>
    <row r="55" spans="1:23" x14ac:dyDescent="0.3">
      <c r="A55">
        <v>0.06</v>
      </c>
      <c r="B55">
        <f t="shared" si="1"/>
        <v>4.8177000000000002E-4</v>
      </c>
      <c r="C55">
        <f t="shared" si="2"/>
        <v>1.9997999999999999E-4</v>
      </c>
      <c r="D55">
        <f t="shared" si="3"/>
        <v>5.8175999999999996E-4</v>
      </c>
      <c r="E55">
        <f t="shared" si="4"/>
        <v>6.8175000000000006E-4</v>
      </c>
      <c r="W55">
        <v>5.0259999999999998E-6</v>
      </c>
    </row>
    <row r="56" spans="1:23" x14ac:dyDescent="0.3">
      <c r="A56">
        <v>7.0000000000000007E-2</v>
      </c>
      <c r="B56">
        <f t="shared" si="1"/>
        <v>4.8480000000000002E-4</v>
      </c>
      <c r="C56">
        <f t="shared" si="2"/>
        <v>2.5148999999999999E-4</v>
      </c>
      <c r="D56">
        <f t="shared" si="3"/>
        <v>6.4539000000000003E-4</v>
      </c>
      <c r="E56">
        <f t="shared" si="4"/>
        <v>7.3629000000000001E-4</v>
      </c>
    </row>
    <row r="57" spans="1:23" x14ac:dyDescent="0.3">
      <c r="A57">
        <v>0.08</v>
      </c>
      <c r="B57">
        <f t="shared" si="1"/>
        <v>4.6055999999999999E-4</v>
      </c>
      <c r="C57">
        <f t="shared" si="2"/>
        <v>3.1512000000000001E-4</v>
      </c>
      <c r="D57">
        <f t="shared" si="3"/>
        <v>6.8781000000000007E-4</v>
      </c>
      <c r="E57">
        <f t="shared" si="4"/>
        <v>7.7567999999999995E-4</v>
      </c>
      <c r="W57">
        <f>F30/W55</f>
        <v>42.803422204536417</v>
      </c>
    </row>
    <row r="58" spans="1:23" x14ac:dyDescent="0.3">
      <c r="A58">
        <v>0.09</v>
      </c>
      <c r="B58">
        <f t="shared" si="1"/>
        <v>4.1208E-4</v>
      </c>
      <c r="C58">
        <f t="shared" si="2"/>
        <v>3.8178000000000002E-4</v>
      </c>
      <c r="D58">
        <f t="shared" si="3"/>
        <v>7.1204999999999999E-4</v>
      </c>
      <c r="E58">
        <f t="shared" si="4"/>
        <v>7.9385999999999996E-4</v>
      </c>
      <c r="W58">
        <f>F31/W55</f>
        <v>53.654994031038605</v>
      </c>
    </row>
    <row r="59" spans="1:23" x14ac:dyDescent="0.3">
      <c r="A59">
        <v>0.1</v>
      </c>
      <c r="B59">
        <f t="shared" si="1"/>
        <v>3.4844999999999999E-4</v>
      </c>
      <c r="C59">
        <f t="shared" si="2"/>
        <v>4.3935000000000003E-4</v>
      </c>
      <c r="D59">
        <f t="shared" si="3"/>
        <v>7.2114000000000011E-4</v>
      </c>
      <c r="E59">
        <f t="shared" si="4"/>
        <v>7.8779999999999996E-4</v>
      </c>
      <c r="W59">
        <f>F32/W55</f>
        <v>66.315161161957818</v>
      </c>
    </row>
    <row r="60" spans="1:23" x14ac:dyDescent="0.3">
      <c r="A60">
        <v>0.11</v>
      </c>
      <c r="B60">
        <f t="shared" si="1"/>
        <v>2.8482000000000003E-4</v>
      </c>
      <c r="C60">
        <f t="shared" si="2"/>
        <v>4.8480000000000002E-4</v>
      </c>
      <c r="D60">
        <f t="shared" si="3"/>
        <v>7.2417E-4</v>
      </c>
      <c r="E60">
        <f t="shared" si="4"/>
        <v>7.6962000000000005E-4</v>
      </c>
      <c r="W60">
        <f>F33/W55</f>
        <v>78.975328292877052</v>
      </c>
    </row>
    <row r="61" spans="1:23" x14ac:dyDescent="0.3">
      <c r="A61">
        <v>0.12</v>
      </c>
      <c r="B61">
        <f t="shared" si="1"/>
        <v>2.3331E-4</v>
      </c>
      <c r="C61">
        <f t="shared" si="2"/>
        <v>5.0600999999999999E-4</v>
      </c>
      <c r="D61">
        <f t="shared" si="3"/>
        <v>7.2114000000000011E-4</v>
      </c>
      <c r="E61">
        <f t="shared" si="4"/>
        <v>7.3932000000000002E-4</v>
      </c>
      <c r="W61">
        <f>F34/W55</f>
        <v>89.2240350179069</v>
      </c>
    </row>
    <row r="62" spans="1:23" x14ac:dyDescent="0.3">
      <c r="A62">
        <v>0.13</v>
      </c>
      <c r="B62">
        <f t="shared" si="1"/>
        <v>1.8483E-4</v>
      </c>
      <c r="C62">
        <f t="shared" si="2"/>
        <v>4.9085999999999997E-4</v>
      </c>
      <c r="D62">
        <f t="shared" si="3"/>
        <v>6.7569000000000006E-4</v>
      </c>
      <c r="E62">
        <f t="shared" si="4"/>
        <v>6.7568999999999995E-4</v>
      </c>
      <c r="W62">
        <f>F35/W55</f>
        <v>95.855551134102669</v>
      </c>
    </row>
    <row r="63" spans="1:23" x14ac:dyDescent="0.3">
      <c r="A63">
        <v>0.14000000000000001</v>
      </c>
      <c r="B63">
        <f t="shared" si="1"/>
        <v>1.4846999999999999E-4</v>
      </c>
      <c r="C63">
        <f t="shared" si="2"/>
        <v>4.4844000000000004E-4</v>
      </c>
      <c r="D63">
        <f t="shared" si="3"/>
        <v>6.2721000000000001E-4</v>
      </c>
      <c r="E63">
        <f t="shared" si="4"/>
        <v>5.9690999999999998E-4</v>
      </c>
      <c r="W63">
        <f>F36/W55</f>
        <v>96.458416235575015</v>
      </c>
    </row>
    <row r="64" spans="1:23" x14ac:dyDescent="0.3">
      <c r="A64">
        <v>0.15</v>
      </c>
      <c r="B64">
        <f t="shared" si="1"/>
        <v>1.2120000000000001E-4</v>
      </c>
      <c r="C64">
        <f t="shared" si="2"/>
        <v>3.8480999999999997E-4</v>
      </c>
      <c r="D64">
        <f t="shared" si="3"/>
        <v>5.5449000000000004E-4</v>
      </c>
      <c r="E64">
        <f t="shared" si="4"/>
        <v>5.0600999999999999E-4</v>
      </c>
      <c r="W64">
        <f>F37/W55</f>
        <v>91.635495423796257</v>
      </c>
    </row>
    <row r="65" spans="1:23" x14ac:dyDescent="0.3">
      <c r="A65">
        <v>0.16</v>
      </c>
      <c r="B65">
        <f t="shared" si="1"/>
        <v>9.9989999999999996E-5</v>
      </c>
      <c r="C65">
        <f t="shared" si="2"/>
        <v>3.2724000000000002E-4</v>
      </c>
      <c r="D65">
        <f t="shared" si="3"/>
        <v>4.7874000000000007E-4</v>
      </c>
      <c r="E65">
        <f t="shared" si="4"/>
        <v>4.2723000000000001E-4</v>
      </c>
      <c r="W65">
        <f>F38/W55</f>
        <v>81.989653800238756</v>
      </c>
    </row>
    <row r="66" spans="1:23" x14ac:dyDescent="0.3">
      <c r="A66">
        <v>0.17</v>
      </c>
      <c r="B66">
        <f t="shared" si="1"/>
        <v>8.4839999999999994E-5</v>
      </c>
      <c r="C66">
        <f t="shared" si="2"/>
        <v>2.6967000000000001E-4</v>
      </c>
      <c r="D66">
        <f t="shared" si="3"/>
        <v>3.9693000000000004E-4</v>
      </c>
      <c r="E66">
        <f t="shared" si="4"/>
        <v>3.5450999999999999E-4</v>
      </c>
      <c r="W66">
        <f>F39/W55</f>
        <v>69.329486669319536</v>
      </c>
    </row>
    <row r="67" spans="1:23" x14ac:dyDescent="0.3">
      <c r="A67">
        <v>0.18</v>
      </c>
      <c r="B67">
        <f t="shared" si="1"/>
        <v>7.2719999999999995E-5</v>
      </c>
      <c r="C67">
        <f t="shared" si="2"/>
        <v>2.1513000000000001E-4</v>
      </c>
      <c r="D67">
        <f t="shared" si="3"/>
        <v>3.2421000000000001E-4</v>
      </c>
      <c r="E67">
        <f t="shared" si="4"/>
        <v>2.8784999999999998E-4</v>
      </c>
      <c r="W67">
        <f>F40/W55</f>
        <v>56.669319538400323</v>
      </c>
    </row>
    <row r="68" spans="1:23" x14ac:dyDescent="0.3">
      <c r="W68">
        <f>F41/W55</f>
        <v>46.420612813370475</v>
      </c>
    </row>
    <row r="69" spans="1:23" x14ac:dyDescent="0.3">
      <c r="W69">
        <f>F42/W55</f>
        <v>36.774771189812974</v>
      </c>
    </row>
    <row r="70" spans="1:23" x14ac:dyDescent="0.3">
      <c r="W70">
        <f>F43/W55</f>
        <v>29.540389972144848</v>
      </c>
    </row>
    <row r="71" spans="1:23" x14ac:dyDescent="0.3">
      <c r="W71">
        <f>F44/W55</f>
        <v>24.114604058893754</v>
      </c>
    </row>
    <row r="72" spans="1:23" x14ac:dyDescent="0.3">
      <c r="D72" t="s">
        <v>76</v>
      </c>
      <c r="W72">
        <f>F45/W55</f>
        <v>19.894548348587346</v>
      </c>
    </row>
    <row r="73" spans="1:23" x14ac:dyDescent="0.3">
      <c r="D73">
        <v>3.0300000000000001E-2</v>
      </c>
    </row>
    <row r="78" spans="1:23" x14ac:dyDescent="0.3">
      <c r="E78">
        <f>(4*PI()*10^(-7)*0.5)/2*6.25</f>
        <v>1.9634954084936209E-6</v>
      </c>
      <c r="H78" s="12">
        <f>F35/F89</f>
        <v>96.065802592223335</v>
      </c>
      <c r="J78" s="12">
        <f>F89/F34</f>
        <v>1.1183212915886183E-2</v>
      </c>
    </row>
    <row r="82" spans="2:23" x14ac:dyDescent="0.3">
      <c r="B82" s="5" t="s">
        <v>0</v>
      </c>
      <c r="C82" s="5"/>
      <c r="D82" s="5"/>
      <c r="E82" s="5"/>
      <c r="F82" s="5"/>
      <c r="G82" s="5"/>
      <c r="J82" s="5" t="s">
        <v>3</v>
      </c>
      <c r="K82" s="5"/>
      <c r="L82" s="5"/>
      <c r="M82" s="5"/>
      <c r="N82" s="5"/>
      <c r="O82" s="5"/>
      <c r="R82" s="5" t="s">
        <v>55</v>
      </c>
      <c r="S82" s="5"/>
      <c r="T82" s="5"/>
      <c r="U82" s="5"/>
      <c r="V82" s="5"/>
      <c r="W82" s="5"/>
    </row>
    <row r="83" spans="2:23" ht="15.6" x14ac:dyDescent="0.35">
      <c r="B83" s="9" t="s">
        <v>25</v>
      </c>
      <c r="C83" s="9"/>
      <c r="D83" s="5" t="s">
        <v>22</v>
      </c>
      <c r="E83" s="5"/>
      <c r="F83" s="5" t="s">
        <v>75</v>
      </c>
      <c r="G83" s="5"/>
      <c r="J83" s="5" t="s">
        <v>16</v>
      </c>
      <c r="K83" s="5"/>
      <c r="L83" s="5" t="s">
        <v>22</v>
      </c>
      <c r="M83" s="5"/>
      <c r="N83" s="5" t="s">
        <v>75</v>
      </c>
      <c r="O83" s="5"/>
      <c r="R83" s="5" t="s">
        <v>16</v>
      </c>
      <c r="S83" s="5"/>
      <c r="T83" s="5" t="s">
        <v>22</v>
      </c>
      <c r="U83" s="5"/>
      <c r="V83" s="5" t="s">
        <v>75</v>
      </c>
      <c r="W83" s="5"/>
    </row>
    <row r="84" spans="2:23" x14ac:dyDescent="0.3">
      <c r="B84" s="5">
        <v>1</v>
      </c>
      <c r="C84" s="5"/>
      <c r="D84" s="5">
        <v>7.1</v>
      </c>
      <c r="E84" s="5"/>
      <c r="F84" s="5" t="s">
        <v>56</v>
      </c>
      <c r="G84" s="5"/>
      <c r="J84" s="5">
        <v>1</v>
      </c>
      <c r="K84" s="5"/>
      <c r="L84" s="5">
        <v>1.9</v>
      </c>
      <c r="M84" s="5"/>
      <c r="N84" s="5" t="s">
        <v>42</v>
      </c>
      <c r="O84" s="5"/>
      <c r="R84" s="5">
        <v>1</v>
      </c>
      <c r="S84" s="5"/>
      <c r="T84" s="5">
        <v>7.1</v>
      </c>
      <c r="U84" s="5"/>
      <c r="V84" s="5" t="s">
        <v>57</v>
      </c>
      <c r="W84" s="5"/>
    </row>
    <row r="85" spans="2:23" x14ac:dyDescent="0.3">
      <c r="B85" s="5">
        <v>2</v>
      </c>
      <c r="C85" s="5"/>
      <c r="D85" s="5">
        <v>8.9</v>
      </c>
      <c r="E85" s="5"/>
      <c r="F85" s="5" t="s">
        <v>26</v>
      </c>
      <c r="G85" s="5"/>
      <c r="J85" s="5">
        <v>2</v>
      </c>
      <c r="K85" s="5"/>
      <c r="L85" s="5">
        <v>2.4</v>
      </c>
      <c r="M85" s="5"/>
      <c r="N85" s="5" t="s">
        <v>43</v>
      </c>
      <c r="O85" s="5"/>
      <c r="R85" s="5">
        <v>2</v>
      </c>
      <c r="S85" s="5"/>
      <c r="T85" s="5">
        <v>9.1999999999999993</v>
      </c>
      <c r="U85" s="5"/>
      <c r="V85" s="5" t="s">
        <v>58</v>
      </c>
      <c r="W85" s="5"/>
    </row>
    <row r="86" spans="2:23" x14ac:dyDescent="0.3">
      <c r="B86" s="5">
        <v>3</v>
      </c>
      <c r="C86" s="5"/>
      <c r="D86" s="5">
        <v>11</v>
      </c>
      <c r="E86" s="5"/>
      <c r="F86" s="5" t="s">
        <v>27</v>
      </c>
      <c r="G86" s="5"/>
      <c r="J86" s="5">
        <v>3</v>
      </c>
      <c r="K86" s="5"/>
      <c r="L86" s="5">
        <v>3.2</v>
      </c>
      <c r="M86" s="5"/>
      <c r="N86" s="5" t="s">
        <v>44</v>
      </c>
      <c r="O86" s="5"/>
      <c r="R86" s="5">
        <v>3</v>
      </c>
      <c r="S86" s="5"/>
      <c r="T86" s="5">
        <v>11.2</v>
      </c>
      <c r="U86" s="5"/>
      <c r="V86" s="5" t="s">
        <v>59</v>
      </c>
      <c r="W86" s="5"/>
    </row>
    <row r="87" spans="2:23" x14ac:dyDescent="0.3">
      <c r="B87" s="5">
        <v>4</v>
      </c>
      <c r="C87" s="5"/>
      <c r="D87" s="5">
        <v>13.1</v>
      </c>
      <c r="E87" s="5"/>
      <c r="F87" s="5" t="s">
        <v>28</v>
      </c>
      <c r="G87" s="5"/>
      <c r="J87" s="5">
        <v>4</v>
      </c>
      <c r="K87" s="5"/>
      <c r="L87" s="5">
        <v>4</v>
      </c>
      <c r="M87" s="5"/>
      <c r="N87" s="5" t="s">
        <v>45</v>
      </c>
      <c r="O87" s="5"/>
      <c r="R87" s="5">
        <v>4</v>
      </c>
      <c r="S87" s="5"/>
      <c r="T87" s="5">
        <v>13.9</v>
      </c>
      <c r="U87" s="5"/>
      <c r="V87" s="5" t="s">
        <v>60</v>
      </c>
      <c r="W87" s="5"/>
    </row>
    <row r="88" spans="2:23" x14ac:dyDescent="0.3">
      <c r="B88" s="5">
        <v>5</v>
      </c>
      <c r="C88" s="5"/>
      <c r="D88" s="5">
        <v>14.8</v>
      </c>
      <c r="E88" s="5"/>
      <c r="F88" s="11">
        <v>4.7389999999999999E-6</v>
      </c>
      <c r="G88" s="5"/>
      <c r="J88" s="5">
        <v>5</v>
      </c>
      <c r="K88" s="5"/>
      <c r="L88" s="5">
        <v>5.0999999999999996</v>
      </c>
      <c r="M88" s="5"/>
      <c r="N88" s="5" t="s">
        <v>46</v>
      </c>
      <c r="O88" s="5"/>
      <c r="R88" s="5">
        <v>5</v>
      </c>
      <c r="S88" s="5"/>
      <c r="T88" s="5">
        <v>16.600000000000001</v>
      </c>
      <c r="U88" s="5"/>
      <c r="V88" s="5" t="s">
        <v>61</v>
      </c>
      <c r="W88" s="5"/>
    </row>
    <row r="89" spans="2:23" x14ac:dyDescent="0.3">
      <c r="B89" s="5">
        <v>6</v>
      </c>
      <c r="C89" s="5"/>
      <c r="D89" s="5">
        <v>15.9</v>
      </c>
      <c r="E89" s="5"/>
      <c r="F89" s="11">
        <v>5.0150000000000003E-6</v>
      </c>
      <c r="G89" s="5"/>
      <c r="J89" s="5">
        <v>6</v>
      </c>
      <c r="K89" s="5"/>
      <c r="L89" s="5">
        <v>6.6</v>
      </c>
      <c r="M89" s="5"/>
      <c r="N89" s="5" t="s">
        <v>47</v>
      </c>
      <c r="O89" s="5"/>
      <c r="R89" s="5">
        <v>6</v>
      </c>
      <c r="S89" s="5"/>
      <c r="T89" s="5">
        <v>19.2</v>
      </c>
      <c r="U89" s="5"/>
      <c r="V89" s="5" t="s">
        <v>62</v>
      </c>
      <c r="W89" s="5"/>
    </row>
    <row r="90" spans="2:23" x14ac:dyDescent="0.3">
      <c r="B90" s="5">
        <v>7</v>
      </c>
      <c r="C90" s="5"/>
      <c r="D90" s="5">
        <v>16</v>
      </c>
      <c r="E90" s="5"/>
      <c r="F90" s="5" t="s">
        <v>35</v>
      </c>
      <c r="G90" s="5"/>
      <c r="J90" s="5">
        <v>7</v>
      </c>
      <c r="K90" s="5"/>
      <c r="L90" s="5">
        <v>8.3000000000000007</v>
      </c>
      <c r="M90" s="5"/>
      <c r="N90" s="5" t="s">
        <v>48</v>
      </c>
      <c r="O90" s="5"/>
      <c r="R90" s="5">
        <v>7</v>
      </c>
      <c r="S90" s="5"/>
      <c r="T90" s="5">
        <v>21.3</v>
      </c>
      <c r="U90" s="5"/>
      <c r="V90" s="5" t="s">
        <v>63</v>
      </c>
      <c r="W90" s="5"/>
    </row>
    <row r="91" spans="2:23" x14ac:dyDescent="0.3">
      <c r="B91" s="5">
        <v>8</v>
      </c>
      <c r="C91" s="5"/>
      <c r="D91" s="5">
        <v>15.2</v>
      </c>
      <c r="E91" s="5"/>
      <c r="F91" s="5" t="s">
        <v>30</v>
      </c>
      <c r="G91" s="5"/>
      <c r="J91" s="5">
        <v>8</v>
      </c>
      <c r="K91" s="5"/>
      <c r="L91" s="5">
        <v>10.4</v>
      </c>
      <c r="M91" s="5"/>
      <c r="N91" s="5" t="s">
        <v>49</v>
      </c>
      <c r="O91" s="5"/>
      <c r="R91" s="5">
        <v>8</v>
      </c>
      <c r="S91" s="5"/>
      <c r="T91" s="5">
        <v>22.7</v>
      </c>
      <c r="U91" s="5"/>
      <c r="V91" s="5" t="s">
        <v>64</v>
      </c>
      <c r="W91" s="5"/>
    </row>
    <row r="92" spans="2:23" x14ac:dyDescent="0.3">
      <c r="B92" s="5">
        <v>9</v>
      </c>
      <c r="C92" s="5"/>
      <c r="D92" s="5">
        <v>13.6</v>
      </c>
      <c r="E92" s="5"/>
      <c r="F92" s="5" t="s">
        <v>31</v>
      </c>
      <c r="G92" s="5"/>
      <c r="J92" s="5">
        <v>9</v>
      </c>
      <c r="K92" s="5"/>
      <c r="L92" s="5">
        <v>12.6</v>
      </c>
      <c r="M92" s="5"/>
      <c r="N92" s="5" t="s">
        <v>50</v>
      </c>
      <c r="O92" s="5"/>
      <c r="R92" s="5">
        <v>9</v>
      </c>
      <c r="S92" s="5"/>
      <c r="T92" s="5">
        <v>23.5</v>
      </c>
      <c r="U92" s="5"/>
      <c r="V92" s="5" t="s">
        <v>65</v>
      </c>
      <c r="W92" s="5"/>
    </row>
    <row r="93" spans="2:23" x14ac:dyDescent="0.3">
      <c r="B93" s="5">
        <v>10</v>
      </c>
      <c r="C93" s="5"/>
      <c r="D93" s="5">
        <v>11.5</v>
      </c>
      <c r="E93" s="5"/>
      <c r="F93" s="6" t="s">
        <v>32</v>
      </c>
      <c r="G93" s="7"/>
      <c r="J93" s="5">
        <v>10</v>
      </c>
      <c r="K93" s="5"/>
      <c r="L93" s="5" t="s">
        <v>12</v>
      </c>
      <c r="M93" s="5"/>
      <c r="N93" s="5" t="s">
        <v>51</v>
      </c>
      <c r="O93" s="5"/>
      <c r="R93" s="5">
        <v>10</v>
      </c>
      <c r="S93" s="5"/>
      <c r="T93" s="5">
        <v>23.8</v>
      </c>
      <c r="U93" s="5"/>
      <c r="V93" s="5" t="s">
        <v>66</v>
      </c>
      <c r="W93" s="5"/>
    </row>
    <row r="94" spans="2:23" x14ac:dyDescent="0.3">
      <c r="B94" s="5">
        <v>11</v>
      </c>
      <c r="C94" s="5"/>
      <c r="D94" s="5">
        <v>9.4</v>
      </c>
      <c r="E94" s="5"/>
      <c r="F94" s="5" t="s">
        <v>33</v>
      </c>
      <c r="G94" s="5"/>
      <c r="J94" s="5">
        <v>11</v>
      </c>
      <c r="K94" s="5"/>
      <c r="L94" s="5">
        <v>16</v>
      </c>
      <c r="M94" s="5"/>
      <c r="N94" s="5" t="s">
        <v>52</v>
      </c>
      <c r="O94" s="5"/>
      <c r="R94" s="5">
        <v>11</v>
      </c>
      <c r="S94" s="5"/>
      <c r="T94" s="5">
        <v>23.9</v>
      </c>
      <c r="U94" s="5"/>
      <c r="V94" s="5" t="s">
        <v>67</v>
      </c>
      <c r="W94" s="5"/>
    </row>
    <row r="95" spans="2:23" x14ac:dyDescent="0.3">
      <c r="B95" s="5">
        <v>12</v>
      </c>
      <c r="C95" s="5"/>
      <c r="D95" s="5">
        <v>7.7</v>
      </c>
      <c r="E95" s="5"/>
      <c r="F95" s="5" t="s">
        <v>34</v>
      </c>
      <c r="G95" s="5"/>
      <c r="J95" s="5">
        <v>12</v>
      </c>
      <c r="K95" s="5"/>
      <c r="L95" s="5">
        <v>16.7</v>
      </c>
      <c r="M95" s="5"/>
      <c r="N95" s="5" t="s">
        <v>53</v>
      </c>
      <c r="O95" s="5"/>
      <c r="R95" s="5">
        <v>12</v>
      </c>
      <c r="S95" s="5"/>
      <c r="T95" s="5">
        <v>23.8</v>
      </c>
      <c r="U95" s="5"/>
      <c r="V95" s="5" t="s">
        <v>68</v>
      </c>
      <c r="W95" s="5"/>
    </row>
    <row r="96" spans="2:23" x14ac:dyDescent="0.3">
      <c r="B96" s="5">
        <v>13</v>
      </c>
      <c r="C96" s="5"/>
      <c r="D96" s="5">
        <v>6.1</v>
      </c>
      <c r="E96" s="5"/>
      <c r="F96" s="5" t="s">
        <v>36</v>
      </c>
      <c r="G96" s="5"/>
      <c r="J96" s="5">
        <v>13</v>
      </c>
      <c r="K96" s="5"/>
      <c r="L96" s="5">
        <v>16.2</v>
      </c>
      <c r="M96" s="5"/>
      <c r="N96" s="5" t="s">
        <v>53</v>
      </c>
      <c r="O96" s="5"/>
      <c r="R96" s="5">
        <v>13</v>
      </c>
      <c r="S96" s="5"/>
      <c r="T96" s="5">
        <v>22.3</v>
      </c>
      <c r="U96" s="5"/>
      <c r="V96" s="5" t="s">
        <v>69</v>
      </c>
      <c r="W96" s="5"/>
    </row>
    <row r="97" spans="2:23" x14ac:dyDescent="0.3">
      <c r="B97" s="5">
        <v>14</v>
      </c>
      <c r="C97" s="5"/>
      <c r="D97" s="5">
        <v>4.9000000000000004</v>
      </c>
      <c r="E97" s="5"/>
      <c r="F97" s="5" t="s">
        <v>37</v>
      </c>
      <c r="G97" s="5"/>
      <c r="J97" s="5">
        <v>14</v>
      </c>
      <c r="K97" s="5"/>
      <c r="L97" s="5">
        <v>14.8</v>
      </c>
      <c r="M97" s="5"/>
      <c r="N97" s="5" t="s">
        <v>54</v>
      </c>
      <c r="O97" s="5"/>
      <c r="R97" s="5">
        <v>14</v>
      </c>
      <c r="S97" s="5"/>
      <c r="T97" s="5">
        <v>20.7</v>
      </c>
      <c r="U97" s="5"/>
      <c r="V97" s="5" t="s">
        <v>70</v>
      </c>
      <c r="W97" s="5"/>
    </row>
    <row r="98" spans="2:23" x14ac:dyDescent="0.3">
      <c r="B98" s="5">
        <v>15</v>
      </c>
      <c r="C98" s="5"/>
      <c r="D98" s="6">
        <v>4</v>
      </c>
      <c r="E98" s="7"/>
      <c r="F98" s="5" t="s">
        <v>38</v>
      </c>
      <c r="G98" s="5"/>
      <c r="J98" s="5">
        <v>15</v>
      </c>
      <c r="K98" s="5"/>
      <c r="L98" s="5">
        <v>12.7</v>
      </c>
      <c r="M98" s="5"/>
      <c r="N98" s="5" t="s">
        <v>51</v>
      </c>
      <c r="O98" s="5"/>
      <c r="R98" s="5">
        <v>15</v>
      </c>
      <c r="S98" s="5"/>
      <c r="T98" s="5">
        <v>18.3</v>
      </c>
      <c r="U98" s="5"/>
      <c r="V98" s="5" t="s">
        <v>71</v>
      </c>
      <c r="W98" s="5"/>
    </row>
    <row r="99" spans="2:23" x14ac:dyDescent="0.3">
      <c r="B99" s="5">
        <v>16</v>
      </c>
      <c r="C99" s="5"/>
      <c r="D99" s="5">
        <v>3.3</v>
      </c>
      <c r="E99" s="5"/>
      <c r="F99" s="6" t="s">
        <v>39</v>
      </c>
      <c r="G99" s="7"/>
      <c r="J99" s="5">
        <v>16</v>
      </c>
      <c r="K99" s="5"/>
      <c r="L99" s="5">
        <v>10.8</v>
      </c>
      <c r="M99" s="5"/>
      <c r="N99" s="5" t="s">
        <v>50</v>
      </c>
      <c r="O99" s="5"/>
      <c r="R99" s="5">
        <v>16</v>
      </c>
      <c r="S99" s="5"/>
      <c r="T99" s="5">
        <v>15.8</v>
      </c>
      <c r="U99" s="5"/>
      <c r="V99" s="5" t="s">
        <v>72</v>
      </c>
      <c r="W99" s="5"/>
    </row>
    <row r="100" spans="2:23" x14ac:dyDescent="0.3">
      <c r="B100" s="5">
        <v>17</v>
      </c>
      <c r="C100" s="5"/>
      <c r="D100" s="5">
        <v>2.8</v>
      </c>
      <c r="E100" s="5"/>
      <c r="F100" s="5" t="s">
        <v>40</v>
      </c>
      <c r="G100" s="5"/>
      <c r="J100" s="5">
        <v>17</v>
      </c>
      <c r="K100" s="5"/>
      <c r="L100" s="5">
        <v>8.9</v>
      </c>
      <c r="M100" s="5"/>
      <c r="N100" s="5" t="s">
        <v>49</v>
      </c>
      <c r="O100" s="5"/>
      <c r="R100" s="5">
        <v>17</v>
      </c>
      <c r="S100" s="5"/>
      <c r="T100" s="5">
        <v>13.1</v>
      </c>
      <c r="U100" s="5"/>
      <c r="V100" s="5" t="s">
        <v>73</v>
      </c>
      <c r="W100" s="5"/>
    </row>
    <row r="101" spans="2:23" x14ac:dyDescent="0.3">
      <c r="B101" s="5">
        <v>18</v>
      </c>
      <c r="C101" s="5"/>
      <c r="D101" s="5">
        <v>2.4</v>
      </c>
      <c r="E101" s="5"/>
      <c r="F101" s="5" t="s">
        <v>41</v>
      </c>
      <c r="G101" s="5"/>
      <c r="J101" s="5">
        <v>18</v>
      </c>
      <c r="K101" s="5"/>
      <c r="L101" s="5">
        <v>7.1</v>
      </c>
      <c r="M101" s="5"/>
      <c r="N101" s="5" t="s">
        <v>48</v>
      </c>
      <c r="O101" s="5"/>
      <c r="R101" s="5">
        <v>18</v>
      </c>
      <c r="S101" s="5"/>
      <c r="T101" s="5">
        <v>10.7</v>
      </c>
      <c r="U101" s="5"/>
      <c r="V101" s="5" t="s">
        <v>74</v>
      </c>
      <c r="W101" s="5"/>
    </row>
    <row r="104" spans="2:23" x14ac:dyDescent="0.3">
      <c r="J104" s="5" t="s">
        <v>84</v>
      </c>
      <c r="K104" s="5"/>
      <c r="L104" s="5" t="s">
        <v>85</v>
      </c>
      <c r="M104" s="5"/>
      <c r="N104" s="5" t="s">
        <v>87</v>
      </c>
      <c r="O104" s="5"/>
    </row>
    <row r="105" spans="2:23" x14ac:dyDescent="0.3">
      <c r="J105" s="5">
        <f>F30+M30</f>
        <v>2.7270000000000001E-4</v>
      </c>
      <c r="K105" s="5"/>
      <c r="L105" s="6">
        <f>U30</f>
        <v>2.1513000000000001E-4</v>
      </c>
      <c r="M105" s="7"/>
      <c r="N105" s="13">
        <f>(J105-L105)/J105</f>
        <v>0.21111111111111111</v>
      </c>
      <c r="O105" s="13"/>
    </row>
    <row r="106" spans="2:23" x14ac:dyDescent="0.3">
      <c r="J106" s="5">
        <f t="shared" ref="J106:J122" si="5">F31+M31</f>
        <v>3.4239000000000003E-4</v>
      </c>
      <c r="K106" s="5"/>
      <c r="L106" s="6">
        <f>U31</f>
        <v>2.7876000000000002E-4</v>
      </c>
      <c r="M106" s="7"/>
      <c r="N106" s="13">
        <f t="shared" ref="N106:N122" si="6">(J106-L106)/J106</f>
        <v>0.18584070796460178</v>
      </c>
      <c r="O106" s="13"/>
    </row>
    <row r="107" spans="2:23" x14ac:dyDescent="0.3">
      <c r="J107" s="5">
        <f t="shared" si="5"/>
        <v>4.3025999999999996E-4</v>
      </c>
      <c r="K107" s="5"/>
      <c r="L107" s="6">
        <f>U32</f>
        <v>3.3935999999999998E-4</v>
      </c>
      <c r="M107" s="7"/>
      <c r="N107" s="13">
        <f t="shared" si="6"/>
        <v>0.21126760563380281</v>
      </c>
      <c r="O107" s="13"/>
    </row>
    <row r="108" spans="2:23" x14ac:dyDescent="0.3">
      <c r="J108" s="5">
        <f t="shared" si="5"/>
        <v>5.1813E-4</v>
      </c>
      <c r="K108" s="5"/>
      <c r="L108" s="6">
        <f>U33</f>
        <v>4.2117000000000001E-4</v>
      </c>
      <c r="M108" s="7"/>
      <c r="N108" s="13">
        <f t="shared" si="6"/>
        <v>0.1871345029239766</v>
      </c>
      <c r="O108" s="13"/>
    </row>
    <row r="109" spans="2:23" x14ac:dyDescent="0.3">
      <c r="J109" s="5">
        <f t="shared" si="5"/>
        <v>6.0297000000000009E-4</v>
      </c>
      <c r="K109" s="5"/>
      <c r="L109" s="6">
        <f>U34</f>
        <v>5.0297999999999999E-4</v>
      </c>
      <c r="M109" s="7"/>
      <c r="N109" s="13">
        <f t="shared" si="6"/>
        <v>0.16582914572864338</v>
      </c>
      <c r="O109" s="13"/>
    </row>
    <row r="110" spans="2:23" x14ac:dyDescent="0.3">
      <c r="J110" s="5">
        <f t="shared" si="5"/>
        <v>6.8175000000000006E-4</v>
      </c>
      <c r="K110" s="5"/>
      <c r="L110" s="6">
        <f>U35</f>
        <v>5.8175999999999996E-4</v>
      </c>
      <c r="M110" s="7"/>
      <c r="N110" s="13">
        <f t="shared" si="6"/>
        <v>0.14666666666666681</v>
      </c>
      <c r="O110" s="13"/>
    </row>
    <row r="111" spans="2:23" x14ac:dyDescent="0.3">
      <c r="J111" s="5">
        <f t="shared" si="5"/>
        <v>7.3629000000000001E-4</v>
      </c>
      <c r="K111" s="5"/>
      <c r="L111" s="6">
        <f>U36</f>
        <v>6.4539000000000003E-4</v>
      </c>
      <c r="M111" s="7"/>
      <c r="N111" s="13">
        <f t="shared" si="6"/>
        <v>0.12345679012345677</v>
      </c>
      <c r="O111" s="13"/>
    </row>
    <row r="112" spans="2:23" x14ac:dyDescent="0.3">
      <c r="J112" s="5">
        <f t="shared" si="5"/>
        <v>7.7567999999999995E-4</v>
      </c>
      <c r="K112" s="5"/>
      <c r="L112" s="6">
        <f>U37</f>
        <v>6.8781000000000007E-4</v>
      </c>
      <c r="M112" s="7"/>
      <c r="N112" s="13">
        <f t="shared" si="6"/>
        <v>0.11328124999999985</v>
      </c>
      <c r="O112" s="13"/>
    </row>
    <row r="113" spans="10:15" x14ac:dyDescent="0.3">
      <c r="J113" s="5">
        <f t="shared" si="5"/>
        <v>7.9385999999999996E-4</v>
      </c>
      <c r="K113" s="5"/>
      <c r="L113" s="6">
        <f>U38</f>
        <v>7.1204999999999999E-4</v>
      </c>
      <c r="M113" s="7"/>
      <c r="N113" s="13">
        <f t="shared" si="6"/>
        <v>0.10305343511450379</v>
      </c>
      <c r="O113" s="13"/>
    </row>
    <row r="114" spans="10:15" x14ac:dyDescent="0.3">
      <c r="J114" s="5">
        <f t="shared" si="5"/>
        <v>7.8779999999999996E-4</v>
      </c>
      <c r="K114" s="5"/>
      <c r="L114" s="6">
        <f>U39</f>
        <v>7.2114000000000011E-4</v>
      </c>
      <c r="M114" s="7"/>
      <c r="N114" s="13">
        <f t="shared" si="6"/>
        <v>8.461538461538444E-2</v>
      </c>
      <c r="O114" s="13"/>
    </row>
    <row r="115" spans="10:15" x14ac:dyDescent="0.3">
      <c r="J115" s="5">
        <f t="shared" si="5"/>
        <v>7.6962000000000005E-4</v>
      </c>
      <c r="K115" s="5"/>
      <c r="L115" s="6">
        <f>U40</f>
        <v>7.2417E-4</v>
      </c>
      <c r="M115" s="7"/>
      <c r="N115" s="13">
        <f t="shared" si="6"/>
        <v>5.9055118110236282E-2</v>
      </c>
      <c r="O115" s="13"/>
    </row>
    <row r="116" spans="10:15" x14ac:dyDescent="0.3">
      <c r="J116" s="5">
        <f t="shared" si="5"/>
        <v>7.3932000000000002E-4</v>
      </c>
      <c r="K116" s="5"/>
      <c r="L116" s="6">
        <f>U41</f>
        <v>7.2114000000000011E-4</v>
      </c>
      <c r="M116" s="7"/>
      <c r="N116" s="13">
        <f t="shared" si="6"/>
        <v>2.4590163934426108E-2</v>
      </c>
      <c r="O116" s="13"/>
    </row>
    <row r="117" spans="10:15" x14ac:dyDescent="0.3">
      <c r="J117" s="5">
        <f t="shared" si="5"/>
        <v>6.7568999999999995E-4</v>
      </c>
      <c r="K117" s="5"/>
      <c r="L117" s="6">
        <f>U42</f>
        <v>6.7569000000000006E-4</v>
      </c>
      <c r="M117" s="7"/>
      <c r="N117" s="13">
        <f t="shared" si="6"/>
        <v>-1.6045851980723476E-16</v>
      </c>
      <c r="O117" s="13"/>
    </row>
    <row r="118" spans="10:15" x14ac:dyDescent="0.3">
      <c r="J118" s="5">
        <f t="shared" si="5"/>
        <v>5.9690999999999998E-4</v>
      </c>
      <c r="K118" s="5"/>
      <c r="L118" s="6">
        <f>U43</f>
        <v>6.2721000000000001E-4</v>
      </c>
      <c r="M118" s="7"/>
      <c r="N118" s="13">
        <f t="shared" si="6"/>
        <v>-5.0761421319797009E-2</v>
      </c>
      <c r="O118" s="13"/>
    </row>
    <row r="119" spans="10:15" x14ac:dyDescent="0.3">
      <c r="J119" s="5">
        <f t="shared" si="5"/>
        <v>5.0600999999999999E-4</v>
      </c>
      <c r="K119" s="5"/>
      <c r="L119" s="6">
        <f>U44</f>
        <v>5.5449000000000004E-4</v>
      </c>
      <c r="M119" s="7"/>
      <c r="N119" s="13">
        <f t="shared" si="6"/>
        <v>-9.5808383233533037E-2</v>
      </c>
      <c r="O119" s="13"/>
    </row>
    <row r="120" spans="10:15" x14ac:dyDescent="0.3">
      <c r="J120" s="5">
        <f t="shared" si="5"/>
        <v>4.2723000000000001E-4</v>
      </c>
      <c r="K120" s="5"/>
      <c r="L120" s="6">
        <f>U45</f>
        <v>4.7874000000000007E-4</v>
      </c>
      <c r="M120" s="7"/>
      <c r="N120" s="13">
        <f t="shared" si="6"/>
        <v>-0.12056737588652494</v>
      </c>
      <c r="O120" s="13"/>
    </row>
    <row r="121" spans="10:15" x14ac:dyDescent="0.3">
      <c r="J121" s="5">
        <f t="shared" si="5"/>
        <v>3.5450999999999999E-4</v>
      </c>
      <c r="K121" s="5"/>
      <c r="L121" s="6">
        <f>U46</f>
        <v>3.9693000000000004E-4</v>
      </c>
      <c r="M121" s="7"/>
      <c r="N121" s="13">
        <f t="shared" si="6"/>
        <v>-0.11965811965811979</v>
      </c>
      <c r="O121" s="13"/>
    </row>
    <row r="122" spans="10:15" x14ac:dyDescent="0.3">
      <c r="J122" s="5">
        <f t="shared" si="5"/>
        <v>2.8784999999999998E-4</v>
      </c>
      <c r="K122" s="5"/>
      <c r="L122" s="6">
        <f>U47</f>
        <v>3.2421000000000001E-4</v>
      </c>
      <c r="M122" s="7"/>
      <c r="N122" s="13">
        <f t="shared" si="6"/>
        <v>-0.12631578947368435</v>
      </c>
      <c r="O122" s="13"/>
    </row>
  </sheetData>
  <mergeCells count="436">
    <mergeCell ref="J120:K120"/>
    <mergeCell ref="J121:K121"/>
    <mergeCell ref="J122:K122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N105:O105"/>
    <mergeCell ref="N106:O106"/>
    <mergeCell ref="N107:O107"/>
    <mergeCell ref="N108:O108"/>
    <mergeCell ref="N109:O109"/>
    <mergeCell ref="L120:M120"/>
    <mergeCell ref="L121:M121"/>
    <mergeCell ref="L122:M122"/>
    <mergeCell ref="N110:O110"/>
    <mergeCell ref="N111:O111"/>
    <mergeCell ref="N112:O112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22:O122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N104:O104"/>
    <mergeCell ref="L104:M104"/>
    <mergeCell ref="L105:M105"/>
    <mergeCell ref="L106:M106"/>
    <mergeCell ref="L107:M107"/>
    <mergeCell ref="L108:M108"/>
    <mergeCell ref="J104:K104"/>
    <mergeCell ref="L109:M109"/>
    <mergeCell ref="L110:M110"/>
    <mergeCell ref="J105:K105"/>
    <mergeCell ref="J106:K106"/>
    <mergeCell ref="J107:K107"/>
    <mergeCell ref="J108:K108"/>
    <mergeCell ref="J109:K109"/>
    <mergeCell ref="J110:K110"/>
    <mergeCell ref="G50:H50"/>
    <mergeCell ref="I47:J47"/>
    <mergeCell ref="I28:N28"/>
    <mergeCell ref="I41:J41"/>
    <mergeCell ref="I42:J42"/>
    <mergeCell ref="I43:J43"/>
    <mergeCell ref="I44:J44"/>
    <mergeCell ref="I45:J45"/>
    <mergeCell ref="I46:J46"/>
    <mergeCell ref="I35:J35"/>
    <mergeCell ref="I36:J36"/>
    <mergeCell ref="I37:J37"/>
    <mergeCell ref="I38:J38"/>
    <mergeCell ref="I39:J39"/>
    <mergeCell ref="I40:J40"/>
    <mergeCell ref="I29:J29"/>
    <mergeCell ref="I30:J30"/>
    <mergeCell ref="I31:J31"/>
    <mergeCell ref="I32:J32"/>
    <mergeCell ref="I33:J33"/>
    <mergeCell ref="I34:J34"/>
    <mergeCell ref="K40:L40"/>
    <mergeCell ref="M40:N40"/>
    <mergeCell ref="K35:L35"/>
    <mergeCell ref="Q39:R39"/>
    <mergeCell ref="U39:V39"/>
    <mergeCell ref="Q40:R40"/>
    <mergeCell ref="U40:V40"/>
    <mergeCell ref="Q41:R41"/>
    <mergeCell ref="U41:V41"/>
    <mergeCell ref="S39:T39"/>
    <mergeCell ref="S40:T40"/>
    <mergeCell ref="S41:T41"/>
    <mergeCell ref="Q47:R47"/>
    <mergeCell ref="U47:V47"/>
    <mergeCell ref="S45:T45"/>
    <mergeCell ref="S46:T46"/>
    <mergeCell ref="S47:T47"/>
    <mergeCell ref="Q42:R42"/>
    <mergeCell ref="U42:V42"/>
    <mergeCell ref="Q43:R43"/>
    <mergeCell ref="U43:V43"/>
    <mergeCell ref="Q44:R44"/>
    <mergeCell ref="U44:V44"/>
    <mergeCell ref="S42:T42"/>
    <mergeCell ref="S43:T43"/>
    <mergeCell ref="S44:T44"/>
    <mergeCell ref="Q45:R45"/>
    <mergeCell ref="U45:V45"/>
    <mergeCell ref="Q46:R46"/>
    <mergeCell ref="U46:V46"/>
    <mergeCell ref="U38:V38"/>
    <mergeCell ref="S36:T36"/>
    <mergeCell ref="S37:T37"/>
    <mergeCell ref="S38:T38"/>
    <mergeCell ref="Q33:R33"/>
    <mergeCell ref="U33:V33"/>
    <mergeCell ref="Q34:R34"/>
    <mergeCell ref="U34:V34"/>
    <mergeCell ref="Q35:R35"/>
    <mergeCell ref="U35:V35"/>
    <mergeCell ref="S33:T33"/>
    <mergeCell ref="S34:T34"/>
    <mergeCell ref="S35:T35"/>
    <mergeCell ref="Q36:R36"/>
    <mergeCell ref="U36:V36"/>
    <mergeCell ref="Q37:R37"/>
    <mergeCell ref="U37:V37"/>
    <mergeCell ref="Q38:R38"/>
    <mergeCell ref="C22:D22"/>
    <mergeCell ref="K22:L22"/>
    <mergeCell ref="C24:D24"/>
    <mergeCell ref="K24:L24"/>
    <mergeCell ref="C26:D26"/>
    <mergeCell ref="Q29:R29"/>
    <mergeCell ref="U29:V29"/>
    <mergeCell ref="Q30:R30"/>
    <mergeCell ref="U32:V32"/>
    <mergeCell ref="U30:V30"/>
    <mergeCell ref="U31:V31"/>
    <mergeCell ref="S29:T29"/>
    <mergeCell ref="Q28:V28"/>
    <mergeCell ref="M32:N32"/>
    <mergeCell ref="D30:E30"/>
    <mergeCell ref="D31:E31"/>
    <mergeCell ref="B28:G28"/>
    <mergeCell ref="B29:C29"/>
    <mergeCell ref="D29:E29"/>
    <mergeCell ref="B30:C30"/>
    <mergeCell ref="S30:T30"/>
    <mergeCell ref="S31:T31"/>
    <mergeCell ref="S32:T32"/>
    <mergeCell ref="M42:N42"/>
    <mergeCell ref="K43:L43"/>
    <mergeCell ref="M43:N43"/>
    <mergeCell ref="K38:L38"/>
    <mergeCell ref="M38:N38"/>
    <mergeCell ref="K39:L39"/>
    <mergeCell ref="M39:N39"/>
    <mergeCell ref="M12:M13"/>
    <mergeCell ref="C6:D6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H10:H11"/>
    <mergeCell ref="I10:I11"/>
    <mergeCell ref="J10:J11"/>
    <mergeCell ref="K10:K11"/>
    <mergeCell ref="L10:L11"/>
    <mergeCell ref="M10:M11"/>
    <mergeCell ref="M36:N36"/>
    <mergeCell ref="K37:L37"/>
    <mergeCell ref="M37:N37"/>
    <mergeCell ref="F44:G44"/>
    <mergeCell ref="F45:G45"/>
    <mergeCell ref="F46:G46"/>
    <mergeCell ref="F47:G47"/>
    <mergeCell ref="B3:C3"/>
    <mergeCell ref="B10:C11"/>
    <mergeCell ref="B12:C13"/>
    <mergeCell ref="D10:D11"/>
    <mergeCell ref="E10:E11"/>
    <mergeCell ref="F10:F11"/>
    <mergeCell ref="K47:L47"/>
    <mergeCell ref="M47:N47"/>
    <mergeCell ref="K44:L44"/>
    <mergeCell ref="M44:N44"/>
    <mergeCell ref="K45:L45"/>
    <mergeCell ref="M45:N45"/>
    <mergeCell ref="K46:L46"/>
    <mergeCell ref="M46:N46"/>
    <mergeCell ref="K41:L41"/>
    <mergeCell ref="M41:N41"/>
    <mergeCell ref="K42:L42"/>
    <mergeCell ref="B44:C44"/>
    <mergeCell ref="B45:C45"/>
    <mergeCell ref="B46:C46"/>
    <mergeCell ref="B47:C47"/>
    <mergeCell ref="D44:E44"/>
    <mergeCell ref="D45:E45"/>
    <mergeCell ref="D46:E46"/>
    <mergeCell ref="D47:E47"/>
    <mergeCell ref="K32:L32"/>
    <mergeCell ref="K33:L33"/>
    <mergeCell ref="D39:E39"/>
    <mergeCell ref="D40:E40"/>
    <mergeCell ref="D41:E41"/>
    <mergeCell ref="D42:E42"/>
    <mergeCell ref="D43:E43"/>
    <mergeCell ref="B43:C43"/>
    <mergeCell ref="D32:E32"/>
    <mergeCell ref="D33:E33"/>
    <mergeCell ref="D34:E34"/>
    <mergeCell ref="D35:E35"/>
    <mergeCell ref="D36:E36"/>
    <mergeCell ref="D37:E37"/>
    <mergeCell ref="D38:E38"/>
    <mergeCell ref="B37:C37"/>
    <mergeCell ref="M34:N34"/>
    <mergeCell ref="F41:G41"/>
    <mergeCell ref="F42:G42"/>
    <mergeCell ref="F43:G43"/>
    <mergeCell ref="K29:L29"/>
    <mergeCell ref="M29:N29"/>
    <mergeCell ref="K30:L30"/>
    <mergeCell ref="M30:N30"/>
    <mergeCell ref="K31:L31"/>
    <mergeCell ref="M31:N31"/>
    <mergeCell ref="F35:G35"/>
    <mergeCell ref="F36:G36"/>
    <mergeCell ref="F38:G38"/>
    <mergeCell ref="F37:G37"/>
    <mergeCell ref="F39:G39"/>
    <mergeCell ref="F40:G40"/>
    <mergeCell ref="F30:G30"/>
    <mergeCell ref="F31:G31"/>
    <mergeCell ref="F32:G32"/>
    <mergeCell ref="F33:G33"/>
    <mergeCell ref="F34:G34"/>
    <mergeCell ref="F29:G29"/>
    <mergeCell ref="M35:N35"/>
    <mergeCell ref="K36:L36"/>
    <mergeCell ref="B20:C20"/>
    <mergeCell ref="G10:G11"/>
    <mergeCell ref="Q31:R31"/>
    <mergeCell ref="Q32:R32"/>
    <mergeCell ref="B82:G82"/>
    <mergeCell ref="B83:C83"/>
    <mergeCell ref="D83:E83"/>
    <mergeCell ref="F83:G83"/>
    <mergeCell ref="B84:C84"/>
    <mergeCell ref="D84:E84"/>
    <mergeCell ref="F84:G84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M33:N33"/>
    <mergeCell ref="K34:L34"/>
    <mergeCell ref="B85:C85"/>
    <mergeCell ref="D85:E85"/>
    <mergeCell ref="F85:G85"/>
    <mergeCell ref="B86:C86"/>
    <mergeCell ref="D86:E86"/>
    <mergeCell ref="F86:G86"/>
    <mergeCell ref="B87:C87"/>
    <mergeCell ref="D87:E87"/>
    <mergeCell ref="F87:G87"/>
    <mergeCell ref="B88:C88"/>
    <mergeCell ref="D88:E88"/>
    <mergeCell ref="F88:G88"/>
    <mergeCell ref="B89:C89"/>
    <mergeCell ref="D89:E89"/>
    <mergeCell ref="F89:G89"/>
    <mergeCell ref="B90:C90"/>
    <mergeCell ref="D90:E90"/>
    <mergeCell ref="F90:G90"/>
    <mergeCell ref="B91:C91"/>
    <mergeCell ref="D91:E91"/>
    <mergeCell ref="F91:G91"/>
    <mergeCell ref="B92:C92"/>
    <mergeCell ref="D92:E92"/>
    <mergeCell ref="F92:G92"/>
    <mergeCell ref="B93:C93"/>
    <mergeCell ref="D93:E93"/>
    <mergeCell ref="F93:G93"/>
    <mergeCell ref="B94:C94"/>
    <mergeCell ref="D94:E94"/>
    <mergeCell ref="F94:G94"/>
    <mergeCell ref="B95:C95"/>
    <mergeCell ref="D95:E95"/>
    <mergeCell ref="F95:G95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J82:O82"/>
    <mergeCell ref="J83:K83"/>
    <mergeCell ref="L83:M83"/>
    <mergeCell ref="N83:O83"/>
    <mergeCell ref="J84:K84"/>
    <mergeCell ref="L84:M84"/>
    <mergeCell ref="N84:O84"/>
    <mergeCell ref="J85:K85"/>
    <mergeCell ref="L85:M85"/>
    <mergeCell ref="N85:O85"/>
    <mergeCell ref="J86:K86"/>
    <mergeCell ref="L86:M86"/>
    <mergeCell ref="N86:O86"/>
    <mergeCell ref="J87:K87"/>
    <mergeCell ref="L87:M87"/>
    <mergeCell ref="N87:O87"/>
    <mergeCell ref="J88:K88"/>
    <mergeCell ref="L88:M88"/>
    <mergeCell ref="N88:O88"/>
    <mergeCell ref="J89:K89"/>
    <mergeCell ref="L89:M89"/>
    <mergeCell ref="N89:O89"/>
    <mergeCell ref="J90:K90"/>
    <mergeCell ref="L90:M90"/>
    <mergeCell ref="N90:O90"/>
    <mergeCell ref="J91:K91"/>
    <mergeCell ref="L91:M91"/>
    <mergeCell ref="N91:O91"/>
    <mergeCell ref="J92:K92"/>
    <mergeCell ref="L92:M92"/>
    <mergeCell ref="N92:O92"/>
    <mergeCell ref="J93:K93"/>
    <mergeCell ref="L93:M93"/>
    <mergeCell ref="N93:O93"/>
    <mergeCell ref="J94:K94"/>
    <mergeCell ref="L94:M94"/>
    <mergeCell ref="N94:O94"/>
    <mergeCell ref="J95:K95"/>
    <mergeCell ref="L95:M95"/>
    <mergeCell ref="N95:O95"/>
    <mergeCell ref="J96:K96"/>
    <mergeCell ref="L96:M96"/>
    <mergeCell ref="N96:O96"/>
    <mergeCell ref="J97:K97"/>
    <mergeCell ref="L97:M97"/>
    <mergeCell ref="N97:O97"/>
    <mergeCell ref="J98:K98"/>
    <mergeCell ref="L98:M98"/>
    <mergeCell ref="N98:O98"/>
    <mergeCell ref="J99:K99"/>
    <mergeCell ref="L99:M99"/>
    <mergeCell ref="N99:O99"/>
    <mergeCell ref="J100:K100"/>
    <mergeCell ref="L100:M100"/>
    <mergeCell ref="N100:O100"/>
    <mergeCell ref="J101:K101"/>
    <mergeCell ref="L101:M101"/>
    <mergeCell ref="N101:O101"/>
    <mergeCell ref="R82:W82"/>
    <mergeCell ref="R83:S83"/>
    <mergeCell ref="T83:U83"/>
    <mergeCell ref="V83:W83"/>
    <mergeCell ref="R84:S84"/>
    <mergeCell ref="T84:U84"/>
    <mergeCell ref="V84:W84"/>
    <mergeCell ref="R85:S85"/>
    <mergeCell ref="T85:U85"/>
    <mergeCell ref="V85:W85"/>
    <mergeCell ref="R86:S86"/>
    <mergeCell ref="T86:U86"/>
    <mergeCell ref="V86:W86"/>
    <mergeCell ref="R87:S87"/>
    <mergeCell ref="T87:U87"/>
    <mergeCell ref="V87:W87"/>
    <mergeCell ref="R88:S88"/>
    <mergeCell ref="T88:U88"/>
    <mergeCell ref="V88:W88"/>
    <mergeCell ref="R89:S89"/>
    <mergeCell ref="T89:U89"/>
    <mergeCell ref="V89:W89"/>
    <mergeCell ref="R90:S90"/>
    <mergeCell ref="T90:U90"/>
    <mergeCell ref="V90:W90"/>
    <mergeCell ref="R91:S91"/>
    <mergeCell ref="T91:U91"/>
    <mergeCell ref="V91:W91"/>
    <mergeCell ref="R92:S92"/>
    <mergeCell ref="T92:U92"/>
    <mergeCell ref="V92:W92"/>
    <mergeCell ref="R93:S93"/>
    <mergeCell ref="T93:U93"/>
    <mergeCell ref="V93:W93"/>
    <mergeCell ref="R94:S94"/>
    <mergeCell ref="T94:U94"/>
    <mergeCell ref="V94:W94"/>
    <mergeCell ref="R95:S95"/>
    <mergeCell ref="T95:U95"/>
    <mergeCell ref="V95:W95"/>
    <mergeCell ref="R96:S96"/>
    <mergeCell ref="T96:U96"/>
    <mergeCell ref="V96:W96"/>
    <mergeCell ref="R97:S97"/>
    <mergeCell ref="T97:U97"/>
    <mergeCell ref="V97:W97"/>
    <mergeCell ref="R98:S98"/>
    <mergeCell ref="T98:U98"/>
    <mergeCell ref="V98:W98"/>
    <mergeCell ref="R99:S99"/>
    <mergeCell ref="T99:U99"/>
    <mergeCell ref="V99:W99"/>
    <mergeCell ref="R100:S100"/>
    <mergeCell ref="T100:U100"/>
    <mergeCell ref="V100:W100"/>
    <mergeCell ref="R101:S101"/>
    <mergeCell ref="T101:U101"/>
    <mergeCell ref="V101:W10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</dc:creator>
  <cp:lastModifiedBy>MARTIM</cp:lastModifiedBy>
  <dcterms:created xsi:type="dcterms:W3CDTF">2024-11-28T14:11:02Z</dcterms:created>
  <dcterms:modified xsi:type="dcterms:W3CDTF">2024-12-05T14:50:28Z</dcterms:modified>
</cp:coreProperties>
</file>