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457A7C63-5186-4959-8F33-A94456432D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eneral" sheetId="15" r:id="rId1"/>
    <sheet name="Osvaldo" sheetId="29" r:id="rId2"/>
    <sheet name="Graciela" sheetId="22" r:id="rId3"/>
    <sheet name="Jorge Carbonero" sheetId="16" r:id="rId4"/>
    <sheet name="Gaston Papero" sheetId="23" r:id="rId5"/>
    <sheet name="Marlene" sheetId="13" r:id="rId6"/>
    <sheet name="Rulo" sheetId="10" r:id="rId7"/>
    <sheet name="Lorena Rodriguez" sheetId="11" r:id="rId8"/>
    <sheet name="Aylin" sheetId="12" r:id="rId9"/>
    <sheet name="Daniela Rodriguez" sheetId="8" r:id="rId10"/>
    <sheet name="Sebastian" sheetId="9" r:id="rId11"/>
    <sheet name="Jose Peruano" sheetId="14" r:id="rId12"/>
    <sheet name="Abel Lopez" sheetId="6" r:id="rId13"/>
    <sheet name="Aramayo" sheetId="7" r:id="rId14"/>
    <sheet name="Villa" sheetId="25" r:id="rId15"/>
    <sheet name="Fher Yuli" sheetId="5" r:id="rId16"/>
    <sheet name="Lisette" sheetId="3" r:id="rId17"/>
    <sheet name="Zulma Mendocino" sheetId="28" r:id="rId18"/>
    <sheet name="Isabella" sheetId="4" r:id="rId19"/>
    <sheet name="Leo Central" sheetId="26" r:id="rId20"/>
    <sheet name="Nicolas Alquiler" sheetId="24" r:id="rId21"/>
    <sheet name="Heladera" sheetId="17" r:id="rId22"/>
    <sheet name="Carlos Leña" sheetId="27" r:id="rId23"/>
    <sheet name="Marcelo Miel" sheetId="20" r:id="rId24"/>
    <sheet name="Papelera Paula" sheetId="19" r:id="rId25"/>
    <sheet name="Art. Limpieza" sheetId="21" r:id="rId26"/>
    <sheet name="Maderasa" sheetId="18" r:id="rId27"/>
    <sheet name="Ingresos" sheetId="30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9" l="1"/>
  <c r="E105" i="11"/>
  <c r="B29" i="29"/>
  <c r="B27" i="29"/>
  <c r="B28" i="29"/>
  <c r="E112" i="13"/>
  <c r="E52" i="7"/>
  <c r="E58" i="14"/>
  <c r="D16" i="15"/>
  <c r="E112" i="12"/>
  <c r="B65" i="14"/>
  <c r="E21" i="29"/>
  <c r="B25" i="29"/>
  <c r="B54" i="7"/>
  <c r="B21" i="29"/>
  <c r="B22" i="29"/>
  <c r="B112" i="12"/>
  <c r="G106" i="13"/>
  <c r="C16" i="15"/>
  <c r="B57" i="14"/>
  <c r="B104" i="11"/>
  <c r="B17" i="29"/>
  <c r="B100" i="11"/>
  <c r="B15" i="29"/>
  <c r="G1" i="30"/>
  <c r="F1" i="30"/>
  <c r="B13" i="29"/>
  <c r="B12" i="29"/>
  <c r="B17" i="16"/>
  <c r="B11" i="29"/>
  <c r="B11" i="10"/>
  <c r="N17" i="15"/>
  <c r="B9" i="29"/>
  <c r="B16" i="16"/>
  <c r="B7" i="29"/>
  <c r="B5" i="29"/>
  <c r="E2" i="29"/>
  <c r="B17" i="6"/>
  <c r="B75" i="11"/>
  <c r="B71" i="11"/>
  <c r="B54" i="11"/>
  <c r="E2" i="28"/>
  <c r="B14" i="15" s="1"/>
  <c r="E2" i="27"/>
  <c r="B48" i="12"/>
  <c r="E2" i="26"/>
  <c r="B2" i="15" s="1"/>
  <c r="E2" i="25"/>
  <c r="B12" i="15" s="1"/>
  <c r="E2" i="24"/>
  <c r="E2" i="23"/>
  <c r="B22" i="8"/>
  <c r="B38" i="11"/>
  <c r="B32" i="12"/>
  <c r="E2" i="22"/>
  <c r="E2" i="21"/>
  <c r="E2" i="20"/>
  <c r="E2" i="19"/>
  <c r="E2" i="18"/>
  <c r="B7" i="8"/>
  <c r="E2" i="17"/>
  <c r="E2" i="16"/>
  <c r="E2" i="14"/>
  <c r="B8" i="15" s="1"/>
  <c r="E2" i="13"/>
  <c r="E2" i="12"/>
  <c r="E2" i="11"/>
  <c r="E2" i="10"/>
  <c r="B3" i="15" s="1"/>
  <c r="E2" i="9"/>
  <c r="B7" i="15" s="1"/>
  <c r="E2" i="8"/>
  <c r="E2" i="7"/>
  <c r="B11" i="15" s="1"/>
  <c r="E2" i="6"/>
  <c r="B10" i="15" s="1"/>
  <c r="E2" i="5"/>
  <c r="B9" i="15" s="1"/>
  <c r="E2" i="3"/>
  <c r="B13" i="15" s="1"/>
  <c r="E2" i="4"/>
  <c r="B15" i="15" s="1"/>
  <c r="B5" i="15" l="1"/>
  <c r="B6" i="15"/>
  <c r="B4" i="15"/>
  <c r="B1" i="15"/>
  <c r="E2" i="15" s="1"/>
</calcChain>
</file>

<file path=xl/sharedStrings.xml><?xml version="1.0" encoding="utf-8"?>
<sst xmlns="http://schemas.openxmlformats.org/spreadsheetml/2006/main" count="543" uniqueCount="62">
  <si>
    <t>Marlene</t>
  </si>
  <si>
    <t>TOTAL</t>
  </si>
  <si>
    <t>Leo Central</t>
  </si>
  <si>
    <t>Rulo</t>
  </si>
  <si>
    <t>Lorena Rodriguez</t>
  </si>
  <si>
    <t>Aylin</t>
  </si>
  <si>
    <t>Daniela Rodriguez</t>
  </si>
  <si>
    <t>Sebastian</t>
  </si>
  <si>
    <t>Jose Peruano</t>
  </si>
  <si>
    <t>Fher Yuli</t>
  </si>
  <si>
    <t>Abel Lopez</t>
  </si>
  <si>
    <t>Aramayo</t>
  </si>
  <si>
    <t>Villa</t>
  </si>
  <si>
    <t>Lisette</t>
  </si>
  <si>
    <t>Zulma Mendocino</t>
  </si>
  <si>
    <t>Isabella</t>
  </si>
  <si>
    <t>LUNES</t>
  </si>
  <si>
    <t>MARTES</t>
  </si>
  <si>
    <t>MIERCOLES</t>
  </si>
  <si>
    <t>JUEVES</t>
  </si>
  <si>
    <t>VIERNES</t>
  </si>
  <si>
    <t>SABADO</t>
  </si>
  <si>
    <t>DOMINGO</t>
  </si>
  <si>
    <t xml:space="preserve"> </t>
  </si>
  <si>
    <t>efectivo</t>
  </si>
  <si>
    <t>hedit2432</t>
  </si>
  <si>
    <t>bonagro.mp</t>
  </si>
  <si>
    <t>MP1</t>
  </si>
  <si>
    <t>MP2</t>
  </si>
  <si>
    <t>liamarce</t>
  </si>
  <si>
    <t>Efectivo</t>
  </si>
  <si>
    <t>Vale</t>
  </si>
  <si>
    <t>CDNI</t>
  </si>
  <si>
    <t>fernandopaleo</t>
  </si>
  <si>
    <t>kira1996</t>
  </si>
  <si>
    <t>Redondeo</t>
  </si>
  <si>
    <t>silvia.barca</t>
  </si>
  <si>
    <t>daniela1226</t>
  </si>
  <si>
    <t>vale</t>
  </si>
  <si>
    <t>cdni</t>
  </si>
  <si>
    <t>productos.sebastian</t>
  </si>
  <si>
    <t>javier.abasto</t>
  </si>
  <si>
    <t>abellopez.bru.8441</t>
  </si>
  <si>
    <t>fabianaramayo</t>
  </si>
  <si>
    <t>sin boleta</t>
  </si>
  <si>
    <t>villaa.mpp</t>
  </si>
  <si>
    <t>fherplate</t>
  </si>
  <si>
    <t>james.b.a</t>
  </si>
  <si>
    <t>combo.buceo.disco.mp</t>
  </si>
  <si>
    <t>saul.571.copa.mp</t>
  </si>
  <si>
    <t>espina.foto.pajaro</t>
  </si>
  <si>
    <t>alquiler</t>
  </si>
  <si>
    <t>emerge.cuna.voto.mp</t>
  </si>
  <si>
    <t>edesur</t>
  </si>
  <si>
    <t>impuestos</t>
  </si>
  <si>
    <t>internet</t>
  </si>
  <si>
    <t>olor.linea.feria</t>
  </si>
  <si>
    <t>fm.libreria</t>
  </si>
  <si>
    <t>aromastiuri</t>
  </si>
  <si>
    <t>madera.asa.fuego</t>
  </si>
  <si>
    <t>Posnet</t>
  </si>
  <si>
    <t>Cuenta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</si>
</sst>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164" fontId="2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14" fontId="0" fillId="2" borderId="3" xfId="0" applyNumberFormat="1" applyFill="1" applyBorder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7E52-40B5-4430-888D-A99DBF4EF0D8}">
  <dimension ref="A1:V23"/>
  <sheetViews>
    <sheetView tabSelected="1" workbookViewId="0">
      <selection activeCell="D26" sqref="D26"/>
    </sheetView>
  </sheetViews>
  <sheetFormatPr defaultRowHeight="15"/>
  <cols>
    <col min="1" max="1" width="16.7109375" bestFit="1" customWidth="1"/>
    <col min="4" max="4" width="10.5703125" bestFit="1" customWidth="1"/>
    <col min="5" max="5" width="14.85546875" bestFit="1" customWidth="1"/>
    <col min="9" max="9" width="11.42578125" bestFit="1" customWidth="1"/>
    <col min="13" max="13" width="10.140625" bestFit="1" customWidth="1"/>
    <col min="18" max="18" width="11.42578125" bestFit="1" customWidth="1"/>
  </cols>
  <sheetData>
    <row r="1" spans="1:22">
      <c r="A1" s="14" t="s">
        <v>0</v>
      </c>
      <c r="B1">
        <f>Marlene!E2</f>
        <v>2250000</v>
      </c>
      <c r="C1">
        <v>1414</v>
      </c>
      <c r="D1">
        <v>597</v>
      </c>
      <c r="E1" s="7" t="s">
        <v>1</v>
      </c>
      <c r="M1">
        <v>597</v>
      </c>
      <c r="N1" s="3"/>
    </row>
    <row r="2" spans="1:22">
      <c r="A2" s="6" t="s">
        <v>2</v>
      </c>
      <c r="B2">
        <f>'Leo Central'!E2</f>
        <v>0</v>
      </c>
      <c r="E2" s="8">
        <f>SUM(B:B)</f>
        <v>7003500</v>
      </c>
      <c r="N2" s="3"/>
    </row>
    <row r="3" spans="1:22">
      <c r="A3" s="6" t="s">
        <v>3</v>
      </c>
      <c r="B3">
        <f>Rulo!E2</f>
        <v>0</v>
      </c>
      <c r="N3" s="3"/>
    </row>
    <row r="4" spans="1:22">
      <c r="A4" s="14" t="s">
        <v>4</v>
      </c>
      <c r="B4">
        <f>'Lorena Rodriguez'!E2</f>
        <v>949000</v>
      </c>
      <c r="D4">
        <v>516</v>
      </c>
      <c r="J4">
        <v>400</v>
      </c>
      <c r="N4" s="3"/>
    </row>
    <row r="5" spans="1:22">
      <c r="A5" s="14" t="s">
        <v>5</v>
      </c>
      <c r="B5">
        <f>Aylin!E2</f>
        <v>352000</v>
      </c>
      <c r="D5">
        <v>160</v>
      </c>
      <c r="H5">
        <v>100</v>
      </c>
      <c r="J5">
        <v>60</v>
      </c>
      <c r="N5" s="3"/>
    </row>
    <row r="6" spans="1:22">
      <c r="A6" s="14" t="s">
        <v>6</v>
      </c>
      <c r="B6">
        <f>'Daniela Rodriguez'!E2</f>
        <v>253000</v>
      </c>
      <c r="D6">
        <v>105</v>
      </c>
      <c r="G6">
        <v>105</v>
      </c>
      <c r="N6" s="3"/>
    </row>
    <row r="7" spans="1:22">
      <c r="A7" s="12" t="s">
        <v>7</v>
      </c>
      <c r="B7">
        <f>Sebastian!E2</f>
        <v>49000</v>
      </c>
      <c r="N7" s="3"/>
    </row>
    <row r="8" spans="1:22">
      <c r="A8" s="14" t="s">
        <v>8</v>
      </c>
      <c r="B8">
        <f>'Jose Peruano'!E2</f>
        <v>1768000</v>
      </c>
      <c r="D8">
        <v>561</v>
      </c>
      <c r="K8">
        <v>561</v>
      </c>
      <c r="N8" s="3"/>
    </row>
    <row r="9" spans="1:22">
      <c r="A9" s="6" t="s">
        <v>9</v>
      </c>
      <c r="B9">
        <f>'Fher Yuli'!E2</f>
        <v>0</v>
      </c>
      <c r="N9" s="3"/>
    </row>
    <row r="10" spans="1:22">
      <c r="A10" s="14" t="s">
        <v>10</v>
      </c>
      <c r="B10">
        <f>'Abel Lopez'!E2</f>
        <v>800000</v>
      </c>
      <c r="D10">
        <v>800</v>
      </c>
      <c r="I10">
        <v>800</v>
      </c>
      <c r="N10" s="3"/>
    </row>
    <row r="11" spans="1:22">
      <c r="A11" s="14" t="s">
        <v>11</v>
      </c>
      <c r="B11">
        <f>Aramayo!E2</f>
        <v>393500</v>
      </c>
      <c r="D11">
        <v>134</v>
      </c>
      <c r="G11">
        <v>134</v>
      </c>
      <c r="N11" s="3"/>
    </row>
    <row r="12" spans="1:22">
      <c r="A12" s="6" t="s">
        <v>12</v>
      </c>
      <c r="B12">
        <f>Villa!E2</f>
        <v>0</v>
      </c>
      <c r="N12" s="3"/>
    </row>
    <row r="13" spans="1:22">
      <c r="A13" s="6" t="s">
        <v>13</v>
      </c>
      <c r="B13">
        <f>Lisette!E2</f>
        <v>-10000</v>
      </c>
      <c r="N13" s="3"/>
    </row>
    <row r="14" spans="1:22">
      <c r="A14" s="6" t="s">
        <v>14</v>
      </c>
      <c r="B14">
        <f>'Zulma Mendocino'!E2</f>
        <v>0</v>
      </c>
      <c r="N14" s="3"/>
    </row>
    <row r="15" spans="1:22">
      <c r="A15" s="14" t="s">
        <v>15</v>
      </c>
      <c r="B15">
        <f>Isabella!E2</f>
        <v>199000</v>
      </c>
      <c r="D15">
        <v>191</v>
      </c>
    </row>
    <row r="16" spans="1:22">
      <c r="C16">
        <f>SUM(C1:C15)</f>
        <v>1414</v>
      </c>
      <c r="D16">
        <f>SUM(D1:D15)</f>
        <v>3064</v>
      </c>
      <c r="G16" s="3" t="s">
        <v>16</v>
      </c>
      <c r="H16" s="3" t="s">
        <v>17</v>
      </c>
      <c r="I16" s="3" t="s">
        <v>18</v>
      </c>
      <c r="J16" s="3" t="s">
        <v>19</v>
      </c>
      <c r="K16" s="3" t="s">
        <v>20</v>
      </c>
      <c r="L16" s="3" t="s">
        <v>21</v>
      </c>
      <c r="M16" s="3" t="s">
        <v>22</v>
      </c>
      <c r="P16" s="3"/>
      <c r="Q16" s="3"/>
      <c r="R16" s="3"/>
      <c r="S16" s="3"/>
      <c r="T16" s="3"/>
      <c r="U16" s="3"/>
      <c r="V16" s="3"/>
    </row>
    <row r="17" spans="5:14">
      <c r="N17">
        <f>SUM(G1:M15)</f>
        <v>2757</v>
      </c>
    </row>
    <row r="19" spans="5:14">
      <c r="G19" t="s">
        <v>23</v>
      </c>
    </row>
    <row r="21" spans="5:14">
      <c r="E21" s="13"/>
      <c r="F21" s="13"/>
    </row>
    <row r="23" spans="5:14">
      <c r="E23" s="13"/>
      <c r="F23" s="13"/>
      <c r="G23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B5D4-1602-4C4C-9AD2-0BB2CE6F97A4}">
  <dimension ref="A1:E71"/>
  <sheetViews>
    <sheetView topLeftCell="A59" workbookViewId="0">
      <selection activeCell="C72" sqref="C72"/>
    </sheetView>
  </sheetViews>
  <sheetFormatPr defaultRowHeight="15"/>
  <cols>
    <col min="1" max="1" width="11.140625" bestFit="1" customWidth="1"/>
  </cols>
  <sheetData>
    <row r="1" spans="1:5">
      <c r="A1" s="5">
        <v>45819</v>
      </c>
      <c r="B1">
        <v>234000</v>
      </c>
      <c r="C1">
        <v>80000</v>
      </c>
      <c r="E1" t="s">
        <v>37</v>
      </c>
    </row>
    <row r="2" spans="1:5">
      <c r="A2" s="5">
        <v>45820</v>
      </c>
      <c r="B2">
        <v>-234000</v>
      </c>
      <c r="C2" t="s">
        <v>27</v>
      </c>
      <c r="E2">
        <f>SUM(B:B)</f>
        <v>253000</v>
      </c>
    </row>
    <row r="3" spans="1:5">
      <c r="A3" s="5">
        <v>45825</v>
      </c>
      <c r="B3">
        <v>4000</v>
      </c>
    </row>
    <row r="4" spans="1:5">
      <c r="A4" s="5">
        <v>45827</v>
      </c>
      <c r="B4">
        <v>189000</v>
      </c>
      <c r="C4">
        <v>45000</v>
      </c>
    </row>
    <row r="5" spans="1:5">
      <c r="A5" s="5">
        <v>45830</v>
      </c>
      <c r="B5">
        <v>-68000</v>
      </c>
      <c r="C5" t="s">
        <v>27</v>
      </c>
    </row>
    <row r="6" spans="1:5">
      <c r="A6" s="5">
        <v>45835</v>
      </c>
      <c r="B6">
        <v>253000</v>
      </c>
      <c r="C6">
        <v>50000</v>
      </c>
    </row>
    <row r="7" spans="1:5">
      <c r="A7" s="5">
        <v>45839</v>
      </c>
      <c r="B7">
        <f>27*-5000-6000</f>
        <v>-141000</v>
      </c>
      <c r="C7" t="s">
        <v>31</v>
      </c>
    </row>
    <row r="8" spans="1:5">
      <c r="A8" s="5">
        <v>45840</v>
      </c>
      <c r="B8">
        <v>-203000</v>
      </c>
      <c r="C8" t="s">
        <v>27</v>
      </c>
    </row>
    <row r="9" spans="1:5">
      <c r="A9" s="5">
        <v>45840</v>
      </c>
      <c r="B9">
        <v>539000</v>
      </c>
      <c r="C9">
        <v>75000</v>
      </c>
    </row>
    <row r="10" spans="1:5">
      <c r="A10" s="5">
        <v>45842</v>
      </c>
      <c r="B10">
        <v>-210000</v>
      </c>
      <c r="C10" t="s">
        <v>27</v>
      </c>
    </row>
    <row r="11" spans="1:5">
      <c r="A11" s="5">
        <v>45851</v>
      </c>
      <c r="B11">
        <v>-252000</v>
      </c>
      <c r="C11" t="s">
        <v>27</v>
      </c>
    </row>
    <row r="12" spans="1:5">
      <c r="A12" s="5">
        <v>45852</v>
      </c>
      <c r="B12">
        <v>273000</v>
      </c>
      <c r="C12">
        <v>44000</v>
      </c>
    </row>
    <row r="13" spans="1:5">
      <c r="A13" s="5">
        <v>45853</v>
      </c>
      <c r="B13">
        <v>154000</v>
      </c>
      <c r="C13">
        <v>30000</v>
      </c>
    </row>
    <row r="14" spans="1:5">
      <c r="A14" s="5">
        <v>45853</v>
      </c>
      <c r="B14">
        <v>-106000</v>
      </c>
      <c r="C14" t="s">
        <v>27</v>
      </c>
    </row>
    <row r="15" spans="1:5">
      <c r="A15" s="5">
        <v>45855</v>
      </c>
      <c r="B15">
        <v>215000</v>
      </c>
      <c r="C15">
        <v>15000</v>
      </c>
    </row>
    <row r="16" spans="1:5">
      <c r="A16" s="5">
        <v>45856</v>
      </c>
      <c r="B16">
        <v>108000</v>
      </c>
      <c r="C16">
        <v>10000</v>
      </c>
    </row>
    <row r="17" spans="1:3">
      <c r="A17" s="5">
        <v>45859</v>
      </c>
      <c r="B17">
        <v>-278000</v>
      </c>
      <c r="C17" t="s">
        <v>27</v>
      </c>
    </row>
    <row r="18" spans="1:3">
      <c r="A18" s="5">
        <v>45861</v>
      </c>
      <c r="B18">
        <v>-1000</v>
      </c>
      <c r="C18" t="s">
        <v>35</v>
      </c>
    </row>
    <row r="19" spans="1:3">
      <c r="A19" s="5">
        <v>45867</v>
      </c>
      <c r="B19">
        <v>-154000</v>
      </c>
      <c r="C19" t="s">
        <v>28</v>
      </c>
    </row>
    <row r="20" spans="1:3">
      <c r="A20" s="5">
        <v>45872</v>
      </c>
      <c r="B20">
        <v>-322000</v>
      </c>
      <c r="C20" t="s">
        <v>27</v>
      </c>
    </row>
    <row r="21" spans="1:3">
      <c r="A21" s="5">
        <v>45874</v>
      </c>
      <c r="B21">
        <v>145000</v>
      </c>
      <c r="C21">
        <v>25000</v>
      </c>
    </row>
    <row r="22" spans="1:3">
      <c r="A22" s="5">
        <v>45874</v>
      </c>
      <c r="B22">
        <f>-29*5000</f>
        <v>-145000</v>
      </c>
      <c r="C22" t="s">
        <v>31</v>
      </c>
    </row>
    <row r="23" spans="1:3">
      <c r="A23" s="5">
        <v>45875</v>
      </c>
      <c r="B23">
        <v>30000</v>
      </c>
    </row>
    <row r="24" spans="1:3">
      <c r="A24" s="11">
        <v>45876</v>
      </c>
      <c r="B24" s="10">
        <v>125000</v>
      </c>
      <c r="C24" s="10">
        <v>40000</v>
      </c>
    </row>
    <row r="25" spans="1:3">
      <c r="A25" s="5">
        <v>45880</v>
      </c>
      <c r="B25">
        <v>-20000</v>
      </c>
      <c r="C25" t="s">
        <v>31</v>
      </c>
    </row>
    <row r="26" spans="1:3">
      <c r="A26" s="5">
        <v>45881</v>
      </c>
      <c r="B26">
        <v>210000</v>
      </c>
      <c r="C26">
        <v>55000</v>
      </c>
    </row>
    <row r="27" spans="1:3">
      <c r="A27" s="5">
        <v>45882</v>
      </c>
      <c r="B27">
        <v>-30000</v>
      </c>
      <c r="C27" t="s">
        <v>31</v>
      </c>
    </row>
    <row r="28" spans="1:3">
      <c r="A28" s="5">
        <v>45884</v>
      </c>
      <c r="B28">
        <v>-5000</v>
      </c>
      <c r="C28" t="s">
        <v>31</v>
      </c>
    </row>
    <row r="29" spans="1:3">
      <c r="A29" s="5">
        <v>45885</v>
      </c>
      <c r="B29">
        <v>4000</v>
      </c>
    </row>
    <row r="30" spans="1:3">
      <c r="A30" s="11">
        <v>45887</v>
      </c>
      <c r="B30" s="10">
        <v>-100000</v>
      </c>
      <c r="C30" s="10" t="s">
        <v>27</v>
      </c>
    </row>
    <row r="31" spans="1:3">
      <c r="A31" s="5">
        <v>45888</v>
      </c>
      <c r="B31">
        <v>234000</v>
      </c>
      <c r="C31">
        <v>55000</v>
      </c>
    </row>
    <row r="32" spans="1:3">
      <c r="A32" s="5">
        <v>45891</v>
      </c>
      <c r="B32">
        <v>-10000</v>
      </c>
      <c r="C32" t="s">
        <v>31</v>
      </c>
    </row>
    <row r="33" spans="1:3">
      <c r="A33" s="11">
        <v>45892</v>
      </c>
      <c r="B33" s="10">
        <v>-25000</v>
      </c>
      <c r="C33" s="10" t="s">
        <v>31</v>
      </c>
    </row>
    <row r="34" spans="1:3">
      <c r="A34" s="5">
        <v>45894</v>
      </c>
      <c r="B34">
        <v>-30000</v>
      </c>
      <c r="C34" t="s">
        <v>31</v>
      </c>
    </row>
    <row r="35" spans="1:3">
      <c r="A35" s="5">
        <v>45894</v>
      </c>
      <c r="B35">
        <v>-35000</v>
      </c>
      <c r="C35" t="s">
        <v>31</v>
      </c>
    </row>
    <row r="36" spans="1:3">
      <c r="A36" s="5">
        <v>45894</v>
      </c>
      <c r="B36">
        <v>-35000</v>
      </c>
      <c r="C36" t="s">
        <v>31</v>
      </c>
    </row>
    <row r="37" spans="1:3">
      <c r="A37" s="5">
        <v>45894</v>
      </c>
      <c r="B37">
        <v>-5000</v>
      </c>
    </row>
    <row r="38" spans="1:3">
      <c r="A38" s="5">
        <v>45894</v>
      </c>
      <c r="B38">
        <v>-213000</v>
      </c>
      <c r="C38" t="s">
        <v>28</v>
      </c>
    </row>
    <row r="39" spans="1:3">
      <c r="A39" s="5">
        <v>45895</v>
      </c>
      <c r="B39">
        <v>427000</v>
      </c>
      <c r="C39">
        <v>40000</v>
      </c>
    </row>
    <row r="40" spans="1:3">
      <c r="A40" s="5">
        <v>45895</v>
      </c>
      <c r="B40">
        <v>-15000</v>
      </c>
      <c r="C40" t="s">
        <v>31</v>
      </c>
    </row>
    <row r="41" spans="1:3">
      <c r="A41" s="5">
        <v>45896</v>
      </c>
      <c r="B41">
        <v>-5000</v>
      </c>
      <c r="C41" t="s">
        <v>31</v>
      </c>
    </row>
    <row r="42" spans="1:3">
      <c r="A42" s="5">
        <v>45897</v>
      </c>
      <c r="B42">
        <v>107000</v>
      </c>
      <c r="C42">
        <v>15000</v>
      </c>
    </row>
    <row r="43" spans="1:3">
      <c r="A43" s="11">
        <v>45898</v>
      </c>
      <c r="B43" s="10">
        <v>-10000</v>
      </c>
      <c r="C43" s="10" t="s">
        <v>31</v>
      </c>
    </row>
    <row r="44" spans="1:3">
      <c r="A44" s="5">
        <v>45901</v>
      </c>
      <c r="B44">
        <v>-5000</v>
      </c>
      <c r="C44" t="s">
        <v>31</v>
      </c>
    </row>
    <row r="45" spans="1:3">
      <c r="A45" s="5">
        <v>45902</v>
      </c>
      <c r="B45">
        <v>-60000</v>
      </c>
      <c r="C45" t="s">
        <v>28</v>
      </c>
    </row>
    <row r="46" spans="1:3">
      <c r="A46" s="5">
        <v>45903</v>
      </c>
      <c r="B46">
        <v>-25000</v>
      </c>
      <c r="C46" t="s">
        <v>31</v>
      </c>
    </row>
    <row r="47" spans="1:3">
      <c r="A47" s="5">
        <v>45908</v>
      </c>
      <c r="B47">
        <v>-20000</v>
      </c>
      <c r="C47" t="s">
        <v>31</v>
      </c>
    </row>
    <row r="48" spans="1:3">
      <c r="A48" s="5">
        <v>45908</v>
      </c>
      <c r="B48">
        <v>-25000</v>
      </c>
      <c r="C48" t="s">
        <v>31</v>
      </c>
    </row>
    <row r="49" spans="1:3">
      <c r="A49" s="5">
        <v>45909</v>
      </c>
      <c r="B49">
        <v>-164000</v>
      </c>
      <c r="C49" t="s">
        <v>28</v>
      </c>
    </row>
    <row r="50" spans="1:3">
      <c r="A50" s="5">
        <v>45910</v>
      </c>
      <c r="B50">
        <v>325000</v>
      </c>
    </row>
    <row r="51" spans="1:3">
      <c r="A51" s="5">
        <v>45912</v>
      </c>
      <c r="B51">
        <v>-300000</v>
      </c>
      <c r="C51" t="s">
        <v>27</v>
      </c>
    </row>
    <row r="52" spans="1:3">
      <c r="A52" s="5">
        <v>45913</v>
      </c>
      <c r="B52">
        <v>655000</v>
      </c>
    </row>
    <row r="53" spans="1:3">
      <c r="A53" s="5">
        <v>45917</v>
      </c>
      <c r="B53">
        <v>-20000</v>
      </c>
      <c r="C53" t="s">
        <v>31</v>
      </c>
    </row>
    <row r="54" spans="1:3">
      <c r="A54" s="5">
        <v>45917</v>
      </c>
      <c r="B54">
        <v>-65000</v>
      </c>
      <c r="C54" t="s">
        <v>31</v>
      </c>
    </row>
    <row r="55" spans="1:3">
      <c r="A55" s="5">
        <v>45919</v>
      </c>
      <c r="B55">
        <v>-45000</v>
      </c>
      <c r="C55" t="s">
        <v>31</v>
      </c>
    </row>
    <row r="56" spans="1:3">
      <c r="A56" s="5">
        <v>45920</v>
      </c>
      <c r="B56">
        <v>-35000</v>
      </c>
      <c r="C56" t="s">
        <v>31</v>
      </c>
    </row>
    <row r="57" spans="1:3">
      <c r="A57" s="5">
        <v>45922</v>
      </c>
      <c r="B57">
        <v>40000</v>
      </c>
    </row>
    <row r="58" spans="1:3">
      <c r="A58" s="5">
        <v>45923</v>
      </c>
      <c r="B58">
        <v>5000</v>
      </c>
    </row>
    <row r="59" spans="1:3">
      <c r="A59" s="5">
        <v>45924</v>
      </c>
      <c r="B59">
        <v>-5000</v>
      </c>
      <c r="C59" t="s">
        <v>31</v>
      </c>
    </row>
    <row r="60" spans="1:3">
      <c r="A60" s="5">
        <v>45925</v>
      </c>
      <c r="B60">
        <v>-155000</v>
      </c>
      <c r="C60" t="s">
        <v>28</v>
      </c>
    </row>
    <row r="61" spans="1:3">
      <c r="A61" s="5">
        <v>45927</v>
      </c>
      <c r="B61">
        <v>-20000</v>
      </c>
      <c r="C61" t="s">
        <v>31</v>
      </c>
    </row>
    <row r="62" spans="1:3">
      <c r="A62" s="5">
        <v>45929</v>
      </c>
      <c r="B62">
        <v>20000</v>
      </c>
      <c r="C62">
        <v>5000</v>
      </c>
    </row>
    <row r="63" spans="1:3">
      <c r="A63" s="11">
        <v>45933</v>
      </c>
      <c r="B63" s="10">
        <v>-10000</v>
      </c>
      <c r="C63" s="10" t="s">
        <v>31</v>
      </c>
    </row>
    <row r="64" spans="1:3">
      <c r="A64" s="5">
        <v>45936</v>
      </c>
      <c r="B64">
        <v>-10000</v>
      </c>
      <c r="C64" t="s">
        <v>38</v>
      </c>
    </row>
    <row r="65" spans="1:3">
      <c r="A65" s="5">
        <v>45936</v>
      </c>
      <c r="B65">
        <v>-600000</v>
      </c>
      <c r="C65" t="s">
        <v>39</v>
      </c>
    </row>
    <row r="66" spans="1:3">
      <c r="A66" s="5">
        <v>45937</v>
      </c>
      <c r="B66">
        <v>-5000</v>
      </c>
      <c r="C66" t="s">
        <v>31</v>
      </c>
    </row>
    <row r="67" spans="1:3">
      <c r="A67" s="5">
        <v>45939</v>
      </c>
      <c r="B67">
        <v>-75000</v>
      </c>
      <c r="C67" t="s">
        <v>28</v>
      </c>
    </row>
    <row r="68" spans="1:3">
      <c r="A68" s="1">
        <v>45941</v>
      </c>
      <c r="B68">
        <v>140000</v>
      </c>
      <c r="C68">
        <v>30000</v>
      </c>
    </row>
    <row r="69" spans="1:3">
      <c r="A69" s="1">
        <v>45944</v>
      </c>
      <c r="B69">
        <v>-10000</v>
      </c>
      <c r="C69" t="s">
        <v>31</v>
      </c>
    </row>
    <row r="70" spans="1:3">
      <c r="A70" s="1">
        <v>45944</v>
      </c>
      <c r="B70">
        <v>-25000</v>
      </c>
      <c r="C70" t="s">
        <v>31</v>
      </c>
    </row>
    <row r="71" spans="1:3">
      <c r="A71" s="1">
        <v>45948</v>
      </c>
      <c r="B71">
        <v>148000</v>
      </c>
      <c r="C71">
        <v>40000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23E9-F86D-47BE-AA08-268618108B03}">
  <dimension ref="A1:E21"/>
  <sheetViews>
    <sheetView workbookViewId="0">
      <selection activeCell="C21" sqref="C21"/>
    </sheetView>
  </sheetViews>
  <sheetFormatPr defaultRowHeight="15"/>
  <cols>
    <col min="1" max="1" width="11.140625" bestFit="1" customWidth="1"/>
  </cols>
  <sheetData>
    <row r="1" spans="1:5">
      <c r="A1" s="5">
        <v>45838</v>
      </c>
      <c r="B1">
        <v>367000</v>
      </c>
      <c r="E1" t="s">
        <v>40</v>
      </c>
    </row>
    <row r="2" spans="1:5">
      <c r="A2" s="5">
        <v>45854</v>
      </c>
      <c r="B2">
        <v>-367000</v>
      </c>
      <c r="C2" t="s">
        <v>27</v>
      </c>
      <c r="E2">
        <f>SUM(B:B)</f>
        <v>49000</v>
      </c>
    </row>
    <row r="3" spans="1:5">
      <c r="A3" s="5">
        <v>45853</v>
      </c>
      <c r="B3">
        <v>400000</v>
      </c>
    </row>
    <row r="4" spans="1:5">
      <c r="A4" s="5">
        <v>45859</v>
      </c>
      <c r="B4">
        <v>556000</v>
      </c>
    </row>
    <row r="5" spans="1:5">
      <c r="A5" s="5">
        <v>45872</v>
      </c>
      <c r="B5">
        <v>-400000</v>
      </c>
      <c r="C5" t="s">
        <v>27</v>
      </c>
    </row>
    <row r="6" spans="1:5">
      <c r="A6" s="5">
        <v>45879</v>
      </c>
      <c r="B6">
        <v>-356000</v>
      </c>
      <c r="C6" t="s">
        <v>27</v>
      </c>
    </row>
    <row r="7" spans="1:5">
      <c r="A7" s="5">
        <v>45886</v>
      </c>
      <c r="B7">
        <v>-200000</v>
      </c>
      <c r="C7" t="s">
        <v>27</v>
      </c>
    </row>
    <row r="8" spans="1:5">
      <c r="A8" s="5">
        <v>45894</v>
      </c>
      <c r="B8">
        <v>68000</v>
      </c>
    </row>
    <row r="9" spans="1:5">
      <c r="A9" s="5">
        <v>45895</v>
      </c>
      <c r="B9">
        <v>109000</v>
      </c>
    </row>
    <row r="10" spans="1:5">
      <c r="A10" s="5">
        <v>45902</v>
      </c>
      <c r="B10">
        <v>58000</v>
      </c>
    </row>
    <row r="11" spans="1:5">
      <c r="A11" s="5">
        <v>45905</v>
      </c>
      <c r="B11">
        <v>-177000</v>
      </c>
      <c r="C11" t="s">
        <v>27</v>
      </c>
    </row>
    <row r="12" spans="1:5">
      <c r="A12" s="5">
        <v>45909</v>
      </c>
      <c r="B12">
        <v>98000</v>
      </c>
    </row>
    <row r="13" spans="1:5">
      <c r="A13" s="5">
        <v>45915</v>
      </c>
      <c r="B13">
        <v>-58000</v>
      </c>
      <c r="C13" t="s">
        <v>27</v>
      </c>
    </row>
    <row r="14" spans="1:5">
      <c r="A14" s="5">
        <v>45917</v>
      </c>
      <c r="B14">
        <v>68000</v>
      </c>
    </row>
    <row r="15" spans="1:5">
      <c r="A15" s="5">
        <v>45923</v>
      </c>
      <c r="B15">
        <v>-98000</v>
      </c>
      <c r="C15" t="s">
        <v>27</v>
      </c>
    </row>
    <row r="16" spans="1:5">
      <c r="A16" s="5">
        <v>45926</v>
      </c>
      <c r="B16">
        <v>70000</v>
      </c>
    </row>
    <row r="17" spans="1:3">
      <c r="A17" s="5">
        <v>45929</v>
      </c>
      <c r="B17">
        <v>-68000</v>
      </c>
      <c r="C17" t="s">
        <v>27</v>
      </c>
    </row>
    <row r="18" spans="1:3">
      <c r="A18" s="5">
        <v>45930</v>
      </c>
      <c r="B18">
        <v>290000</v>
      </c>
    </row>
    <row r="19" spans="1:3">
      <c r="A19" s="5">
        <v>45936</v>
      </c>
      <c r="B19">
        <v>-70000</v>
      </c>
      <c r="C19" t="s">
        <v>28</v>
      </c>
    </row>
    <row r="20" spans="1:3">
      <c r="A20" s="5">
        <v>45944</v>
      </c>
      <c r="B20">
        <v>-290000</v>
      </c>
      <c r="C20" t="s">
        <v>27</v>
      </c>
    </row>
    <row r="21" spans="1:3">
      <c r="A21" s="1">
        <v>45948</v>
      </c>
      <c r="B21">
        <v>49000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1FFE-ACD2-450C-BA2F-57DC696870A0}">
  <dimension ref="A1:E69"/>
  <sheetViews>
    <sheetView topLeftCell="A50" workbookViewId="0">
      <selection activeCell="C69" sqref="C69"/>
    </sheetView>
  </sheetViews>
  <sheetFormatPr defaultRowHeight="15"/>
  <cols>
    <col min="1" max="1" width="11.140625" bestFit="1" customWidth="1"/>
  </cols>
  <sheetData>
    <row r="1" spans="1:5">
      <c r="A1" s="5">
        <v>45845</v>
      </c>
      <c r="B1">
        <v>362000</v>
      </c>
      <c r="E1" t="s">
        <v>41</v>
      </c>
    </row>
    <row r="2" spans="1:5">
      <c r="A2" s="5">
        <v>45855</v>
      </c>
      <c r="B2">
        <v>160000</v>
      </c>
      <c r="E2">
        <f>SUM(B:B)</f>
        <v>1768000</v>
      </c>
    </row>
    <row r="3" spans="1:5">
      <c r="A3" s="5">
        <v>45861</v>
      </c>
      <c r="B3">
        <v>-362000</v>
      </c>
      <c r="C3" t="s">
        <v>27</v>
      </c>
    </row>
    <row r="4" spans="1:5">
      <c r="A4" s="5">
        <v>45867</v>
      </c>
      <c r="B4">
        <v>-160000</v>
      </c>
      <c r="C4" t="s">
        <v>28</v>
      </c>
    </row>
    <row r="5" spans="1:5">
      <c r="A5" s="5">
        <v>45868</v>
      </c>
      <c r="B5">
        <v>40000</v>
      </c>
    </row>
    <row r="6" spans="1:5">
      <c r="A6" s="5">
        <v>45872</v>
      </c>
      <c r="B6">
        <v>-40000</v>
      </c>
      <c r="C6" t="s">
        <v>28</v>
      </c>
    </row>
    <row r="7" spans="1:5">
      <c r="A7" s="5">
        <v>45873</v>
      </c>
      <c r="B7">
        <v>177000</v>
      </c>
    </row>
    <row r="8" spans="1:5">
      <c r="A8" s="5">
        <v>45874</v>
      </c>
      <c r="B8">
        <v>-15000</v>
      </c>
      <c r="C8" t="s">
        <v>31</v>
      </c>
    </row>
    <row r="9" spans="1:5">
      <c r="A9" s="5">
        <v>45874</v>
      </c>
      <c r="B9">
        <v>-18000</v>
      </c>
      <c r="C9" t="s">
        <v>31</v>
      </c>
    </row>
    <row r="10" spans="1:5">
      <c r="A10" s="5">
        <v>45876</v>
      </c>
      <c r="B10">
        <v>66000</v>
      </c>
    </row>
    <row r="11" spans="1:5">
      <c r="A11" s="5">
        <v>45878</v>
      </c>
      <c r="B11">
        <v>54000</v>
      </c>
    </row>
    <row r="12" spans="1:5">
      <c r="A12" s="5">
        <v>45879</v>
      </c>
      <c r="B12">
        <v>-100000</v>
      </c>
      <c r="C12" t="s">
        <v>28</v>
      </c>
    </row>
    <row r="13" spans="1:5">
      <c r="A13" s="5">
        <v>45884</v>
      </c>
      <c r="B13">
        <v>-3000</v>
      </c>
      <c r="C13" t="s">
        <v>31</v>
      </c>
    </row>
    <row r="14" spans="1:5">
      <c r="A14" s="5">
        <v>45884</v>
      </c>
      <c r="B14">
        <v>-61000</v>
      </c>
      <c r="C14" t="s">
        <v>27</v>
      </c>
    </row>
    <row r="15" spans="1:5">
      <c r="A15" s="5">
        <v>45891</v>
      </c>
      <c r="B15">
        <v>-100000</v>
      </c>
      <c r="C15" t="s">
        <v>28</v>
      </c>
    </row>
    <row r="16" spans="1:5">
      <c r="A16" s="5">
        <v>45894</v>
      </c>
      <c r="B16">
        <v>374000</v>
      </c>
    </row>
    <row r="17" spans="1:3">
      <c r="A17" s="5">
        <v>45895</v>
      </c>
      <c r="B17">
        <v>337000</v>
      </c>
    </row>
    <row r="18" spans="1:3">
      <c r="A18" s="5">
        <v>45899</v>
      </c>
      <c r="B18">
        <v>164000</v>
      </c>
    </row>
    <row r="19" spans="1:3">
      <c r="A19" s="5">
        <v>45899</v>
      </c>
      <c r="B19">
        <v>-6000</v>
      </c>
      <c r="C19" t="s">
        <v>31</v>
      </c>
    </row>
    <row r="20" spans="1:3">
      <c r="A20" s="11">
        <v>45900</v>
      </c>
      <c r="B20" s="10">
        <v>-169000</v>
      </c>
      <c r="C20" s="10" t="s">
        <v>28</v>
      </c>
    </row>
    <row r="21" spans="1:3">
      <c r="A21" s="5">
        <v>45901</v>
      </c>
      <c r="B21">
        <v>78000</v>
      </c>
    </row>
    <row r="22" spans="1:3">
      <c r="A22" s="5">
        <v>45901</v>
      </c>
      <c r="B22">
        <v>-105000</v>
      </c>
      <c r="C22" t="s">
        <v>28</v>
      </c>
    </row>
    <row r="23" spans="1:3">
      <c r="A23" s="5">
        <v>45902</v>
      </c>
      <c r="B23">
        <v>104000</v>
      </c>
    </row>
    <row r="24" spans="1:3">
      <c r="A24" s="5">
        <v>45903</v>
      </c>
      <c r="B24">
        <v>-30000</v>
      </c>
      <c r="C24" t="s">
        <v>31</v>
      </c>
    </row>
    <row r="25" spans="1:3">
      <c r="A25" s="5">
        <v>45904</v>
      </c>
      <c r="B25">
        <v>29000</v>
      </c>
    </row>
    <row r="26" spans="1:3">
      <c r="A26" s="11">
        <v>45905</v>
      </c>
      <c r="B26" s="10">
        <v>136000</v>
      </c>
      <c r="C26" s="10"/>
    </row>
    <row r="27" spans="1:3">
      <c r="A27" s="5">
        <v>45908</v>
      </c>
      <c r="B27">
        <v>151000</v>
      </c>
    </row>
    <row r="28" spans="1:3">
      <c r="A28" s="5">
        <v>45908</v>
      </c>
      <c r="B28">
        <v>-10000</v>
      </c>
      <c r="C28" t="s">
        <v>31</v>
      </c>
    </row>
    <row r="29" spans="1:3">
      <c r="A29" s="5">
        <v>45908</v>
      </c>
      <c r="B29">
        <v>-34000</v>
      </c>
      <c r="C29" t="s">
        <v>31</v>
      </c>
    </row>
    <row r="30" spans="1:3">
      <c r="A30" s="5">
        <v>45909</v>
      </c>
      <c r="B30">
        <v>187000</v>
      </c>
    </row>
    <row r="31" spans="1:3">
      <c r="A31" s="5">
        <v>45910</v>
      </c>
      <c r="B31">
        <v>132000</v>
      </c>
    </row>
    <row r="32" spans="1:3">
      <c r="A32" s="5">
        <v>45910</v>
      </c>
      <c r="B32">
        <v>-265000</v>
      </c>
      <c r="C32" t="s">
        <v>27</v>
      </c>
    </row>
    <row r="33" spans="1:3">
      <c r="A33" s="5">
        <v>45912</v>
      </c>
      <c r="B33">
        <v>-300000</v>
      </c>
      <c r="C33" t="s">
        <v>27</v>
      </c>
    </row>
    <row r="34" spans="1:3">
      <c r="A34" s="5">
        <v>45913</v>
      </c>
      <c r="B34">
        <v>-3000</v>
      </c>
      <c r="C34" t="s">
        <v>31</v>
      </c>
    </row>
    <row r="35" spans="1:3">
      <c r="A35" s="11">
        <v>45913</v>
      </c>
      <c r="B35" s="10">
        <v>-3000</v>
      </c>
      <c r="C35" s="10" t="s">
        <v>31</v>
      </c>
    </row>
    <row r="36" spans="1:3">
      <c r="A36" s="5">
        <v>45915</v>
      </c>
      <c r="B36">
        <v>236000</v>
      </c>
    </row>
    <row r="37" spans="1:3">
      <c r="A37" s="5">
        <v>45917</v>
      </c>
      <c r="B37">
        <v>-303000</v>
      </c>
    </row>
    <row r="38" spans="1:3">
      <c r="A38" s="5">
        <v>45918</v>
      </c>
      <c r="B38">
        <v>147000</v>
      </c>
    </row>
    <row r="39" spans="1:3">
      <c r="A39" s="5">
        <v>45918</v>
      </c>
      <c r="B39">
        <v>317000</v>
      </c>
    </row>
    <row r="40" spans="1:3">
      <c r="A40" s="11">
        <v>45920</v>
      </c>
      <c r="B40" s="10">
        <v>-5000</v>
      </c>
      <c r="C40" s="10" t="s">
        <v>31</v>
      </c>
    </row>
    <row r="41" spans="1:3">
      <c r="A41" s="5">
        <v>45922</v>
      </c>
      <c r="B41">
        <v>-300000</v>
      </c>
      <c r="C41" t="s">
        <v>27</v>
      </c>
    </row>
    <row r="42" spans="1:3">
      <c r="A42" s="5">
        <v>45924</v>
      </c>
      <c r="B42">
        <v>-3000</v>
      </c>
      <c r="C42" t="s">
        <v>31</v>
      </c>
    </row>
    <row r="43" spans="1:3">
      <c r="A43" s="5">
        <v>45925</v>
      </c>
      <c r="B43">
        <v>908000</v>
      </c>
    </row>
    <row r="44" spans="1:3">
      <c r="A44" s="5">
        <v>45926</v>
      </c>
      <c r="B44">
        <v>-156000</v>
      </c>
      <c r="C44" t="s">
        <v>27</v>
      </c>
    </row>
    <row r="45" spans="1:3">
      <c r="A45" s="5">
        <v>45927</v>
      </c>
      <c r="B45">
        <v>-12000</v>
      </c>
      <c r="C45" t="s">
        <v>31</v>
      </c>
    </row>
    <row r="46" spans="1:3">
      <c r="A46" s="11">
        <v>45927</v>
      </c>
      <c r="B46" s="10">
        <v>-6000</v>
      </c>
      <c r="C46" s="10" t="s">
        <v>31</v>
      </c>
    </row>
    <row r="47" spans="1:3">
      <c r="A47" s="5">
        <v>45930</v>
      </c>
      <c r="B47">
        <v>898000</v>
      </c>
    </row>
    <row r="48" spans="1:3">
      <c r="A48" s="5">
        <v>45931</v>
      </c>
      <c r="B48">
        <v>-300000</v>
      </c>
      <c r="C48" t="s">
        <v>28</v>
      </c>
    </row>
    <row r="49" spans="1:5">
      <c r="A49" s="5">
        <v>45932</v>
      </c>
      <c r="B49">
        <v>92000</v>
      </c>
    </row>
    <row r="50" spans="1:5">
      <c r="A50" s="5">
        <v>45933</v>
      </c>
      <c r="B50">
        <v>-400000</v>
      </c>
      <c r="C50" t="s">
        <v>27</v>
      </c>
    </row>
    <row r="51" spans="1:5">
      <c r="A51" s="5">
        <v>45933</v>
      </c>
      <c r="B51">
        <v>-400000</v>
      </c>
      <c r="C51" t="s">
        <v>24</v>
      </c>
    </row>
    <row r="52" spans="1:5">
      <c r="A52" s="11">
        <v>45933</v>
      </c>
      <c r="B52" s="10">
        <v>-18000</v>
      </c>
      <c r="C52" s="10" t="s">
        <v>31</v>
      </c>
    </row>
    <row r="53" spans="1:5">
      <c r="A53" s="1">
        <v>45936</v>
      </c>
      <c r="B53">
        <v>80000</v>
      </c>
    </row>
    <row r="54" spans="1:5">
      <c r="A54" s="1">
        <v>45937</v>
      </c>
      <c r="B54">
        <v>-508000</v>
      </c>
      <c r="C54" t="s">
        <v>27</v>
      </c>
    </row>
    <row r="55" spans="1:5">
      <c r="A55" s="1">
        <v>45937</v>
      </c>
      <c r="B55">
        <v>-12000</v>
      </c>
      <c r="C55" t="s">
        <v>31</v>
      </c>
    </row>
    <row r="56" spans="1:5">
      <c r="A56" s="1">
        <v>45938</v>
      </c>
      <c r="B56">
        <v>-6000</v>
      </c>
      <c r="C56" t="s">
        <v>31</v>
      </c>
    </row>
    <row r="57" spans="1:5">
      <c r="A57" s="1">
        <v>45938</v>
      </c>
      <c r="B57">
        <f>408000+74000</f>
        <v>482000</v>
      </c>
    </row>
    <row r="58" spans="1:5">
      <c r="A58" s="9">
        <v>45941</v>
      </c>
      <c r="B58" s="10">
        <v>60000</v>
      </c>
      <c r="C58" s="10"/>
      <c r="E58">
        <f>1316-333-422</f>
        <v>561</v>
      </c>
    </row>
    <row r="59" spans="1:5">
      <c r="A59" s="1">
        <v>45943</v>
      </c>
      <c r="B59">
        <v>-3000</v>
      </c>
      <c r="C59" t="s">
        <v>31</v>
      </c>
    </row>
    <row r="60" spans="1:5">
      <c r="A60" s="1">
        <v>45943</v>
      </c>
      <c r="B60">
        <v>-25000</v>
      </c>
      <c r="C60" t="s">
        <v>31</v>
      </c>
    </row>
    <row r="61" spans="1:5">
      <c r="A61" s="1">
        <v>45943</v>
      </c>
      <c r="B61">
        <v>422000</v>
      </c>
    </row>
    <row r="62" spans="1:5">
      <c r="A62" s="1">
        <v>45943</v>
      </c>
      <c r="B62">
        <v>-500000</v>
      </c>
      <c r="C62" t="s">
        <v>24</v>
      </c>
    </row>
    <row r="63" spans="1:5">
      <c r="A63" s="1">
        <v>45945</v>
      </c>
      <c r="B63">
        <v>-426000</v>
      </c>
      <c r="C63" t="s">
        <v>27</v>
      </c>
    </row>
    <row r="64" spans="1:5">
      <c r="A64" s="1">
        <v>45945</v>
      </c>
      <c r="B64">
        <v>333000</v>
      </c>
    </row>
    <row r="65" spans="1:3">
      <c r="A65" s="1">
        <v>45945</v>
      </c>
      <c r="B65">
        <f>(3*-3000)+(3*-5000)+(4*-4000)</f>
        <v>-40000</v>
      </c>
      <c r="C65" t="s">
        <v>31</v>
      </c>
    </row>
    <row r="66" spans="1:3">
      <c r="A66" s="1">
        <v>45945</v>
      </c>
      <c r="B66">
        <v>-3000</v>
      </c>
      <c r="C66" t="s">
        <v>31</v>
      </c>
    </row>
    <row r="67" spans="1:3">
      <c r="A67" s="1">
        <v>45947</v>
      </c>
      <c r="B67">
        <v>213000</v>
      </c>
    </row>
    <row r="68" spans="1:3">
      <c r="A68" s="1">
        <v>45947</v>
      </c>
      <c r="B68">
        <v>-33000</v>
      </c>
      <c r="C68" t="s">
        <v>31</v>
      </c>
    </row>
    <row r="69" spans="1:3">
      <c r="A69" s="1">
        <v>45948</v>
      </c>
      <c r="B69">
        <v>272000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8222-40E4-4831-881F-0E1BA3720C1F}">
  <dimension ref="A1:E24"/>
  <sheetViews>
    <sheetView workbookViewId="0">
      <selection activeCell="C25" sqref="C25"/>
    </sheetView>
  </sheetViews>
  <sheetFormatPr defaultRowHeight="15"/>
  <cols>
    <col min="1" max="1" width="11.140625" bestFit="1" customWidth="1"/>
  </cols>
  <sheetData>
    <row r="1" spans="1:5">
      <c r="A1" s="5">
        <v>45833</v>
      </c>
      <c r="B1">
        <v>924000</v>
      </c>
      <c r="C1">
        <v>16000</v>
      </c>
      <c r="E1" t="s">
        <v>42</v>
      </c>
    </row>
    <row r="2" spans="1:5">
      <c r="A2" s="5">
        <v>45844</v>
      </c>
      <c r="B2">
        <v>-108000</v>
      </c>
      <c r="C2" t="s">
        <v>27</v>
      </c>
      <c r="E2">
        <f>SUM(B:B)</f>
        <v>800000</v>
      </c>
    </row>
    <row r="3" spans="1:5">
      <c r="A3" s="5">
        <v>45845</v>
      </c>
      <c r="B3">
        <v>-200000</v>
      </c>
      <c r="C3" t="s">
        <v>27</v>
      </c>
    </row>
    <row r="4" spans="1:5">
      <c r="A4" s="5">
        <v>45847</v>
      </c>
      <c r="B4">
        <v>-600000</v>
      </c>
      <c r="C4" t="s">
        <v>27</v>
      </c>
    </row>
    <row r="5" spans="1:5">
      <c r="A5" s="5">
        <v>45852</v>
      </c>
      <c r="B5">
        <v>-16000</v>
      </c>
      <c r="C5" t="s">
        <v>27</v>
      </c>
    </row>
    <row r="6" spans="1:5">
      <c r="A6" s="5">
        <v>45853</v>
      </c>
      <c r="B6">
        <v>-49000</v>
      </c>
      <c r="C6" t="s">
        <v>31</v>
      </c>
    </row>
    <row r="7" spans="1:5">
      <c r="A7" s="5">
        <v>45855</v>
      </c>
      <c r="B7">
        <v>212000</v>
      </c>
    </row>
    <row r="8" spans="1:5">
      <c r="A8" s="5">
        <v>45867</v>
      </c>
      <c r="B8">
        <v>-163000</v>
      </c>
      <c r="C8" t="s">
        <v>27</v>
      </c>
    </row>
    <row r="9" spans="1:5">
      <c r="A9" s="5">
        <v>45878</v>
      </c>
      <c r="B9">
        <v>191000</v>
      </c>
    </row>
    <row r="10" spans="1:5">
      <c r="A10" s="5">
        <v>45882</v>
      </c>
      <c r="B10">
        <v>221000</v>
      </c>
    </row>
    <row r="11" spans="1:5">
      <c r="A11" s="5">
        <v>45892</v>
      </c>
      <c r="B11">
        <v>-112000</v>
      </c>
      <c r="C11" t="s">
        <v>28</v>
      </c>
    </row>
    <row r="12" spans="1:5">
      <c r="A12" s="5">
        <v>45896</v>
      </c>
      <c r="B12">
        <v>-300000</v>
      </c>
      <c r="C12" t="s">
        <v>27</v>
      </c>
    </row>
    <row r="13" spans="1:5">
      <c r="A13" s="5">
        <v>45898</v>
      </c>
      <c r="B13">
        <v>470000</v>
      </c>
      <c r="C13">
        <v>12000</v>
      </c>
    </row>
    <row r="14" spans="1:5">
      <c r="A14" s="5">
        <v>45904</v>
      </c>
      <c r="B14">
        <v>-170000</v>
      </c>
      <c r="C14" t="s">
        <v>28</v>
      </c>
    </row>
    <row r="15" spans="1:5">
      <c r="A15" s="5">
        <v>45905</v>
      </c>
      <c r="B15">
        <v>-3000</v>
      </c>
      <c r="C15" t="s">
        <v>31</v>
      </c>
    </row>
    <row r="16" spans="1:5">
      <c r="A16" s="5">
        <v>45908</v>
      </c>
      <c r="B16">
        <v>-3000</v>
      </c>
      <c r="C16" t="s">
        <v>31</v>
      </c>
    </row>
    <row r="17" spans="1:3">
      <c r="A17" s="5">
        <v>45910</v>
      </c>
      <c r="B17">
        <f>751500-3000</f>
        <v>748500</v>
      </c>
      <c r="C17">
        <v>2000</v>
      </c>
    </row>
    <row r="18" spans="1:3">
      <c r="A18" s="5">
        <v>45911</v>
      </c>
      <c r="B18">
        <v>-150000</v>
      </c>
      <c r="C18" t="s">
        <v>28</v>
      </c>
    </row>
    <row r="19" spans="1:3">
      <c r="A19" s="5">
        <v>45912</v>
      </c>
      <c r="B19">
        <v>-144000</v>
      </c>
      <c r="C19" t="s">
        <v>28</v>
      </c>
    </row>
    <row r="20" spans="1:3">
      <c r="A20" s="5">
        <v>45913</v>
      </c>
      <c r="B20">
        <v>-5000</v>
      </c>
      <c r="C20" t="s">
        <v>31</v>
      </c>
    </row>
    <row r="21" spans="1:3">
      <c r="A21" s="5">
        <v>45919</v>
      </c>
      <c r="B21">
        <v>-143500</v>
      </c>
      <c r="C21" t="s">
        <v>27</v>
      </c>
    </row>
    <row r="22" spans="1:3">
      <c r="A22" s="5">
        <v>45924</v>
      </c>
      <c r="B22">
        <v>-600000</v>
      </c>
      <c r="C22" t="s">
        <v>28</v>
      </c>
    </row>
    <row r="23" spans="1:3">
      <c r="A23" s="1">
        <v>45938</v>
      </c>
      <c r="B23">
        <v>905180</v>
      </c>
    </row>
    <row r="24" spans="1:3">
      <c r="A24" s="1">
        <v>45945</v>
      </c>
      <c r="B24">
        <v>-105180</v>
      </c>
      <c r="C24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041E-346F-4893-BD92-F288781BFE8B}">
  <dimension ref="A1:E57"/>
  <sheetViews>
    <sheetView topLeftCell="A38" workbookViewId="0">
      <selection activeCell="C58" sqref="C58"/>
    </sheetView>
  </sheetViews>
  <sheetFormatPr defaultRowHeight="15"/>
  <cols>
    <col min="1" max="1" width="11.140625" bestFit="1" customWidth="1"/>
  </cols>
  <sheetData>
    <row r="1" spans="1:5">
      <c r="A1" s="5">
        <v>45831</v>
      </c>
      <c r="B1">
        <v>22000</v>
      </c>
      <c r="E1" t="s">
        <v>43</v>
      </c>
    </row>
    <row r="2" spans="1:5">
      <c r="A2" s="5">
        <v>45833</v>
      </c>
      <c r="B2">
        <v>130000</v>
      </c>
      <c r="C2">
        <v>40000</v>
      </c>
      <c r="E2">
        <f>SUM(B:B)</f>
        <v>393500</v>
      </c>
    </row>
    <row r="3" spans="1:5">
      <c r="A3" s="5">
        <v>45834</v>
      </c>
      <c r="B3">
        <v>71000</v>
      </c>
    </row>
    <row r="4" spans="1:5">
      <c r="A4" s="5">
        <v>45838</v>
      </c>
      <c r="B4">
        <v>354000</v>
      </c>
    </row>
    <row r="5" spans="1:5">
      <c r="A5" s="5">
        <v>45839</v>
      </c>
      <c r="B5">
        <v>-22000</v>
      </c>
      <c r="C5" t="s">
        <v>27</v>
      </c>
    </row>
    <row r="6" spans="1:5">
      <c r="A6" s="5">
        <v>45839</v>
      </c>
      <c r="B6">
        <v>-48000</v>
      </c>
      <c r="C6" t="s">
        <v>31</v>
      </c>
    </row>
    <row r="7" spans="1:5">
      <c r="A7" s="5">
        <v>45840</v>
      </c>
      <c r="B7">
        <v>29000</v>
      </c>
      <c r="C7">
        <v>4000</v>
      </c>
    </row>
    <row r="8" spans="1:5">
      <c r="A8" s="5">
        <v>45842</v>
      </c>
      <c r="B8">
        <v>-157000</v>
      </c>
      <c r="C8" t="s">
        <v>27</v>
      </c>
    </row>
    <row r="9" spans="1:5">
      <c r="A9" s="5">
        <v>45843</v>
      </c>
      <c r="B9">
        <v>49000</v>
      </c>
      <c r="C9" t="s">
        <v>44</v>
      </c>
    </row>
    <row r="10" spans="1:5">
      <c r="A10" s="5">
        <v>45850</v>
      </c>
      <c r="B10">
        <v>81000</v>
      </c>
      <c r="C10">
        <v>12000</v>
      </c>
    </row>
    <row r="11" spans="1:5">
      <c r="A11" s="5">
        <v>45851</v>
      </c>
      <c r="B11">
        <v>-354000</v>
      </c>
      <c r="C11" t="s">
        <v>27</v>
      </c>
    </row>
    <row r="12" spans="1:5">
      <c r="A12" s="5">
        <v>45852</v>
      </c>
      <c r="B12">
        <v>-84000</v>
      </c>
      <c r="C12" t="s">
        <v>27</v>
      </c>
    </row>
    <row r="13" spans="1:5">
      <c r="A13" s="5">
        <v>45852</v>
      </c>
      <c r="B13">
        <v>-71000</v>
      </c>
      <c r="C13" t="s">
        <v>24</v>
      </c>
    </row>
    <row r="14" spans="1:5">
      <c r="A14" s="5">
        <v>45859</v>
      </c>
      <c r="B14">
        <v>252000</v>
      </c>
      <c r="C14">
        <v>68000</v>
      </c>
    </row>
    <row r="15" spans="1:5">
      <c r="A15" s="5">
        <v>45867</v>
      </c>
      <c r="B15">
        <v>191000</v>
      </c>
      <c r="C15">
        <v>56000</v>
      </c>
    </row>
    <row r="16" spans="1:5">
      <c r="A16" s="5">
        <v>45870</v>
      </c>
      <c r="B16">
        <v>119000</v>
      </c>
      <c r="C16">
        <v>32000</v>
      </c>
    </row>
    <row r="17" spans="1:3">
      <c r="A17" s="5">
        <v>45874</v>
      </c>
      <c r="B17">
        <v>19000</v>
      </c>
      <c r="C17">
        <v>16000</v>
      </c>
    </row>
    <row r="18" spans="1:3">
      <c r="A18" s="5">
        <v>45874</v>
      </c>
      <c r="B18">
        <v>-180000</v>
      </c>
      <c r="C18" t="s">
        <v>31</v>
      </c>
    </row>
    <row r="19" spans="1:3">
      <c r="A19" s="5">
        <v>45875</v>
      </c>
      <c r="B19">
        <v>-16000</v>
      </c>
      <c r="C19" t="s">
        <v>31</v>
      </c>
    </row>
    <row r="20" spans="1:3">
      <c r="A20" s="5">
        <v>45875</v>
      </c>
      <c r="B20">
        <v>12000</v>
      </c>
    </row>
    <row r="21" spans="1:3">
      <c r="A21" s="5">
        <v>45877</v>
      </c>
      <c r="B21">
        <v>-40000</v>
      </c>
      <c r="C21" t="s">
        <v>31</v>
      </c>
    </row>
    <row r="22" spans="1:3">
      <c r="A22" s="5">
        <v>45877</v>
      </c>
      <c r="B22">
        <v>-116000</v>
      </c>
      <c r="C22" t="s">
        <v>28</v>
      </c>
    </row>
    <row r="23" spans="1:3">
      <c r="A23" s="5">
        <v>45880</v>
      </c>
      <c r="B23">
        <v>-141000</v>
      </c>
      <c r="C23" t="s">
        <v>28</v>
      </c>
    </row>
    <row r="24" spans="1:3">
      <c r="A24" s="5">
        <v>45881</v>
      </c>
      <c r="B24">
        <v>-52000</v>
      </c>
      <c r="C24" t="s">
        <v>35</v>
      </c>
    </row>
    <row r="25" spans="1:3">
      <c r="A25" s="5">
        <v>45882</v>
      </c>
      <c r="B25">
        <v>-28000</v>
      </c>
      <c r="C25" t="s">
        <v>31</v>
      </c>
    </row>
    <row r="26" spans="1:3">
      <c r="A26" s="5">
        <v>45884</v>
      </c>
      <c r="B26">
        <v>-24000</v>
      </c>
      <c r="C26" t="s">
        <v>31</v>
      </c>
    </row>
    <row r="27" spans="1:3">
      <c r="A27" s="5">
        <v>45885</v>
      </c>
      <c r="B27">
        <v>4000</v>
      </c>
      <c r="C27" t="s">
        <v>24</v>
      </c>
    </row>
    <row r="28" spans="1:3">
      <c r="A28" s="5">
        <v>45894</v>
      </c>
      <c r="B28">
        <v>51000</v>
      </c>
      <c r="C28">
        <v>12000</v>
      </c>
    </row>
    <row r="29" spans="1:3">
      <c r="A29" s="5">
        <v>45894</v>
      </c>
      <c r="B29">
        <v>-8000</v>
      </c>
      <c r="C29" t="s">
        <v>31</v>
      </c>
    </row>
    <row r="30" spans="1:3">
      <c r="A30" s="5">
        <v>45895</v>
      </c>
      <c r="B30">
        <v>-4000</v>
      </c>
      <c r="C30" t="s">
        <v>31</v>
      </c>
    </row>
    <row r="31" spans="1:3">
      <c r="A31" s="11">
        <v>45895</v>
      </c>
      <c r="B31" s="10">
        <v>-16000</v>
      </c>
      <c r="C31" s="10" t="s">
        <v>31</v>
      </c>
    </row>
    <row r="32" spans="1:3">
      <c r="A32" s="5">
        <v>45901</v>
      </c>
      <c r="B32">
        <v>70000</v>
      </c>
      <c r="C32">
        <v>28000</v>
      </c>
    </row>
    <row r="33" spans="1:3">
      <c r="A33" s="11">
        <v>45903</v>
      </c>
      <c r="B33" s="10">
        <v>8000</v>
      </c>
      <c r="C33" s="10"/>
    </row>
    <row r="34" spans="1:3">
      <c r="A34" s="5">
        <v>45908</v>
      </c>
      <c r="B34">
        <v>159000</v>
      </c>
      <c r="C34">
        <v>60000</v>
      </c>
    </row>
    <row r="35" spans="1:3">
      <c r="A35" s="5">
        <v>45909</v>
      </c>
      <c r="B35">
        <v>-40000</v>
      </c>
      <c r="C35" t="s">
        <v>27</v>
      </c>
    </row>
    <row r="36" spans="1:3">
      <c r="A36" s="11">
        <v>45913</v>
      </c>
      <c r="B36" s="10">
        <v>-20000</v>
      </c>
      <c r="C36" s="10" t="s">
        <v>31</v>
      </c>
    </row>
    <row r="37" spans="1:3">
      <c r="A37" s="5">
        <v>45915</v>
      </c>
      <c r="B37">
        <v>90000</v>
      </c>
      <c r="C37">
        <v>20000</v>
      </c>
    </row>
    <row r="38" spans="1:3">
      <c r="A38" s="5">
        <v>45915</v>
      </c>
      <c r="B38">
        <v>-61000</v>
      </c>
      <c r="C38" t="s">
        <v>27</v>
      </c>
    </row>
    <row r="39" spans="1:3">
      <c r="A39" s="5">
        <v>45917</v>
      </c>
      <c r="B39">
        <v>34000</v>
      </c>
      <c r="C39">
        <v>20000</v>
      </c>
    </row>
    <row r="40" spans="1:3">
      <c r="A40" s="5">
        <v>45919</v>
      </c>
      <c r="B40">
        <v>-14000</v>
      </c>
      <c r="C40" t="s">
        <v>31</v>
      </c>
    </row>
    <row r="41" spans="1:3">
      <c r="A41" s="5">
        <v>45857</v>
      </c>
      <c r="B41">
        <v>-18000</v>
      </c>
      <c r="C41" t="s">
        <v>31</v>
      </c>
    </row>
    <row r="42" spans="1:3">
      <c r="A42" s="5">
        <v>45920</v>
      </c>
      <c r="B42">
        <v>-10000</v>
      </c>
      <c r="C42" t="s">
        <v>31</v>
      </c>
    </row>
    <row r="43" spans="1:3">
      <c r="A43" s="5">
        <v>45925</v>
      </c>
      <c r="B43">
        <v>-97000</v>
      </c>
      <c r="C43" t="s">
        <v>28</v>
      </c>
    </row>
    <row r="44" spans="1:3">
      <c r="A44" s="5">
        <v>45930</v>
      </c>
      <c r="B44">
        <v>-124000</v>
      </c>
      <c r="C44" t="s">
        <v>27</v>
      </c>
    </row>
    <row r="45" spans="1:3">
      <c r="A45" s="5">
        <v>45932</v>
      </c>
      <c r="B45">
        <v>90000</v>
      </c>
      <c r="C45">
        <v>40000</v>
      </c>
    </row>
    <row r="46" spans="1:3">
      <c r="A46" s="5">
        <v>45933</v>
      </c>
      <c r="B46">
        <v>-25000</v>
      </c>
      <c r="C46" t="s">
        <v>31</v>
      </c>
    </row>
    <row r="47" spans="1:3">
      <c r="A47" s="11">
        <v>45934</v>
      </c>
      <c r="B47" s="10">
        <v>30000</v>
      </c>
      <c r="C47" s="10">
        <v>15000</v>
      </c>
    </row>
    <row r="48" spans="1:3">
      <c r="A48" s="1">
        <v>45936</v>
      </c>
      <c r="B48">
        <v>189000</v>
      </c>
      <c r="C48">
        <v>85000</v>
      </c>
    </row>
    <row r="49" spans="1:5">
      <c r="A49" s="1">
        <v>45937</v>
      </c>
      <c r="B49">
        <v>-20000</v>
      </c>
      <c r="C49" t="s">
        <v>31</v>
      </c>
    </row>
    <row r="50" spans="1:5">
      <c r="A50" s="1">
        <v>45938</v>
      </c>
      <c r="B50">
        <v>-20000</v>
      </c>
      <c r="C50" t="s">
        <v>31</v>
      </c>
    </row>
    <row r="51" spans="1:5">
      <c r="A51" s="1">
        <v>45939</v>
      </c>
      <c r="B51">
        <v>-35000</v>
      </c>
      <c r="C51" t="s">
        <v>31</v>
      </c>
    </row>
    <row r="52" spans="1:5">
      <c r="A52" s="9">
        <v>45941</v>
      </c>
      <c r="B52" s="10">
        <v>40000</v>
      </c>
      <c r="C52" s="10"/>
      <c r="E52">
        <f>230-96</f>
        <v>134</v>
      </c>
    </row>
    <row r="53" spans="1:5">
      <c r="A53" s="1">
        <v>45943</v>
      </c>
      <c r="B53">
        <v>96000</v>
      </c>
    </row>
    <row r="54" spans="1:5">
      <c r="A54" s="1">
        <v>45944</v>
      </c>
      <c r="B54">
        <f>-20000-35000</f>
        <v>-55000</v>
      </c>
      <c r="C54" t="s">
        <v>31</v>
      </c>
    </row>
    <row r="55" spans="1:5">
      <c r="A55" s="1">
        <v>45944</v>
      </c>
      <c r="B55">
        <v>-40000</v>
      </c>
      <c r="C55" t="s">
        <v>27</v>
      </c>
    </row>
    <row r="56" spans="1:5">
      <c r="A56" s="1">
        <v>45944</v>
      </c>
      <c r="B56">
        <v>-20000</v>
      </c>
      <c r="C56" t="s">
        <v>31</v>
      </c>
    </row>
    <row r="57" spans="1:5">
      <c r="A57" s="1">
        <v>45947</v>
      </c>
      <c r="B57">
        <v>163500</v>
      </c>
      <c r="C57">
        <v>55000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77A9-676F-42C3-A677-9E73B6B3AD7D}">
  <dimension ref="A1:E19"/>
  <sheetViews>
    <sheetView workbookViewId="0">
      <selection activeCell="G18" sqref="G18"/>
    </sheetView>
  </sheetViews>
  <sheetFormatPr defaultRowHeight="15"/>
  <cols>
    <col min="1" max="1" width="10.140625" bestFit="1" customWidth="1"/>
    <col min="5" max="5" width="10.140625" bestFit="1" customWidth="1"/>
  </cols>
  <sheetData>
    <row r="1" spans="1:5">
      <c r="A1" s="5">
        <v>45878</v>
      </c>
      <c r="B1">
        <v>80000</v>
      </c>
      <c r="C1">
        <v>24000</v>
      </c>
      <c r="E1" t="s">
        <v>45</v>
      </c>
    </row>
    <row r="2" spans="1:5">
      <c r="A2" s="5">
        <v>45878</v>
      </c>
      <c r="B2">
        <v>-9000</v>
      </c>
      <c r="C2" t="s">
        <v>31</v>
      </c>
      <c r="E2">
        <f>SUM(B:B)</f>
        <v>0</v>
      </c>
    </row>
    <row r="3" spans="1:5">
      <c r="A3" s="5">
        <v>45881</v>
      </c>
      <c r="B3">
        <v>-6000</v>
      </c>
      <c r="C3" t="s">
        <v>31</v>
      </c>
    </row>
    <row r="4" spans="1:5">
      <c r="A4" s="5">
        <v>45882</v>
      </c>
      <c r="B4">
        <v>-6000</v>
      </c>
      <c r="C4" t="s">
        <v>31</v>
      </c>
    </row>
    <row r="5" spans="1:5">
      <c r="A5" s="5">
        <v>45883</v>
      </c>
      <c r="B5">
        <v>-50000</v>
      </c>
      <c r="C5" t="s">
        <v>24</v>
      </c>
    </row>
    <row r="6" spans="1:5">
      <c r="A6" s="5">
        <v>45884</v>
      </c>
      <c r="B6">
        <v>-6000</v>
      </c>
      <c r="C6" t="s">
        <v>31</v>
      </c>
    </row>
    <row r="7" spans="1:5">
      <c r="A7" s="5">
        <v>45884</v>
      </c>
      <c r="B7">
        <v>-3000</v>
      </c>
      <c r="C7" t="s">
        <v>24</v>
      </c>
    </row>
    <row r="8" spans="1:5">
      <c r="A8" s="5">
        <v>45889</v>
      </c>
      <c r="B8">
        <v>-12000</v>
      </c>
      <c r="C8" t="s">
        <v>31</v>
      </c>
    </row>
    <row r="9" spans="1:5">
      <c r="A9" s="5">
        <v>45890</v>
      </c>
      <c r="B9">
        <v>50000</v>
      </c>
      <c r="C9">
        <v>15000</v>
      </c>
    </row>
    <row r="10" spans="1:5">
      <c r="A10" s="5">
        <v>45890</v>
      </c>
      <c r="B10">
        <v>-3000</v>
      </c>
      <c r="C10" t="s">
        <v>31</v>
      </c>
    </row>
    <row r="11" spans="1:5">
      <c r="A11" s="5">
        <v>45892</v>
      </c>
      <c r="B11">
        <v>-3000</v>
      </c>
      <c r="C11" t="s">
        <v>31</v>
      </c>
    </row>
    <row r="12" spans="1:5">
      <c r="A12" s="5">
        <v>45892</v>
      </c>
      <c r="B12">
        <v>-6000</v>
      </c>
      <c r="C12" t="s">
        <v>31</v>
      </c>
    </row>
    <row r="13" spans="1:5">
      <c r="A13" s="5">
        <v>45895</v>
      </c>
      <c r="B13">
        <v>-6000</v>
      </c>
      <c r="C13" t="s">
        <v>31</v>
      </c>
    </row>
    <row r="14" spans="1:5">
      <c r="A14" s="5">
        <v>45901</v>
      </c>
      <c r="B14">
        <v>-20000</v>
      </c>
      <c r="C14" t="s">
        <v>24</v>
      </c>
    </row>
    <row r="15" spans="1:5">
      <c r="A15" s="5">
        <v>45902</v>
      </c>
      <c r="B15">
        <v>-6000</v>
      </c>
      <c r="C15" t="s">
        <v>31</v>
      </c>
    </row>
    <row r="16" spans="1:5">
      <c r="A16" s="5">
        <v>45903</v>
      </c>
      <c r="B16">
        <v>48000</v>
      </c>
    </row>
    <row r="17" spans="1:3">
      <c r="A17" s="5">
        <v>45915</v>
      </c>
      <c r="B17">
        <v>-42000</v>
      </c>
      <c r="C17" t="s">
        <v>27</v>
      </c>
    </row>
    <row r="18" spans="1:3">
      <c r="A18" s="5">
        <v>45917</v>
      </c>
      <c r="B18">
        <v>128000</v>
      </c>
    </row>
    <row r="19" spans="1:3">
      <c r="A19" s="5">
        <v>45930</v>
      </c>
      <c r="B19">
        <v>-128000</v>
      </c>
      <c r="C19" t="s"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A13C-74FF-4713-9445-CB1AE3569C0A}">
  <dimension ref="A1:E26"/>
  <sheetViews>
    <sheetView topLeftCell="A8" workbookViewId="0">
      <selection activeCell="A26" sqref="A25:A26"/>
    </sheetView>
  </sheetViews>
  <sheetFormatPr defaultRowHeight="15"/>
  <cols>
    <col min="1" max="1" width="11.140625" bestFit="1" customWidth="1"/>
  </cols>
  <sheetData>
    <row r="1" spans="1:5">
      <c r="A1" s="5">
        <v>45830</v>
      </c>
      <c r="B1">
        <v>132000</v>
      </c>
      <c r="C1">
        <v>36000</v>
      </c>
      <c r="E1" t="s">
        <v>46</v>
      </c>
    </row>
    <row r="2" spans="1:5">
      <c r="A2" s="5">
        <v>45830</v>
      </c>
      <c r="B2">
        <v>-96000</v>
      </c>
      <c r="C2" t="s">
        <v>27</v>
      </c>
      <c r="E2">
        <f>SUM(B:B)</f>
        <v>0</v>
      </c>
    </row>
    <row r="3" spans="1:5">
      <c r="A3" s="5">
        <v>45831</v>
      </c>
      <c r="B3">
        <v>329000</v>
      </c>
      <c r="C3">
        <v>72000</v>
      </c>
    </row>
    <row r="4" spans="1:5">
      <c r="A4" s="5">
        <v>45837</v>
      </c>
      <c r="B4">
        <v>-200000</v>
      </c>
      <c r="C4" t="s">
        <v>27</v>
      </c>
    </row>
    <row r="5" spans="1:5">
      <c r="A5" s="5">
        <v>45839</v>
      </c>
      <c r="B5">
        <v>-51000</v>
      </c>
      <c r="C5" t="s">
        <v>31</v>
      </c>
    </row>
    <row r="6" spans="1:5">
      <c r="A6" s="5">
        <v>45840</v>
      </c>
      <c r="B6">
        <v>-57000</v>
      </c>
      <c r="C6" t="s">
        <v>27</v>
      </c>
    </row>
    <row r="7" spans="1:5">
      <c r="A7" s="5">
        <v>45852</v>
      </c>
      <c r="B7">
        <v>-57000</v>
      </c>
      <c r="C7" t="s">
        <v>27</v>
      </c>
    </row>
    <row r="8" spans="1:5">
      <c r="A8" s="5">
        <v>45853</v>
      </c>
      <c r="B8">
        <v>90000</v>
      </c>
      <c r="C8">
        <v>27000</v>
      </c>
    </row>
    <row r="9" spans="1:5">
      <c r="A9" s="5">
        <v>45858</v>
      </c>
      <c r="B9">
        <v>-90000</v>
      </c>
      <c r="C9" t="s">
        <v>28</v>
      </c>
    </row>
    <row r="10" spans="1:5">
      <c r="A10" s="5">
        <v>45874</v>
      </c>
      <c r="B10">
        <v>-72000</v>
      </c>
      <c r="C10" t="s">
        <v>31</v>
      </c>
    </row>
    <row r="11" spans="1:5">
      <c r="A11" s="5">
        <v>45875</v>
      </c>
      <c r="B11">
        <v>140000</v>
      </c>
      <c r="C11">
        <v>33000</v>
      </c>
    </row>
    <row r="12" spans="1:5">
      <c r="A12" s="5">
        <v>45880</v>
      </c>
      <c r="B12">
        <v>44000</v>
      </c>
      <c r="C12">
        <v>12000</v>
      </c>
    </row>
    <row r="13" spans="1:5">
      <c r="A13" s="5">
        <v>45881</v>
      </c>
      <c r="B13">
        <v>-6000</v>
      </c>
      <c r="C13" t="s">
        <v>31</v>
      </c>
    </row>
    <row r="14" spans="1:5">
      <c r="A14" s="5">
        <v>45884</v>
      </c>
      <c r="B14">
        <v>-15000</v>
      </c>
      <c r="C14" t="s">
        <v>31</v>
      </c>
    </row>
    <row r="15" spans="1:5">
      <c r="A15" s="5">
        <v>45895</v>
      </c>
      <c r="B15">
        <v>151000</v>
      </c>
      <c r="C15">
        <v>24000</v>
      </c>
    </row>
    <row r="16" spans="1:5">
      <c r="A16" s="5">
        <v>45895</v>
      </c>
      <c r="B16">
        <v>-91000</v>
      </c>
      <c r="C16" t="s">
        <v>27</v>
      </c>
    </row>
    <row r="17" spans="1:3">
      <c r="A17" s="5">
        <v>45903</v>
      </c>
      <c r="B17">
        <v>-12000</v>
      </c>
      <c r="C17" t="s">
        <v>31</v>
      </c>
    </row>
    <row r="18" spans="1:3">
      <c r="A18" s="5">
        <v>45908</v>
      </c>
      <c r="B18">
        <v>-3000</v>
      </c>
      <c r="C18" t="s">
        <v>31</v>
      </c>
    </row>
    <row r="19" spans="1:3">
      <c r="A19" s="5">
        <v>45909</v>
      </c>
      <c r="B19">
        <v>141000</v>
      </c>
      <c r="C19">
        <v>33000</v>
      </c>
    </row>
    <row r="20" spans="1:3">
      <c r="A20" s="5">
        <v>45910</v>
      </c>
      <c r="B20">
        <v>-136000</v>
      </c>
      <c r="C20" t="s">
        <v>28</v>
      </c>
    </row>
    <row r="21" spans="1:3">
      <c r="A21" s="5">
        <v>45912</v>
      </c>
      <c r="B21">
        <v>-15000</v>
      </c>
      <c r="C21" t="s">
        <v>31</v>
      </c>
    </row>
    <row r="22" spans="1:3">
      <c r="A22" s="5">
        <v>45913</v>
      </c>
      <c r="B22">
        <v>-12000</v>
      </c>
      <c r="C22" t="s">
        <v>31</v>
      </c>
    </row>
    <row r="23" spans="1:3">
      <c r="A23" s="5">
        <v>45919</v>
      </c>
      <c r="B23">
        <v>-6000</v>
      </c>
      <c r="C23" t="s">
        <v>31</v>
      </c>
    </row>
    <row r="24" spans="1:3">
      <c r="A24" s="5">
        <v>45923</v>
      </c>
      <c r="B24">
        <v>-108000</v>
      </c>
      <c r="C24" t="s">
        <v>28</v>
      </c>
    </row>
    <row r="25" spans="1:3">
      <c r="A25" s="5">
        <v>45930</v>
      </c>
      <c r="B25">
        <v>177000</v>
      </c>
    </row>
    <row r="26" spans="1:3">
      <c r="A26" s="5">
        <v>45941</v>
      </c>
      <c r="B26">
        <v>-177000</v>
      </c>
      <c r="C26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E385-31A5-47EC-ADD5-D23C599B560B}">
  <dimension ref="A1:E31"/>
  <sheetViews>
    <sheetView topLeftCell="A20" workbookViewId="0">
      <selection activeCell="C32" sqref="C32"/>
    </sheetView>
  </sheetViews>
  <sheetFormatPr defaultRowHeight="15"/>
  <cols>
    <col min="1" max="1" width="10.140625" bestFit="1" customWidth="1"/>
  </cols>
  <sheetData>
    <row r="1" spans="1:5">
      <c r="A1" s="5">
        <v>45817</v>
      </c>
      <c r="B1">
        <v>307000</v>
      </c>
      <c r="C1">
        <v>68000</v>
      </c>
      <c r="E1" t="s">
        <v>47</v>
      </c>
    </row>
    <row r="2" spans="1:5">
      <c r="A2" s="5">
        <v>45825</v>
      </c>
      <c r="B2">
        <v>-239000</v>
      </c>
      <c r="E2">
        <f>SUM(B:B)</f>
        <v>-10000</v>
      </c>
    </row>
    <row r="3" spans="1:5">
      <c r="A3" s="5">
        <v>45825</v>
      </c>
      <c r="B3">
        <v>176500</v>
      </c>
      <c r="C3">
        <v>36000</v>
      </c>
    </row>
    <row r="4" spans="1:5">
      <c r="A4" s="5">
        <v>45827</v>
      </c>
      <c r="B4">
        <v>-100000</v>
      </c>
      <c r="C4" t="s">
        <v>27</v>
      </c>
    </row>
    <row r="5" spans="1:5">
      <c r="A5" s="5">
        <v>45830</v>
      </c>
      <c r="B5">
        <v>-40500</v>
      </c>
      <c r="C5" t="s">
        <v>27</v>
      </c>
    </row>
    <row r="6" spans="1:5">
      <c r="A6" s="5">
        <v>45835</v>
      </c>
      <c r="B6">
        <v>36000</v>
      </c>
      <c r="C6">
        <v>16000</v>
      </c>
    </row>
    <row r="7" spans="1:5">
      <c r="A7" s="5">
        <v>45835</v>
      </c>
      <c r="B7">
        <v>-40000</v>
      </c>
      <c r="C7" t="s">
        <v>30</v>
      </c>
    </row>
    <row r="8" spans="1:5">
      <c r="A8" s="5">
        <v>45839</v>
      </c>
      <c r="B8">
        <v>-96000</v>
      </c>
      <c r="C8" t="s">
        <v>31</v>
      </c>
    </row>
    <row r="9" spans="1:5">
      <c r="A9" s="5">
        <v>45842</v>
      </c>
      <c r="B9">
        <v>-6000</v>
      </c>
      <c r="C9" t="s">
        <v>27</v>
      </c>
    </row>
    <row r="10" spans="1:5">
      <c r="A10" s="5">
        <v>45853</v>
      </c>
      <c r="B10">
        <v>53000</v>
      </c>
      <c r="C10">
        <v>8000</v>
      </c>
    </row>
    <row r="11" spans="1:5">
      <c r="A11" s="5">
        <v>45858</v>
      </c>
      <c r="B11">
        <v>-51000</v>
      </c>
      <c r="C11" t="s">
        <v>28</v>
      </c>
    </row>
    <row r="12" spans="1:5">
      <c r="A12" s="5">
        <v>45899</v>
      </c>
      <c r="B12">
        <v>6000</v>
      </c>
    </row>
    <row r="13" spans="1:5">
      <c r="A13" s="5">
        <v>45903</v>
      </c>
      <c r="B13">
        <v>-9000</v>
      </c>
      <c r="C13" t="s">
        <v>31</v>
      </c>
    </row>
    <row r="14" spans="1:5">
      <c r="A14" s="5">
        <v>45905</v>
      </c>
      <c r="B14">
        <v>58000</v>
      </c>
      <c r="C14">
        <v>15000</v>
      </c>
    </row>
    <row r="15" spans="1:5">
      <c r="A15" s="5">
        <v>45908</v>
      </c>
      <c r="B15">
        <v>-20000</v>
      </c>
      <c r="C15" t="s">
        <v>31</v>
      </c>
    </row>
    <row r="16" spans="1:5">
      <c r="A16" s="5">
        <v>45909</v>
      </c>
      <c r="B16">
        <v>33000</v>
      </c>
      <c r="C16">
        <v>20000</v>
      </c>
    </row>
    <row r="17" spans="1:3">
      <c r="A17" s="5">
        <v>45910</v>
      </c>
      <c r="B17">
        <v>11000</v>
      </c>
    </row>
    <row r="18" spans="1:3">
      <c r="A18" s="5">
        <v>45913</v>
      </c>
      <c r="B18">
        <v>-20000</v>
      </c>
      <c r="C18" t="s">
        <v>31</v>
      </c>
    </row>
    <row r="19" spans="1:3">
      <c r="A19" s="5">
        <v>45915</v>
      </c>
      <c r="B19">
        <v>-35000</v>
      </c>
      <c r="C19" t="s">
        <v>27</v>
      </c>
    </row>
    <row r="20" spans="1:3">
      <c r="A20" s="5">
        <v>45916</v>
      </c>
      <c r="B20">
        <v>176000</v>
      </c>
      <c r="C20">
        <v>50000</v>
      </c>
    </row>
    <row r="21" spans="1:3">
      <c r="A21" s="5">
        <v>45919</v>
      </c>
      <c r="B21">
        <v>-25000</v>
      </c>
      <c r="C21" t="s">
        <v>31</v>
      </c>
    </row>
    <row r="22" spans="1:3">
      <c r="A22" s="5">
        <v>45920</v>
      </c>
      <c r="B22">
        <v>60000</v>
      </c>
      <c r="C22">
        <v>25000</v>
      </c>
    </row>
    <row r="23" spans="1:3">
      <c r="A23" s="5">
        <v>45920</v>
      </c>
      <c r="B23">
        <v>-5000</v>
      </c>
      <c r="C23" t="s">
        <v>31</v>
      </c>
    </row>
    <row r="24" spans="1:3">
      <c r="A24" s="11">
        <v>45920</v>
      </c>
      <c r="B24" s="10">
        <v>-5000</v>
      </c>
      <c r="C24" s="10" t="s">
        <v>31</v>
      </c>
    </row>
    <row r="25" spans="1:3">
      <c r="A25" s="5">
        <v>45924</v>
      </c>
      <c r="B25">
        <v>189000</v>
      </c>
      <c r="C25">
        <v>30000</v>
      </c>
    </row>
    <row r="26" spans="1:3">
      <c r="A26" s="5">
        <v>45926</v>
      </c>
      <c r="B26">
        <v>-15000</v>
      </c>
      <c r="C26" t="s">
        <v>31</v>
      </c>
    </row>
    <row r="27" spans="1:3">
      <c r="A27" s="5">
        <v>45929</v>
      </c>
      <c r="B27">
        <v>-210000</v>
      </c>
      <c r="C27" t="s">
        <v>27</v>
      </c>
    </row>
    <row r="28" spans="1:3">
      <c r="A28" s="5">
        <v>45927</v>
      </c>
      <c r="B28">
        <v>-35000</v>
      </c>
      <c r="C28" t="s">
        <v>31</v>
      </c>
    </row>
    <row r="29" spans="1:3">
      <c r="A29" s="5">
        <v>45933</v>
      </c>
      <c r="B29">
        <v>-15000</v>
      </c>
      <c r="C29" t="s">
        <v>31</v>
      </c>
    </row>
    <row r="30" spans="1:3">
      <c r="A30" s="5">
        <v>45936</v>
      </c>
      <c r="B30">
        <v>-139000</v>
      </c>
      <c r="C30" t="s">
        <v>28</v>
      </c>
    </row>
    <row r="31" spans="1:3">
      <c r="A31" s="1">
        <v>45938</v>
      </c>
      <c r="B31">
        <v>-10000</v>
      </c>
      <c r="C31" t="s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5995-27FB-4332-BB52-739CDA1586DC}">
  <dimension ref="A1:E4"/>
  <sheetViews>
    <sheetView workbookViewId="0">
      <selection activeCell="A4" sqref="A1:A4"/>
    </sheetView>
  </sheetViews>
  <sheetFormatPr defaultRowHeight="15"/>
  <cols>
    <col min="1" max="1" width="10.140625" bestFit="1" customWidth="1"/>
  </cols>
  <sheetData>
    <row r="1" spans="1:5">
      <c r="A1" s="5">
        <v>45902</v>
      </c>
      <c r="B1">
        <v>164000</v>
      </c>
      <c r="C1">
        <v>16000</v>
      </c>
      <c r="E1" t="s">
        <v>48</v>
      </c>
    </row>
    <row r="2" spans="1:5">
      <c r="A2" s="5">
        <v>45908</v>
      </c>
      <c r="B2">
        <v>-12000</v>
      </c>
      <c r="C2" t="s">
        <v>31</v>
      </c>
      <c r="E2">
        <f>SUM(B:B)</f>
        <v>0</v>
      </c>
    </row>
    <row r="3" spans="1:5">
      <c r="A3" s="5">
        <v>45908</v>
      </c>
      <c r="B3">
        <v>-4000</v>
      </c>
      <c r="C3" t="s">
        <v>31</v>
      </c>
    </row>
    <row r="4" spans="1:5">
      <c r="A4" s="5">
        <v>45916</v>
      </c>
      <c r="B4">
        <v>-148000</v>
      </c>
      <c r="C4" t="s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3AB3-CBB5-4903-9854-241D5E50FB23}">
  <dimension ref="A1:E19"/>
  <sheetViews>
    <sheetView workbookViewId="0">
      <selection activeCell="H22" sqref="H22"/>
    </sheetView>
  </sheetViews>
  <sheetFormatPr defaultRowHeight="15"/>
  <cols>
    <col min="1" max="1" width="11.140625" bestFit="1" customWidth="1"/>
    <col min="2" max="2" width="9.140625" style="3"/>
    <col min="3" max="3" width="9.140625" style="2"/>
    <col min="5" max="5" width="16.85546875" bestFit="1" customWidth="1"/>
  </cols>
  <sheetData>
    <row r="1" spans="1:5">
      <c r="A1" s="5">
        <v>45827</v>
      </c>
      <c r="B1" s="3">
        <v>263000</v>
      </c>
      <c r="C1" s="2">
        <v>48000</v>
      </c>
      <c r="E1" s="4" t="s">
        <v>49</v>
      </c>
    </row>
    <row r="2" spans="1:5">
      <c r="A2" s="5">
        <v>45830</v>
      </c>
      <c r="B2" s="3">
        <v>-215000</v>
      </c>
      <c r="C2" s="2" t="s">
        <v>27</v>
      </c>
      <c r="E2">
        <f>SUM(B:B)</f>
        <v>199000</v>
      </c>
    </row>
    <row r="3" spans="1:5">
      <c r="A3" s="5">
        <v>45839</v>
      </c>
      <c r="B3" s="3">
        <v>-216000</v>
      </c>
      <c r="C3" s="2" t="s">
        <v>31</v>
      </c>
    </row>
    <row r="4" spans="1:5">
      <c r="A4" s="5">
        <v>45852</v>
      </c>
      <c r="B4" s="3">
        <v>134000</v>
      </c>
      <c r="C4" s="2">
        <v>24000</v>
      </c>
    </row>
    <row r="5" spans="1:5">
      <c r="A5" s="5">
        <v>45853</v>
      </c>
      <c r="B5" s="3">
        <v>130000</v>
      </c>
      <c r="C5" s="2">
        <v>20000</v>
      </c>
    </row>
    <row r="6" spans="1:5">
      <c r="A6" s="5">
        <v>45858</v>
      </c>
      <c r="B6" s="3">
        <v>-96000</v>
      </c>
      <c r="C6" s="2" t="s">
        <v>28</v>
      </c>
    </row>
    <row r="7" spans="1:5">
      <c r="A7" s="5">
        <v>45869</v>
      </c>
      <c r="B7" s="3">
        <v>416000</v>
      </c>
      <c r="C7" s="2">
        <v>108000</v>
      </c>
    </row>
    <row r="8" spans="1:5">
      <c r="A8" s="5">
        <v>45874</v>
      </c>
      <c r="B8" s="3">
        <v>-100000</v>
      </c>
      <c r="C8" s="2" t="s">
        <v>31</v>
      </c>
    </row>
    <row r="9" spans="1:5">
      <c r="A9" s="5">
        <v>45877</v>
      </c>
      <c r="B9" s="3">
        <v>-116000</v>
      </c>
      <c r="C9" s="2" t="s">
        <v>28</v>
      </c>
    </row>
    <row r="10" spans="1:5">
      <c r="A10" s="5">
        <v>45879</v>
      </c>
      <c r="B10" s="3">
        <v>-100000</v>
      </c>
      <c r="C10" s="2" t="s">
        <v>28</v>
      </c>
    </row>
    <row r="11" spans="1:5">
      <c r="A11" s="5">
        <v>45882</v>
      </c>
      <c r="B11" s="3">
        <v>-100000</v>
      </c>
      <c r="C11" s="2" t="s">
        <v>27</v>
      </c>
    </row>
    <row r="12" spans="1:5">
      <c r="A12" s="5">
        <v>45883</v>
      </c>
      <c r="B12" s="3">
        <v>-28000</v>
      </c>
      <c r="C12" s="2" t="s">
        <v>31</v>
      </c>
    </row>
    <row r="13" spans="1:5">
      <c r="A13" s="5">
        <v>45884</v>
      </c>
      <c r="B13" s="3">
        <v>-24000</v>
      </c>
      <c r="C13" s="2" t="s">
        <v>31</v>
      </c>
    </row>
    <row r="14" spans="1:5">
      <c r="A14" s="5">
        <v>45885</v>
      </c>
      <c r="B14" s="3">
        <v>52000</v>
      </c>
      <c r="C14" s="2" t="s">
        <v>24</v>
      </c>
    </row>
    <row r="15" spans="1:5">
      <c r="A15" s="5">
        <v>45930</v>
      </c>
      <c r="B15" s="3">
        <v>88000</v>
      </c>
      <c r="C15" s="2">
        <v>24000</v>
      </c>
    </row>
    <row r="16" spans="1:5">
      <c r="A16" s="11">
        <v>45933</v>
      </c>
      <c r="B16" s="15">
        <v>-4000</v>
      </c>
      <c r="C16" s="16" t="s">
        <v>31</v>
      </c>
    </row>
    <row r="17" spans="1:3">
      <c r="A17" s="5">
        <v>45938</v>
      </c>
      <c r="B17" s="3">
        <v>-12000</v>
      </c>
      <c r="C17" s="2" t="s">
        <v>31</v>
      </c>
    </row>
    <row r="18" spans="1:3">
      <c r="A18" s="1">
        <v>45938</v>
      </c>
      <c r="B18" s="3">
        <v>199000</v>
      </c>
      <c r="C18" s="2">
        <v>40000</v>
      </c>
    </row>
    <row r="19" spans="1:3">
      <c r="A19" s="1">
        <v>45941</v>
      </c>
      <c r="B19" s="3">
        <v>-72000</v>
      </c>
      <c r="C19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3AB3-DC1F-404F-8548-755854BC8192}">
  <sheetPr>
    <tabColor rgb="FF7030A0"/>
  </sheetPr>
  <dimension ref="A1:E29"/>
  <sheetViews>
    <sheetView topLeftCell="A9" workbookViewId="0">
      <selection activeCell="H24" sqref="H24"/>
    </sheetView>
  </sheetViews>
  <sheetFormatPr defaultRowHeight="15"/>
  <cols>
    <col min="1" max="1" width="11.140625" bestFit="1" customWidth="1"/>
  </cols>
  <sheetData>
    <row r="1" spans="1:5">
      <c r="A1" s="5">
        <v>45922</v>
      </c>
      <c r="B1">
        <v>101000</v>
      </c>
    </row>
    <row r="2" spans="1:5">
      <c r="A2" s="5">
        <v>45922</v>
      </c>
      <c r="B2">
        <v>-101000</v>
      </c>
      <c r="C2" t="s">
        <v>24</v>
      </c>
      <c r="E2">
        <f>SUM(B:B)</f>
        <v>450000</v>
      </c>
    </row>
    <row r="3" spans="1:5">
      <c r="A3" s="5">
        <v>45923</v>
      </c>
      <c r="B3">
        <v>32000</v>
      </c>
    </row>
    <row r="4" spans="1:5">
      <c r="A4" s="5">
        <v>45923</v>
      </c>
      <c r="B4">
        <v>-32000</v>
      </c>
      <c r="C4" t="s">
        <v>24</v>
      </c>
    </row>
    <row r="5" spans="1:5">
      <c r="A5" s="5">
        <v>45924</v>
      </c>
      <c r="B5">
        <f>38000+19000+105000+40000</f>
        <v>202000</v>
      </c>
    </row>
    <row r="6" spans="1:5">
      <c r="A6" s="5">
        <v>45924</v>
      </c>
      <c r="B6">
        <v>-202000</v>
      </c>
      <c r="C6" t="s">
        <v>24</v>
      </c>
    </row>
    <row r="7" spans="1:5">
      <c r="A7" s="5">
        <v>45926</v>
      </c>
      <c r="B7">
        <f>(28000*3)+(27000*3)+36000+40000+59000+(23000*4)+12000</f>
        <v>404000</v>
      </c>
    </row>
    <row r="8" spans="1:5">
      <c r="A8" s="5">
        <v>45926</v>
      </c>
      <c r="B8">
        <v>-204000</v>
      </c>
      <c r="C8" t="s">
        <v>24</v>
      </c>
    </row>
    <row r="9" spans="1:5">
      <c r="A9" s="5">
        <v>45929</v>
      </c>
      <c r="B9">
        <f>(3*20000)+86000+4000+18000+9000</f>
        <v>177000</v>
      </c>
    </row>
    <row r="10" spans="1:5">
      <c r="A10" s="5">
        <v>45929</v>
      </c>
      <c r="B10">
        <v>-207000</v>
      </c>
      <c r="C10" t="s">
        <v>24</v>
      </c>
    </row>
    <row r="11" spans="1:5">
      <c r="A11" s="5">
        <v>45930</v>
      </c>
      <c r="B11">
        <f>75000+44000-35000</f>
        <v>84000</v>
      </c>
    </row>
    <row r="12" spans="1:5">
      <c r="A12" s="5">
        <v>45932</v>
      </c>
      <c r="B12">
        <f>25000+18000</f>
        <v>43000</v>
      </c>
    </row>
    <row r="13" spans="1:5">
      <c r="A13" s="5">
        <v>45933</v>
      </c>
      <c r="B13">
        <f>26000+13000</f>
        <v>39000</v>
      </c>
    </row>
    <row r="14" spans="1:5">
      <c r="A14" s="11">
        <v>45933</v>
      </c>
      <c r="B14" s="10">
        <v>-36000</v>
      </c>
      <c r="C14" s="10" t="s">
        <v>24</v>
      </c>
    </row>
    <row r="15" spans="1:5">
      <c r="A15" s="1">
        <v>45936</v>
      </c>
      <c r="B15">
        <f>38000+6000+88000+23000</f>
        <v>155000</v>
      </c>
    </row>
    <row r="16" spans="1:5">
      <c r="A16" s="1">
        <v>45936</v>
      </c>
      <c r="B16">
        <v>-55000</v>
      </c>
      <c r="C16" t="s">
        <v>24</v>
      </c>
    </row>
    <row r="17" spans="1:5">
      <c r="A17" s="1">
        <v>45938</v>
      </c>
      <c r="B17">
        <f>(1200*10)+50000+14000</f>
        <v>76000</v>
      </c>
    </row>
    <row r="18" spans="1:5">
      <c r="A18" s="1">
        <v>45938</v>
      </c>
      <c r="B18">
        <v>-28400</v>
      </c>
      <c r="C18" t="s">
        <v>24</v>
      </c>
    </row>
    <row r="19" spans="1:5">
      <c r="A19" s="1">
        <v>45939</v>
      </c>
      <c r="B19">
        <v>100000</v>
      </c>
    </row>
    <row r="20" spans="1:5">
      <c r="A20" s="1">
        <v>45940</v>
      </c>
      <c r="B20">
        <v>-47600</v>
      </c>
      <c r="C20" t="s">
        <v>24</v>
      </c>
    </row>
    <row r="21" spans="1:5">
      <c r="A21" s="9">
        <v>45941</v>
      </c>
      <c r="B21" s="10">
        <f>8000+35000</f>
        <v>43000</v>
      </c>
      <c r="C21" s="10"/>
      <c r="E21">
        <f>43+100+76+155</f>
        <v>374</v>
      </c>
    </row>
    <row r="22" spans="1:5">
      <c r="A22" s="1">
        <v>45943</v>
      </c>
      <c r="B22">
        <f>26500+23000</f>
        <v>49500</v>
      </c>
    </row>
    <row r="23" spans="1:5">
      <c r="A23" s="1">
        <v>45943</v>
      </c>
      <c r="B23">
        <v>-42500</v>
      </c>
      <c r="C23" t="s">
        <v>24</v>
      </c>
    </row>
    <row r="24" spans="1:5">
      <c r="A24" s="1">
        <v>45944</v>
      </c>
      <c r="B24">
        <v>-50000</v>
      </c>
      <c r="C24" t="s">
        <v>24</v>
      </c>
    </row>
    <row r="25" spans="1:5">
      <c r="A25" s="1">
        <v>45945</v>
      </c>
      <c r="B25">
        <f>10000+24000+16000</f>
        <v>50000</v>
      </c>
    </row>
    <row r="26" spans="1:5">
      <c r="A26" s="1">
        <v>45945</v>
      </c>
      <c r="B26">
        <v>-100000</v>
      </c>
      <c r="C26" t="s">
        <v>24</v>
      </c>
    </row>
    <row r="27" spans="1:5">
      <c r="A27" s="1">
        <v>45946</v>
      </c>
      <c r="B27">
        <f>(40*500)+(24*800)</f>
        <v>39200</v>
      </c>
    </row>
    <row r="28" spans="1:5">
      <c r="A28" s="1">
        <v>45947</v>
      </c>
      <c r="B28">
        <f>9500+11000</f>
        <v>20500</v>
      </c>
      <c r="E28">
        <f>50+49+20+39</f>
        <v>158</v>
      </c>
    </row>
    <row r="29" spans="1:5">
      <c r="A29" s="1">
        <v>45947</v>
      </c>
      <c r="B29">
        <f>-20500-39200</f>
        <v>-59700</v>
      </c>
      <c r="C29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D686-A7B5-4EF4-B567-912338824B94}">
  <dimension ref="A1:E6"/>
  <sheetViews>
    <sheetView workbookViewId="0">
      <selection activeCell="A6" sqref="A1:A6"/>
    </sheetView>
  </sheetViews>
  <sheetFormatPr defaultRowHeight="15"/>
  <cols>
    <col min="1" max="1" width="10.140625" bestFit="1" customWidth="1"/>
  </cols>
  <sheetData>
    <row r="1" spans="1:5">
      <c r="A1" s="5">
        <v>45877</v>
      </c>
      <c r="B1">
        <v>2289000</v>
      </c>
      <c r="E1" t="s">
        <v>50</v>
      </c>
    </row>
    <row r="2" spans="1:5">
      <c r="A2" s="5">
        <v>45887</v>
      </c>
      <c r="B2">
        <v>-489000</v>
      </c>
      <c r="C2" t="s">
        <v>27</v>
      </c>
      <c r="E2">
        <f>SUM(B:B)</f>
        <v>0</v>
      </c>
    </row>
    <row r="3" spans="1:5">
      <c r="A3" s="5">
        <v>45889</v>
      </c>
      <c r="B3">
        <v>-200000</v>
      </c>
      <c r="C3" t="s">
        <v>28</v>
      </c>
    </row>
    <row r="4" spans="1:5">
      <c r="A4" s="5">
        <v>45892</v>
      </c>
      <c r="B4">
        <v>-300000</v>
      </c>
      <c r="C4" t="s">
        <v>27</v>
      </c>
    </row>
    <row r="5" spans="1:5">
      <c r="A5" s="5">
        <v>45893</v>
      </c>
      <c r="B5">
        <v>-100000</v>
      </c>
      <c r="C5" t="s">
        <v>28</v>
      </c>
    </row>
    <row r="6" spans="1:5">
      <c r="A6" s="5">
        <v>45898</v>
      </c>
      <c r="B6">
        <v>-1200000</v>
      </c>
      <c r="C6" t="s"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ADA2-97AF-4E6F-B779-2EF4C042377E}">
  <sheetPr>
    <tabColor theme="7" tint="0.39997558519241921"/>
  </sheetPr>
  <dimension ref="A1:E16"/>
  <sheetViews>
    <sheetView workbookViewId="0">
      <selection activeCell="A16" sqref="A12:A16"/>
    </sheetView>
  </sheetViews>
  <sheetFormatPr defaultRowHeight="15"/>
  <cols>
    <col min="1" max="1" width="10.140625" bestFit="1" customWidth="1"/>
  </cols>
  <sheetData>
    <row r="1" spans="1:5">
      <c r="A1" s="5">
        <v>45880</v>
      </c>
      <c r="B1">
        <v>420000</v>
      </c>
      <c r="C1" t="s">
        <v>51</v>
      </c>
      <c r="E1" t="s">
        <v>52</v>
      </c>
    </row>
    <row r="2" spans="1:5">
      <c r="A2" s="5">
        <v>45880</v>
      </c>
      <c r="B2">
        <v>-420000</v>
      </c>
      <c r="C2" t="s">
        <v>39</v>
      </c>
      <c r="E2">
        <f>SUM(B:B)</f>
        <v>0</v>
      </c>
    </row>
    <row r="3" spans="1:5">
      <c r="A3" s="5">
        <v>45902</v>
      </c>
      <c r="B3">
        <v>428000</v>
      </c>
      <c r="C3" t="s">
        <v>51</v>
      </c>
    </row>
    <row r="4" spans="1:5">
      <c r="A4" s="5">
        <v>45902</v>
      </c>
      <c r="B4">
        <v>76562</v>
      </c>
      <c r="C4" t="s">
        <v>53</v>
      </c>
    </row>
    <row r="5" spans="1:5">
      <c r="A5" s="5">
        <v>45902</v>
      </c>
      <c r="B5">
        <v>266628</v>
      </c>
      <c r="C5" t="s">
        <v>54</v>
      </c>
    </row>
    <row r="6" spans="1:5">
      <c r="A6" s="5">
        <v>45902</v>
      </c>
      <c r="B6">
        <v>-428000</v>
      </c>
      <c r="C6" t="s">
        <v>39</v>
      </c>
    </row>
    <row r="7" spans="1:5">
      <c r="A7" s="5">
        <v>45902</v>
      </c>
      <c r="B7">
        <v>-76562</v>
      </c>
      <c r="C7" t="s">
        <v>39</v>
      </c>
    </row>
    <row r="8" spans="1:5">
      <c r="A8" s="5">
        <v>45903</v>
      </c>
      <c r="B8">
        <v>10998</v>
      </c>
      <c r="C8" t="s">
        <v>55</v>
      </c>
    </row>
    <row r="9" spans="1:5">
      <c r="A9" s="5">
        <v>45903</v>
      </c>
      <c r="B9">
        <v>-10998</v>
      </c>
      <c r="C9" t="s">
        <v>28</v>
      </c>
    </row>
    <row r="10" spans="1:5">
      <c r="A10" s="5">
        <v>45905</v>
      </c>
      <c r="B10">
        <v>-266628</v>
      </c>
      <c r="C10" t="s">
        <v>39</v>
      </c>
    </row>
    <row r="11" spans="1:5">
      <c r="A11" s="5">
        <v>45932</v>
      </c>
      <c r="B11">
        <v>11000</v>
      </c>
      <c r="C11" t="s">
        <v>55</v>
      </c>
    </row>
    <row r="12" spans="1:5">
      <c r="A12" s="5">
        <v>45932</v>
      </c>
      <c r="B12">
        <v>-11000</v>
      </c>
      <c r="C12" t="s">
        <v>28</v>
      </c>
    </row>
    <row r="13" spans="1:5">
      <c r="A13" s="5">
        <v>45936</v>
      </c>
      <c r="B13">
        <v>430000</v>
      </c>
      <c r="C13" t="s">
        <v>51</v>
      </c>
    </row>
    <row r="14" spans="1:5">
      <c r="A14" s="5">
        <v>45936</v>
      </c>
      <c r="B14">
        <v>-430000</v>
      </c>
      <c r="C14" t="s">
        <v>39</v>
      </c>
    </row>
    <row r="15" spans="1:5">
      <c r="A15" s="5">
        <v>45936</v>
      </c>
      <c r="B15">
        <v>165328</v>
      </c>
      <c r="C15" t="s">
        <v>53</v>
      </c>
    </row>
    <row r="16" spans="1:5">
      <c r="A16" s="5">
        <v>45936</v>
      </c>
      <c r="B16">
        <v>-165328</v>
      </c>
      <c r="C16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9487-F0CC-4D8A-B816-FF76CEABD88B}">
  <sheetPr>
    <tabColor theme="7" tint="0.39997558519241921"/>
  </sheetPr>
  <dimension ref="A1:E6"/>
  <sheetViews>
    <sheetView workbookViewId="0">
      <selection activeCell="C7" sqref="C7"/>
    </sheetView>
  </sheetViews>
  <sheetFormatPr defaultRowHeight="15"/>
  <cols>
    <col min="1" max="1" width="11.140625" bestFit="1" customWidth="1"/>
  </cols>
  <sheetData>
    <row r="1" spans="1:5">
      <c r="A1" s="1">
        <v>45809</v>
      </c>
      <c r="B1">
        <v>800000</v>
      </c>
    </row>
    <row r="2" spans="1:5">
      <c r="A2" s="1">
        <v>45829</v>
      </c>
      <c r="B2">
        <v>-100000</v>
      </c>
      <c r="C2" t="s">
        <v>24</v>
      </c>
      <c r="E2">
        <f>SUM(B:B)</f>
        <v>300000</v>
      </c>
    </row>
    <row r="3" spans="1:5">
      <c r="A3" s="1">
        <v>45856</v>
      </c>
      <c r="B3">
        <v>-100000</v>
      </c>
      <c r="C3" t="s">
        <v>24</v>
      </c>
    </row>
    <row r="4" spans="1:5">
      <c r="A4" s="1">
        <v>45883</v>
      </c>
      <c r="B4">
        <v>-100000</v>
      </c>
      <c r="C4" t="s">
        <v>24</v>
      </c>
    </row>
    <row r="5" spans="1:5">
      <c r="A5" s="1">
        <v>45906</v>
      </c>
      <c r="B5">
        <v>-100000</v>
      </c>
      <c r="C5" t="s">
        <v>24</v>
      </c>
    </row>
    <row r="6" spans="1:5">
      <c r="A6" s="1">
        <v>45945</v>
      </c>
      <c r="B6">
        <v>-100000</v>
      </c>
      <c r="C6" t="s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D999-4721-45C1-8250-BF5D0AFC552D}">
  <sheetPr>
    <tabColor theme="7" tint="0.39997558519241921"/>
  </sheetPr>
  <dimension ref="A1:E2"/>
  <sheetViews>
    <sheetView workbookViewId="0">
      <selection sqref="A1:A2"/>
    </sheetView>
  </sheetViews>
  <sheetFormatPr defaultRowHeight="15"/>
  <cols>
    <col min="1" max="1" width="10.140625" bestFit="1" customWidth="1"/>
  </cols>
  <sheetData>
    <row r="1" spans="1:5">
      <c r="A1" s="5">
        <v>45897</v>
      </c>
      <c r="B1">
        <v>381000</v>
      </c>
      <c r="E1" t="s">
        <v>56</v>
      </c>
    </row>
    <row r="2" spans="1:5">
      <c r="A2" s="5">
        <v>45900</v>
      </c>
      <c r="B2">
        <v>-381000</v>
      </c>
      <c r="C2" t="s">
        <v>27</v>
      </c>
      <c r="E2">
        <f>SUM(B:B)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E9E-E5EF-456A-8B31-9985F296E625}">
  <sheetPr>
    <tabColor theme="7" tint="0.39997558519241921"/>
  </sheetPr>
  <dimension ref="A1:E2"/>
  <sheetViews>
    <sheetView workbookViewId="0">
      <selection activeCell="F21" sqref="F21"/>
    </sheetView>
  </sheetViews>
  <sheetFormatPr defaultRowHeight="15"/>
  <cols>
    <col min="1" max="1" width="10.140625" bestFit="1" customWidth="1"/>
  </cols>
  <sheetData>
    <row r="1" spans="1:5">
      <c r="A1" s="5">
        <v>45863</v>
      </c>
      <c r="B1">
        <v>331980</v>
      </c>
    </row>
    <row r="2" spans="1:5">
      <c r="A2" s="5">
        <v>45863</v>
      </c>
      <c r="B2">
        <v>-331980</v>
      </c>
      <c r="C2" t="s">
        <v>24</v>
      </c>
      <c r="E2">
        <f>SUM(B:B)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A9B9-7278-44F6-8C62-9643C5857CB0}">
  <sheetPr>
    <tabColor theme="7" tint="0.39997558519241921"/>
  </sheetPr>
  <dimension ref="A1:E4"/>
  <sheetViews>
    <sheetView workbookViewId="0">
      <selection activeCell="C4" sqref="C4"/>
    </sheetView>
  </sheetViews>
  <sheetFormatPr defaultRowHeight="15"/>
  <cols>
    <col min="1" max="1" width="10.140625" bestFit="1" customWidth="1"/>
  </cols>
  <sheetData>
    <row r="1" spans="1:5">
      <c r="A1" s="5">
        <v>45862</v>
      </c>
      <c r="B1">
        <v>209000</v>
      </c>
      <c r="E1" t="s">
        <v>57</v>
      </c>
    </row>
    <row r="2" spans="1:5">
      <c r="A2" s="5">
        <v>45863</v>
      </c>
      <c r="B2">
        <v>-109000</v>
      </c>
      <c r="C2" t="s">
        <v>28</v>
      </c>
      <c r="E2">
        <f>SUM(B:B)</f>
        <v>210300</v>
      </c>
    </row>
    <row r="3" spans="1:5">
      <c r="A3" s="5">
        <v>45865</v>
      </c>
      <c r="B3">
        <v>-100000</v>
      </c>
      <c r="C3" t="s">
        <v>28</v>
      </c>
    </row>
    <row r="4" spans="1:5">
      <c r="A4" s="1">
        <v>45919</v>
      </c>
      <c r="B4">
        <v>210300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C23B-E5C7-4297-9646-C04C828D10A4}">
  <sheetPr>
    <tabColor theme="7" tint="0.39997558519241921"/>
  </sheetPr>
  <dimension ref="A1:E3"/>
  <sheetViews>
    <sheetView workbookViewId="0">
      <selection activeCell="F16" sqref="F16"/>
    </sheetView>
  </sheetViews>
  <sheetFormatPr defaultRowHeight="15"/>
  <cols>
    <col min="1" max="1" width="10.140625" bestFit="1" customWidth="1"/>
  </cols>
  <sheetData>
    <row r="1" spans="1:5">
      <c r="A1" s="5">
        <v>45864</v>
      </c>
      <c r="B1">
        <v>26500</v>
      </c>
      <c r="E1" t="s">
        <v>58</v>
      </c>
    </row>
    <row r="2" spans="1:5">
      <c r="A2" s="5">
        <v>45866</v>
      </c>
      <c r="B2">
        <v>900</v>
      </c>
      <c r="E2">
        <f>SUM(B:B)</f>
        <v>0</v>
      </c>
    </row>
    <row r="3" spans="1:5">
      <c r="A3" s="5">
        <v>45866</v>
      </c>
      <c r="B3">
        <v>-27400</v>
      </c>
      <c r="C3" t="s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E39F-FA10-4804-B96E-14905C836560}">
  <sheetPr>
    <tabColor theme="7" tint="0.39997558519241921"/>
  </sheetPr>
  <dimension ref="A1:E2"/>
  <sheetViews>
    <sheetView workbookViewId="0">
      <selection activeCell="I14" sqref="I14"/>
    </sheetView>
  </sheetViews>
  <sheetFormatPr defaultRowHeight="15"/>
  <cols>
    <col min="1" max="1" width="10.140625" bestFit="1" customWidth="1"/>
  </cols>
  <sheetData>
    <row r="1" spans="1:5">
      <c r="A1" s="5">
        <v>45861</v>
      </c>
      <c r="B1">
        <v>101900</v>
      </c>
      <c r="E1" t="s">
        <v>59</v>
      </c>
    </row>
    <row r="2" spans="1:5">
      <c r="A2" s="5">
        <v>45865</v>
      </c>
      <c r="B2">
        <v>-101900</v>
      </c>
      <c r="C2" t="s">
        <v>28</v>
      </c>
      <c r="E2">
        <f>SUM(B:B)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FCF0-5221-4D72-838E-0C69C1318F06}">
  <sheetPr>
    <tabColor rgb="FFFFFF00"/>
  </sheetPr>
  <dimension ref="A1:G30"/>
  <sheetViews>
    <sheetView workbookViewId="0">
      <selection activeCell="I12" sqref="I12"/>
    </sheetView>
  </sheetViews>
  <sheetFormatPr defaultRowHeight="15"/>
  <cols>
    <col min="1" max="1" width="10.140625" bestFit="1" customWidth="1"/>
    <col min="6" max="6" width="8.7109375" bestFit="1" customWidth="1"/>
    <col min="7" max="7" width="11" bestFit="1" customWidth="1"/>
  </cols>
  <sheetData>
    <row r="1" spans="1:7">
      <c r="A1" s="1">
        <v>45901</v>
      </c>
      <c r="B1">
        <v>174400</v>
      </c>
      <c r="C1">
        <v>49700</v>
      </c>
      <c r="F1">
        <f>SUM(B:B)</f>
        <v>6035800</v>
      </c>
      <c r="G1">
        <f>SUM(C:C)</f>
        <v>1462300</v>
      </c>
    </row>
    <row r="2" spans="1:7">
      <c r="A2" s="1">
        <v>45902</v>
      </c>
      <c r="B2">
        <v>211100</v>
      </c>
      <c r="C2">
        <v>4500</v>
      </c>
      <c r="F2" t="s">
        <v>60</v>
      </c>
      <c r="G2" t="s">
        <v>61</v>
      </c>
    </row>
    <row r="3" spans="1:7">
      <c r="A3" s="1">
        <v>45903</v>
      </c>
      <c r="B3">
        <v>167400</v>
      </c>
      <c r="C3">
        <v>5400</v>
      </c>
    </row>
    <row r="4" spans="1:7">
      <c r="A4" s="1">
        <v>45904</v>
      </c>
      <c r="C4">
        <v>30000</v>
      </c>
    </row>
    <row r="5" spans="1:7">
      <c r="A5" s="1">
        <v>45905</v>
      </c>
      <c r="B5">
        <v>434300</v>
      </c>
      <c r="C5">
        <v>139100</v>
      </c>
    </row>
    <row r="6" spans="1:7">
      <c r="A6" s="1">
        <v>45906</v>
      </c>
      <c r="B6">
        <v>330500</v>
      </c>
      <c r="C6">
        <v>115400</v>
      </c>
    </row>
    <row r="7" spans="1:7">
      <c r="A7" s="1">
        <v>45907</v>
      </c>
      <c r="B7">
        <v>134900</v>
      </c>
      <c r="C7">
        <v>34300</v>
      </c>
    </row>
    <row r="8" spans="1:7">
      <c r="A8" s="1">
        <v>45908</v>
      </c>
      <c r="B8">
        <v>291900</v>
      </c>
      <c r="C8">
        <v>16700</v>
      </c>
    </row>
    <row r="9" spans="1:7">
      <c r="A9" s="1">
        <v>45909</v>
      </c>
      <c r="B9">
        <v>108200</v>
      </c>
      <c r="C9">
        <v>36100</v>
      </c>
    </row>
    <row r="10" spans="1:7">
      <c r="A10" s="1">
        <v>45910</v>
      </c>
      <c r="B10">
        <v>267500</v>
      </c>
      <c r="C10">
        <v>14800</v>
      </c>
    </row>
    <row r="11" spans="1:7">
      <c r="A11" s="1">
        <v>45911</v>
      </c>
      <c r="B11">
        <v>270500</v>
      </c>
      <c r="C11">
        <v>2300</v>
      </c>
    </row>
    <row r="12" spans="1:7">
      <c r="A12" s="1">
        <v>45912</v>
      </c>
      <c r="B12">
        <v>163100</v>
      </c>
      <c r="C12">
        <v>200800</v>
      </c>
    </row>
    <row r="13" spans="1:7">
      <c r="A13" s="1">
        <v>45913</v>
      </c>
      <c r="B13">
        <v>292000</v>
      </c>
      <c r="C13">
        <v>58400</v>
      </c>
    </row>
    <row r="14" spans="1:7">
      <c r="A14" s="1">
        <v>45914</v>
      </c>
      <c r="B14">
        <v>184500</v>
      </c>
      <c r="C14">
        <v>9900</v>
      </c>
    </row>
    <row r="15" spans="1:7">
      <c r="A15" s="1">
        <v>45915</v>
      </c>
      <c r="B15">
        <v>273800</v>
      </c>
      <c r="C15">
        <v>24300</v>
      </c>
    </row>
    <row r="16" spans="1:7">
      <c r="A16" s="1">
        <v>45916</v>
      </c>
      <c r="B16">
        <v>192000</v>
      </c>
      <c r="C16">
        <v>46700</v>
      </c>
    </row>
    <row r="17" spans="1:3">
      <c r="A17" s="1">
        <v>45917</v>
      </c>
      <c r="B17">
        <v>109300</v>
      </c>
      <c r="C17">
        <v>8600</v>
      </c>
    </row>
    <row r="18" spans="1:3">
      <c r="A18" s="1">
        <v>45918</v>
      </c>
      <c r="B18">
        <v>300200</v>
      </c>
      <c r="C18">
        <v>28100</v>
      </c>
    </row>
    <row r="19" spans="1:3">
      <c r="A19" s="1">
        <v>45919</v>
      </c>
      <c r="B19">
        <v>166800</v>
      </c>
      <c r="C19">
        <v>24300</v>
      </c>
    </row>
    <row r="20" spans="1:3">
      <c r="A20" s="1">
        <v>45920</v>
      </c>
      <c r="B20">
        <v>194200</v>
      </c>
      <c r="C20">
        <v>52300</v>
      </c>
    </row>
    <row r="21" spans="1:3">
      <c r="A21" s="1">
        <v>45921</v>
      </c>
      <c r="B21">
        <v>96000</v>
      </c>
      <c r="C21">
        <v>3500</v>
      </c>
    </row>
    <row r="22" spans="1:3">
      <c r="A22" s="1">
        <v>45922</v>
      </c>
      <c r="B22">
        <v>202900</v>
      </c>
      <c r="C22">
        <v>27800</v>
      </c>
    </row>
    <row r="23" spans="1:3">
      <c r="A23" s="1">
        <v>45923</v>
      </c>
      <c r="B23">
        <v>120700</v>
      </c>
      <c r="C23">
        <v>46400</v>
      </c>
    </row>
    <row r="24" spans="1:3">
      <c r="A24" s="1">
        <v>45924</v>
      </c>
      <c r="B24">
        <v>210100</v>
      </c>
      <c r="C24">
        <v>11600</v>
      </c>
    </row>
    <row r="25" spans="1:3">
      <c r="A25" s="1">
        <v>45925</v>
      </c>
      <c r="B25">
        <v>136800</v>
      </c>
      <c r="C25">
        <v>62100</v>
      </c>
    </row>
    <row r="26" spans="1:3">
      <c r="A26" s="1">
        <v>45926</v>
      </c>
      <c r="B26">
        <v>233800</v>
      </c>
      <c r="C26">
        <v>243600</v>
      </c>
    </row>
    <row r="27" spans="1:3">
      <c r="A27" s="1">
        <v>45927</v>
      </c>
      <c r="B27">
        <v>118500</v>
      </c>
      <c r="C27">
        <v>46300</v>
      </c>
    </row>
    <row r="28" spans="1:3">
      <c r="A28" s="1">
        <v>45928</v>
      </c>
      <c r="B28">
        <v>183000</v>
      </c>
      <c r="C28">
        <v>2000</v>
      </c>
    </row>
    <row r="29" spans="1:3">
      <c r="A29" s="1">
        <v>45929</v>
      </c>
      <c r="B29">
        <v>290700</v>
      </c>
      <c r="C29">
        <v>19400</v>
      </c>
    </row>
    <row r="30" spans="1:3">
      <c r="A30" s="1">
        <v>45930</v>
      </c>
      <c r="B30">
        <v>176700</v>
      </c>
      <c r="C30">
        <v>97900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BC3B-D3DD-4CFF-B0B8-9C21241A4AC8}">
  <sheetPr>
    <tabColor rgb="FF7030A0"/>
  </sheetPr>
  <dimension ref="A1:E11"/>
  <sheetViews>
    <sheetView workbookViewId="0">
      <selection activeCell="C11" sqref="C11"/>
    </sheetView>
  </sheetViews>
  <sheetFormatPr defaultRowHeight="15"/>
  <cols>
    <col min="1" max="1" width="11.140625" bestFit="1" customWidth="1"/>
  </cols>
  <sheetData>
    <row r="1" spans="1:5">
      <c r="A1" s="1">
        <v>45872</v>
      </c>
      <c r="B1">
        <v>40000</v>
      </c>
      <c r="E1" t="s">
        <v>25</v>
      </c>
    </row>
    <row r="2" spans="1:5">
      <c r="A2" s="1">
        <v>45879</v>
      </c>
      <c r="B2">
        <v>40000</v>
      </c>
      <c r="E2">
        <f>SUM(B:B)</f>
        <v>440000</v>
      </c>
    </row>
    <row r="3" spans="1:5">
      <c r="A3" s="1">
        <v>45886</v>
      </c>
      <c r="B3">
        <v>40000</v>
      </c>
    </row>
    <row r="4" spans="1:5">
      <c r="A4" s="1">
        <v>45893</v>
      </c>
      <c r="B4">
        <v>40000</v>
      </c>
    </row>
    <row r="5" spans="1:5">
      <c r="A5" s="1">
        <v>45900</v>
      </c>
      <c r="B5">
        <v>40000</v>
      </c>
    </row>
    <row r="6" spans="1:5">
      <c r="A6" s="1">
        <v>45907</v>
      </c>
      <c r="B6">
        <v>40000</v>
      </c>
    </row>
    <row r="7" spans="1:5">
      <c r="A7" s="1">
        <v>45914</v>
      </c>
      <c r="B7">
        <v>40000</v>
      </c>
    </row>
    <row r="8" spans="1:5">
      <c r="A8" s="1">
        <v>45921</v>
      </c>
      <c r="B8">
        <v>40000</v>
      </c>
    </row>
    <row r="9" spans="1:5">
      <c r="A9" s="1">
        <v>45928</v>
      </c>
      <c r="B9">
        <v>40000</v>
      </c>
    </row>
    <row r="10" spans="1:5">
      <c r="A10" s="1">
        <v>45935</v>
      </c>
      <c r="B10">
        <v>40000</v>
      </c>
    </row>
    <row r="11" spans="1:5">
      <c r="A11" s="1">
        <v>45942</v>
      </c>
      <c r="B11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9C49-6773-4F4B-8EA2-6A6E8A385CDD}">
  <sheetPr>
    <tabColor theme="7" tint="0.39997558519241921"/>
  </sheetPr>
  <dimension ref="A1:E19"/>
  <sheetViews>
    <sheetView workbookViewId="0">
      <selection activeCell="C20" sqref="C20"/>
    </sheetView>
  </sheetViews>
  <sheetFormatPr defaultRowHeight="15"/>
  <cols>
    <col min="1" max="1" width="10.140625" bestFit="1" customWidth="1"/>
    <col min="2" max="2" width="9.85546875" bestFit="1" customWidth="1"/>
  </cols>
  <sheetData>
    <row r="1" spans="1:5">
      <c r="A1" s="5">
        <v>45845</v>
      </c>
      <c r="B1">
        <v>1730000</v>
      </c>
    </row>
    <row r="2" spans="1:5">
      <c r="A2" s="5">
        <v>45856</v>
      </c>
      <c r="B2">
        <v>-400000</v>
      </c>
      <c r="C2" t="s">
        <v>24</v>
      </c>
      <c r="E2">
        <f>SUM(B:B)</f>
        <v>2035000</v>
      </c>
    </row>
    <row r="3" spans="1:5">
      <c r="A3" s="5">
        <v>45861</v>
      </c>
      <c r="B3">
        <v>-430000</v>
      </c>
      <c r="C3" t="s">
        <v>24</v>
      </c>
    </row>
    <row r="4" spans="1:5">
      <c r="A4" s="5">
        <v>45864</v>
      </c>
      <c r="B4">
        <v>1020000</v>
      </c>
    </row>
    <row r="5" spans="1:5">
      <c r="A5" s="5">
        <v>45868</v>
      </c>
      <c r="B5">
        <v>-600000</v>
      </c>
      <c r="C5" t="s">
        <v>24</v>
      </c>
    </row>
    <row r="6" spans="1:5">
      <c r="A6" s="5">
        <v>45875</v>
      </c>
      <c r="B6">
        <v>-300000</v>
      </c>
      <c r="C6" t="s">
        <v>24</v>
      </c>
    </row>
    <row r="7" spans="1:5">
      <c r="A7" s="5">
        <v>45882</v>
      </c>
      <c r="B7">
        <v>-300000</v>
      </c>
      <c r="C7" t="s">
        <v>24</v>
      </c>
    </row>
    <row r="8" spans="1:5">
      <c r="A8" s="5">
        <v>45883</v>
      </c>
      <c r="B8">
        <v>1242000</v>
      </c>
    </row>
    <row r="9" spans="1:5">
      <c r="A9" s="5">
        <v>45889</v>
      </c>
      <c r="B9">
        <v>-300000</v>
      </c>
      <c r="C9" t="s">
        <v>24</v>
      </c>
    </row>
    <row r="10" spans="1:5">
      <c r="A10" s="5">
        <v>45896</v>
      </c>
      <c r="B10">
        <v>-300000</v>
      </c>
      <c r="C10" t="s">
        <v>24</v>
      </c>
    </row>
    <row r="11" spans="1:5">
      <c r="A11" s="1">
        <v>45898</v>
      </c>
      <c r="B11">
        <v>850000</v>
      </c>
    </row>
    <row r="12" spans="1:5">
      <c r="A12" s="1">
        <v>45903</v>
      </c>
      <c r="B12">
        <v>-300000</v>
      </c>
      <c r="C12" t="s">
        <v>24</v>
      </c>
    </row>
    <row r="13" spans="1:5">
      <c r="A13" s="1">
        <v>45910</v>
      </c>
      <c r="B13">
        <v>-300000</v>
      </c>
      <c r="C13" t="s">
        <v>24</v>
      </c>
    </row>
    <row r="14" spans="1:5">
      <c r="A14" s="1">
        <v>45917</v>
      </c>
      <c r="B14">
        <v>-300000</v>
      </c>
      <c r="C14" t="s">
        <v>24</v>
      </c>
    </row>
    <row r="15" spans="1:5">
      <c r="A15" s="1">
        <v>45925</v>
      </c>
      <c r="B15">
        <v>-312000</v>
      </c>
      <c r="C15" t="s">
        <v>24</v>
      </c>
    </row>
    <row r="16" spans="1:5">
      <c r="A16" s="1">
        <v>45926</v>
      </c>
      <c r="B16">
        <f>150*8500</f>
        <v>1275000</v>
      </c>
    </row>
    <row r="17" spans="1:3">
      <c r="A17" s="1">
        <v>45931</v>
      </c>
      <c r="B17">
        <f>(100*2800)+(50*5600)</f>
        <v>560000</v>
      </c>
    </row>
    <row r="18" spans="1:3">
      <c r="A18" s="1">
        <v>45931</v>
      </c>
      <c r="B18">
        <v>-400000</v>
      </c>
      <c r="C18" t="s">
        <v>24</v>
      </c>
    </row>
    <row r="19" spans="1:3">
      <c r="A19" s="1">
        <v>45938</v>
      </c>
      <c r="B19">
        <v>-400000</v>
      </c>
      <c r="C1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07AC-E647-45CE-8B9E-DECE142A7CBA}">
  <sheetPr>
    <tabColor theme="7" tint="0.39997558519241921"/>
  </sheetPr>
  <dimension ref="A1:E43"/>
  <sheetViews>
    <sheetView topLeftCell="A19" workbookViewId="0">
      <selection activeCell="F40" sqref="F40"/>
    </sheetView>
  </sheetViews>
  <sheetFormatPr defaultRowHeight="15"/>
  <cols>
    <col min="1" max="1" width="11.140625" bestFit="1" customWidth="1"/>
  </cols>
  <sheetData>
    <row r="1" spans="1:5">
      <c r="A1" s="5">
        <v>45875</v>
      </c>
      <c r="B1">
        <v>184000</v>
      </c>
      <c r="E1" t="s">
        <v>26</v>
      </c>
    </row>
    <row r="2" spans="1:5">
      <c r="A2" s="5">
        <v>45875</v>
      </c>
      <c r="B2">
        <v>-184000</v>
      </c>
      <c r="C2" t="s">
        <v>27</v>
      </c>
      <c r="E2">
        <f>SUM(B:B)</f>
        <v>0</v>
      </c>
    </row>
    <row r="3" spans="1:5">
      <c r="A3" s="5">
        <v>45877</v>
      </c>
      <c r="B3">
        <v>45000</v>
      </c>
    </row>
    <row r="4" spans="1:5">
      <c r="A4" s="5">
        <v>45880</v>
      </c>
      <c r="B4">
        <v>-45000</v>
      </c>
      <c r="C4" t="s">
        <v>24</v>
      </c>
    </row>
    <row r="5" spans="1:5">
      <c r="A5" s="5">
        <v>45880</v>
      </c>
      <c r="B5">
        <v>159000</v>
      </c>
    </row>
    <row r="6" spans="1:5">
      <c r="A6" s="5">
        <v>45882</v>
      </c>
      <c r="B6">
        <v>-159000</v>
      </c>
      <c r="C6" t="s">
        <v>24</v>
      </c>
    </row>
    <row r="7" spans="1:5">
      <c r="A7" s="5">
        <v>45882</v>
      </c>
      <c r="B7">
        <v>67500</v>
      </c>
    </row>
    <row r="8" spans="1:5">
      <c r="A8" s="5">
        <v>45884</v>
      </c>
      <c r="B8">
        <v>-67500</v>
      </c>
      <c r="C8" t="s">
        <v>28</v>
      </c>
    </row>
    <row r="9" spans="1:5">
      <c r="A9" s="5">
        <v>45884</v>
      </c>
      <c r="B9">
        <v>201000</v>
      </c>
    </row>
    <row r="10" spans="1:5">
      <c r="A10" s="5">
        <v>45887</v>
      </c>
      <c r="B10">
        <v>-201000</v>
      </c>
      <c r="C10" t="s">
        <v>27</v>
      </c>
    </row>
    <row r="11" spans="1:5">
      <c r="A11" s="5">
        <v>45887</v>
      </c>
      <c r="B11">
        <v>105000</v>
      </c>
    </row>
    <row r="12" spans="1:5">
      <c r="A12" s="5">
        <v>45888</v>
      </c>
      <c r="B12">
        <v>-100000</v>
      </c>
      <c r="C12" t="s">
        <v>27</v>
      </c>
    </row>
    <row r="13" spans="1:5">
      <c r="A13" s="5">
        <v>45888</v>
      </c>
      <c r="B13">
        <v>-5000</v>
      </c>
      <c r="C13" t="s">
        <v>24</v>
      </c>
    </row>
    <row r="14" spans="1:5">
      <c r="A14" s="5">
        <v>45894</v>
      </c>
      <c r="B14">
        <v>132000</v>
      </c>
    </row>
    <row r="15" spans="1:5">
      <c r="A15" s="5">
        <v>45895</v>
      </c>
      <c r="B15">
        <v>-132000</v>
      </c>
      <c r="C15" t="s">
        <v>28</v>
      </c>
    </row>
    <row r="16" spans="1:5">
      <c r="A16" s="5">
        <v>45896</v>
      </c>
      <c r="B16">
        <v>40000</v>
      </c>
    </row>
    <row r="17" spans="1:3">
      <c r="A17" s="5">
        <v>45896</v>
      </c>
      <c r="B17">
        <v>-40000</v>
      </c>
      <c r="C17" t="s">
        <v>24</v>
      </c>
    </row>
    <row r="18" spans="1:3">
      <c r="A18" s="5">
        <v>45898</v>
      </c>
      <c r="B18">
        <v>95000</v>
      </c>
    </row>
    <row r="19" spans="1:3">
      <c r="A19" s="5">
        <v>45900</v>
      </c>
      <c r="B19">
        <v>-95000</v>
      </c>
      <c r="C19" t="s">
        <v>27</v>
      </c>
    </row>
    <row r="20" spans="1:3">
      <c r="A20" s="5">
        <v>45903</v>
      </c>
      <c r="B20">
        <v>81000</v>
      </c>
    </row>
    <row r="21" spans="1:3">
      <c r="A21" s="5">
        <v>45905</v>
      </c>
      <c r="B21">
        <v>-81000</v>
      </c>
      <c r="C21" t="s">
        <v>27</v>
      </c>
    </row>
    <row r="22" spans="1:3">
      <c r="A22" s="5">
        <v>45905</v>
      </c>
      <c r="B22">
        <v>89000</v>
      </c>
    </row>
    <row r="23" spans="1:3">
      <c r="A23" s="5">
        <v>45907</v>
      </c>
      <c r="B23">
        <v>-89000</v>
      </c>
      <c r="C23" t="s">
        <v>27</v>
      </c>
    </row>
    <row r="24" spans="1:3">
      <c r="A24" s="5">
        <v>45908</v>
      </c>
      <c r="B24">
        <v>207000</v>
      </c>
    </row>
    <row r="25" spans="1:3">
      <c r="A25" s="5">
        <v>45910</v>
      </c>
      <c r="B25">
        <v>-207000</v>
      </c>
      <c r="C25" t="s">
        <v>27</v>
      </c>
    </row>
    <row r="26" spans="1:3">
      <c r="A26" s="5">
        <v>45912</v>
      </c>
      <c r="B26">
        <v>182500</v>
      </c>
    </row>
    <row r="27" spans="1:3">
      <c r="A27" s="5">
        <v>45914</v>
      </c>
      <c r="B27">
        <v>-182500</v>
      </c>
      <c r="C27" t="s">
        <v>28</v>
      </c>
    </row>
    <row r="28" spans="1:3">
      <c r="A28" s="5">
        <v>45917</v>
      </c>
      <c r="B28">
        <v>102000</v>
      </c>
    </row>
    <row r="29" spans="1:3">
      <c r="A29" s="5">
        <v>45919</v>
      </c>
      <c r="B29">
        <v>-102000</v>
      </c>
      <c r="C29" t="s">
        <v>24</v>
      </c>
    </row>
    <row r="30" spans="1:3">
      <c r="A30" s="5">
        <v>45919</v>
      </c>
      <c r="B30">
        <v>90000</v>
      </c>
    </row>
    <row r="31" spans="1:3">
      <c r="A31" s="5">
        <v>45922</v>
      </c>
      <c r="B31">
        <v>-90000</v>
      </c>
      <c r="C31" t="s">
        <v>24</v>
      </c>
    </row>
    <row r="32" spans="1:3">
      <c r="A32" s="5">
        <v>45922</v>
      </c>
      <c r="B32">
        <v>69000</v>
      </c>
    </row>
    <row r="33" spans="1:3">
      <c r="A33" s="5">
        <v>45924</v>
      </c>
      <c r="B33">
        <v>-69000</v>
      </c>
      <c r="C33" t="s">
        <v>24</v>
      </c>
    </row>
    <row r="34" spans="1:3">
      <c r="A34" s="5">
        <v>45924</v>
      </c>
      <c r="B34">
        <v>89500</v>
      </c>
    </row>
    <row r="35" spans="1:3">
      <c r="A35" s="5">
        <v>45926</v>
      </c>
      <c r="B35">
        <v>-89500</v>
      </c>
      <c r="C35" t="s">
        <v>24</v>
      </c>
    </row>
    <row r="36" spans="1:3">
      <c r="A36" s="5">
        <v>45926</v>
      </c>
      <c r="B36">
        <v>67000</v>
      </c>
    </row>
    <row r="37" spans="1:3">
      <c r="A37" s="5">
        <v>45929</v>
      </c>
      <c r="B37">
        <v>-67000</v>
      </c>
      <c r="C37" t="s">
        <v>28</v>
      </c>
    </row>
    <row r="38" spans="1:3">
      <c r="A38" s="5">
        <v>45940</v>
      </c>
      <c r="B38">
        <v>129000</v>
      </c>
    </row>
    <row r="39" spans="1:3">
      <c r="A39" s="5">
        <v>45943</v>
      </c>
      <c r="B39">
        <v>-129000</v>
      </c>
      <c r="C39" t="s">
        <v>28</v>
      </c>
    </row>
    <row r="40" spans="1:3">
      <c r="A40" s="5">
        <v>45943</v>
      </c>
      <c r="B40">
        <v>111000</v>
      </c>
    </row>
    <row r="41" spans="1:3">
      <c r="A41" s="5">
        <v>45945</v>
      </c>
      <c r="B41">
        <v>-111000</v>
      </c>
      <c r="C41" t="s">
        <v>24</v>
      </c>
    </row>
    <row r="42" spans="1:3">
      <c r="A42" s="5">
        <v>45945</v>
      </c>
      <c r="B42">
        <v>145000</v>
      </c>
    </row>
    <row r="43" spans="1:3">
      <c r="A43" s="5">
        <v>45947</v>
      </c>
      <c r="B43">
        <v>-145000</v>
      </c>
      <c r="C43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9DC9-0B38-4622-8597-048C67BC33D7}">
  <dimension ref="A1:G118"/>
  <sheetViews>
    <sheetView topLeftCell="A101" workbookViewId="0">
      <selection activeCell="C119" sqref="C119"/>
    </sheetView>
  </sheetViews>
  <sheetFormatPr defaultRowHeight="15"/>
  <cols>
    <col min="1" max="1" width="11.140625" bestFit="1" customWidth="1"/>
  </cols>
  <sheetData>
    <row r="1" spans="1:5">
      <c r="A1" s="5">
        <v>45819</v>
      </c>
      <c r="B1">
        <v>729000</v>
      </c>
      <c r="C1">
        <v>55000</v>
      </c>
      <c r="E1" t="s">
        <v>29</v>
      </c>
    </row>
    <row r="2" spans="1:5">
      <c r="A2" s="5">
        <v>45819</v>
      </c>
      <c r="B2">
        <v>-329000</v>
      </c>
      <c r="C2" t="s">
        <v>27</v>
      </c>
      <c r="E2">
        <f>SUM(B:B)</f>
        <v>2250000</v>
      </c>
    </row>
    <row r="3" spans="1:5">
      <c r="A3" s="5">
        <v>45826</v>
      </c>
      <c r="B3">
        <v>429000</v>
      </c>
      <c r="C3">
        <v>16000</v>
      </c>
    </row>
    <row r="4" spans="1:5">
      <c r="A4" s="5">
        <v>45826</v>
      </c>
      <c r="B4">
        <v>-413000</v>
      </c>
      <c r="C4" t="s">
        <v>27</v>
      </c>
    </row>
    <row r="5" spans="1:5">
      <c r="A5" s="5">
        <v>45827</v>
      </c>
      <c r="B5">
        <v>231000</v>
      </c>
    </row>
    <row r="6" spans="1:5">
      <c r="A6" s="5">
        <v>45827</v>
      </c>
      <c r="B6">
        <v>229000</v>
      </c>
      <c r="C6">
        <v>16000</v>
      </c>
    </row>
    <row r="7" spans="1:5">
      <c r="A7" s="5">
        <v>45827</v>
      </c>
      <c r="B7">
        <v>-400000</v>
      </c>
      <c r="C7" t="s">
        <v>30</v>
      </c>
    </row>
    <row r="8" spans="1:5">
      <c r="A8" s="5">
        <v>45827</v>
      </c>
      <c r="B8">
        <v>686000</v>
      </c>
      <c r="C8">
        <v>41000</v>
      </c>
    </row>
    <row r="9" spans="1:5">
      <c r="A9" s="5">
        <v>45827</v>
      </c>
      <c r="B9">
        <v>834000</v>
      </c>
      <c r="C9">
        <v>12000</v>
      </c>
    </row>
    <row r="10" spans="1:5">
      <c r="A10" s="5">
        <v>45827</v>
      </c>
      <c r="B10">
        <v>787000</v>
      </c>
      <c r="C10">
        <v>51000</v>
      </c>
    </row>
    <row r="11" spans="1:5">
      <c r="A11" s="5">
        <v>45838</v>
      </c>
      <c r="B11">
        <v>542000</v>
      </c>
      <c r="C11">
        <v>12000</v>
      </c>
    </row>
    <row r="12" spans="1:5">
      <c r="A12" s="5">
        <v>45838</v>
      </c>
      <c r="B12">
        <v>-244000</v>
      </c>
      <c r="C12" t="s">
        <v>27</v>
      </c>
    </row>
    <row r="13" spans="1:5">
      <c r="A13" s="5">
        <v>45839</v>
      </c>
      <c r="B13">
        <v>-170000</v>
      </c>
      <c r="C13" t="s">
        <v>31</v>
      </c>
    </row>
    <row r="14" spans="1:5">
      <c r="A14" s="5">
        <v>45839</v>
      </c>
      <c r="B14">
        <v>-445000</v>
      </c>
      <c r="C14" t="s">
        <v>27</v>
      </c>
    </row>
    <row r="15" spans="1:5">
      <c r="A15" s="5">
        <v>45840</v>
      </c>
      <c r="B15">
        <v>-122000</v>
      </c>
      <c r="C15" t="s">
        <v>27</v>
      </c>
    </row>
    <row r="16" spans="1:5">
      <c r="A16" s="5">
        <v>45842</v>
      </c>
      <c r="B16">
        <v>94000</v>
      </c>
    </row>
    <row r="17" spans="1:3">
      <c r="A17" s="5">
        <v>45844</v>
      </c>
      <c r="B17">
        <v>-700000</v>
      </c>
      <c r="C17" t="s">
        <v>27</v>
      </c>
    </row>
    <row r="18" spans="1:3">
      <c r="A18" s="5">
        <v>45846</v>
      </c>
      <c r="B18">
        <v>1245000</v>
      </c>
      <c r="C18">
        <v>81000</v>
      </c>
    </row>
    <row r="19" spans="1:3">
      <c r="A19" s="5">
        <v>45846</v>
      </c>
      <c r="B19">
        <v>-236000</v>
      </c>
      <c r="C19" t="s">
        <v>27</v>
      </c>
    </row>
    <row r="20" spans="1:3">
      <c r="A20" s="5">
        <v>45847</v>
      </c>
      <c r="B20">
        <v>-500000</v>
      </c>
      <c r="C20" t="s">
        <v>27</v>
      </c>
    </row>
    <row r="21" spans="1:3">
      <c r="A21" s="5">
        <v>45849</v>
      </c>
      <c r="B21">
        <v>26000</v>
      </c>
    </row>
    <row r="22" spans="1:3">
      <c r="A22" s="5">
        <v>45852</v>
      </c>
      <c r="B22">
        <v>-421000</v>
      </c>
      <c r="C22" t="s">
        <v>27</v>
      </c>
    </row>
    <row r="23" spans="1:3">
      <c r="A23" s="5">
        <v>45852</v>
      </c>
      <c r="B23">
        <v>600000</v>
      </c>
      <c r="C23">
        <v>6000</v>
      </c>
    </row>
    <row r="24" spans="1:3">
      <c r="A24" s="5">
        <v>45853</v>
      </c>
      <c r="B24">
        <v>368000</v>
      </c>
      <c r="C24">
        <v>56000</v>
      </c>
    </row>
    <row r="25" spans="1:3">
      <c r="A25" s="5">
        <v>45855</v>
      </c>
      <c r="B25">
        <v>292000</v>
      </c>
    </row>
    <row r="26" spans="1:3">
      <c r="A26" s="5">
        <v>45856</v>
      </c>
      <c r="B26">
        <v>-581000</v>
      </c>
      <c r="C26" t="s">
        <v>27</v>
      </c>
    </row>
    <row r="27" spans="1:3">
      <c r="A27" s="5">
        <v>45859</v>
      </c>
      <c r="B27">
        <v>1274000</v>
      </c>
      <c r="C27">
        <v>40000</v>
      </c>
    </row>
    <row r="28" spans="1:3">
      <c r="A28" s="5">
        <v>45863</v>
      </c>
      <c r="B28">
        <v>-545000</v>
      </c>
      <c r="C28" t="s">
        <v>27</v>
      </c>
    </row>
    <row r="29" spans="1:3">
      <c r="A29" s="11">
        <v>45864</v>
      </c>
      <c r="B29" s="10">
        <v>243000</v>
      </c>
      <c r="C29" s="10"/>
    </row>
    <row r="30" spans="1:3">
      <c r="A30" s="5">
        <v>45866</v>
      </c>
      <c r="B30">
        <v>-700000</v>
      </c>
      <c r="C30" t="s">
        <v>27</v>
      </c>
    </row>
    <row r="31" spans="1:3">
      <c r="A31" s="5">
        <v>45866</v>
      </c>
      <c r="B31">
        <v>199000</v>
      </c>
    </row>
    <row r="32" spans="1:3">
      <c r="A32" s="5">
        <v>45867</v>
      </c>
      <c r="B32">
        <v>141000</v>
      </c>
    </row>
    <row r="33" spans="1:3">
      <c r="A33" s="5">
        <v>45868</v>
      </c>
      <c r="B33">
        <v>607000</v>
      </c>
      <c r="C33">
        <v>30000</v>
      </c>
    </row>
    <row r="34" spans="1:3">
      <c r="A34" s="5">
        <v>45870</v>
      </c>
      <c r="B34">
        <v>-660000</v>
      </c>
      <c r="C34" t="s">
        <v>27</v>
      </c>
    </row>
    <row r="35" spans="1:3">
      <c r="A35" s="11">
        <v>45870</v>
      </c>
      <c r="B35" s="10">
        <v>322000</v>
      </c>
      <c r="C35" s="10"/>
    </row>
    <row r="36" spans="1:3">
      <c r="A36" s="5">
        <v>45873</v>
      </c>
      <c r="B36">
        <v>156000</v>
      </c>
      <c r="C36">
        <v>6000</v>
      </c>
    </row>
    <row r="37" spans="1:3">
      <c r="A37" s="5">
        <v>45874</v>
      </c>
      <c r="B37">
        <v>192000</v>
      </c>
      <c r="C37">
        <v>25000</v>
      </c>
    </row>
    <row r="38" spans="1:3">
      <c r="A38" s="5">
        <v>45875</v>
      </c>
      <c r="B38">
        <v>-511000</v>
      </c>
      <c r="C38" t="s">
        <v>27</v>
      </c>
    </row>
    <row r="39" spans="1:3">
      <c r="A39" s="5">
        <v>45875</v>
      </c>
      <c r="B39">
        <v>328000</v>
      </c>
      <c r="C39">
        <v>12000</v>
      </c>
    </row>
    <row r="40" spans="1:3">
      <c r="A40" s="5">
        <v>45877</v>
      </c>
      <c r="B40">
        <v>-268000</v>
      </c>
      <c r="C40" t="s">
        <v>27</v>
      </c>
    </row>
    <row r="41" spans="1:3">
      <c r="A41" s="5">
        <v>45877</v>
      </c>
      <c r="B41">
        <v>6000</v>
      </c>
    </row>
    <row r="42" spans="1:3">
      <c r="A42" s="5">
        <v>45877</v>
      </c>
      <c r="B42">
        <v>-200000</v>
      </c>
      <c r="C42" t="s">
        <v>27</v>
      </c>
    </row>
    <row r="43" spans="1:3">
      <c r="A43" s="5">
        <v>45879</v>
      </c>
      <c r="B43">
        <v>-220000</v>
      </c>
      <c r="C43" t="s">
        <v>27</v>
      </c>
    </row>
    <row r="44" spans="1:3">
      <c r="A44" s="5">
        <v>45880</v>
      </c>
      <c r="B44">
        <v>-206000</v>
      </c>
      <c r="C44" t="s">
        <v>27</v>
      </c>
    </row>
    <row r="45" spans="1:3">
      <c r="A45" s="5">
        <v>45881</v>
      </c>
      <c r="B45">
        <v>-12000</v>
      </c>
      <c r="C45" t="s">
        <v>31</v>
      </c>
    </row>
    <row r="46" spans="1:3">
      <c r="A46" s="11">
        <v>45881</v>
      </c>
      <c r="B46" s="10">
        <v>-214000</v>
      </c>
      <c r="C46" s="10" t="s">
        <v>27</v>
      </c>
    </row>
    <row r="47" spans="1:3">
      <c r="A47" s="5">
        <v>45882</v>
      </c>
      <c r="B47">
        <v>328000</v>
      </c>
      <c r="C47">
        <v>9000</v>
      </c>
    </row>
    <row r="48" spans="1:3">
      <c r="A48" s="5">
        <v>45882</v>
      </c>
      <c r="B48">
        <v>-216000</v>
      </c>
      <c r="C48" t="s">
        <v>27</v>
      </c>
    </row>
    <row r="49" spans="1:3">
      <c r="A49" s="5">
        <v>45883</v>
      </c>
      <c r="B49">
        <v>-15000</v>
      </c>
      <c r="C49" t="s">
        <v>31</v>
      </c>
    </row>
    <row r="50" spans="1:3">
      <c r="A50" s="5">
        <v>45883</v>
      </c>
      <c r="B50">
        <v>-230000</v>
      </c>
      <c r="C50" t="s">
        <v>28</v>
      </c>
    </row>
    <row r="51" spans="1:3">
      <c r="A51" s="5">
        <v>45883</v>
      </c>
      <c r="B51">
        <v>180000</v>
      </c>
      <c r="C51">
        <v>12000</v>
      </c>
    </row>
    <row r="52" spans="1:3">
      <c r="A52" s="5">
        <v>45884</v>
      </c>
      <c r="B52">
        <v>-18000</v>
      </c>
      <c r="C52" t="s">
        <v>31</v>
      </c>
    </row>
    <row r="53" spans="1:3">
      <c r="A53" s="5">
        <v>45884</v>
      </c>
      <c r="B53">
        <v>236000</v>
      </c>
    </row>
    <row r="54" spans="1:3">
      <c r="A54" s="5">
        <v>45884</v>
      </c>
      <c r="B54">
        <v>-210000</v>
      </c>
      <c r="C54" t="s">
        <v>27</v>
      </c>
    </row>
    <row r="55" spans="1:3">
      <c r="A55" s="11">
        <v>45886</v>
      </c>
      <c r="B55" s="10">
        <v>-218000</v>
      </c>
      <c r="C55" s="10" t="s">
        <v>27</v>
      </c>
    </row>
    <row r="56" spans="1:3">
      <c r="A56" s="5">
        <v>45888</v>
      </c>
      <c r="B56">
        <v>-200000</v>
      </c>
      <c r="C56" t="s">
        <v>27</v>
      </c>
    </row>
    <row r="57" spans="1:3">
      <c r="A57" s="5">
        <v>45888</v>
      </c>
      <c r="B57">
        <v>124000</v>
      </c>
      <c r="C57">
        <v>9000</v>
      </c>
    </row>
    <row r="58" spans="1:3">
      <c r="A58" s="5">
        <v>45890</v>
      </c>
      <c r="B58">
        <v>70000</v>
      </c>
    </row>
    <row r="59" spans="1:3">
      <c r="A59" s="5">
        <v>45891</v>
      </c>
      <c r="B59">
        <v>300000</v>
      </c>
      <c r="C59">
        <v>6000</v>
      </c>
    </row>
    <row r="60" spans="1:3">
      <c r="A60" s="5">
        <v>45891</v>
      </c>
      <c r="B60">
        <v>-300000</v>
      </c>
      <c r="C60" t="s">
        <v>27</v>
      </c>
    </row>
    <row r="61" spans="1:3">
      <c r="A61" s="5">
        <v>45892</v>
      </c>
      <c r="B61">
        <v>40000</v>
      </c>
    </row>
    <row r="62" spans="1:3">
      <c r="A62" s="11">
        <v>45893</v>
      </c>
      <c r="B62" s="10">
        <v>-224000</v>
      </c>
      <c r="C62" s="10" t="s">
        <v>28</v>
      </c>
    </row>
    <row r="63" spans="1:3">
      <c r="A63" s="5">
        <v>45894</v>
      </c>
      <c r="B63">
        <v>132000</v>
      </c>
      <c r="C63">
        <v>6000</v>
      </c>
    </row>
    <row r="64" spans="1:3">
      <c r="A64" s="5">
        <v>45894</v>
      </c>
      <c r="B64">
        <v>-6000</v>
      </c>
      <c r="C64" t="s">
        <v>31</v>
      </c>
    </row>
    <row r="65" spans="1:3">
      <c r="A65" s="5">
        <v>45894</v>
      </c>
      <c r="B65">
        <v>-6000</v>
      </c>
      <c r="C65" t="s">
        <v>31</v>
      </c>
    </row>
    <row r="66" spans="1:3">
      <c r="A66" s="5">
        <v>45894</v>
      </c>
      <c r="B66">
        <v>-15000</v>
      </c>
      <c r="C66" t="s">
        <v>31</v>
      </c>
    </row>
    <row r="67" spans="1:3">
      <c r="A67" s="5">
        <v>45895</v>
      </c>
      <c r="B67">
        <v>236000</v>
      </c>
      <c r="C67">
        <v>15000</v>
      </c>
    </row>
    <row r="68" spans="1:3">
      <c r="A68" s="5">
        <v>45895</v>
      </c>
      <c r="B68">
        <v>-6000</v>
      </c>
      <c r="C68" t="s">
        <v>31</v>
      </c>
    </row>
    <row r="69" spans="1:3">
      <c r="A69" s="5">
        <v>45896</v>
      </c>
      <c r="B69">
        <v>92000</v>
      </c>
    </row>
    <row r="70" spans="1:3">
      <c r="A70" s="5">
        <v>45896</v>
      </c>
      <c r="B70">
        <v>-12000</v>
      </c>
      <c r="C70" t="s">
        <v>31</v>
      </c>
    </row>
    <row r="71" spans="1:3">
      <c r="A71" s="5">
        <v>45897</v>
      </c>
      <c r="B71">
        <v>438000</v>
      </c>
    </row>
    <row r="72" spans="1:3">
      <c r="A72" s="5">
        <v>45898</v>
      </c>
      <c r="B72">
        <v>188000</v>
      </c>
      <c r="C72">
        <v>12000</v>
      </c>
    </row>
    <row r="73" spans="1:3">
      <c r="A73" s="11">
        <v>45899</v>
      </c>
      <c r="B73" s="10">
        <v>269500</v>
      </c>
      <c r="C73" s="10">
        <v>6000</v>
      </c>
    </row>
    <row r="74" spans="1:3">
      <c r="A74" s="5">
        <v>45901</v>
      </c>
      <c r="B74">
        <v>-239000</v>
      </c>
      <c r="C74" t="s">
        <v>32</v>
      </c>
    </row>
    <row r="75" spans="1:3">
      <c r="A75" s="5">
        <v>45901</v>
      </c>
      <c r="B75">
        <v>301000</v>
      </c>
    </row>
    <row r="76" spans="1:3">
      <c r="A76" s="5">
        <v>45903</v>
      </c>
      <c r="B76">
        <v>-448000</v>
      </c>
      <c r="C76" t="s">
        <v>27</v>
      </c>
    </row>
    <row r="77" spans="1:3">
      <c r="A77" s="5">
        <v>45903</v>
      </c>
      <c r="B77">
        <v>-15000</v>
      </c>
      <c r="C77" t="s">
        <v>31</v>
      </c>
    </row>
    <row r="78" spans="1:3">
      <c r="A78" s="5">
        <v>45903</v>
      </c>
      <c r="B78">
        <v>64000</v>
      </c>
    </row>
    <row r="79" spans="1:3">
      <c r="A79" s="11">
        <v>45907</v>
      </c>
      <c r="B79" s="10">
        <v>-1389000</v>
      </c>
      <c r="C79" s="10" t="s">
        <v>27</v>
      </c>
    </row>
    <row r="80" spans="1:3">
      <c r="A80" s="5">
        <v>45908</v>
      </c>
      <c r="B80">
        <v>631000</v>
      </c>
      <c r="C80">
        <v>24000</v>
      </c>
    </row>
    <row r="81" spans="1:3">
      <c r="A81" s="5">
        <v>45908</v>
      </c>
      <c r="B81">
        <v>-6000</v>
      </c>
      <c r="C81" t="s">
        <v>31</v>
      </c>
    </row>
    <row r="82" spans="1:3">
      <c r="A82" s="5">
        <v>45910</v>
      </c>
      <c r="B82">
        <v>281000</v>
      </c>
    </row>
    <row r="83" spans="1:3">
      <c r="A83" s="5">
        <v>45911</v>
      </c>
      <c r="B83">
        <v>113000</v>
      </c>
    </row>
    <row r="84" spans="1:3">
      <c r="A84" s="5">
        <v>45913</v>
      </c>
      <c r="B84">
        <v>265000</v>
      </c>
      <c r="C84">
        <v>6000</v>
      </c>
    </row>
    <row r="85" spans="1:3">
      <c r="A85" s="11">
        <v>45914</v>
      </c>
      <c r="B85" s="10">
        <v>-726000</v>
      </c>
      <c r="C85" s="10" t="s">
        <v>27</v>
      </c>
    </row>
    <row r="86" spans="1:3">
      <c r="A86" s="5">
        <v>45915</v>
      </c>
      <c r="B86">
        <v>-18000</v>
      </c>
      <c r="C86" t="s">
        <v>31</v>
      </c>
    </row>
    <row r="87" spans="1:3">
      <c r="A87" s="5">
        <v>45916</v>
      </c>
      <c r="B87">
        <v>550000</v>
      </c>
      <c r="C87">
        <v>24000</v>
      </c>
    </row>
    <row r="88" spans="1:3">
      <c r="A88" s="5">
        <v>45918</v>
      </c>
      <c r="B88">
        <v>222000</v>
      </c>
      <c r="C88">
        <v>3000</v>
      </c>
    </row>
    <row r="89" spans="1:3">
      <c r="A89" s="5">
        <v>45919</v>
      </c>
      <c r="B89">
        <v>-27000</v>
      </c>
      <c r="C89" t="s">
        <v>31</v>
      </c>
    </row>
    <row r="90" spans="1:3">
      <c r="A90" s="5">
        <v>45919</v>
      </c>
      <c r="B90">
        <v>55500</v>
      </c>
    </row>
    <row r="91" spans="1:3">
      <c r="A91" s="5">
        <v>45920</v>
      </c>
      <c r="B91">
        <v>307000</v>
      </c>
      <c r="C91">
        <v>3000</v>
      </c>
    </row>
    <row r="92" spans="1:3">
      <c r="A92" s="5">
        <v>45920</v>
      </c>
      <c r="B92">
        <v>-12000</v>
      </c>
      <c r="C92" t="s">
        <v>31</v>
      </c>
    </row>
    <row r="93" spans="1:3">
      <c r="A93" s="11">
        <v>45921</v>
      </c>
      <c r="B93" s="10">
        <v>-962000</v>
      </c>
      <c r="C93" s="10" t="s">
        <v>27</v>
      </c>
    </row>
    <row r="94" spans="1:3">
      <c r="A94" s="5">
        <v>45922</v>
      </c>
      <c r="B94">
        <v>495000</v>
      </c>
      <c r="C94">
        <v>20000</v>
      </c>
    </row>
    <row r="95" spans="1:3">
      <c r="A95" s="5">
        <v>45923</v>
      </c>
      <c r="B95">
        <v>196000</v>
      </c>
      <c r="C95">
        <v>3000</v>
      </c>
    </row>
    <row r="96" spans="1:3">
      <c r="A96" s="5">
        <v>45924</v>
      </c>
      <c r="B96">
        <v>170000</v>
      </c>
      <c r="C96">
        <v>10000</v>
      </c>
    </row>
    <row r="97" spans="1:7">
      <c r="A97" s="5">
        <v>45925</v>
      </c>
      <c r="B97">
        <v>-24000</v>
      </c>
      <c r="C97" t="s">
        <v>31</v>
      </c>
    </row>
    <row r="98" spans="1:7">
      <c r="A98" s="5">
        <v>45925</v>
      </c>
      <c r="B98">
        <v>118000</v>
      </c>
    </row>
    <row r="99" spans="1:7">
      <c r="A99" s="5">
        <v>45926</v>
      </c>
      <c r="B99">
        <v>-6000</v>
      </c>
      <c r="C99" t="s">
        <v>31</v>
      </c>
    </row>
    <row r="100" spans="1:7">
      <c r="A100" s="5">
        <v>45927</v>
      </c>
      <c r="B100">
        <v>-3000</v>
      </c>
      <c r="C100" t="s">
        <v>31</v>
      </c>
    </row>
    <row r="101" spans="1:7">
      <c r="A101" s="5">
        <v>45927</v>
      </c>
      <c r="B101">
        <v>620000</v>
      </c>
      <c r="C101">
        <v>12000</v>
      </c>
    </row>
    <row r="102" spans="1:7">
      <c r="A102" s="11">
        <v>45928</v>
      </c>
      <c r="B102" s="10">
        <v>-1210000</v>
      </c>
      <c r="C102" s="10" t="s">
        <v>27</v>
      </c>
    </row>
    <row r="103" spans="1:7">
      <c r="A103" s="1">
        <v>45930</v>
      </c>
      <c r="B103">
        <v>1442000</v>
      </c>
      <c r="C103">
        <v>32000</v>
      </c>
    </row>
    <row r="104" spans="1:7">
      <c r="A104" s="1">
        <v>45931</v>
      </c>
      <c r="B104">
        <v>106000</v>
      </c>
      <c r="C104">
        <v>15000</v>
      </c>
    </row>
    <row r="105" spans="1:7">
      <c r="A105" s="1">
        <v>45933</v>
      </c>
      <c r="B105">
        <v>96000</v>
      </c>
    </row>
    <row r="106" spans="1:7">
      <c r="A106" s="9">
        <v>45934</v>
      </c>
      <c r="B106" s="10">
        <v>-1340000</v>
      </c>
      <c r="C106" s="10" t="s">
        <v>27</v>
      </c>
      <c r="G106">
        <f>2038-291-333</f>
        <v>1414</v>
      </c>
    </row>
    <row r="107" spans="1:7">
      <c r="A107" s="1">
        <v>45936</v>
      </c>
      <c r="B107">
        <v>333000</v>
      </c>
    </row>
    <row r="108" spans="1:7">
      <c r="A108" s="1">
        <v>45936</v>
      </c>
      <c r="B108">
        <v>-9000</v>
      </c>
      <c r="C108" t="s">
        <v>31</v>
      </c>
    </row>
    <row r="109" spans="1:7">
      <c r="A109" s="1">
        <v>45937</v>
      </c>
      <c r="B109">
        <v>-3000</v>
      </c>
      <c r="C109" t="s">
        <v>31</v>
      </c>
    </row>
    <row r="110" spans="1:7">
      <c r="A110" s="1">
        <v>45938</v>
      </c>
      <c r="B110">
        <v>-12000</v>
      </c>
      <c r="C110" t="s">
        <v>31</v>
      </c>
    </row>
    <row r="111" spans="1:7">
      <c r="A111" s="1">
        <v>45938</v>
      </c>
      <c r="B111">
        <v>291000</v>
      </c>
      <c r="C111">
        <v>24000</v>
      </c>
    </row>
    <row r="112" spans="1:7">
      <c r="A112" s="9">
        <v>45942</v>
      </c>
      <c r="B112" s="10">
        <v>-1590000</v>
      </c>
      <c r="C112" s="10" t="s">
        <v>27</v>
      </c>
      <c r="E112">
        <f>2011-1414</f>
        <v>597</v>
      </c>
    </row>
    <row r="113" spans="1:3">
      <c r="A113" s="1">
        <v>45943</v>
      </c>
      <c r="B113">
        <v>-21000</v>
      </c>
      <c r="C113" t="s">
        <v>31</v>
      </c>
    </row>
    <row r="114" spans="1:3">
      <c r="A114" s="1">
        <v>45944</v>
      </c>
      <c r="B114">
        <v>-3000</v>
      </c>
      <c r="C114" t="s">
        <v>31</v>
      </c>
    </row>
    <row r="115" spans="1:3">
      <c r="A115" s="1">
        <v>45945</v>
      </c>
      <c r="B115">
        <v>-3000</v>
      </c>
      <c r="C115" t="s">
        <v>31</v>
      </c>
    </row>
    <row r="116" spans="1:3">
      <c r="A116" s="1">
        <v>45947</v>
      </c>
      <c r="B116">
        <v>72000</v>
      </c>
    </row>
    <row r="117" spans="1:3">
      <c r="A117" s="1">
        <v>45947</v>
      </c>
      <c r="B117">
        <v>-9000</v>
      </c>
      <c r="C117" t="s">
        <v>31</v>
      </c>
    </row>
    <row r="118" spans="1:3">
      <c r="A118" s="1">
        <v>45948</v>
      </c>
      <c r="B118">
        <v>176000</v>
      </c>
      <c r="C118">
        <v>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5251-30E6-4E36-A2FF-4C52EE88ABE5}">
  <dimension ref="A1:E12"/>
  <sheetViews>
    <sheetView workbookViewId="0">
      <selection activeCell="F9" sqref="F9"/>
    </sheetView>
  </sheetViews>
  <sheetFormatPr defaultRowHeight="15"/>
  <cols>
    <col min="1" max="1" width="10.140625" bestFit="1" customWidth="1"/>
  </cols>
  <sheetData>
    <row r="1" spans="1:5">
      <c r="A1" s="5">
        <v>45838</v>
      </c>
      <c r="B1">
        <v>730000</v>
      </c>
      <c r="E1" t="s">
        <v>33</v>
      </c>
    </row>
    <row r="2" spans="1:5">
      <c r="A2" s="5">
        <v>45855</v>
      </c>
      <c r="B2">
        <v>95000</v>
      </c>
      <c r="E2">
        <f>SUM(B:B)</f>
        <v>0</v>
      </c>
    </row>
    <row r="3" spans="1:5">
      <c r="A3" s="5">
        <v>45858</v>
      </c>
      <c r="B3">
        <v>-730000</v>
      </c>
      <c r="C3" t="s">
        <v>28</v>
      </c>
    </row>
    <row r="4" spans="1:5">
      <c r="A4" s="5">
        <v>45863</v>
      </c>
      <c r="B4">
        <v>-95000</v>
      </c>
      <c r="C4" t="s">
        <v>28</v>
      </c>
    </row>
    <row r="5" spans="1:5">
      <c r="A5" s="5">
        <v>45882</v>
      </c>
      <c r="B5">
        <v>121000</v>
      </c>
    </row>
    <row r="6" spans="1:5">
      <c r="A6" s="5">
        <v>45895</v>
      </c>
      <c r="B6">
        <v>-121000</v>
      </c>
      <c r="C6" t="s">
        <v>27</v>
      </c>
    </row>
    <row r="7" spans="1:5">
      <c r="A7" s="5">
        <v>45896</v>
      </c>
      <c r="B7">
        <v>189500</v>
      </c>
    </row>
    <row r="8" spans="1:5">
      <c r="A8" s="5">
        <v>45896</v>
      </c>
      <c r="B8">
        <v>-189500</v>
      </c>
    </row>
    <row r="9" spans="1:5">
      <c r="A9" s="5">
        <v>45903</v>
      </c>
      <c r="B9">
        <v>52000</v>
      </c>
    </row>
    <row r="10" spans="1:5">
      <c r="A10" s="5">
        <v>45915</v>
      </c>
      <c r="B10">
        <v>-52000</v>
      </c>
      <c r="C10" t="s">
        <v>27</v>
      </c>
    </row>
    <row r="11" spans="1:5">
      <c r="A11" s="5">
        <v>45929</v>
      </c>
      <c r="B11">
        <f>(20*3500)+(10*8000)</f>
        <v>150000</v>
      </c>
    </row>
    <row r="12" spans="1:5">
      <c r="A12" s="5">
        <v>45929</v>
      </c>
      <c r="B12">
        <v>-150000</v>
      </c>
      <c r="C12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4AEA-3E19-4003-89B4-40EE46B1E41C}">
  <dimension ref="A1:E110"/>
  <sheetViews>
    <sheetView topLeftCell="A90" workbookViewId="0">
      <selection activeCell="E106" sqref="E106"/>
    </sheetView>
  </sheetViews>
  <sheetFormatPr defaultRowHeight="15"/>
  <cols>
    <col min="1" max="1" width="11.140625" bestFit="1" customWidth="1"/>
    <col min="12" max="12" width="10.140625" bestFit="1" customWidth="1"/>
  </cols>
  <sheetData>
    <row r="1" spans="1:5">
      <c r="A1" s="5">
        <v>45821</v>
      </c>
      <c r="B1">
        <v>89000</v>
      </c>
      <c r="E1" t="s">
        <v>34</v>
      </c>
    </row>
    <row r="2" spans="1:5">
      <c r="A2" s="5">
        <v>45821</v>
      </c>
      <c r="B2">
        <v>-89000</v>
      </c>
      <c r="E2">
        <f>SUM(B:B)</f>
        <v>949000</v>
      </c>
    </row>
    <row r="3" spans="1:5">
      <c r="A3" s="5">
        <v>45825</v>
      </c>
      <c r="B3">
        <v>506000</v>
      </c>
      <c r="C3">
        <v>90000</v>
      </c>
    </row>
    <row r="4" spans="1:5">
      <c r="A4" s="5">
        <v>45826</v>
      </c>
      <c r="B4">
        <v>37000</v>
      </c>
    </row>
    <row r="5" spans="1:5">
      <c r="A5" s="5">
        <v>45827</v>
      </c>
      <c r="B5">
        <v>65000</v>
      </c>
    </row>
    <row r="6" spans="1:5">
      <c r="A6" s="5">
        <v>45830</v>
      </c>
      <c r="B6">
        <v>-102000</v>
      </c>
      <c r="C6" t="s">
        <v>27</v>
      </c>
    </row>
    <row r="7" spans="1:5">
      <c r="A7" s="5">
        <v>45831</v>
      </c>
      <c r="B7">
        <v>322000</v>
      </c>
      <c r="C7">
        <v>70000</v>
      </c>
    </row>
    <row r="8" spans="1:5">
      <c r="A8" s="5">
        <v>45832</v>
      </c>
      <c r="B8">
        <v>-416000</v>
      </c>
      <c r="C8" t="s">
        <v>27</v>
      </c>
    </row>
    <row r="9" spans="1:5">
      <c r="A9" s="5">
        <v>45833</v>
      </c>
      <c r="B9">
        <v>305000</v>
      </c>
      <c r="C9">
        <v>10000</v>
      </c>
    </row>
    <row r="10" spans="1:5">
      <c r="A10" s="5">
        <v>45838</v>
      </c>
      <c r="B10">
        <v>133000</v>
      </c>
      <c r="C10">
        <v>25000</v>
      </c>
    </row>
    <row r="11" spans="1:5">
      <c r="A11" s="5">
        <v>45838</v>
      </c>
      <c r="B11">
        <v>-288000</v>
      </c>
      <c r="C11" t="s">
        <v>27</v>
      </c>
    </row>
    <row r="12" spans="1:5">
      <c r="A12" s="5">
        <v>45839</v>
      </c>
      <c r="B12">
        <v>-140000</v>
      </c>
      <c r="C12" t="s">
        <v>31</v>
      </c>
    </row>
    <row r="13" spans="1:5">
      <c r="A13" s="5">
        <v>45842</v>
      </c>
      <c r="B13">
        <v>-203000</v>
      </c>
      <c r="C13" t="s">
        <v>27</v>
      </c>
    </row>
    <row r="14" spans="1:5">
      <c r="A14" s="5">
        <v>45845</v>
      </c>
      <c r="B14">
        <v>-5000</v>
      </c>
      <c r="C14" t="s">
        <v>31</v>
      </c>
    </row>
    <row r="15" spans="1:5">
      <c r="A15" s="5">
        <v>45846</v>
      </c>
      <c r="B15">
        <v>321000</v>
      </c>
      <c r="C15">
        <v>60000</v>
      </c>
    </row>
    <row r="16" spans="1:5">
      <c r="A16" s="5">
        <v>45846</v>
      </c>
      <c r="B16">
        <v>-108000</v>
      </c>
      <c r="C16" t="s">
        <v>27</v>
      </c>
    </row>
    <row r="17" spans="1:3">
      <c r="A17" s="5">
        <v>45849</v>
      </c>
      <c r="B17">
        <v>290000</v>
      </c>
      <c r="C17">
        <v>55000</v>
      </c>
    </row>
    <row r="18" spans="1:3">
      <c r="A18" s="5">
        <v>45853</v>
      </c>
      <c r="B18">
        <v>61000</v>
      </c>
      <c r="C18">
        <v>6000</v>
      </c>
    </row>
    <row r="19" spans="1:3">
      <c r="A19" s="5">
        <v>45853</v>
      </c>
      <c r="B19">
        <v>35000</v>
      </c>
    </row>
    <row r="20" spans="1:3">
      <c r="A20" s="5">
        <v>45853</v>
      </c>
      <c r="B20">
        <v>-106000</v>
      </c>
      <c r="C20" t="s">
        <v>27</v>
      </c>
    </row>
    <row r="21" spans="1:3">
      <c r="A21" s="5">
        <v>45856</v>
      </c>
      <c r="B21">
        <v>81000</v>
      </c>
      <c r="C21">
        <v>1000</v>
      </c>
    </row>
    <row r="22" spans="1:3">
      <c r="A22" s="5">
        <v>45858</v>
      </c>
      <c r="B22">
        <v>-321000</v>
      </c>
      <c r="C22" t="s">
        <v>28</v>
      </c>
    </row>
    <row r="23" spans="1:3">
      <c r="A23" s="5">
        <v>45858</v>
      </c>
      <c r="B23">
        <v>-290000</v>
      </c>
      <c r="C23" t="s">
        <v>28</v>
      </c>
    </row>
    <row r="24" spans="1:3">
      <c r="A24" s="5">
        <v>45859</v>
      </c>
      <c r="B24">
        <v>719000</v>
      </c>
      <c r="C24">
        <v>106000</v>
      </c>
    </row>
    <row r="25" spans="1:3">
      <c r="A25" s="5">
        <v>45861</v>
      </c>
      <c r="B25">
        <v>189000</v>
      </c>
      <c r="C25">
        <v>10000</v>
      </c>
    </row>
    <row r="26" spans="1:3">
      <c r="A26" s="5">
        <v>45861</v>
      </c>
      <c r="B26">
        <v>-96000</v>
      </c>
      <c r="C26" t="s">
        <v>28</v>
      </c>
    </row>
    <row r="27" spans="1:3">
      <c r="A27" s="5">
        <v>45863</v>
      </c>
      <c r="B27">
        <v>-81000</v>
      </c>
      <c r="C27" t="s">
        <v>28</v>
      </c>
    </row>
    <row r="28" spans="1:3">
      <c r="A28" s="5">
        <v>45867</v>
      </c>
      <c r="B28">
        <v>96000</v>
      </c>
      <c r="C28">
        <v>15000</v>
      </c>
    </row>
    <row r="29" spans="1:3">
      <c r="A29" s="5">
        <v>45867</v>
      </c>
      <c r="B29">
        <v>-89000</v>
      </c>
      <c r="C29" t="s">
        <v>28</v>
      </c>
    </row>
    <row r="30" spans="1:3">
      <c r="A30" s="5">
        <v>45868</v>
      </c>
      <c r="B30">
        <v>218000</v>
      </c>
    </row>
    <row r="31" spans="1:3">
      <c r="A31" s="5">
        <v>45868</v>
      </c>
      <c r="B31">
        <v>-330000</v>
      </c>
      <c r="C31" t="s">
        <v>27</v>
      </c>
    </row>
    <row r="32" spans="1:3">
      <c r="A32" s="5">
        <v>45868</v>
      </c>
      <c r="B32">
        <v>-1000</v>
      </c>
      <c r="C32" t="s">
        <v>35</v>
      </c>
    </row>
    <row r="33" spans="1:3">
      <c r="A33" s="5">
        <v>45868</v>
      </c>
      <c r="B33">
        <v>65000</v>
      </c>
    </row>
    <row r="34" spans="1:3">
      <c r="A34" s="11">
        <v>45872</v>
      </c>
      <c r="B34" s="10">
        <v>-100000</v>
      </c>
      <c r="C34" s="10" t="s">
        <v>28</v>
      </c>
    </row>
    <row r="35" spans="1:3">
      <c r="A35" s="5">
        <v>45873</v>
      </c>
      <c r="B35">
        <v>111000</v>
      </c>
      <c r="C35">
        <v>20000</v>
      </c>
    </row>
    <row r="36" spans="1:3">
      <c r="A36" s="5">
        <v>45874</v>
      </c>
      <c r="B36">
        <v>-389000</v>
      </c>
      <c r="C36" t="s">
        <v>27</v>
      </c>
    </row>
    <row r="37" spans="1:3">
      <c r="A37" s="5">
        <v>45874</v>
      </c>
      <c r="B37">
        <v>231000</v>
      </c>
      <c r="C37">
        <v>5000</v>
      </c>
    </row>
    <row r="38" spans="1:3">
      <c r="A38" s="5">
        <v>45874</v>
      </c>
      <c r="B38">
        <f>-10000-(47*5000)</f>
        <v>-245000</v>
      </c>
      <c r="C38" t="s">
        <v>31</v>
      </c>
    </row>
    <row r="39" spans="1:3">
      <c r="A39" s="5">
        <v>45875</v>
      </c>
      <c r="B39">
        <v>193000</v>
      </c>
      <c r="C39">
        <v>20000</v>
      </c>
    </row>
    <row r="40" spans="1:3">
      <c r="A40" s="5">
        <v>45877</v>
      </c>
      <c r="B40">
        <v>106000</v>
      </c>
      <c r="C40">
        <v>60000</v>
      </c>
    </row>
    <row r="41" spans="1:3">
      <c r="A41" s="11">
        <v>45879</v>
      </c>
      <c r="B41" s="10">
        <v>-134000</v>
      </c>
      <c r="C41" s="10" t="s">
        <v>28</v>
      </c>
    </row>
    <row r="42" spans="1:3">
      <c r="A42" s="5">
        <v>45880</v>
      </c>
      <c r="B42">
        <v>-40000</v>
      </c>
      <c r="C42" t="s">
        <v>31</v>
      </c>
    </row>
    <row r="43" spans="1:3">
      <c r="A43" s="5">
        <v>45881</v>
      </c>
      <c r="B43">
        <v>96000</v>
      </c>
      <c r="C43">
        <v>20000</v>
      </c>
    </row>
    <row r="44" spans="1:3">
      <c r="A44" s="5">
        <v>45882</v>
      </c>
      <c r="B44">
        <v>-15000</v>
      </c>
      <c r="C44" t="s">
        <v>31</v>
      </c>
    </row>
    <row r="45" spans="1:3">
      <c r="A45" s="5">
        <v>45882</v>
      </c>
      <c r="B45">
        <v>72000</v>
      </c>
    </row>
    <row r="46" spans="1:3">
      <c r="A46" s="5">
        <v>45883</v>
      </c>
      <c r="B46">
        <v>-10000</v>
      </c>
      <c r="C46" t="s">
        <v>31</v>
      </c>
    </row>
    <row r="47" spans="1:3">
      <c r="A47" s="5">
        <v>45884</v>
      </c>
      <c r="B47">
        <v>-15000</v>
      </c>
      <c r="C47" t="s">
        <v>31</v>
      </c>
    </row>
    <row r="48" spans="1:3">
      <c r="A48" s="5">
        <v>45884</v>
      </c>
      <c r="B48">
        <v>-70000</v>
      </c>
      <c r="C48" t="s">
        <v>27</v>
      </c>
    </row>
    <row r="49" spans="1:3">
      <c r="A49" s="5">
        <v>45884</v>
      </c>
      <c r="B49">
        <v>177000</v>
      </c>
      <c r="C49">
        <v>15000</v>
      </c>
    </row>
    <row r="50" spans="1:3">
      <c r="A50" s="11">
        <v>45885</v>
      </c>
      <c r="B50" s="10">
        <v>-231000</v>
      </c>
      <c r="C50" s="10" t="s">
        <v>28</v>
      </c>
    </row>
    <row r="51" spans="1:3">
      <c r="A51" s="5">
        <v>45887</v>
      </c>
      <c r="B51">
        <v>443000</v>
      </c>
      <c r="C51">
        <v>128000</v>
      </c>
    </row>
    <row r="52" spans="1:3">
      <c r="A52" s="5">
        <v>45889</v>
      </c>
      <c r="B52">
        <v>-38000</v>
      </c>
      <c r="C52" t="s">
        <v>31</v>
      </c>
    </row>
    <row r="53" spans="1:3">
      <c r="A53" s="11">
        <v>45890</v>
      </c>
      <c r="B53" s="10">
        <v>-259000</v>
      </c>
      <c r="C53" s="10" t="s">
        <v>27</v>
      </c>
    </row>
    <row r="54" spans="1:3">
      <c r="A54" s="5">
        <v>45894</v>
      </c>
      <c r="B54">
        <f>557000-18000</f>
        <v>539000</v>
      </c>
      <c r="C54">
        <v>40000</v>
      </c>
    </row>
    <row r="55" spans="1:3">
      <c r="A55" s="5">
        <v>45894</v>
      </c>
      <c r="B55">
        <v>-17000</v>
      </c>
      <c r="C55" t="s">
        <v>31</v>
      </c>
    </row>
    <row r="56" spans="1:3">
      <c r="A56" s="5">
        <v>45894</v>
      </c>
      <c r="B56">
        <v>-30000</v>
      </c>
      <c r="C56" t="s">
        <v>31</v>
      </c>
    </row>
    <row r="57" spans="1:3">
      <c r="A57" s="5">
        <v>45894</v>
      </c>
      <c r="B57">
        <v>-41000</v>
      </c>
      <c r="C57" t="s">
        <v>31</v>
      </c>
    </row>
    <row r="58" spans="1:3">
      <c r="A58" s="5">
        <v>45895</v>
      </c>
      <c r="B58">
        <v>-219000</v>
      </c>
      <c r="C58" t="s">
        <v>28</v>
      </c>
    </row>
    <row r="59" spans="1:3">
      <c r="A59" s="5">
        <v>45895</v>
      </c>
      <c r="B59">
        <v>42000</v>
      </c>
      <c r="C59">
        <v>25000</v>
      </c>
    </row>
    <row r="60" spans="1:3">
      <c r="A60" s="5">
        <v>45895</v>
      </c>
      <c r="B60">
        <v>-5000</v>
      </c>
      <c r="C60" t="s">
        <v>31</v>
      </c>
    </row>
    <row r="61" spans="1:3">
      <c r="A61" s="5">
        <v>45896</v>
      </c>
      <c r="B61">
        <v>-5000</v>
      </c>
      <c r="C61" t="s">
        <v>31</v>
      </c>
    </row>
    <row r="62" spans="1:3">
      <c r="A62" s="5">
        <v>45898</v>
      </c>
      <c r="B62">
        <v>60000</v>
      </c>
      <c r="C62">
        <v>40000</v>
      </c>
    </row>
    <row r="63" spans="1:3">
      <c r="A63" s="5">
        <v>45898</v>
      </c>
      <c r="B63">
        <v>-25000</v>
      </c>
      <c r="C63" t="s">
        <v>31</v>
      </c>
    </row>
    <row r="64" spans="1:3">
      <c r="A64" s="5">
        <v>45898</v>
      </c>
      <c r="B64">
        <v>-5000</v>
      </c>
      <c r="C64" t="s">
        <v>31</v>
      </c>
    </row>
    <row r="65" spans="1:3">
      <c r="A65" s="11">
        <v>45900</v>
      </c>
      <c r="B65" s="10">
        <v>-223000</v>
      </c>
      <c r="C65" s="10" t="s">
        <v>28</v>
      </c>
    </row>
    <row r="66" spans="1:3">
      <c r="A66" s="5">
        <v>45902</v>
      </c>
      <c r="B66">
        <v>229000</v>
      </c>
      <c r="C66">
        <v>65000</v>
      </c>
    </row>
    <row r="67" spans="1:3">
      <c r="A67" s="5">
        <v>45902</v>
      </c>
      <c r="B67">
        <v>-220000</v>
      </c>
      <c r="C67" t="s">
        <v>27</v>
      </c>
    </row>
    <row r="68" spans="1:3">
      <c r="A68" s="5">
        <v>45903</v>
      </c>
      <c r="B68">
        <v>-45000</v>
      </c>
      <c r="C68" t="s">
        <v>31</v>
      </c>
    </row>
    <row r="69" spans="1:3">
      <c r="A69" s="5">
        <v>45904</v>
      </c>
      <c r="B69">
        <v>-220000</v>
      </c>
      <c r="C69" t="s">
        <v>28</v>
      </c>
    </row>
    <row r="70" spans="1:3">
      <c r="A70" s="5">
        <v>45904</v>
      </c>
      <c r="B70">
        <v>229000</v>
      </c>
      <c r="C70">
        <v>25000</v>
      </c>
    </row>
    <row r="71" spans="1:3">
      <c r="A71" s="5">
        <v>45905</v>
      </c>
      <c r="B71">
        <f>399000-65000</f>
        <v>334000</v>
      </c>
    </row>
    <row r="72" spans="1:3">
      <c r="A72" s="5">
        <v>45905</v>
      </c>
      <c r="B72">
        <v>-21000</v>
      </c>
      <c r="C72" t="s">
        <v>31</v>
      </c>
    </row>
    <row r="73" spans="1:3">
      <c r="A73" s="11">
        <v>45906</v>
      </c>
      <c r="B73" s="10">
        <v>-30000</v>
      </c>
      <c r="C73" s="10" t="s">
        <v>31</v>
      </c>
    </row>
    <row r="74" spans="1:3">
      <c r="A74" s="5">
        <v>45908</v>
      </c>
      <c r="B74">
        <v>-5000</v>
      </c>
      <c r="C74" t="s">
        <v>31</v>
      </c>
    </row>
    <row r="75" spans="1:3">
      <c r="A75" s="5">
        <v>45908</v>
      </c>
      <c r="B75">
        <f>112000-23000</f>
        <v>89000</v>
      </c>
      <c r="C75">
        <v>10000</v>
      </c>
    </row>
    <row r="76" spans="1:3">
      <c r="A76" s="5">
        <v>45908</v>
      </c>
      <c r="B76">
        <v>-266000</v>
      </c>
      <c r="C76" t="s">
        <v>27</v>
      </c>
    </row>
    <row r="77" spans="1:3">
      <c r="A77" s="5">
        <v>45913</v>
      </c>
      <c r="B77">
        <v>-26000</v>
      </c>
      <c r="C77" t="s">
        <v>31</v>
      </c>
    </row>
    <row r="78" spans="1:3">
      <c r="A78" s="11">
        <v>45913</v>
      </c>
      <c r="B78" s="10">
        <v>-30000</v>
      </c>
      <c r="C78" s="10" t="s">
        <v>31</v>
      </c>
    </row>
    <row r="79" spans="1:3">
      <c r="A79" s="5">
        <v>45917</v>
      </c>
      <c r="B79">
        <v>-350000</v>
      </c>
      <c r="C79" t="s">
        <v>27</v>
      </c>
    </row>
    <row r="80" spans="1:3">
      <c r="A80" s="5">
        <v>45919</v>
      </c>
      <c r="B80">
        <v>-9000</v>
      </c>
      <c r="C80" t="s">
        <v>31</v>
      </c>
    </row>
    <row r="81" spans="1:3">
      <c r="A81" s="11">
        <v>45919</v>
      </c>
      <c r="B81" s="10">
        <v>-400000</v>
      </c>
      <c r="C81" s="10" t="s">
        <v>28</v>
      </c>
    </row>
    <row r="82" spans="1:3">
      <c r="A82" s="5">
        <v>45920</v>
      </c>
      <c r="B82">
        <v>594000</v>
      </c>
      <c r="C82">
        <v>55000</v>
      </c>
    </row>
    <row r="83" spans="1:3">
      <c r="A83" s="5">
        <v>45922</v>
      </c>
      <c r="B83">
        <v>80000</v>
      </c>
      <c r="C83">
        <v>20000</v>
      </c>
    </row>
    <row r="84" spans="1:3">
      <c r="A84" s="5">
        <v>45924</v>
      </c>
      <c r="B84">
        <v>-30000</v>
      </c>
      <c r="C84" t="s">
        <v>31</v>
      </c>
    </row>
    <row r="85" spans="1:3">
      <c r="A85" s="5">
        <v>45926</v>
      </c>
      <c r="B85">
        <v>-20000</v>
      </c>
      <c r="C85" t="s">
        <v>31</v>
      </c>
    </row>
    <row r="86" spans="1:3">
      <c r="A86" s="5">
        <v>45926</v>
      </c>
      <c r="B86">
        <v>-50000</v>
      </c>
      <c r="C86" t="s">
        <v>28</v>
      </c>
    </row>
    <row r="87" spans="1:3">
      <c r="A87" s="5">
        <v>45926</v>
      </c>
      <c r="B87">
        <v>-20000</v>
      </c>
      <c r="C87" t="s">
        <v>31</v>
      </c>
    </row>
    <row r="88" spans="1:3">
      <c r="A88" s="11">
        <v>45927</v>
      </c>
      <c r="B88" s="10">
        <v>-15000</v>
      </c>
      <c r="C88" s="10" t="s">
        <v>31</v>
      </c>
    </row>
    <row r="89" spans="1:3">
      <c r="A89" s="5">
        <v>45929</v>
      </c>
      <c r="B89">
        <v>196000</v>
      </c>
      <c r="C89">
        <v>55000</v>
      </c>
    </row>
    <row r="90" spans="1:3">
      <c r="A90" s="5">
        <v>45930</v>
      </c>
      <c r="B90">
        <v>237000</v>
      </c>
      <c r="C90">
        <v>75000</v>
      </c>
    </row>
    <row r="91" spans="1:3">
      <c r="A91" s="5">
        <v>45930</v>
      </c>
      <c r="B91">
        <v>265000</v>
      </c>
      <c r="C91">
        <v>35000</v>
      </c>
    </row>
    <row r="92" spans="1:3">
      <c r="A92" s="5">
        <v>45930</v>
      </c>
      <c r="B92">
        <v>-36000</v>
      </c>
      <c r="C92" t="s">
        <v>31</v>
      </c>
    </row>
    <row r="93" spans="1:3">
      <c r="A93" s="5">
        <v>45931</v>
      </c>
      <c r="B93">
        <v>-200000</v>
      </c>
      <c r="C93" t="s">
        <v>24</v>
      </c>
    </row>
    <row r="94" spans="1:3">
      <c r="A94" s="5">
        <v>45932</v>
      </c>
      <c r="B94">
        <v>-5000</v>
      </c>
      <c r="C94" t="s">
        <v>31</v>
      </c>
    </row>
    <row r="95" spans="1:3">
      <c r="A95" s="5">
        <v>45932</v>
      </c>
      <c r="B95">
        <v>253000</v>
      </c>
      <c r="C95">
        <v>85000</v>
      </c>
    </row>
    <row r="96" spans="1:3">
      <c r="A96" s="5">
        <v>45933</v>
      </c>
      <c r="B96">
        <v>-57000</v>
      </c>
      <c r="C96" t="s">
        <v>31</v>
      </c>
    </row>
    <row r="97" spans="1:5">
      <c r="A97" s="5">
        <v>45934</v>
      </c>
      <c r="B97">
        <v>-300000</v>
      </c>
      <c r="C97" t="s">
        <v>28</v>
      </c>
    </row>
    <row r="98" spans="1:5">
      <c r="A98" s="11">
        <v>45934</v>
      </c>
      <c r="B98" s="10">
        <v>90000</v>
      </c>
      <c r="C98" s="10"/>
    </row>
    <row r="99" spans="1:5">
      <c r="A99" s="1">
        <v>45936</v>
      </c>
      <c r="B99">
        <v>206000</v>
      </c>
      <c r="C99">
        <v>20000</v>
      </c>
    </row>
    <row r="100" spans="1:5">
      <c r="A100" s="1">
        <v>45937</v>
      </c>
      <c r="B100">
        <f>13*-5000</f>
        <v>-65000</v>
      </c>
      <c r="C100" t="s">
        <v>31</v>
      </c>
    </row>
    <row r="101" spans="1:5">
      <c r="A101" s="1">
        <v>45937</v>
      </c>
      <c r="B101">
        <v>-221000</v>
      </c>
      <c r="C101" t="s">
        <v>27</v>
      </c>
    </row>
    <row r="102" spans="1:5">
      <c r="A102" s="1">
        <v>45938</v>
      </c>
      <c r="B102">
        <v>-61000</v>
      </c>
      <c r="C102" t="s">
        <v>31</v>
      </c>
    </row>
    <row r="103" spans="1:5">
      <c r="A103" s="1">
        <v>45938</v>
      </c>
      <c r="B103">
        <v>370000</v>
      </c>
      <c r="C103">
        <v>50000</v>
      </c>
    </row>
    <row r="104" spans="1:5">
      <c r="A104" s="1">
        <v>45939</v>
      </c>
      <c r="B104">
        <f>-15*5000</f>
        <v>-75000</v>
      </c>
      <c r="C104" t="s">
        <v>31</v>
      </c>
    </row>
    <row r="105" spans="1:5">
      <c r="A105" s="9">
        <v>45942</v>
      </c>
      <c r="B105" s="10">
        <v>-200000</v>
      </c>
      <c r="C105" s="10" t="s">
        <v>28</v>
      </c>
      <c r="E105">
        <f>949-141-292</f>
        <v>516</v>
      </c>
    </row>
    <row r="106" spans="1:5">
      <c r="A106" s="1">
        <v>45943</v>
      </c>
      <c r="B106">
        <v>141000</v>
      </c>
      <c r="C106">
        <v>30000</v>
      </c>
    </row>
    <row r="107" spans="1:5">
      <c r="A107" s="1">
        <v>45945</v>
      </c>
      <c r="B107">
        <v>292000</v>
      </c>
      <c r="C107">
        <v>40000</v>
      </c>
    </row>
    <row r="108" spans="1:5">
      <c r="A108" s="1">
        <v>45946</v>
      </c>
      <c r="B108">
        <v>-440000</v>
      </c>
      <c r="C108" t="s">
        <v>28</v>
      </c>
    </row>
    <row r="109" spans="1:5">
      <c r="A109" s="1">
        <v>45947</v>
      </c>
      <c r="B109">
        <v>-60000</v>
      </c>
      <c r="C109" t="s">
        <v>31</v>
      </c>
    </row>
    <row r="110" spans="1:5">
      <c r="C110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8D04-567D-43BE-8BA2-2C3682013E57}">
  <dimension ref="A1:H118"/>
  <sheetViews>
    <sheetView topLeftCell="A102" workbookViewId="0">
      <selection activeCell="G108" sqref="G108"/>
    </sheetView>
  </sheetViews>
  <sheetFormatPr defaultRowHeight="15"/>
  <cols>
    <col min="1" max="1" width="11.140625" bestFit="1" customWidth="1"/>
    <col min="8" max="8" width="10.140625" bestFit="1" customWidth="1"/>
  </cols>
  <sheetData>
    <row r="1" spans="1:5">
      <c r="A1" s="5">
        <v>45821</v>
      </c>
      <c r="B1">
        <v>77000</v>
      </c>
      <c r="C1">
        <v>15000</v>
      </c>
      <c r="E1" t="s">
        <v>36</v>
      </c>
    </row>
    <row r="2" spans="1:5">
      <c r="A2" s="5">
        <v>45821</v>
      </c>
      <c r="B2">
        <v>40000</v>
      </c>
      <c r="C2">
        <v>10000</v>
      </c>
      <c r="E2">
        <f>SUM(B:B)</f>
        <v>352000</v>
      </c>
    </row>
    <row r="3" spans="1:5">
      <c r="A3" s="5">
        <v>45830</v>
      </c>
      <c r="B3">
        <v>256000</v>
      </c>
      <c r="C3">
        <v>65000</v>
      </c>
    </row>
    <row r="4" spans="1:5">
      <c r="A4" s="5">
        <v>45830</v>
      </c>
      <c r="B4">
        <v>388000</v>
      </c>
      <c r="C4">
        <v>95000</v>
      </c>
    </row>
    <row r="5" spans="1:5">
      <c r="A5" s="5">
        <v>45830</v>
      </c>
      <c r="B5">
        <v>23000</v>
      </c>
      <c r="C5">
        <v>5000</v>
      </c>
    </row>
    <row r="6" spans="1:5">
      <c r="A6" s="5">
        <v>45830</v>
      </c>
      <c r="B6">
        <v>-23000</v>
      </c>
      <c r="C6" t="s">
        <v>27</v>
      </c>
    </row>
    <row r="7" spans="1:5">
      <c r="A7" s="5">
        <v>45831</v>
      </c>
      <c r="B7">
        <v>148000</v>
      </c>
      <c r="C7">
        <v>10000</v>
      </c>
    </row>
    <row r="8" spans="1:5">
      <c r="A8" s="5">
        <v>45832</v>
      </c>
      <c r="B8">
        <v>-400000</v>
      </c>
      <c r="C8" t="s">
        <v>27</v>
      </c>
    </row>
    <row r="9" spans="1:5">
      <c r="A9" s="5">
        <v>45833</v>
      </c>
      <c r="B9">
        <v>187000</v>
      </c>
      <c r="C9">
        <v>25000</v>
      </c>
    </row>
    <row r="10" spans="1:5">
      <c r="A10" s="5">
        <v>45838</v>
      </c>
      <c r="B10">
        <v>-457000</v>
      </c>
      <c r="C10" t="s">
        <v>27</v>
      </c>
    </row>
    <row r="11" spans="1:5">
      <c r="A11" s="5">
        <v>45839</v>
      </c>
      <c r="B11">
        <v>-540000</v>
      </c>
      <c r="C11" t="s">
        <v>31</v>
      </c>
    </row>
    <row r="12" spans="1:5">
      <c r="A12" s="5">
        <v>45840</v>
      </c>
      <c r="B12">
        <v>-108000</v>
      </c>
      <c r="C12" t="s">
        <v>27</v>
      </c>
    </row>
    <row r="13" spans="1:5">
      <c r="A13" s="5">
        <v>45842</v>
      </c>
      <c r="B13">
        <v>284000</v>
      </c>
      <c r="C13">
        <v>55000</v>
      </c>
    </row>
    <row r="14" spans="1:5">
      <c r="A14" s="5">
        <v>45842</v>
      </c>
      <c r="B14">
        <v>-162000</v>
      </c>
      <c r="C14" t="s">
        <v>27</v>
      </c>
    </row>
    <row r="15" spans="1:5">
      <c r="A15" s="5">
        <v>45845</v>
      </c>
      <c r="B15">
        <v>-10000</v>
      </c>
      <c r="C15" t="s">
        <v>31</v>
      </c>
    </row>
    <row r="16" spans="1:5">
      <c r="A16" s="5">
        <v>45846</v>
      </c>
      <c r="B16">
        <v>511000</v>
      </c>
      <c r="C16">
        <v>115000</v>
      </c>
    </row>
    <row r="17" spans="1:8">
      <c r="A17" s="5">
        <v>45853</v>
      </c>
      <c r="B17">
        <v>155000</v>
      </c>
      <c r="C17">
        <v>55000</v>
      </c>
    </row>
    <row r="18" spans="1:8">
      <c r="A18" s="5">
        <v>45855</v>
      </c>
      <c r="B18">
        <v>200000</v>
      </c>
      <c r="C18">
        <v>60000</v>
      </c>
    </row>
    <row r="19" spans="1:8">
      <c r="A19" s="5">
        <v>45855</v>
      </c>
      <c r="B19">
        <v>-150000</v>
      </c>
      <c r="C19" t="s">
        <v>27</v>
      </c>
      <c r="H19" s="1"/>
    </row>
    <row r="20" spans="1:8">
      <c r="A20" s="5">
        <v>45860</v>
      </c>
      <c r="B20">
        <v>-64000</v>
      </c>
      <c r="C20" t="s">
        <v>27</v>
      </c>
    </row>
    <row r="21" spans="1:8">
      <c r="A21" s="5">
        <v>45861</v>
      </c>
      <c r="B21">
        <v>436000</v>
      </c>
      <c r="C21">
        <v>120000</v>
      </c>
    </row>
    <row r="22" spans="1:8">
      <c r="A22" s="5">
        <v>45861</v>
      </c>
      <c r="B22">
        <v>-10000</v>
      </c>
      <c r="C22" t="s">
        <v>35</v>
      </c>
    </row>
    <row r="23" spans="1:8">
      <c r="A23" s="5">
        <v>45861</v>
      </c>
      <c r="B23">
        <v>-200000</v>
      </c>
      <c r="C23" t="s">
        <v>31</v>
      </c>
    </row>
    <row r="24" spans="1:8">
      <c r="A24" s="5">
        <v>45863</v>
      </c>
      <c r="B24">
        <v>182000</v>
      </c>
      <c r="C24">
        <v>70000</v>
      </c>
    </row>
    <row r="25" spans="1:8">
      <c r="A25" s="5">
        <v>45866</v>
      </c>
      <c r="B25">
        <v>18000</v>
      </c>
    </row>
    <row r="26" spans="1:8">
      <c r="A26" s="5">
        <v>45867</v>
      </c>
      <c r="B26">
        <v>-155000</v>
      </c>
      <c r="C26" t="s">
        <v>27</v>
      </c>
    </row>
    <row r="27" spans="1:8">
      <c r="A27" s="5">
        <v>45867</v>
      </c>
      <c r="B27">
        <v>118000</v>
      </c>
      <c r="C27">
        <v>15000</v>
      </c>
    </row>
    <row r="28" spans="1:8">
      <c r="A28" s="5">
        <v>45870</v>
      </c>
      <c r="B28">
        <v>-100000</v>
      </c>
      <c r="C28" t="s">
        <v>28</v>
      </c>
    </row>
    <row r="29" spans="1:8">
      <c r="A29" s="5">
        <v>45872</v>
      </c>
      <c r="B29">
        <v>-100000</v>
      </c>
      <c r="C29" t="s">
        <v>28</v>
      </c>
    </row>
    <row r="30" spans="1:8">
      <c r="A30" s="5">
        <v>45873</v>
      </c>
      <c r="B30">
        <v>241000</v>
      </c>
      <c r="C30">
        <v>90000</v>
      </c>
    </row>
    <row r="31" spans="1:8">
      <c r="A31" s="5">
        <v>45874</v>
      </c>
      <c r="B31">
        <v>71000</v>
      </c>
      <c r="C31">
        <v>30000</v>
      </c>
    </row>
    <row r="32" spans="1:8">
      <c r="A32" s="5">
        <v>45874</v>
      </c>
      <c r="B32">
        <f>-67*5000</f>
        <v>-335000</v>
      </c>
      <c r="C32" t="s">
        <v>31</v>
      </c>
    </row>
    <row r="33" spans="1:3">
      <c r="A33" s="5">
        <v>45874</v>
      </c>
      <c r="B33">
        <v>-250000</v>
      </c>
      <c r="C33" t="s">
        <v>28</v>
      </c>
    </row>
    <row r="34" spans="1:3">
      <c r="A34" s="5">
        <v>45876</v>
      </c>
      <c r="B34">
        <v>-5000</v>
      </c>
      <c r="C34" t="s">
        <v>31</v>
      </c>
    </row>
    <row r="35" spans="1:3">
      <c r="A35" s="5">
        <v>45876</v>
      </c>
      <c r="B35">
        <v>100000</v>
      </c>
      <c r="C35">
        <v>35000</v>
      </c>
    </row>
    <row r="36" spans="1:3">
      <c r="A36" s="11">
        <v>45877</v>
      </c>
      <c r="B36" s="10">
        <v>-30000</v>
      </c>
      <c r="C36" s="10" t="s">
        <v>31</v>
      </c>
    </row>
    <row r="37" spans="1:3">
      <c r="A37" s="5">
        <v>45880</v>
      </c>
      <c r="B37">
        <v>144000</v>
      </c>
      <c r="C37">
        <v>55000</v>
      </c>
    </row>
    <row r="38" spans="1:3">
      <c r="A38" s="5">
        <v>45880</v>
      </c>
      <c r="B38">
        <v>-35000</v>
      </c>
      <c r="C38" t="s">
        <v>31</v>
      </c>
    </row>
    <row r="39" spans="1:3">
      <c r="A39" s="5">
        <v>45881</v>
      </c>
      <c r="B39">
        <v>127500</v>
      </c>
      <c r="C39">
        <v>50000</v>
      </c>
    </row>
    <row r="40" spans="1:3">
      <c r="A40" s="5">
        <v>45881</v>
      </c>
      <c r="B40">
        <v>-132000</v>
      </c>
      <c r="C40" t="s">
        <v>28</v>
      </c>
    </row>
    <row r="41" spans="1:3">
      <c r="A41" s="5">
        <v>45882</v>
      </c>
      <c r="B41">
        <v>56000</v>
      </c>
      <c r="C41">
        <v>20000</v>
      </c>
    </row>
    <row r="42" spans="1:3">
      <c r="A42" s="5">
        <v>45882</v>
      </c>
      <c r="B42">
        <v>-25000</v>
      </c>
      <c r="C42" t="s">
        <v>31</v>
      </c>
    </row>
    <row r="43" spans="1:3">
      <c r="A43" s="5">
        <v>45883</v>
      </c>
      <c r="B43">
        <v>-100500</v>
      </c>
      <c r="C43" t="s">
        <v>28</v>
      </c>
    </row>
    <row r="44" spans="1:3">
      <c r="A44" s="5">
        <v>45883</v>
      </c>
      <c r="B44">
        <v>-20000</v>
      </c>
      <c r="C44" t="s">
        <v>31</v>
      </c>
    </row>
    <row r="45" spans="1:3">
      <c r="A45" s="5">
        <v>45884</v>
      </c>
      <c r="B45">
        <v>-10000</v>
      </c>
      <c r="C45" t="s">
        <v>31</v>
      </c>
    </row>
    <row r="46" spans="1:3">
      <c r="A46" s="11">
        <v>45884</v>
      </c>
      <c r="B46" s="10">
        <v>64000</v>
      </c>
      <c r="C46" s="10">
        <v>30000</v>
      </c>
    </row>
    <row r="47" spans="1:3">
      <c r="A47" s="5">
        <v>45888</v>
      </c>
      <c r="B47">
        <v>-145000</v>
      </c>
      <c r="C47" t="s">
        <v>27</v>
      </c>
    </row>
    <row r="48" spans="1:3">
      <c r="A48" s="5">
        <v>45889</v>
      </c>
      <c r="B48">
        <f>-17*5000</f>
        <v>-85000</v>
      </c>
      <c r="C48" t="s">
        <v>31</v>
      </c>
    </row>
    <row r="49" spans="1:3">
      <c r="A49" s="5">
        <v>45890</v>
      </c>
      <c r="B49">
        <v>110000</v>
      </c>
      <c r="C49">
        <v>60000</v>
      </c>
    </row>
    <row r="50" spans="1:3">
      <c r="A50" s="5">
        <v>45890</v>
      </c>
      <c r="B50">
        <v>-70000</v>
      </c>
      <c r="C50" t="s">
        <v>28</v>
      </c>
    </row>
    <row r="51" spans="1:3">
      <c r="A51" s="5">
        <v>45890</v>
      </c>
      <c r="B51">
        <v>-20000</v>
      </c>
      <c r="C51" t="s">
        <v>31</v>
      </c>
    </row>
    <row r="52" spans="1:3">
      <c r="A52" s="5">
        <v>45891</v>
      </c>
      <c r="B52">
        <v>-145000</v>
      </c>
      <c r="C52" t="s">
        <v>27</v>
      </c>
    </row>
    <row r="53" spans="1:3">
      <c r="A53" s="5">
        <v>45891</v>
      </c>
      <c r="B53">
        <v>-10000</v>
      </c>
      <c r="C53" t="s">
        <v>31</v>
      </c>
    </row>
    <row r="54" spans="1:3">
      <c r="A54" s="5">
        <v>45892</v>
      </c>
      <c r="B54">
        <v>253000</v>
      </c>
      <c r="C54">
        <v>140000</v>
      </c>
    </row>
    <row r="55" spans="1:3">
      <c r="A55" s="5">
        <v>45892</v>
      </c>
      <c r="B55">
        <v>-15000</v>
      </c>
      <c r="C55" t="s">
        <v>31</v>
      </c>
    </row>
    <row r="56" spans="1:3">
      <c r="A56" s="5">
        <v>45894</v>
      </c>
      <c r="B56">
        <v>-15000</v>
      </c>
      <c r="C56" t="s">
        <v>31</v>
      </c>
    </row>
    <row r="57" spans="1:3">
      <c r="A57" s="11">
        <v>45894</v>
      </c>
      <c r="B57" s="10">
        <v>-30000</v>
      </c>
      <c r="C57" s="10" t="s">
        <v>31</v>
      </c>
    </row>
    <row r="58" spans="1:3">
      <c r="A58" s="5">
        <v>45895</v>
      </c>
      <c r="B58">
        <v>-48000</v>
      </c>
      <c r="C58" t="s">
        <v>27</v>
      </c>
    </row>
    <row r="59" spans="1:3">
      <c r="A59" s="5">
        <v>45895</v>
      </c>
      <c r="B59">
        <v>44000</v>
      </c>
      <c r="C59">
        <v>25000</v>
      </c>
    </row>
    <row r="60" spans="1:3">
      <c r="A60" s="5">
        <v>45895</v>
      </c>
      <c r="B60">
        <v>-45000</v>
      </c>
      <c r="C60" t="s">
        <v>31</v>
      </c>
    </row>
    <row r="61" spans="1:3">
      <c r="A61" s="5">
        <v>45897</v>
      </c>
      <c r="B61">
        <v>80000</v>
      </c>
      <c r="C61">
        <v>25000</v>
      </c>
    </row>
    <row r="62" spans="1:3">
      <c r="A62" s="5">
        <v>45897</v>
      </c>
      <c r="B62">
        <v>-40000</v>
      </c>
      <c r="C62" t="s">
        <v>31</v>
      </c>
    </row>
    <row r="63" spans="1:3">
      <c r="A63" s="11">
        <v>45898</v>
      </c>
      <c r="B63" s="10">
        <v>-55000</v>
      </c>
      <c r="C63" s="10" t="s">
        <v>31</v>
      </c>
    </row>
    <row r="64" spans="1:3">
      <c r="A64" s="5">
        <v>45901</v>
      </c>
      <c r="B64">
        <v>28000</v>
      </c>
      <c r="C64">
        <v>10000</v>
      </c>
    </row>
    <row r="65" spans="1:3">
      <c r="A65" s="5">
        <v>45902</v>
      </c>
      <c r="B65">
        <v>-45000</v>
      </c>
      <c r="C65" t="s">
        <v>28</v>
      </c>
    </row>
    <row r="66" spans="1:3">
      <c r="A66" s="5">
        <v>45903</v>
      </c>
      <c r="B66">
        <v>84000</v>
      </c>
      <c r="C66">
        <v>35000</v>
      </c>
    </row>
    <row r="67" spans="1:3">
      <c r="A67" s="5">
        <v>45903</v>
      </c>
      <c r="B67">
        <v>-55000</v>
      </c>
      <c r="C67" t="s">
        <v>31</v>
      </c>
    </row>
    <row r="68" spans="1:3">
      <c r="A68" s="5">
        <v>45904</v>
      </c>
      <c r="B68">
        <v>-54000</v>
      </c>
      <c r="C68" t="s">
        <v>28</v>
      </c>
    </row>
    <row r="69" spans="1:3">
      <c r="A69" s="5">
        <v>45905</v>
      </c>
      <c r="B69">
        <v>112000</v>
      </c>
      <c r="C69">
        <v>65000</v>
      </c>
    </row>
    <row r="70" spans="1:3">
      <c r="A70" s="5">
        <v>45905</v>
      </c>
      <c r="B70">
        <v>-20000</v>
      </c>
      <c r="C70" t="s">
        <v>31</v>
      </c>
    </row>
    <row r="71" spans="1:3">
      <c r="A71" s="11">
        <v>45906</v>
      </c>
      <c r="B71" s="10">
        <v>-30000</v>
      </c>
      <c r="C71" s="10" t="s">
        <v>31</v>
      </c>
    </row>
    <row r="72" spans="1:3">
      <c r="A72" s="5">
        <v>45908</v>
      </c>
      <c r="B72">
        <v>50000</v>
      </c>
      <c r="C72">
        <v>25000</v>
      </c>
    </row>
    <row r="73" spans="1:3">
      <c r="A73" s="5">
        <v>45908</v>
      </c>
      <c r="B73">
        <v>-20000</v>
      </c>
      <c r="C73" t="s">
        <v>31</v>
      </c>
    </row>
    <row r="74" spans="1:3">
      <c r="A74" s="5">
        <v>45909</v>
      </c>
      <c r="B74">
        <v>-45000</v>
      </c>
      <c r="C74" t="s">
        <v>27</v>
      </c>
    </row>
    <row r="75" spans="1:3">
      <c r="A75" s="5">
        <v>45909</v>
      </c>
      <c r="B75">
        <v>40000</v>
      </c>
      <c r="C75">
        <v>20000</v>
      </c>
    </row>
    <row r="76" spans="1:3">
      <c r="A76" s="5">
        <v>45909</v>
      </c>
      <c r="B76">
        <v>-25000</v>
      </c>
      <c r="C76" t="s">
        <v>31</v>
      </c>
    </row>
    <row r="77" spans="1:3">
      <c r="A77" s="5">
        <v>45910</v>
      </c>
      <c r="B77">
        <v>32000</v>
      </c>
      <c r="C77">
        <v>10000</v>
      </c>
    </row>
    <row r="78" spans="1:3">
      <c r="A78" s="5">
        <v>45911</v>
      </c>
      <c r="B78">
        <v>61000</v>
      </c>
      <c r="C78">
        <v>25000</v>
      </c>
    </row>
    <row r="79" spans="1:3">
      <c r="A79" s="5">
        <v>45911</v>
      </c>
      <c r="B79">
        <v>-40000</v>
      </c>
      <c r="C79" t="s">
        <v>31</v>
      </c>
    </row>
    <row r="80" spans="1:3">
      <c r="A80" s="11">
        <v>45913</v>
      </c>
      <c r="B80" s="10">
        <v>-10000</v>
      </c>
      <c r="C80" s="10" t="s">
        <v>31</v>
      </c>
    </row>
    <row r="81" spans="1:3">
      <c r="A81" s="5">
        <v>45915</v>
      </c>
      <c r="B81">
        <v>10000</v>
      </c>
    </row>
    <row r="82" spans="1:3">
      <c r="A82" s="5">
        <v>45916</v>
      </c>
      <c r="B82">
        <v>83000</v>
      </c>
      <c r="C82">
        <v>25000</v>
      </c>
    </row>
    <row r="83" spans="1:3">
      <c r="A83" s="5">
        <v>45916</v>
      </c>
      <c r="B83">
        <v>-139000</v>
      </c>
      <c r="C83" t="s">
        <v>27</v>
      </c>
    </row>
    <row r="84" spans="1:3">
      <c r="A84" s="5">
        <v>45917</v>
      </c>
      <c r="B84">
        <v>-25000</v>
      </c>
      <c r="C84" t="s">
        <v>31</v>
      </c>
    </row>
    <row r="85" spans="1:3">
      <c r="A85" s="5">
        <v>45918</v>
      </c>
      <c r="B85">
        <v>29000</v>
      </c>
      <c r="C85">
        <v>15000</v>
      </c>
    </row>
    <row r="86" spans="1:3">
      <c r="A86" s="5">
        <v>45919</v>
      </c>
      <c r="B86">
        <v>8000</v>
      </c>
      <c r="C86">
        <v>5000</v>
      </c>
    </row>
    <row r="87" spans="1:3">
      <c r="A87" s="5">
        <v>45920</v>
      </c>
      <c r="B87">
        <v>54000</v>
      </c>
    </row>
    <row r="88" spans="1:3">
      <c r="A88" s="11">
        <v>45920</v>
      </c>
      <c r="B88" s="10">
        <v>-30000</v>
      </c>
      <c r="C88" s="10" t="s">
        <v>31</v>
      </c>
    </row>
    <row r="89" spans="1:3">
      <c r="A89" s="5">
        <v>45922</v>
      </c>
      <c r="B89">
        <v>116000</v>
      </c>
      <c r="C89">
        <v>55000</v>
      </c>
    </row>
    <row r="90" spans="1:3">
      <c r="A90" s="5">
        <v>45923</v>
      </c>
      <c r="B90">
        <v>-68000</v>
      </c>
      <c r="C90" t="s">
        <v>28</v>
      </c>
    </row>
    <row r="91" spans="1:3">
      <c r="A91" s="5">
        <v>45923</v>
      </c>
      <c r="B91">
        <v>190000</v>
      </c>
      <c r="C91">
        <v>80000</v>
      </c>
    </row>
    <row r="92" spans="1:3">
      <c r="A92" s="5">
        <v>45923</v>
      </c>
      <c r="B92">
        <v>-35000</v>
      </c>
      <c r="C92" t="s">
        <v>31</v>
      </c>
    </row>
    <row r="93" spans="1:3">
      <c r="A93" s="5">
        <v>45925</v>
      </c>
      <c r="B93">
        <v>-20000</v>
      </c>
      <c r="C93" t="s">
        <v>31</v>
      </c>
    </row>
    <row r="94" spans="1:3">
      <c r="A94" s="5">
        <v>45926</v>
      </c>
      <c r="B94">
        <v>269000</v>
      </c>
      <c r="C94">
        <v>140000</v>
      </c>
    </row>
    <row r="95" spans="1:3">
      <c r="A95" s="5">
        <v>45926</v>
      </c>
      <c r="B95">
        <v>-25000</v>
      </c>
      <c r="C95" t="s">
        <v>31</v>
      </c>
    </row>
    <row r="96" spans="1:3">
      <c r="A96" s="5">
        <v>45926</v>
      </c>
      <c r="B96">
        <v>-35000</v>
      </c>
      <c r="C96" t="s">
        <v>31</v>
      </c>
    </row>
    <row r="97" spans="1:5">
      <c r="A97" s="5">
        <v>45927</v>
      </c>
      <c r="B97">
        <v>127000</v>
      </c>
      <c r="C97">
        <v>35000</v>
      </c>
    </row>
    <row r="98" spans="1:5">
      <c r="A98" s="11">
        <v>45927</v>
      </c>
      <c r="B98" s="10">
        <v>-35000</v>
      </c>
      <c r="C98" s="10" t="s">
        <v>31</v>
      </c>
    </row>
    <row r="99" spans="1:5">
      <c r="A99" s="5">
        <v>45930</v>
      </c>
      <c r="B99">
        <v>180000</v>
      </c>
      <c r="C99">
        <v>85000</v>
      </c>
    </row>
    <row r="100" spans="1:5">
      <c r="A100" s="5">
        <v>45930</v>
      </c>
      <c r="B100">
        <v>-60000</v>
      </c>
      <c r="C100" t="s">
        <v>31</v>
      </c>
    </row>
    <row r="101" spans="1:5">
      <c r="A101" s="5">
        <v>45930</v>
      </c>
      <c r="B101">
        <v>-56000</v>
      </c>
      <c r="C101" t="s">
        <v>28</v>
      </c>
    </row>
    <row r="102" spans="1:5">
      <c r="A102" s="5">
        <v>45930</v>
      </c>
      <c r="B102">
        <v>-200000</v>
      </c>
      <c r="C102" t="s">
        <v>24</v>
      </c>
    </row>
    <row r="103" spans="1:5">
      <c r="A103" s="5">
        <v>45932</v>
      </c>
      <c r="B103">
        <v>-100000</v>
      </c>
      <c r="C103" t="s">
        <v>28</v>
      </c>
    </row>
    <row r="104" spans="1:5">
      <c r="A104" s="5">
        <v>45932</v>
      </c>
      <c r="B104">
        <v>-53000</v>
      </c>
      <c r="C104" t="s">
        <v>31</v>
      </c>
    </row>
    <row r="105" spans="1:5">
      <c r="A105" s="11">
        <v>45934</v>
      </c>
      <c r="B105" s="10">
        <v>-50000</v>
      </c>
      <c r="C105" s="10" t="s">
        <v>31</v>
      </c>
    </row>
    <row r="106" spans="1:5">
      <c r="A106" s="5">
        <v>45936</v>
      </c>
      <c r="B106">
        <v>71000</v>
      </c>
    </row>
    <row r="107" spans="1:5">
      <c r="A107" s="5">
        <v>45937</v>
      </c>
      <c r="B107">
        <v>-100000</v>
      </c>
      <c r="C107" t="s">
        <v>28</v>
      </c>
    </row>
    <row r="108" spans="1:5">
      <c r="A108" s="5">
        <v>45937</v>
      </c>
      <c r="B108">
        <v>-20000</v>
      </c>
      <c r="C108" t="s">
        <v>31</v>
      </c>
    </row>
    <row r="109" spans="1:5">
      <c r="A109" s="5">
        <v>45938</v>
      </c>
      <c r="B109">
        <v>-35000</v>
      </c>
      <c r="C109" t="s">
        <v>31</v>
      </c>
    </row>
    <row r="110" spans="1:5">
      <c r="A110" s="1">
        <v>45938</v>
      </c>
      <c r="B110">
        <v>384000</v>
      </c>
      <c r="C110">
        <v>140000</v>
      </c>
    </row>
    <row r="111" spans="1:5">
      <c r="A111" s="1">
        <v>45939</v>
      </c>
      <c r="B111">
        <v>-137000</v>
      </c>
      <c r="C111" t="s">
        <v>28</v>
      </c>
    </row>
    <row r="112" spans="1:5">
      <c r="A112" s="9">
        <v>45939</v>
      </c>
      <c r="B112" s="10">
        <f>-27*5000</f>
        <v>-135000</v>
      </c>
      <c r="C112" s="10" t="s">
        <v>31</v>
      </c>
      <c r="E112">
        <f>352-114-78</f>
        <v>160</v>
      </c>
    </row>
    <row r="113" spans="1:3">
      <c r="A113" s="1">
        <v>45943</v>
      </c>
      <c r="B113">
        <v>78000</v>
      </c>
      <c r="C113">
        <v>25000</v>
      </c>
    </row>
    <row r="114" spans="1:3">
      <c r="A114" s="1">
        <v>45944</v>
      </c>
      <c r="B114">
        <v>114000</v>
      </c>
      <c r="C114">
        <v>50000</v>
      </c>
    </row>
    <row r="115" spans="1:3">
      <c r="A115" s="1">
        <v>45944</v>
      </c>
      <c r="B115">
        <v>-35000</v>
      </c>
      <c r="C115" t="s">
        <v>31</v>
      </c>
    </row>
    <row r="116" spans="1:3">
      <c r="A116" s="1">
        <v>45944</v>
      </c>
      <c r="B116">
        <v>-100000</v>
      </c>
      <c r="C116" t="s">
        <v>28</v>
      </c>
    </row>
    <row r="117" spans="1:3">
      <c r="A117" s="1">
        <v>45945</v>
      </c>
      <c r="B117">
        <v>-25000</v>
      </c>
      <c r="C117" t="s">
        <v>31</v>
      </c>
    </row>
    <row r="118" spans="1:3">
      <c r="A118" s="1">
        <v>45946</v>
      </c>
      <c r="B118">
        <v>-75000</v>
      </c>
      <c r="C1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2025-07-14T12:59:45Z</dcterms:created>
  <dcterms:modified xsi:type="dcterms:W3CDTF">2025-10-19T12:54:12Z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2025-07-14T13:00:14Z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816690fe-a3c4-4ed6-9373-2df3664d54e5</vt:lpwstr>
  </property>
  <property fmtid="{D5CDD505-2E9C-101B-9397-08002B2CF9AE}" pid="8" name="MSIP_Label_41b88ec2-a72b-4523-9e84-0458a1764731_ContentBits">
    <vt:lpwstr>0</vt:lpwstr>
  </property>
  <property fmtid="{D5CDD505-2E9C-101B-9397-08002B2CF9AE}" pid="9" name="MSIP_Label_41b88ec2-a72b-4523-9e84-0458a1764731_Tag">
    <vt:lpwstr>10, 0, 1, 2</vt:lpwstr>
  </property>
</Properties>
</file>