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8_{ADF206BD-AF91-439F-A6E8-0EB1881E5B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H6" i="6"/>
  <c r="H5" i="6"/>
  <c r="H7" i="6"/>
  <c r="H8" i="6"/>
  <c r="H9" i="6"/>
  <c r="H10" i="6"/>
  <c r="I6" i="5"/>
  <c r="I14" i="5"/>
  <c r="I13" i="5"/>
  <c r="I12" i="5"/>
  <c r="I11" i="5"/>
  <c r="I10" i="5"/>
  <c r="I9" i="5"/>
  <c r="I8" i="5"/>
  <c r="I5" i="5"/>
  <c r="I4" i="5"/>
  <c r="I3" i="5"/>
  <c r="H4" i="4"/>
  <c r="D4" i="3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G3" i="2"/>
  <c r="G4" i="2"/>
  <c r="G5" i="2"/>
  <c r="G6" i="2"/>
  <c r="G7" i="2"/>
  <c r="G8" i="2"/>
  <c r="G9" i="2"/>
  <c r="G2" i="2"/>
  <c r="B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<sst xmlns="http://schemas.openxmlformats.org/spreadsheetml/2006/main" count="1004" uniqueCount="656">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</sst>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4" fontId="3" fillId="2" borderId="6" xfId="0" applyNumberFormat="1" applyFont="1" applyFill="1" applyBorder="1"/>
    <xf numFmtId="0" fontId="1" fillId="0" borderId="28" xfId="0" applyNumberFormat="1" applyFont="1" applyBorder="1"/>
    <xf numFmtId="0" fontId="0" fillId="0" borderId="0" xfId="0" applyNumberFormat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52" activePane="bottomLeft" state="frozen"/>
      <selection pane="bottomLeft" activeCell="E52" sqref="E5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6.109375" customWidth="1"/>
    <col min="5" max="5" width="89.664062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C4+IVATOT*C4</f>
        <v>337200</v>
      </c>
      <c r="E4" s="1" t="str">
        <f>CONCATENATE(A4," ", 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C5+IVATOT*C5</f>
        <v>387600</v>
      </c>
      <c r="E5" s="1" t="str">
        <f t="shared" ref="E5:E68" si="0">CONCATENATE(A5," ", 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C6+IVATOT*C6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C7+IVATOT*C7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C8+IVATOT*C8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C9+IVATOT*C9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C10+IVATOT*C10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C11+IVATOT*C11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C12+IVATOT*C12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C13+IVATOT*C13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C14+IVATOT*C14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C15+IVATOT*C15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C16+IVATOT*C16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C17+IVATOT*C17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C18+IVATOT*C18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C19+IVATOT*C19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C20+IVATOT*C20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C21+IVATOT*C21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C22+IVATOT*C22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C23+IVATOT*C23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C24+IVATOT*C24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C25+IVATOT*C25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C26+IVATOT*C26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C27+IVATOT*C27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C28+IVATOT*C28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C29+IVATOT*C29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C30+IVATOT*C30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C31+IVATOT*C31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C32+IVATOT*C32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C33+IVATOT*C33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C34+IVATOT*C34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C35+IVATOT*C35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C36+IVATOT*C36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C37+IVATOT*C37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C38+IVATOT*C38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C39+IVATOT*C39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C40+IVATOT*C40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C41+IVATOT*C41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C42+IVATOT*C42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C43+IVATOT*C43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C44+IVATOT*C44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C45+IVATOT*C45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C46+IVATOT*C46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C47+IVATOT*C47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C48+IVATOT*C48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C49+IVATOT*C49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C50+IVATOT*C50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C51+IVATOT*C51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C52+IVATOT*C52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C53+IVATOT*C53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C54+IVATOT*C54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C55+IVATOT*C55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C56+IVATOT*C56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C57+IVATOT*C57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C58+IVATOT*C58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C59+IVATOT*C59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C60+IVATOT*C60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C61+IVATOT*C61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C62+IVATOT*C62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C63+IVATOT*C63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C64+IVATOT*C64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C65+IVATOT*C65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C66+IVATOT*C66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C67+IVATOT*C67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C68+IVATOT*C68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C69+IVATOT*C69</f>
        <v>601200</v>
      </c>
      <c r="E69" s="1" t="str">
        <f t="shared" ref="E69:E132" si="1">CONCATENATE(A69," ", 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C70+IVATOT*C70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C71+IVATOT*C71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C72+IVATOT*C72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C73+IVATOT*C73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C74+IVATOT*C74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C75+IVATOT*C75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C76+IVATOT*C76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C77+IVATOT*C77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C78+IVATOT*C78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C79+IVATOT*C79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C80+IVATOT*C80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C81+IVATOT*C81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C82+IVATOT*C82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C83+IVATOT*C83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C84+IVATOT*C84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C85+IVATOT*C85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C86+IVATOT*C86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C87+IVATOT*C87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C88+IVATOT*C88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C89+IVATOT*C89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C90+IVATOT*C90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C91+IVATOT*C91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C92+IVATOT*C92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C93+IVATOT*C93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C94+IVATOT*C94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C95+IVATOT*C95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C96+IVATOT*C96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C97+IVATOT*C97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C98+IVATOT*C98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C99+IVATOT*C99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C100+IVATOT*C100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C101+IVATOT*C101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C102+IVATOT*C102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C103+IVATOT*C103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C104+IVATOT*C104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C105+IVATOT*C105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C106+IVATOT*C106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C107+IVATOT*C107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C108+IVATOT*C108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C109+IVATOT*C109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C110+IVATOT*C110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C111+IVATOT*C111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C112+IVATOT*C112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C113+IVATOT*C113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C114+IVATOT*C114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C115+IVATOT*C115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C116+IVATOT*C116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C117+IVATOT*C117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C118+IVATOT*C118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C119+IVATOT*C119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C120+IVATOT*C120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C121+IVATOT*C121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C122+IVATOT*C122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C123+IVATOT*C123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C124+IVATOT*C124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C125+IVATOT*C125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C126+IVATOT*C126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C127+IVATOT*C127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C128+IVATOT*C128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C129+IVATOT*C129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C130+IVATOT*C130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C131+IVATOT*C131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C132+IVATOT*C132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C133+IVATOT*C133</f>
        <v>116400</v>
      </c>
      <c r="E133" s="1" t="str">
        <f t="shared" ref="E133:E196" si="2">CONCATENATE(A133," ", 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C134+IVATOT*C134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C135+IVATOT*C135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C136+IVATOT*C136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C137+IVATOT*C137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C138+IVATOT*C138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C139+IVATOT*C139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C140+IVATOT*C140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C141+IVATOT*C141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C142+IVATOT*C142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C143+IVATOT*C143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C144+IVATOT*C144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C145+IVATOT*C145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C146+IVATOT*C146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C147+IVATOT*C147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C148+IVATOT*C148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C149+IVATOT*C149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C150+IVATOT*C150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C151+IVATOT*C151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C152+IVATOT*C152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C153+IVATOT*C153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C154+IVATOT*C154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C155+IVATOT*C155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C156+IVATOT*C156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C157+IVATOT*C157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C158+IVATOT*C158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C159+IVATOT*C159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C160+IVATOT*C160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C161+IVATOT*C161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C162+IVATOT*C162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C163+IVATOT*C163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C164+IVATOT*C164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C165+IVATOT*C165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C166+IVATOT*C166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C167+IVATOT*C167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C168+IVATOT*C168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C169+IVATOT*C169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C170+IVATOT*C170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C171+IVATOT*C171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C172+IVATOT*C172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C173+IVATOT*C173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C174+IVATOT*C174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C175+IVATOT*C175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C176+IVATOT*C176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C177+IVATOT*C177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C178+IVATOT*C178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C179+IVATOT*C179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C180+IVATOT*C180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C181+IVATOT*C181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C182+IVATOT*C182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C183+IVATOT*C183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C184+IVATOT*C184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C185+IVATOT*C185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C186+IVATOT*C186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C187+IVATOT*C187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C188+IVATOT*C188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C189+IVATOT*C189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C190+IVATOT*C190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C191+IVATOT*C191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C192+IVATOT*C192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C193+IVATOT*C193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C194+IVATOT*C194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C195+IVATOT*C195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C196+IVATOT*C196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C197+IVATOT*C197</f>
        <v>13200</v>
      </c>
      <c r="E197" s="1" t="str">
        <f t="shared" ref="E197:E260" si="3">CONCATENATE(A197," ", 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C198+IVATOT*C198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C199+IVATOT*C199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C200+IVATOT*C200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C201+IVATOT*C201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C202+IVATOT*C202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C203+IVATOT*C203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C204+IVATOT*C204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C205+IVATOT*C205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C206+IVATOT*C206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C207+IVATOT*C207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C208+IVATOT*C208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C209+IVATOT*C209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C210+IVATOT*C210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C211+IVATOT*C211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C212+IVATOT*C212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C213+IVATOT*C213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C214+IVATOT*C214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C215+IVATOT*C215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C216+IVATOT*C216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C217+IVATOT*C217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C218+IVATOT*C218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C219+IVATOT*C219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C220+IVATOT*C220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C221+IVATOT*C221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C222+IVATOT*C222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C223+IVATOT*C223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C224+IVATOT*C224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C225+IVATOT*C225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C226+IVATOT*C226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C227+IVATOT*C227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C228+IVATOT*C228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C229+IVATOT*C229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C230+IVATOT*C230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C231+IVATOT*C231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C232+IVATOT*C232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C233+IVATOT*C233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C234+IVATOT*C234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C235+IVATOT*C235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C236+IVATOT*C236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C237+IVATOT*C237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C238+IVATOT*C238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C239+IVATOT*C239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C240+IVATOT*C240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C241+IVATOT*C241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C242+IVATOT*C242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C243+IVATOT*C243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C244+IVATOT*C244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C245+IVATOT*C245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C246+IVATOT*C246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C247+IVATOT*C247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C248+IVATOT*C248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C249+IVATOT*C249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C250+IVATOT*C250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C251+IVATOT*C251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C252+IVATOT*C252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C253+IVATOT*C253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C254+IVATOT*C254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C255+IVATOT*C255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C256+IVATOT*C256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C257+IVATOT*C257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C258+IVATOT*C258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C259+IVATOT*C259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C260+IVATOT*C260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C261+IVATOT*C261</f>
        <v>272400</v>
      </c>
      <c r="E261" s="1" t="str">
        <f t="shared" ref="E261:E324" si="4">CONCATENATE(A261," ", 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C262+IVATOT*C262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C263+IVATOT*C263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C264+IVATOT*C264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C265+IVATOT*C265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C266+IVATOT*C266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C267+IVATOT*C267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C268+IVATOT*C268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C269+IVATOT*C269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C270+IVATOT*C270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C271+IVATOT*C271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C272+IVATOT*C272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C273+IVATOT*C273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C274+IVATOT*C274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C275+IVATOT*C275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C276+IVATOT*C276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C277+IVATOT*C277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C278+IVATOT*C278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C279+IVATOT*C279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C280+IVATOT*C280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C281+IVATOT*C281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C282+IVATOT*C282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C283+IVATOT*C283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C284+IVATOT*C284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C285+IVATOT*C285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C286+IVATOT*C286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C287+IVATOT*C287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C288+IVATOT*C288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C289+IVATOT*C289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C290+IVATOT*C290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C291+IVATOT*C291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C292+IVATOT*C292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C293+IVATOT*C293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C294+IVATOT*C294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C295+IVATOT*C295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C296+IVATOT*C296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C297+IVATOT*C297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C298+IVATOT*C298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C299+IVATOT*C299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C300+IVATOT*C300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C301+IVATOT*C301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C302+IVATOT*C302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C303+IVATOT*C303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C304+IVATOT*C304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C305+IVATOT*C305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C306+IVATOT*C306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C307+IVATOT*C307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C308+IVATOT*C308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C309+IVATOT*C309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C310+IVATOT*C310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C311+IVATOT*C311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C312+IVATOT*C312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C313+IVATOT*C313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C314+IVATOT*C314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C315+IVATOT*C315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C316+IVATOT*C316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C317+IVATOT*C317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C318+IVATOT*C318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C319+IVATOT*C319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C320+IVATOT*C320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C321+IVATOT*C321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C322+IVATOT*C322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C323+IVATOT*C323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C324+IVATOT*C324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C325+IVATOT*C325</f>
        <v>96000</v>
      </c>
      <c r="E325" s="1" t="str">
        <f t="shared" ref="E325:E339" si="5">CONCATENATE(A325," ", 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C326+IVATOT*C326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C327+IVATOT*C327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C328+IVATOT*C328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C329+IVATOT*C329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C330+IVATOT*C330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C331+IVATOT*C331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C332+IVATOT*C332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C333+IVATOT*C333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C334+IVATOT*C334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C335+IVATOT*C335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C336+IVATOT*C336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C337+IVATOT*C337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C338+IVATOT*C338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C339+IVATOT*C339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92" zoomScaleNormal="92" workbookViewId="0">
      <selection activeCell="E2" sqref="E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A2&amp;"-"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A3&amp;"-"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12" zoomScaleNormal="112" workbookViewId="0">
      <selection activeCell="E9" sqref="E9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1" operator="equal">
      <formula>"Discreto"</formula>
    </cfRule>
    <cfRule type="cellIs" dxfId="4" priority="2" operator="equal">
      <formula>"Buono"</formula>
    </cfRule>
    <cfRule type="cellIs" dxfId="7" priority="3" operator="equal">
      <formula>"Sufficiente"</formula>
    </cfRule>
    <cfRule type="cellIs" dxfId="6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536</v>
      </c>
      <c r="H4" s="30">
        <f>VLOOKUP(G4,Table_2[#All],2,FALSE)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A16" workbookViewId="0">
      <selection activeCell="H34" sqref="H34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36596</v>
      </c>
      <c r="B2" s="36" t="s">
        <v>586</v>
      </c>
      <c r="C2" s="36" t="s">
        <v>551</v>
      </c>
      <c r="D2" s="37">
        <v>163500</v>
      </c>
      <c r="E2" s="37">
        <v>18</v>
      </c>
    </row>
    <row r="3" spans="1:26" ht="13.5" customHeight="1" thickBot="1" x14ac:dyDescent="0.35">
      <c r="A3" s="35">
        <v>36632</v>
      </c>
      <c r="B3" s="36" t="s">
        <v>586</v>
      </c>
      <c r="C3" s="36" t="s">
        <v>551</v>
      </c>
      <c r="D3" s="37">
        <v>51800</v>
      </c>
      <c r="E3" s="37">
        <v>21</v>
      </c>
      <c r="H3" s="38" t="s">
        <v>551</v>
      </c>
      <c r="I3" s="39">
        <f>COUNTIF(C:C,"abbigliamento")</f>
        <v>11</v>
      </c>
    </row>
    <row r="4" spans="1:26" ht="13.5" customHeight="1" thickBot="1" x14ac:dyDescent="0.35">
      <c r="A4" s="35">
        <v>36554</v>
      </c>
      <c r="B4" s="36" t="s">
        <v>568</v>
      </c>
      <c r="C4" s="36" t="s">
        <v>569</v>
      </c>
      <c r="D4" s="37">
        <v>295000</v>
      </c>
      <c r="E4" s="37">
        <v>27</v>
      </c>
      <c r="H4" s="40" t="s">
        <v>555</v>
      </c>
      <c r="I4" s="39">
        <f>COUNTIF(C:C,"alimentari")</f>
        <v>5</v>
      </c>
    </row>
    <row r="5" spans="1:26" ht="13.5" customHeight="1" thickBot="1" x14ac:dyDescent="0.35">
      <c r="A5" s="35">
        <v>36593</v>
      </c>
      <c r="B5" s="36" t="s">
        <v>582</v>
      </c>
      <c r="C5" s="36" t="s">
        <v>583</v>
      </c>
      <c r="D5" s="37">
        <v>17000</v>
      </c>
      <c r="E5" s="37">
        <v>18</v>
      </c>
      <c r="H5" s="40" t="s">
        <v>558</v>
      </c>
      <c r="I5" s="39">
        <f>COUNTIF(C:C,"personale")</f>
        <v>4</v>
      </c>
    </row>
    <row r="6" spans="1:26" ht="13.5" customHeight="1" thickBot="1" x14ac:dyDescent="0.35">
      <c r="A6" s="35">
        <v>36644</v>
      </c>
      <c r="B6" s="36" t="s">
        <v>582</v>
      </c>
      <c r="C6" s="36" t="s">
        <v>583</v>
      </c>
      <c r="D6" s="37">
        <v>18000</v>
      </c>
      <c r="E6" s="37">
        <v>21</v>
      </c>
      <c r="H6" s="41" t="s">
        <v>560</v>
      </c>
      <c r="I6" s="39">
        <f>COUNTIF(C:C,H6)</f>
        <v>4</v>
      </c>
    </row>
    <row r="7" spans="1:26" ht="13.5" customHeight="1" thickBot="1" x14ac:dyDescent="0.35">
      <c r="A7" s="35">
        <v>36645</v>
      </c>
      <c r="B7" s="36" t="s">
        <v>582</v>
      </c>
      <c r="C7" s="36" t="s">
        <v>583</v>
      </c>
      <c r="D7" s="37">
        <v>19000</v>
      </c>
      <c r="E7" s="37">
        <v>12</v>
      </c>
    </row>
    <row r="8" spans="1:26" ht="13.5" customHeight="1" thickBot="1" x14ac:dyDescent="0.35">
      <c r="A8" s="35">
        <v>36573</v>
      </c>
      <c r="B8" s="36" t="s">
        <v>577</v>
      </c>
      <c r="C8" s="36" t="s">
        <v>578</v>
      </c>
      <c r="D8" s="37">
        <v>201000</v>
      </c>
      <c r="E8" s="37">
        <v>14</v>
      </c>
      <c r="H8" s="42" t="s">
        <v>553</v>
      </c>
      <c r="I8" s="62">
        <f>COUNTIF(B:B,"H&amp;B")</f>
        <v>2</v>
      </c>
    </row>
    <row r="9" spans="1:26" ht="13.5" customHeight="1" thickBot="1" x14ac:dyDescent="0.35">
      <c r="A9" s="35">
        <v>36547</v>
      </c>
      <c r="B9" s="36" t="s">
        <v>561</v>
      </c>
      <c r="C9" s="36" t="s">
        <v>562</v>
      </c>
      <c r="D9" s="37">
        <v>50800</v>
      </c>
      <c r="E9" s="37">
        <v>22</v>
      </c>
      <c r="H9" s="43" t="s">
        <v>561</v>
      </c>
      <c r="I9" s="62">
        <f>COUNTIF(B:B,"Allstate")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2">
        <f>COUNTIF(B:B,"Canon USA")</f>
        <v>1</v>
      </c>
    </row>
    <row r="11" spans="1:26" ht="13.5" customHeight="1" thickBot="1" x14ac:dyDescent="0.35">
      <c r="A11" s="35">
        <v>36573</v>
      </c>
      <c r="B11" s="36" t="s">
        <v>579</v>
      </c>
      <c r="C11" s="36" t="s">
        <v>578</v>
      </c>
      <c r="D11" s="37">
        <v>1368000</v>
      </c>
      <c r="E11" s="37">
        <v>28</v>
      </c>
      <c r="H11" s="43" t="s">
        <v>565</v>
      </c>
      <c r="I11" s="62">
        <f>COUNTIF(B:B,"America Online")</f>
        <v>1</v>
      </c>
    </row>
    <row r="12" spans="1:26" ht="13.5" customHeight="1" thickBot="1" x14ac:dyDescent="0.35">
      <c r="A12" s="35">
        <v>36597</v>
      </c>
      <c r="B12" s="36" t="s">
        <v>593</v>
      </c>
      <c r="C12" s="36" t="s">
        <v>594</v>
      </c>
      <c r="D12" s="37">
        <v>20000</v>
      </c>
      <c r="E12" s="37">
        <v>23</v>
      </c>
      <c r="H12" s="43" t="s">
        <v>570</v>
      </c>
      <c r="I12" s="62">
        <f>COUNTIF(B:B,"Biobottoms")</f>
        <v>4</v>
      </c>
    </row>
    <row r="13" spans="1:26" ht="13.5" customHeight="1" thickBot="1" x14ac:dyDescent="0.35">
      <c r="A13" s="35">
        <v>36596</v>
      </c>
      <c r="B13" s="36" t="s">
        <v>592</v>
      </c>
      <c r="C13" s="36" t="s">
        <v>583</v>
      </c>
      <c r="D13" s="37">
        <v>127950</v>
      </c>
      <c r="E13" s="37">
        <v>20</v>
      </c>
      <c r="H13" s="43" t="s">
        <v>572</v>
      </c>
      <c r="I13" s="62">
        <f>COUNTIF(B:B,"Epcot Center")</f>
        <v>2</v>
      </c>
    </row>
    <row r="14" spans="1:26" ht="13.5" customHeight="1" thickBot="1" x14ac:dyDescent="0.35">
      <c r="A14" s="35">
        <v>36609</v>
      </c>
      <c r="B14" s="36" t="s">
        <v>592</v>
      </c>
      <c r="C14" s="36" t="s">
        <v>583</v>
      </c>
      <c r="D14" s="37">
        <v>78530</v>
      </c>
      <c r="E14" s="37">
        <v>25</v>
      </c>
      <c r="H14" s="44" t="s">
        <v>575</v>
      </c>
      <c r="I14" s="62">
        <f>COUNTIF(B:B,"Biergarten")</f>
        <v>1</v>
      </c>
    </row>
    <row r="15" spans="1:26" ht="13.5" customHeight="1" x14ac:dyDescent="0.3">
      <c r="A15" s="35">
        <v>36598</v>
      </c>
      <c r="B15" s="36" t="s">
        <v>596</v>
      </c>
      <c r="C15" s="36" t="s">
        <v>581</v>
      </c>
      <c r="D15" s="37">
        <v>3950</v>
      </c>
      <c r="E15" s="37">
        <v>17</v>
      </c>
    </row>
    <row r="16" spans="1:26" ht="13.5" customHeight="1" x14ac:dyDescent="0.3">
      <c r="A16" s="35">
        <v>36614</v>
      </c>
      <c r="B16" s="36" t="s">
        <v>596</v>
      </c>
      <c r="C16" s="36" t="s">
        <v>581</v>
      </c>
      <c r="D16" s="37">
        <v>8000</v>
      </c>
      <c r="E16" s="37">
        <v>22</v>
      </c>
    </row>
    <row r="17" spans="1:5" ht="13.5" customHeight="1" x14ac:dyDescent="0.3">
      <c r="A17" s="35">
        <v>36667</v>
      </c>
      <c r="B17" s="36" t="s">
        <v>617</v>
      </c>
      <c r="C17" s="36" t="s">
        <v>597</v>
      </c>
      <c r="D17" s="37">
        <v>27350</v>
      </c>
      <c r="E17" s="37">
        <v>19</v>
      </c>
    </row>
    <row r="18" spans="1:5" ht="13.5" customHeight="1" x14ac:dyDescent="0.3">
      <c r="A18" s="35">
        <v>36545</v>
      </c>
      <c r="B18" s="36" t="s">
        <v>559</v>
      </c>
      <c r="C18" s="36" t="s">
        <v>558</v>
      </c>
      <c r="D18" s="37">
        <v>13500</v>
      </c>
      <c r="E18" s="37">
        <v>15</v>
      </c>
    </row>
    <row r="19" spans="1:5" ht="13.5" customHeight="1" x14ac:dyDescent="0.3">
      <c r="A19" s="35">
        <v>36589</v>
      </c>
      <c r="B19" s="36" t="s">
        <v>559</v>
      </c>
      <c r="C19" s="36" t="s">
        <v>558</v>
      </c>
      <c r="D19" s="37">
        <v>13500</v>
      </c>
      <c r="E19" s="37">
        <v>20</v>
      </c>
    </row>
    <row r="20" spans="1:5" ht="13.5" customHeight="1" x14ac:dyDescent="0.3">
      <c r="A20" s="35">
        <v>36637</v>
      </c>
      <c r="B20" s="36" t="s">
        <v>559</v>
      </c>
      <c r="C20" s="36" t="s">
        <v>558</v>
      </c>
      <c r="D20" s="37">
        <v>13500</v>
      </c>
      <c r="E20" s="37">
        <v>18</v>
      </c>
    </row>
    <row r="21" spans="1:5" ht="13.5" customHeight="1" x14ac:dyDescent="0.3">
      <c r="A21" s="35">
        <v>36681</v>
      </c>
      <c r="B21" s="36" t="s">
        <v>559</v>
      </c>
      <c r="C21" s="36" t="s">
        <v>558</v>
      </c>
      <c r="D21" s="37">
        <v>13500</v>
      </c>
      <c r="E21" s="37">
        <v>21</v>
      </c>
    </row>
    <row r="22" spans="1:5" ht="13.5" customHeight="1" x14ac:dyDescent="0.3">
      <c r="A22" s="35">
        <v>36665</v>
      </c>
      <c r="B22" s="36" t="s">
        <v>615</v>
      </c>
      <c r="C22" s="36" t="s">
        <v>557</v>
      </c>
      <c r="D22" s="37">
        <v>29980</v>
      </c>
      <c r="E22" s="37">
        <v>19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36580</v>
      </c>
      <c r="B24" s="36" t="s">
        <v>570</v>
      </c>
      <c r="C24" s="36" t="s">
        <v>551</v>
      </c>
      <c r="D24" s="37">
        <v>151500</v>
      </c>
      <c r="E24" s="37">
        <v>13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36632</v>
      </c>
      <c r="B26" s="36" t="s">
        <v>570</v>
      </c>
      <c r="C26" s="36" t="s">
        <v>551</v>
      </c>
      <c r="D26" s="37">
        <v>31000</v>
      </c>
      <c r="E26" s="37">
        <v>16</v>
      </c>
    </row>
    <row r="27" spans="1:5" ht="13.5" customHeight="1" x14ac:dyDescent="0.3">
      <c r="A27" s="35">
        <v>36637</v>
      </c>
      <c r="B27" s="36" t="s">
        <v>570</v>
      </c>
      <c r="C27" s="36" t="s">
        <v>551</v>
      </c>
      <c r="D27" s="37">
        <v>81500</v>
      </c>
      <c r="E27" s="37">
        <v>25</v>
      </c>
    </row>
    <row r="28" spans="1:5" ht="13.5" customHeight="1" x14ac:dyDescent="0.3">
      <c r="A28" s="35">
        <v>36697</v>
      </c>
      <c r="B28" s="36" t="s">
        <v>618</v>
      </c>
      <c r="C28" s="36" t="s">
        <v>581</v>
      </c>
      <c r="D28" s="37">
        <v>40650</v>
      </c>
      <c r="E28" s="37">
        <v>17</v>
      </c>
    </row>
    <row r="29" spans="1:5" ht="13.5" customHeight="1" x14ac:dyDescent="0.3">
      <c r="A29" s="35">
        <v>36608</v>
      </c>
      <c r="B29" s="36" t="s">
        <v>601</v>
      </c>
      <c r="C29" s="36" t="s">
        <v>551</v>
      </c>
      <c r="D29" s="37">
        <v>18230</v>
      </c>
      <c r="E29" s="37">
        <v>21</v>
      </c>
    </row>
    <row r="30" spans="1:5" ht="13.5" customHeight="1" x14ac:dyDescent="0.3">
      <c r="A30" s="35">
        <v>36642</v>
      </c>
      <c r="B30" s="36" t="s">
        <v>601</v>
      </c>
      <c r="C30" s="36" t="s">
        <v>551</v>
      </c>
      <c r="D30" s="37">
        <v>7640</v>
      </c>
      <c r="E30" s="37">
        <v>20</v>
      </c>
    </row>
    <row r="31" spans="1:5" ht="13.5" customHeight="1" x14ac:dyDescent="0.3">
      <c r="A31" s="35">
        <v>36686</v>
      </c>
      <c r="B31" s="36" t="s">
        <v>601</v>
      </c>
      <c r="C31" s="36" t="s">
        <v>551</v>
      </c>
      <c r="D31" s="37">
        <v>7640</v>
      </c>
      <c r="E31" s="37">
        <v>22</v>
      </c>
    </row>
    <row r="32" spans="1:5" ht="13.5" customHeight="1" x14ac:dyDescent="0.3">
      <c r="A32" s="35">
        <v>36548</v>
      </c>
      <c r="B32" s="36" t="s">
        <v>563</v>
      </c>
      <c r="C32" s="36" t="s">
        <v>564</v>
      </c>
      <c r="D32" s="37">
        <v>98450</v>
      </c>
      <c r="E32" s="37">
        <v>21</v>
      </c>
    </row>
    <row r="33" spans="1:5" ht="13.5" customHeight="1" x14ac:dyDescent="0.3">
      <c r="A33" s="35">
        <v>36596</v>
      </c>
      <c r="B33" s="36" t="s">
        <v>590</v>
      </c>
      <c r="C33" s="36" t="s">
        <v>584</v>
      </c>
      <c r="D33" s="37">
        <v>10730</v>
      </c>
      <c r="E33" s="37">
        <v>17</v>
      </c>
    </row>
    <row r="34" spans="1:5" ht="13.5" customHeight="1" x14ac:dyDescent="0.3">
      <c r="A34" s="35">
        <v>36666</v>
      </c>
      <c r="B34" s="36" t="s">
        <v>616</v>
      </c>
      <c r="C34" s="36" t="s">
        <v>554</v>
      </c>
      <c r="D34" s="37">
        <v>17950</v>
      </c>
      <c r="E34" s="37">
        <v>17</v>
      </c>
    </row>
    <row r="35" spans="1:5" ht="13.5" customHeight="1" x14ac:dyDescent="0.3">
      <c r="A35" s="35">
        <v>36596</v>
      </c>
      <c r="B35" s="36" t="s">
        <v>588</v>
      </c>
      <c r="C35" s="36" t="s">
        <v>589</v>
      </c>
      <c r="D35" s="37">
        <v>43500</v>
      </c>
      <c r="E35" s="37">
        <v>16</v>
      </c>
    </row>
    <row r="36" spans="1:5" ht="13.5" customHeight="1" x14ac:dyDescent="0.3">
      <c r="A36" s="35">
        <v>36534</v>
      </c>
      <c r="B36" s="36" t="s">
        <v>552</v>
      </c>
      <c r="C36" s="36" t="s">
        <v>551</v>
      </c>
      <c r="D36" s="37">
        <v>29970</v>
      </c>
      <c r="E36" s="37">
        <v>29</v>
      </c>
    </row>
    <row r="37" spans="1:5" ht="13.5" customHeight="1" x14ac:dyDescent="0.3">
      <c r="A37" s="35">
        <v>36600</v>
      </c>
      <c r="B37" s="36" t="s">
        <v>598</v>
      </c>
      <c r="C37" s="36" t="s">
        <v>599</v>
      </c>
      <c r="D37" s="37">
        <v>16650</v>
      </c>
      <c r="E37" s="37">
        <v>24</v>
      </c>
    </row>
    <row r="38" spans="1:5" ht="13.5" customHeight="1" x14ac:dyDescent="0.3">
      <c r="A38" s="35">
        <v>36558</v>
      </c>
      <c r="B38" s="36" t="s">
        <v>576</v>
      </c>
      <c r="C38" s="36" t="s">
        <v>554</v>
      </c>
      <c r="D38" s="37">
        <v>49400</v>
      </c>
      <c r="E38" s="37">
        <v>13</v>
      </c>
    </row>
    <row r="39" spans="1:5" ht="13.5" customHeight="1" x14ac:dyDescent="0.3">
      <c r="A39" s="35">
        <v>36603</v>
      </c>
      <c r="B39" s="36" t="s">
        <v>576</v>
      </c>
      <c r="C39" s="36" t="s">
        <v>554</v>
      </c>
      <c r="D39" s="37">
        <v>87300</v>
      </c>
      <c r="E39" s="37">
        <v>18</v>
      </c>
    </row>
    <row r="40" spans="1:5" ht="13.5" customHeight="1" x14ac:dyDescent="0.3">
      <c r="A40" s="35">
        <v>36609</v>
      </c>
      <c r="B40" s="36" t="s">
        <v>602</v>
      </c>
      <c r="C40" s="36" t="s">
        <v>583</v>
      </c>
      <c r="D40" s="37">
        <v>21000</v>
      </c>
      <c r="E40" s="37">
        <v>18</v>
      </c>
    </row>
    <row r="41" spans="1:5" ht="13.5" customHeight="1" x14ac:dyDescent="0.3">
      <c r="A41" s="35">
        <v>36597</v>
      </c>
      <c r="B41" s="36" t="s">
        <v>595</v>
      </c>
      <c r="C41" s="36" t="s">
        <v>584</v>
      </c>
      <c r="D41" s="37">
        <v>7850</v>
      </c>
      <c r="E41" s="37">
        <v>25</v>
      </c>
    </row>
    <row r="42" spans="1:5" ht="13.5" customHeight="1" x14ac:dyDescent="0.3">
      <c r="A42" s="35">
        <v>36596</v>
      </c>
      <c r="B42" s="36" t="s">
        <v>587</v>
      </c>
      <c r="C42" s="36" t="s">
        <v>571</v>
      </c>
      <c r="D42" s="37">
        <v>183900</v>
      </c>
      <c r="E42" s="37">
        <v>26</v>
      </c>
    </row>
    <row r="43" spans="1:5" ht="13.5" customHeight="1" x14ac:dyDescent="0.3">
      <c r="A43" s="35">
        <v>36637</v>
      </c>
      <c r="B43" s="36" t="s">
        <v>587</v>
      </c>
      <c r="C43" s="36" t="s">
        <v>571</v>
      </c>
      <c r="D43" s="37">
        <v>183900</v>
      </c>
      <c r="E43" s="37">
        <v>18</v>
      </c>
    </row>
    <row r="44" spans="1:5" ht="13.5" customHeight="1" x14ac:dyDescent="0.3">
      <c r="A44" s="35">
        <v>36596</v>
      </c>
      <c r="B44" s="36" t="s">
        <v>591</v>
      </c>
      <c r="C44" s="36" t="s">
        <v>584</v>
      </c>
      <c r="D44" s="37">
        <v>11210</v>
      </c>
      <c r="E44" s="37">
        <v>25</v>
      </c>
    </row>
    <row r="45" spans="1:5" ht="13.5" customHeight="1" x14ac:dyDescent="0.3">
      <c r="A45" s="35">
        <v>36612</v>
      </c>
      <c r="B45" s="36" t="s">
        <v>603</v>
      </c>
      <c r="C45" s="36" t="s">
        <v>604</v>
      </c>
      <c r="D45" s="37">
        <v>34900</v>
      </c>
      <c r="E45" s="37">
        <v>16</v>
      </c>
    </row>
    <row r="46" spans="1:5" ht="13.5" customHeight="1" x14ac:dyDescent="0.3">
      <c r="A46" s="35">
        <v>36576</v>
      </c>
      <c r="B46" s="36" t="s">
        <v>580</v>
      </c>
      <c r="C46" s="36" t="s">
        <v>581</v>
      </c>
      <c r="D46" s="37">
        <v>36850</v>
      </c>
      <c r="E46" s="37">
        <v>16</v>
      </c>
    </row>
    <row r="47" spans="1:5" ht="13.5" customHeight="1" x14ac:dyDescent="0.3">
      <c r="A47" s="35">
        <v>36629</v>
      </c>
      <c r="B47" s="36" t="s">
        <v>608</v>
      </c>
      <c r="C47" s="36" t="s">
        <v>609</v>
      </c>
      <c r="D47" s="37">
        <v>84500</v>
      </c>
      <c r="E47" s="37">
        <v>21</v>
      </c>
    </row>
    <row r="48" spans="1:5" ht="13.5" customHeight="1" x14ac:dyDescent="0.3">
      <c r="A48" s="35">
        <v>36553</v>
      </c>
      <c r="B48" s="36" t="s">
        <v>567</v>
      </c>
      <c r="C48" s="36" t="s">
        <v>564</v>
      </c>
      <c r="D48" s="37">
        <v>87450</v>
      </c>
      <c r="E48" s="37">
        <v>24</v>
      </c>
    </row>
    <row r="49" spans="1:5" ht="13.5" customHeight="1" x14ac:dyDescent="0.3">
      <c r="A49" s="35">
        <v>36594</v>
      </c>
      <c r="B49" s="36" t="s">
        <v>585</v>
      </c>
      <c r="C49" s="36" t="s">
        <v>584</v>
      </c>
      <c r="D49" s="37">
        <v>13400</v>
      </c>
      <c r="E49" s="37">
        <v>14</v>
      </c>
    </row>
    <row r="50" spans="1:5" ht="13.5" customHeight="1" x14ac:dyDescent="0.3">
      <c r="A50" s="35">
        <v>36595</v>
      </c>
      <c r="B50" s="36" t="s">
        <v>585</v>
      </c>
      <c r="C50" s="36" t="s">
        <v>584</v>
      </c>
      <c r="D50" s="37">
        <v>12280</v>
      </c>
      <c r="E50" s="37">
        <v>14</v>
      </c>
    </row>
    <row r="51" spans="1:5" ht="13.5" customHeight="1" x14ac:dyDescent="0.3">
      <c r="A51" s="35">
        <v>36595</v>
      </c>
      <c r="B51" s="36" t="s">
        <v>585</v>
      </c>
      <c r="C51" s="36" t="s">
        <v>584</v>
      </c>
      <c r="D51" s="37">
        <v>14670</v>
      </c>
      <c r="E51" s="37">
        <v>17</v>
      </c>
    </row>
    <row r="52" spans="1:5" ht="13.5" customHeight="1" x14ac:dyDescent="0.3">
      <c r="A52" s="35">
        <v>36624</v>
      </c>
      <c r="B52" s="36" t="s">
        <v>607</v>
      </c>
      <c r="C52" s="36" t="s">
        <v>560</v>
      </c>
      <c r="D52" s="37">
        <v>55600</v>
      </c>
      <c r="E52" s="37">
        <v>11</v>
      </c>
    </row>
    <row r="53" spans="1:5" ht="13.5" customHeight="1" x14ac:dyDescent="0.3">
      <c r="A53" s="35">
        <v>36594</v>
      </c>
      <c r="B53" s="36" t="s">
        <v>572</v>
      </c>
      <c r="C53" s="36" t="s">
        <v>554</v>
      </c>
      <c r="D53" s="37">
        <v>35900</v>
      </c>
      <c r="E53" s="37">
        <v>16</v>
      </c>
    </row>
    <row r="54" spans="1:5" ht="13.5" customHeight="1" x14ac:dyDescent="0.3">
      <c r="A54" s="35">
        <v>36595</v>
      </c>
      <c r="B54" s="36" t="s">
        <v>572</v>
      </c>
      <c r="C54" s="36" t="s">
        <v>554</v>
      </c>
      <c r="D54" s="37">
        <v>71800</v>
      </c>
      <c r="E54" s="37">
        <v>18</v>
      </c>
    </row>
    <row r="55" spans="1:5" ht="13.5" customHeight="1" x14ac:dyDescent="0.3">
      <c r="A55" s="35">
        <v>36614</v>
      </c>
      <c r="B55" s="36" t="s">
        <v>605</v>
      </c>
      <c r="C55" s="36" t="s">
        <v>554</v>
      </c>
      <c r="D55" s="37">
        <v>24660</v>
      </c>
      <c r="E55" s="37">
        <v>27</v>
      </c>
    </row>
    <row r="56" spans="1:5" ht="13.5" customHeight="1" x14ac:dyDescent="0.3">
      <c r="A56" s="35">
        <v>36666</v>
      </c>
      <c r="B56" s="36" t="s">
        <v>605</v>
      </c>
      <c r="C56" s="36" t="s">
        <v>554</v>
      </c>
      <c r="D56" s="37">
        <v>32320</v>
      </c>
      <c r="E56" s="37">
        <v>20</v>
      </c>
    </row>
    <row r="57" spans="1:5" ht="13.5" customHeight="1" x14ac:dyDescent="0.3">
      <c r="A57" s="35">
        <v>36529</v>
      </c>
      <c r="B57" s="36" t="s">
        <v>550</v>
      </c>
      <c r="C57" s="36" t="s">
        <v>551</v>
      </c>
      <c r="D57" s="37">
        <v>50000</v>
      </c>
      <c r="E57" s="37">
        <v>16</v>
      </c>
    </row>
    <row r="58" spans="1:5" ht="13.5" customHeight="1" x14ac:dyDescent="0.3">
      <c r="A58" s="35">
        <v>36598</v>
      </c>
      <c r="B58" s="36" t="s">
        <v>550</v>
      </c>
      <c r="C58" s="36" t="s">
        <v>597</v>
      </c>
      <c r="D58" s="37">
        <v>50000</v>
      </c>
      <c r="E58" s="37">
        <v>15</v>
      </c>
    </row>
    <row r="59" spans="1:5" ht="13.5" customHeight="1" x14ac:dyDescent="0.3">
      <c r="A59" s="35">
        <v>36543</v>
      </c>
      <c r="B59" s="36" t="s">
        <v>556</v>
      </c>
      <c r="C59" s="36" t="s">
        <v>557</v>
      </c>
      <c r="D59" s="37">
        <v>43500</v>
      </c>
      <c r="E59" s="37">
        <v>29</v>
      </c>
    </row>
    <row r="60" spans="1:5" ht="13.5" customHeight="1" x14ac:dyDescent="0.3">
      <c r="A60" s="35">
        <v>36685</v>
      </c>
      <c r="B60" s="36" t="s">
        <v>556</v>
      </c>
      <c r="C60" s="36" t="s">
        <v>557</v>
      </c>
      <c r="D60" s="37">
        <v>15980</v>
      </c>
      <c r="E60" s="37">
        <v>14</v>
      </c>
    </row>
    <row r="61" spans="1:5" ht="13.5" customHeight="1" x14ac:dyDescent="0.3">
      <c r="A61" s="35">
        <v>36555</v>
      </c>
      <c r="B61" s="36" t="s">
        <v>556</v>
      </c>
      <c r="C61" s="36" t="s">
        <v>571</v>
      </c>
      <c r="D61" s="37">
        <v>348980</v>
      </c>
      <c r="E61" s="37">
        <v>15</v>
      </c>
    </row>
    <row r="62" spans="1:5" ht="13.5" customHeight="1" x14ac:dyDescent="0.3">
      <c r="A62" s="35">
        <v>36705</v>
      </c>
      <c r="B62" s="36" t="s">
        <v>620</v>
      </c>
      <c r="C62" s="36" t="s">
        <v>555</v>
      </c>
      <c r="D62" s="37">
        <v>4950</v>
      </c>
      <c r="E62" s="37">
        <v>28</v>
      </c>
    </row>
    <row r="63" spans="1:5" ht="13.5" customHeight="1" x14ac:dyDescent="0.3">
      <c r="A63" s="35">
        <v>36638</v>
      </c>
      <c r="B63" s="36" t="s">
        <v>610</v>
      </c>
      <c r="C63" s="36" t="s">
        <v>555</v>
      </c>
      <c r="D63" s="37">
        <v>2010</v>
      </c>
      <c r="E63" s="37">
        <v>21</v>
      </c>
    </row>
    <row r="64" spans="1:5" ht="13.5" customHeight="1" x14ac:dyDescent="0.3">
      <c r="A64" s="35">
        <v>36645</v>
      </c>
      <c r="B64" s="36" t="s">
        <v>610</v>
      </c>
      <c r="C64" s="36" t="s">
        <v>555</v>
      </c>
      <c r="D64" s="37">
        <v>8730</v>
      </c>
      <c r="E64" s="37">
        <v>18</v>
      </c>
    </row>
    <row r="65" spans="1:5" ht="13.5" customHeight="1" x14ac:dyDescent="0.3">
      <c r="A65" s="35">
        <v>36640</v>
      </c>
      <c r="B65" s="36" t="s">
        <v>611</v>
      </c>
      <c r="C65" s="36" t="s">
        <v>604</v>
      </c>
      <c r="D65" s="37">
        <v>36300</v>
      </c>
      <c r="E65" s="37">
        <v>23</v>
      </c>
    </row>
    <row r="66" spans="1:5" ht="13.5" customHeight="1" x14ac:dyDescent="0.3">
      <c r="A66" s="35">
        <v>36558</v>
      </c>
      <c r="B66" s="36" t="s">
        <v>573</v>
      </c>
      <c r="C66" s="36" t="s">
        <v>574</v>
      </c>
      <c r="D66" s="37">
        <v>127490</v>
      </c>
      <c r="E66" s="37">
        <v>17</v>
      </c>
    </row>
    <row r="67" spans="1:5" ht="13.5" customHeight="1" x14ac:dyDescent="0.3">
      <c r="A67" s="35">
        <v>36598</v>
      </c>
      <c r="B67" s="36" t="s">
        <v>573</v>
      </c>
      <c r="C67" s="36" t="s">
        <v>574</v>
      </c>
      <c r="D67" s="37">
        <v>127490</v>
      </c>
      <c r="E67" s="37">
        <v>21</v>
      </c>
    </row>
    <row r="68" spans="1:5" ht="13.5" customHeight="1" x14ac:dyDescent="0.3">
      <c r="A68" s="35">
        <v>36616</v>
      </c>
      <c r="B68" s="36" t="s">
        <v>606</v>
      </c>
      <c r="C68" s="36" t="s">
        <v>604</v>
      </c>
      <c r="D68" s="37">
        <v>22450</v>
      </c>
      <c r="E68" s="37">
        <v>18</v>
      </c>
    </row>
    <row r="69" spans="1:5" ht="13.5" customHeight="1" x14ac:dyDescent="0.3">
      <c r="A69" s="35">
        <v>36622</v>
      </c>
      <c r="B69" s="36" t="s">
        <v>606</v>
      </c>
      <c r="C69" s="36" t="s">
        <v>604</v>
      </c>
      <c r="D69" s="37">
        <v>44950</v>
      </c>
      <c r="E69" s="37">
        <v>20</v>
      </c>
    </row>
    <row r="70" spans="1:5" ht="13.5" customHeight="1" x14ac:dyDescent="0.3">
      <c r="A70" s="35">
        <v>36604</v>
      </c>
      <c r="B70" s="36" t="s">
        <v>600</v>
      </c>
      <c r="C70" s="36" t="s">
        <v>560</v>
      </c>
      <c r="D70" s="37">
        <v>2425000</v>
      </c>
      <c r="E70" s="37">
        <v>11</v>
      </c>
    </row>
    <row r="71" spans="1:5" ht="13.5" customHeight="1" x14ac:dyDescent="0.3">
      <c r="A71" s="35">
        <v>36649</v>
      </c>
      <c r="B71" s="36" t="s">
        <v>600</v>
      </c>
      <c r="C71" s="36" t="s">
        <v>560</v>
      </c>
      <c r="D71" s="37">
        <v>2425000</v>
      </c>
      <c r="E71" s="37">
        <v>21</v>
      </c>
    </row>
    <row r="72" spans="1:5" ht="13.5" customHeight="1" x14ac:dyDescent="0.3">
      <c r="A72" s="35">
        <v>36651</v>
      </c>
      <c r="B72" s="36" t="s">
        <v>600</v>
      </c>
      <c r="C72" s="36" t="s">
        <v>560</v>
      </c>
      <c r="D72" s="37">
        <v>1860000</v>
      </c>
      <c r="E72" s="37">
        <v>19</v>
      </c>
    </row>
    <row r="73" spans="1:5" ht="13.5" customHeight="1" x14ac:dyDescent="0.3">
      <c r="A73" s="35">
        <v>36653</v>
      </c>
      <c r="B73" s="36" t="s">
        <v>613</v>
      </c>
      <c r="C73" s="36" t="s">
        <v>614</v>
      </c>
      <c r="D73" s="37">
        <v>14000</v>
      </c>
      <c r="E73" s="37">
        <v>16</v>
      </c>
    </row>
    <row r="74" spans="1:5" ht="13.5" customHeight="1" x14ac:dyDescent="0.3">
      <c r="A74" s="35">
        <v>36672</v>
      </c>
      <c r="B74" s="36" t="s">
        <v>613</v>
      </c>
      <c r="C74" s="36" t="s">
        <v>614</v>
      </c>
      <c r="D74" s="37">
        <v>15000</v>
      </c>
      <c r="E74" s="37">
        <v>20</v>
      </c>
    </row>
    <row r="75" spans="1:5" ht="13.5" customHeight="1" x14ac:dyDescent="0.3">
      <c r="A75" s="35">
        <v>36652</v>
      </c>
      <c r="B75" s="36" t="s">
        <v>612</v>
      </c>
      <c r="C75" s="36" t="s">
        <v>555</v>
      </c>
      <c r="D75" s="37">
        <v>6570</v>
      </c>
      <c r="E75" s="37">
        <v>13</v>
      </c>
    </row>
    <row r="76" spans="1:5" ht="13.5" customHeight="1" x14ac:dyDescent="0.3">
      <c r="A76" s="35">
        <v>36682</v>
      </c>
      <c r="B76" s="36" t="s">
        <v>612</v>
      </c>
      <c r="C76" s="36" t="s">
        <v>555</v>
      </c>
      <c r="D76" s="37">
        <v>8600</v>
      </c>
      <c r="E76" s="37">
        <v>22</v>
      </c>
    </row>
    <row r="77" spans="1:5" ht="13.5" customHeight="1" x14ac:dyDescent="0.3">
      <c r="A77" s="35">
        <v>36700</v>
      </c>
      <c r="B77" s="36" t="s">
        <v>619</v>
      </c>
      <c r="C77" s="36" t="s">
        <v>554</v>
      </c>
      <c r="D77" s="37">
        <v>50280</v>
      </c>
      <c r="E77" s="37">
        <v>20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1050</v>
      </c>
      <c r="E78" s="37">
        <v>21</v>
      </c>
    </row>
    <row r="79" spans="1:5" ht="13.5" customHeight="1" x14ac:dyDescent="0.3">
      <c r="A79" s="35">
        <v>36537</v>
      </c>
      <c r="B79" s="36" t="s">
        <v>553</v>
      </c>
      <c r="C79" s="36" t="s">
        <v>554</v>
      </c>
      <c r="D79" s="37">
        <v>27560</v>
      </c>
      <c r="E79" s="37">
        <v>21</v>
      </c>
    </row>
    <row r="80" spans="1:5" ht="13.5" customHeight="1" x14ac:dyDescent="0.3">
      <c r="A80" s="35">
        <v>36551</v>
      </c>
      <c r="B80" s="36" t="s">
        <v>553</v>
      </c>
      <c r="C80" s="36" t="s">
        <v>554</v>
      </c>
      <c r="D80" s="37">
        <v>45890</v>
      </c>
      <c r="E80" s="37">
        <v>18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sortState xmlns:xlrd2="http://schemas.microsoft.com/office/spreadsheetml/2017/richdata2" ref="A2:E1001">
    <sortCondition ref="B1:B1001"/>
  </sortState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B1" workbookViewId="0">
      <selection activeCell="H5" sqref="H5"/>
    </sheetView>
  </sheetViews>
  <sheetFormatPr defaultColWidth="14.44140625" defaultRowHeight="15" customHeight="1" x14ac:dyDescent="0.3"/>
  <cols>
    <col min="1" max="2" width="10.77734375" customWidth="1"/>
    <col min="3" max="3" width="10.5546875" customWidth="1"/>
    <col min="4" max="5" width="10.7773437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59" t="s">
        <v>621</v>
      </c>
      <c r="C1" s="60"/>
      <c r="D1" s="60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533</v>
      </c>
      <c r="B4" s="35">
        <v>37666</v>
      </c>
      <c r="C4" s="36" t="s">
        <v>637</v>
      </c>
      <c r="D4" s="36" t="s">
        <v>644</v>
      </c>
      <c r="E4" s="37">
        <v>266</v>
      </c>
    </row>
    <row r="5" spans="1:11" ht="12.75" customHeight="1" thickBot="1" x14ac:dyDescent="0.35">
      <c r="A5" s="36" t="s">
        <v>533</v>
      </c>
      <c r="B5" s="35">
        <v>37671</v>
      </c>
      <c r="C5" s="36" t="s">
        <v>637</v>
      </c>
      <c r="D5" s="36" t="s">
        <v>645</v>
      </c>
      <c r="E5" s="37">
        <v>221</v>
      </c>
      <c r="G5" s="49" t="s">
        <v>632</v>
      </c>
      <c r="H5" s="50">
        <f>SUMIF(C4:C26,G5,E4:E26)</f>
        <v>893.5</v>
      </c>
    </row>
    <row r="6" spans="1:11" ht="12.75" customHeight="1" thickBot="1" x14ac:dyDescent="0.35">
      <c r="A6" s="36" t="s">
        <v>534</v>
      </c>
      <c r="B6" s="35">
        <v>37699</v>
      </c>
      <c r="C6" s="36" t="s">
        <v>637</v>
      </c>
      <c r="D6" s="36" t="s">
        <v>648</v>
      </c>
      <c r="E6" s="37">
        <v>75</v>
      </c>
      <c r="G6" s="51" t="s">
        <v>628</v>
      </c>
      <c r="H6" s="50">
        <f>SUMIF(C4:C27,G6,E4:E27)</f>
        <v>121</v>
      </c>
    </row>
    <row r="7" spans="1:11" ht="12.75" customHeight="1" thickBot="1" x14ac:dyDescent="0.35">
      <c r="A7" s="36" t="s">
        <v>534</v>
      </c>
      <c r="B7" s="35">
        <v>37701</v>
      </c>
      <c r="C7" s="36" t="s">
        <v>637</v>
      </c>
      <c r="D7" s="36" t="s">
        <v>649</v>
      </c>
      <c r="E7" s="37">
        <v>270</v>
      </c>
      <c r="G7" s="51" t="s">
        <v>637</v>
      </c>
      <c r="H7" s="50">
        <f t="shared" ref="H6:H10" si="0">SUMIF(C5:C28,G7,E5:E28)</f>
        <v>566</v>
      </c>
    </row>
    <row r="8" spans="1:11" ht="12.75" customHeight="1" thickBot="1" x14ac:dyDescent="0.35">
      <c r="A8" s="36" t="s">
        <v>531</v>
      </c>
      <c r="B8" s="35">
        <v>37622</v>
      </c>
      <c r="C8" s="36" t="s">
        <v>628</v>
      </c>
      <c r="D8" s="36" t="s">
        <v>629</v>
      </c>
      <c r="E8" s="37">
        <v>23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533</v>
      </c>
      <c r="B9" s="35">
        <v>37658</v>
      </c>
      <c r="C9" s="36" t="s">
        <v>628</v>
      </c>
      <c r="D9" s="36" t="s">
        <v>629</v>
      </c>
      <c r="E9" s="37">
        <v>36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533</v>
      </c>
      <c r="B10" s="35">
        <v>37675</v>
      </c>
      <c r="C10" s="36" t="s">
        <v>628</v>
      </c>
      <c r="D10" s="36" t="s">
        <v>646</v>
      </c>
      <c r="E10" s="37">
        <v>11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534</v>
      </c>
      <c r="B11" s="35">
        <v>37690</v>
      </c>
      <c r="C11" s="36" t="s">
        <v>628</v>
      </c>
      <c r="D11" s="36" t="s">
        <v>629</v>
      </c>
      <c r="E11" s="37">
        <v>51</v>
      </c>
    </row>
    <row r="12" spans="1:11" ht="12.75" customHeight="1" x14ac:dyDescent="0.3">
      <c r="A12" s="36" t="s">
        <v>531</v>
      </c>
      <c r="B12" s="35">
        <v>37634</v>
      </c>
      <c r="C12" s="36" t="s">
        <v>635</v>
      </c>
      <c r="D12" s="36" t="s">
        <v>636</v>
      </c>
      <c r="E12" s="37">
        <v>554</v>
      </c>
    </row>
    <row r="13" spans="1:11" ht="12.75" customHeight="1" x14ac:dyDescent="0.3">
      <c r="A13" s="36" t="s">
        <v>531</v>
      </c>
      <c r="B13" s="35">
        <v>37642</v>
      </c>
      <c r="C13" s="36" t="s">
        <v>635</v>
      </c>
      <c r="D13" s="36" t="s">
        <v>640</v>
      </c>
      <c r="E13" s="37">
        <v>58</v>
      </c>
    </row>
    <row r="14" spans="1:11" ht="12.75" customHeight="1" x14ac:dyDescent="0.3">
      <c r="A14" s="36" t="s">
        <v>533</v>
      </c>
      <c r="B14" s="35">
        <v>37657</v>
      </c>
      <c r="C14" s="36" t="s">
        <v>635</v>
      </c>
      <c r="D14" s="36" t="s">
        <v>640</v>
      </c>
      <c r="E14" s="37">
        <v>23</v>
      </c>
    </row>
    <row r="15" spans="1:11" ht="12.75" customHeight="1" x14ac:dyDescent="0.3">
      <c r="A15" s="36" t="s">
        <v>533</v>
      </c>
      <c r="B15" s="35">
        <v>37673</v>
      </c>
      <c r="C15" s="36" t="s">
        <v>635</v>
      </c>
      <c r="D15" s="36" t="s">
        <v>640</v>
      </c>
      <c r="E15" s="37">
        <v>56</v>
      </c>
    </row>
    <row r="16" spans="1:11" ht="12.75" customHeight="1" x14ac:dyDescent="0.3">
      <c r="A16" s="36" t="s">
        <v>533</v>
      </c>
      <c r="B16" s="35">
        <v>37678</v>
      </c>
      <c r="C16" s="36" t="s">
        <v>635</v>
      </c>
      <c r="D16" s="36" t="s">
        <v>640</v>
      </c>
      <c r="E16" s="37">
        <v>25</v>
      </c>
    </row>
    <row r="17" spans="1:5" ht="12.75" customHeight="1" x14ac:dyDescent="0.3">
      <c r="A17" s="36" t="s">
        <v>534</v>
      </c>
      <c r="B17" s="35">
        <v>37685</v>
      </c>
      <c r="C17" s="36" t="s">
        <v>635</v>
      </c>
      <c r="D17" s="36" t="s">
        <v>640</v>
      </c>
      <c r="E17" s="37">
        <v>30</v>
      </c>
    </row>
    <row r="18" spans="1:5" ht="12.75" customHeight="1" x14ac:dyDescent="0.3">
      <c r="A18" s="36" t="s">
        <v>534</v>
      </c>
      <c r="B18" s="35">
        <v>37705</v>
      </c>
      <c r="C18" s="36" t="s">
        <v>635</v>
      </c>
      <c r="D18" s="36" t="s">
        <v>640</v>
      </c>
      <c r="E18" s="37">
        <v>20</v>
      </c>
    </row>
    <row r="19" spans="1:5" ht="12.75" customHeight="1" x14ac:dyDescent="0.3">
      <c r="A19" s="36" t="s">
        <v>531</v>
      </c>
      <c r="B19" s="35">
        <v>37626</v>
      </c>
      <c r="C19" s="36" t="s">
        <v>630</v>
      </c>
      <c r="D19" s="36" t="s">
        <v>631</v>
      </c>
      <c r="E19" s="37">
        <v>25</v>
      </c>
    </row>
    <row r="20" spans="1:5" ht="12.75" customHeight="1" x14ac:dyDescent="0.3">
      <c r="A20" s="36" t="s">
        <v>531</v>
      </c>
      <c r="B20" s="35">
        <v>37635</v>
      </c>
      <c r="C20" s="36" t="s">
        <v>630</v>
      </c>
      <c r="D20" s="36" t="s">
        <v>638</v>
      </c>
      <c r="E20" s="37">
        <v>569</v>
      </c>
    </row>
    <row r="21" spans="1:5" ht="12.75" customHeight="1" x14ac:dyDescent="0.3">
      <c r="A21" s="36" t="s">
        <v>531</v>
      </c>
      <c r="B21" s="35">
        <v>37650</v>
      </c>
      <c r="C21" s="36" t="s">
        <v>630</v>
      </c>
      <c r="D21" s="36" t="s">
        <v>641</v>
      </c>
      <c r="E21" s="37">
        <v>885</v>
      </c>
    </row>
    <row r="22" spans="1:5" ht="12.75" customHeight="1" x14ac:dyDescent="0.3">
      <c r="A22" s="36" t="s">
        <v>531</v>
      </c>
      <c r="B22" s="35">
        <v>10</v>
      </c>
      <c r="C22" s="36" t="s">
        <v>633</v>
      </c>
      <c r="D22" s="36" t="s">
        <v>634</v>
      </c>
      <c r="E22" s="37">
        <v>69</v>
      </c>
    </row>
    <row r="23" spans="1:5" ht="12.75" customHeight="1" x14ac:dyDescent="0.3">
      <c r="A23" s="36" t="s">
        <v>533</v>
      </c>
      <c r="B23" s="35">
        <v>37653</v>
      </c>
      <c r="C23" s="36" t="s">
        <v>632</v>
      </c>
      <c r="D23" s="36" t="s">
        <v>642</v>
      </c>
      <c r="E23" s="37">
        <v>821</v>
      </c>
    </row>
    <row r="24" spans="1:5" ht="12.75" customHeight="1" x14ac:dyDescent="0.3">
      <c r="A24" s="36" t="s">
        <v>534</v>
      </c>
      <c r="B24" s="35">
        <v>37682</v>
      </c>
      <c r="C24" s="36" t="s">
        <v>632</v>
      </c>
      <c r="D24" s="36" t="s">
        <v>647</v>
      </c>
      <c r="E24" s="37">
        <v>72.5</v>
      </c>
    </row>
    <row r="25" spans="1:5" ht="12.75" customHeight="1" x14ac:dyDescent="0.3">
      <c r="A25" s="36" t="s">
        <v>533</v>
      </c>
      <c r="B25" s="35">
        <v>37663</v>
      </c>
      <c r="C25" s="36" t="s">
        <v>639</v>
      </c>
      <c r="D25" s="36" t="s">
        <v>643</v>
      </c>
      <c r="E25" s="37">
        <v>5</v>
      </c>
    </row>
    <row r="26" spans="1:5" ht="12.75" customHeight="1" x14ac:dyDescent="0.3">
      <c r="A26" s="36" t="s">
        <v>534</v>
      </c>
      <c r="B26" s="35">
        <v>37695</v>
      </c>
      <c r="C26" s="36" t="s">
        <v>639</v>
      </c>
      <c r="D26" s="36" t="s">
        <v>643</v>
      </c>
      <c r="E26" s="37">
        <v>14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sortState xmlns:xlrd2="http://schemas.microsoft.com/office/spreadsheetml/2017/richdata2" ref="A4:E26">
    <sortCondition ref="C3:C26"/>
  </sortState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2.2187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61">
        <v>45350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3">
        <f ca="1">TODAY()-A7</f>
        <v>7728</v>
      </c>
      <c r="I7">
        <f>NETWORKDAYS(A7,oggi)</f>
        <v>5521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3">
        <f t="shared" ref="H8:H29" ca="1" si="3">TODAY()-A8</f>
        <v>8089</v>
      </c>
      <c r="I8">
        <f>NETWORKDAYS(A8,oggi)</f>
        <v>5778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3">
        <f t="shared" ca="1" si="3"/>
        <v>6632</v>
      </c>
      <c r="I9">
        <f>NETWORKDAYS(A9,oggi)</f>
        <v>4738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3">
        <f t="shared" ca="1" si="3"/>
        <v>7716</v>
      </c>
      <c r="I10">
        <f>NETWORKDAYS(A10,oggi)</f>
        <v>5513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3">
        <f t="shared" ca="1" si="3"/>
        <v>7715</v>
      </c>
      <c r="I11">
        <f>NETWORKDAYS(A11,oggi)</f>
        <v>5512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3">
        <f t="shared" ca="1" si="3"/>
        <v>7708</v>
      </c>
      <c r="I12">
        <f>NETWORKDAYS(A12,oggi)</f>
        <v>5507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3">
        <f t="shared" ca="1" si="3"/>
        <v>7700</v>
      </c>
      <c r="I13">
        <f>NETWORKDAYS(A13,oggi)</f>
        <v>5501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3">
        <f t="shared" ca="1" si="3"/>
        <v>7697</v>
      </c>
      <c r="I14">
        <f>NETWORKDAYS(A14,oggi)</f>
        <v>5498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3">
        <f t="shared" ca="1" si="3"/>
        <v>7693</v>
      </c>
      <c r="I15">
        <f>NETWORKDAYS(A15,oggi)</f>
        <v>5496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3">
        <f t="shared" ca="1" si="3"/>
        <v>7692</v>
      </c>
      <c r="I16">
        <f>NETWORKDAYS(A16,oggi)</f>
        <v>5495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3">
        <f t="shared" ca="1" si="3"/>
        <v>7687</v>
      </c>
      <c r="I17">
        <f>NETWORKDAYS(A17,oggi)</f>
        <v>5492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3">
        <f t="shared" ca="1" si="3"/>
        <v>7684</v>
      </c>
      <c r="I18">
        <f>NETWORKDAYS(A18,oggi)</f>
        <v>5489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3">
        <f t="shared" ca="1" si="3"/>
        <v>6948</v>
      </c>
      <c r="I19">
        <f>NETWORKDAYS(A19,oggi)</f>
        <v>4963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3">
        <f t="shared" ca="1" si="3"/>
        <v>7677</v>
      </c>
      <c r="I20">
        <f>NETWORKDAYS(A20,oggi)</f>
        <v>5484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3">
        <f t="shared" ca="1" si="3"/>
        <v>7675</v>
      </c>
      <c r="I21">
        <f>NETWORKDAYS(A21,oggi)</f>
        <v>5483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3">
        <f t="shared" ca="1" si="3"/>
        <v>7672</v>
      </c>
      <c r="I22">
        <f>NETWORKDAYS(A22,oggi)</f>
        <v>5481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3">
        <f t="shared" ca="1" si="3"/>
        <v>7302</v>
      </c>
      <c r="I23">
        <f>NETWORKDAYS(A23,oggi)</f>
        <v>5217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3">
        <f t="shared" ca="1" si="3"/>
        <v>7665</v>
      </c>
      <c r="I24">
        <f>NETWORKDAYS(A24,oggi)</f>
        <v>5476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3">
        <f t="shared" ca="1" si="3"/>
        <v>7660</v>
      </c>
      <c r="I25">
        <f>NETWORKDAYS(A25,oggi)</f>
        <v>5473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3">
        <f t="shared" ca="1" si="3"/>
        <v>7655</v>
      </c>
      <c r="I26">
        <f>NETWORKDAYS(A26,oggi)</f>
        <v>5468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3">
        <f t="shared" ca="1" si="3"/>
        <v>7285</v>
      </c>
      <c r="I27">
        <f>NETWORKDAYS(A27,oggi)</f>
        <v>5204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3">
        <f t="shared" ca="1" si="3"/>
        <v>5822</v>
      </c>
      <c r="I28">
        <f>NETWORKDAYS(A28,oggi)</f>
        <v>4159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3">
        <f t="shared" ca="1" si="3"/>
        <v>7645</v>
      </c>
      <c r="I29">
        <f>NETWORKDAYS(A29,oggi)</f>
        <v>5462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Martina Gagliardo</cp:lastModifiedBy>
  <dcterms:created xsi:type="dcterms:W3CDTF">2005-04-12T12:35:30Z</dcterms:created>
  <dcterms:modified xsi:type="dcterms:W3CDTF">2024-02-28T21:31:59Z</dcterms:modified>
</cp:coreProperties>
</file>