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ruckne\GitHub\Louisa Durkin\data\land\"/>
    </mc:Choice>
  </mc:AlternateContent>
  <bookViews>
    <workbookView xWindow="0" yWindow="0" windowWidth="30720" windowHeight="13512"/>
  </bookViews>
  <sheets>
    <sheet name="grazing_yields_new" sheetId="2" r:id="rId1"/>
    <sheet name="grazing" sheetId="1" r:id="rId2"/>
    <sheet name="fao_comparison" sheetId="3" r:id="rId3"/>
  </sheets>
  <definedNames>
    <definedName name="_xlnm._FilterDatabase" localSheetId="2" hidden="1">fao_comparison!$A$1:$G$193</definedName>
    <definedName name="_xlnm._FilterDatabase" localSheetId="1" hidden="1">grazing!$A$1:$E$193</definedName>
    <definedName name="_xlnm._FilterDatabase" localSheetId="0" hidden="1">grazing_yields_new!$A$1:$I$204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3" i="3" l="1"/>
  <c r="K192" i="3"/>
  <c r="K191" i="3"/>
  <c r="K190" i="3"/>
  <c r="K189" i="3"/>
  <c r="K188" i="3"/>
  <c r="K187" i="3"/>
  <c r="K186" i="3"/>
  <c r="K185" i="3"/>
  <c r="K184" i="3"/>
  <c r="K183" i="3"/>
  <c r="K182" i="3"/>
  <c r="L182" i="3" s="1"/>
  <c r="M182" i="3" s="1"/>
  <c r="N182" i="3" s="1"/>
  <c r="O182" i="3" s="1"/>
  <c r="K181" i="3"/>
  <c r="K180" i="3"/>
  <c r="K179" i="3"/>
  <c r="K178" i="3"/>
  <c r="K177" i="3"/>
  <c r="K176" i="3"/>
  <c r="K175" i="3"/>
  <c r="K174" i="3"/>
  <c r="K173" i="3"/>
  <c r="K172" i="3"/>
  <c r="K171" i="3"/>
  <c r="K170" i="3"/>
  <c r="L170" i="3" s="1"/>
  <c r="M170" i="3" s="1"/>
  <c r="N170" i="3" s="1"/>
  <c r="O170" i="3" s="1"/>
  <c r="K169" i="3"/>
  <c r="K168" i="3"/>
  <c r="K167" i="3"/>
  <c r="K166" i="3"/>
  <c r="L166" i="3" s="1"/>
  <c r="M166" i="3" s="1"/>
  <c r="N166" i="3" s="1"/>
  <c r="O166" i="3" s="1"/>
  <c r="K165" i="3"/>
  <c r="K164" i="3"/>
  <c r="K163" i="3"/>
  <c r="K162" i="3"/>
  <c r="L162" i="3" s="1"/>
  <c r="M162" i="3" s="1"/>
  <c r="N162" i="3" s="1"/>
  <c r="O162" i="3" s="1"/>
  <c r="K161" i="3"/>
  <c r="K160" i="3"/>
  <c r="L160" i="3" s="1"/>
  <c r="M160" i="3" s="1"/>
  <c r="N160" i="3" s="1"/>
  <c r="O160" i="3" s="1"/>
  <c r="K159" i="3"/>
  <c r="K158" i="3"/>
  <c r="L158" i="3" s="1"/>
  <c r="M158" i="3" s="1"/>
  <c r="N158" i="3" s="1"/>
  <c r="O158" i="3" s="1"/>
  <c r="K157" i="3"/>
  <c r="K156" i="3"/>
  <c r="K155" i="3"/>
  <c r="K154" i="3"/>
  <c r="L154" i="3" s="1"/>
  <c r="M154" i="3" s="1"/>
  <c r="N154" i="3" s="1"/>
  <c r="O154" i="3" s="1"/>
  <c r="K153" i="3"/>
  <c r="K152" i="3"/>
  <c r="L152" i="3" s="1"/>
  <c r="M152" i="3" s="1"/>
  <c r="N152" i="3" s="1"/>
  <c r="O152" i="3" s="1"/>
  <c r="K151" i="3"/>
  <c r="K150" i="3"/>
  <c r="L150" i="3" s="1"/>
  <c r="M150" i="3" s="1"/>
  <c r="N150" i="3" s="1"/>
  <c r="O150" i="3" s="1"/>
  <c r="K149" i="3"/>
  <c r="K148" i="3"/>
  <c r="K147" i="3"/>
  <c r="K146" i="3"/>
  <c r="L146" i="3" s="1"/>
  <c r="M146" i="3" s="1"/>
  <c r="N146" i="3" s="1"/>
  <c r="O146" i="3" s="1"/>
  <c r="K145" i="3"/>
  <c r="K144" i="3"/>
  <c r="K143" i="3"/>
  <c r="K142" i="3"/>
  <c r="L142" i="3" s="1"/>
  <c r="M142" i="3" s="1"/>
  <c r="N142" i="3" s="1"/>
  <c r="O142" i="3" s="1"/>
  <c r="K141" i="3"/>
  <c r="K140" i="3"/>
  <c r="K139" i="3"/>
  <c r="K138" i="3"/>
  <c r="L138" i="3" s="1"/>
  <c r="M138" i="3" s="1"/>
  <c r="N138" i="3" s="1"/>
  <c r="O138" i="3" s="1"/>
  <c r="K137" i="3"/>
  <c r="K136" i="3"/>
  <c r="K135" i="3"/>
  <c r="K134" i="3"/>
  <c r="L134" i="3" s="1"/>
  <c r="M134" i="3" s="1"/>
  <c r="N134" i="3" s="1"/>
  <c r="O134" i="3" s="1"/>
  <c r="K133" i="3"/>
  <c r="K132" i="3"/>
  <c r="K131" i="3"/>
  <c r="K130" i="3"/>
  <c r="L130" i="3" s="1"/>
  <c r="M130" i="3" s="1"/>
  <c r="N130" i="3" s="1"/>
  <c r="O130" i="3" s="1"/>
  <c r="K129" i="3"/>
  <c r="K128" i="3"/>
  <c r="K127" i="3"/>
  <c r="K126" i="3"/>
  <c r="K125" i="3"/>
  <c r="K124" i="3"/>
  <c r="K123" i="3"/>
  <c r="K122" i="3"/>
  <c r="K121" i="3"/>
  <c r="L121" i="3" s="1"/>
  <c r="M121" i="3" s="1"/>
  <c r="N121" i="3" s="1"/>
  <c r="O121" i="3" s="1"/>
  <c r="K120" i="3"/>
  <c r="K119" i="3"/>
  <c r="K118" i="3"/>
  <c r="L118" i="3" s="1"/>
  <c r="M118" i="3" s="1"/>
  <c r="N118" i="3" s="1"/>
  <c r="O118" i="3" s="1"/>
  <c r="K117" i="3"/>
  <c r="K116" i="3"/>
  <c r="K115" i="3"/>
  <c r="K114" i="3"/>
  <c r="K113" i="3"/>
  <c r="K112" i="3"/>
  <c r="L112" i="3" s="1"/>
  <c r="M112" i="3" s="1"/>
  <c r="N112" i="3" s="1"/>
  <c r="O112" i="3" s="1"/>
  <c r="K111" i="3"/>
  <c r="K110" i="3"/>
  <c r="K109" i="3"/>
  <c r="K108" i="3"/>
  <c r="K107" i="3"/>
  <c r="K106" i="3"/>
  <c r="L106" i="3" s="1"/>
  <c r="M106" i="3" s="1"/>
  <c r="N106" i="3" s="1"/>
  <c r="O106" i="3" s="1"/>
  <c r="K105" i="3"/>
  <c r="K104" i="3"/>
  <c r="L104" i="3" s="1"/>
  <c r="M104" i="3" s="1"/>
  <c r="N104" i="3" s="1"/>
  <c r="O104" i="3" s="1"/>
  <c r="K103" i="3"/>
  <c r="K102" i="3"/>
  <c r="K101" i="3"/>
  <c r="K100" i="3"/>
  <c r="K99" i="3"/>
  <c r="K98" i="3"/>
  <c r="K97" i="3"/>
  <c r="L97" i="3" s="1"/>
  <c r="M97" i="3" s="1"/>
  <c r="N97" i="3" s="1"/>
  <c r="O97" i="3" s="1"/>
  <c r="K96" i="3"/>
  <c r="L96" i="3" s="1"/>
  <c r="M96" i="3" s="1"/>
  <c r="N96" i="3" s="1"/>
  <c r="O96" i="3" s="1"/>
  <c r="K95" i="3"/>
  <c r="K94" i="3"/>
  <c r="K93" i="3"/>
  <c r="K92" i="3"/>
  <c r="K91" i="3"/>
  <c r="K90" i="3"/>
  <c r="K89" i="3"/>
  <c r="K88" i="3"/>
  <c r="L88" i="3" s="1"/>
  <c r="M88" i="3" s="1"/>
  <c r="N88" i="3" s="1"/>
  <c r="O88" i="3" s="1"/>
  <c r="K87" i="3"/>
  <c r="K86" i="3"/>
  <c r="K85" i="3"/>
  <c r="K84" i="3"/>
  <c r="K83" i="3"/>
  <c r="K82" i="3"/>
  <c r="K81" i="3"/>
  <c r="K80" i="3"/>
  <c r="K79" i="3"/>
  <c r="K78" i="3"/>
  <c r="L78" i="3" s="1"/>
  <c r="M78" i="3" s="1"/>
  <c r="N78" i="3" s="1"/>
  <c r="O78" i="3" s="1"/>
  <c r="K77" i="3"/>
  <c r="L77" i="3" s="1"/>
  <c r="M77" i="3" s="1"/>
  <c r="N77" i="3" s="1"/>
  <c r="O77" i="3" s="1"/>
  <c r="K76" i="3"/>
  <c r="K75" i="3"/>
  <c r="K74" i="3"/>
  <c r="K73" i="3"/>
  <c r="K72" i="3"/>
  <c r="K71" i="3"/>
  <c r="K70" i="3"/>
  <c r="L70" i="3" s="1"/>
  <c r="M70" i="3" s="1"/>
  <c r="N70" i="3" s="1"/>
  <c r="O70" i="3" s="1"/>
  <c r="K69" i="3"/>
  <c r="L69" i="3" s="1"/>
  <c r="M69" i="3" s="1"/>
  <c r="N69" i="3" s="1"/>
  <c r="O69" i="3" s="1"/>
  <c r="K68" i="3"/>
  <c r="K67" i="3"/>
  <c r="K66" i="3"/>
  <c r="L66" i="3" s="1"/>
  <c r="M66" i="3" s="1"/>
  <c r="N66" i="3" s="1"/>
  <c r="O66" i="3" s="1"/>
  <c r="K65" i="3"/>
  <c r="K64" i="3"/>
  <c r="L64" i="3" s="1"/>
  <c r="M64" i="3" s="1"/>
  <c r="N64" i="3" s="1"/>
  <c r="O64" i="3" s="1"/>
  <c r="K63" i="3"/>
  <c r="K62" i="3"/>
  <c r="L62" i="3" s="1"/>
  <c r="M62" i="3" s="1"/>
  <c r="N62" i="3" s="1"/>
  <c r="O62" i="3" s="1"/>
  <c r="K61" i="3"/>
  <c r="K60" i="3"/>
  <c r="K59" i="3"/>
  <c r="K58" i="3"/>
  <c r="K57" i="3"/>
  <c r="K56" i="3"/>
  <c r="K55" i="3"/>
  <c r="K54" i="3"/>
  <c r="K53" i="3"/>
  <c r="L53" i="3" s="1"/>
  <c r="M53" i="3" s="1"/>
  <c r="N53" i="3" s="1"/>
  <c r="O53" i="3" s="1"/>
  <c r="K52" i="3"/>
  <c r="K51" i="3"/>
  <c r="K50" i="3"/>
  <c r="L50" i="3" s="1"/>
  <c r="M50" i="3" s="1"/>
  <c r="N50" i="3" s="1"/>
  <c r="O50" i="3" s="1"/>
  <c r="K49" i="3"/>
  <c r="K48" i="3"/>
  <c r="K47" i="3"/>
  <c r="K46" i="3"/>
  <c r="K45" i="3"/>
  <c r="K44" i="3"/>
  <c r="K43" i="3"/>
  <c r="K42" i="3"/>
  <c r="L42" i="3" s="1"/>
  <c r="M42" i="3" s="1"/>
  <c r="N42" i="3" s="1"/>
  <c r="O42" i="3" s="1"/>
  <c r="K41" i="3"/>
  <c r="K40" i="3"/>
  <c r="L40" i="3" s="1"/>
  <c r="M40" i="3" s="1"/>
  <c r="N40" i="3" s="1"/>
  <c r="O40" i="3" s="1"/>
  <c r="K39" i="3"/>
  <c r="K38" i="3"/>
  <c r="K37" i="3"/>
  <c r="K36" i="3"/>
  <c r="K35" i="3"/>
  <c r="K34" i="3"/>
  <c r="K33" i="3"/>
  <c r="L33" i="3" s="1"/>
  <c r="M33" i="3" s="1"/>
  <c r="N33" i="3" s="1"/>
  <c r="O33" i="3" s="1"/>
  <c r="K32" i="3"/>
  <c r="L32" i="3" s="1"/>
  <c r="M32" i="3" s="1"/>
  <c r="N32" i="3" s="1"/>
  <c r="O32" i="3" s="1"/>
  <c r="K31" i="3"/>
  <c r="K30" i="3"/>
  <c r="K29" i="3"/>
  <c r="K28" i="3"/>
  <c r="K27" i="3"/>
  <c r="K26" i="3"/>
  <c r="K25" i="3"/>
  <c r="L25" i="3" s="1"/>
  <c r="M25" i="3" s="1"/>
  <c r="N25" i="3" s="1"/>
  <c r="O25" i="3" s="1"/>
  <c r="K24" i="3"/>
  <c r="L24" i="3" s="1"/>
  <c r="M24" i="3" s="1"/>
  <c r="N24" i="3" s="1"/>
  <c r="O24" i="3" s="1"/>
  <c r="K23" i="3"/>
  <c r="L23" i="3" s="1"/>
  <c r="M23" i="3" s="1"/>
  <c r="N23" i="3" s="1"/>
  <c r="O23" i="3" s="1"/>
  <c r="K22" i="3"/>
  <c r="L22" i="3" s="1"/>
  <c r="M22" i="3" s="1"/>
  <c r="N22" i="3" s="1"/>
  <c r="O22" i="3" s="1"/>
  <c r="K21" i="3"/>
  <c r="K20" i="3"/>
  <c r="K19" i="3"/>
  <c r="K18" i="3"/>
  <c r="L18" i="3" s="1"/>
  <c r="M18" i="3" s="1"/>
  <c r="N18" i="3" s="1"/>
  <c r="O18" i="3" s="1"/>
  <c r="K17" i="3"/>
  <c r="K16" i="3"/>
  <c r="L16" i="3" s="1"/>
  <c r="M16" i="3" s="1"/>
  <c r="N16" i="3" s="1"/>
  <c r="O16" i="3" s="1"/>
  <c r="K15" i="3"/>
  <c r="K14" i="3"/>
  <c r="K13" i="3"/>
  <c r="K12" i="3"/>
  <c r="K11" i="3"/>
  <c r="K10" i="3"/>
  <c r="L10" i="3" s="1"/>
  <c r="M10" i="3" s="1"/>
  <c r="N10" i="3" s="1"/>
  <c r="O10" i="3" s="1"/>
  <c r="K9" i="3"/>
  <c r="K8" i="3"/>
  <c r="L8" i="3" s="1"/>
  <c r="M8" i="3" s="1"/>
  <c r="N8" i="3" s="1"/>
  <c r="O8" i="3" s="1"/>
  <c r="K7" i="3"/>
  <c r="L7" i="3" s="1"/>
  <c r="M7" i="3" s="1"/>
  <c r="N7" i="3" s="1"/>
  <c r="O7" i="3" s="1"/>
  <c r="K6" i="3"/>
  <c r="K5" i="3"/>
  <c r="L5" i="3" s="1"/>
  <c r="M5" i="3" s="1"/>
  <c r="N5" i="3" s="1"/>
  <c r="O5" i="3" s="1"/>
  <c r="K4" i="3"/>
  <c r="K3" i="3"/>
  <c r="K2" i="3"/>
  <c r="L2" i="3" s="1"/>
  <c r="M2" i="3" s="1"/>
  <c r="G2" i="3"/>
  <c r="I2" i="3"/>
  <c r="J2" i="3" s="1"/>
  <c r="G3" i="3"/>
  <c r="I3" i="3"/>
  <c r="J3" i="3" s="1"/>
  <c r="L3" i="3"/>
  <c r="M3" i="3" s="1"/>
  <c r="N3" i="3" s="1"/>
  <c r="O3" i="3" s="1"/>
  <c r="G4" i="3"/>
  <c r="I4" i="3"/>
  <c r="J4" i="3" s="1"/>
  <c r="L4" i="3"/>
  <c r="M4" i="3"/>
  <c r="N4" i="3" s="1"/>
  <c r="O4" i="3" s="1"/>
  <c r="G5" i="3"/>
  <c r="I5" i="3"/>
  <c r="J5" i="3" s="1"/>
  <c r="G6" i="3"/>
  <c r="I6" i="3"/>
  <c r="J6" i="3" s="1"/>
  <c r="L6" i="3"/>
  <c r="M6" i="3" s="1"/>
  <c r="N6" i="3" s="1"/>
  <c r="O6" i="3" s="1"/>
  <c r="G7" i="3"/>
  <c r="I7" i="3"/>
  <c r="J7" i="3" s="1"/>
  <c r="G8" i="3"/>
  <c r="I8" i="3"/>
  <c r="J8" i="3" s="1"/>
  <c r="G9" i="3"/>
  <c r="I9" i="3"/>
  <c r="J9" i="3" s="1"/>
  <c r="L9" i="3"/>
  <c r="M9" i="3" s="1"/>
  <c r="N9" i="3" s="1"/>
  <c r="O9" i="3" s="1"/>
  <c r="G10" i="3"/>
  <c r="I10" i="3"/>
  <c r="J10" i="3" s="1"/>
  <c r="G11" i="3"/>
  <c r="I11" i="3"/>
  <c r="J11" i="3" s="1"/>
  <c r="L11" i="3"/>
  <c r="M11" i="3" s="1"/>
  <c r="N11" i="3" s="1"/>
  <c r="O11" i="3" s="1"/>
  <c r="G12" i="3"/>
  <c r="I12" i="3"/>
  <c r="J12" i="3" s="1"/>
  <c r="L12" i="3"/>
  <c r="M12" i="3"/>
  <c r="N12" i="3" s="1"/>
  <c r="O12" i="3" s="1"/>
  <c r="G13" i="3"/>
  <c r="I13" i="3"/>
  <c r="J13" i="3" s="1"/>
  <c r="L13" i="3"/>
  <c r="M13" i="3" s="1"/>
  <c r="N13" i="3" s="1"/>
  <c r="O13" i="3" s="1"/>
  <c r="E14" i="3"/>
  <c r="F14" i="3"/>
  <c r="G14" i="3" s="1"/>
  <c r="H14" i="3"/>
  <c r="I14" i="3"/>
  <c r="J14" i="3"/>
  <c r="L14" i="3"/>
  <c r="M14" i="3" s="1"/>
  <c r="N14" i="3" s="1"/>
  <c r="O14" i="3" s="1"/>
  <c r="G15" i="3"/>
  <c r="I15" i="3"/>
  <c r="J15" i="3"/>
  <c r="L15" i="3"/>
  <c r="M15" i="3" s="1"/>
  <c r="N15" i="3"/>
  <c r="O15" i="3" s="1"/>
  <c r="G16" i="3"/>
  <c r="I16" i="3"/>
  <c r="J16" i="3"/>
  <c r="G17" i="3"/>
  <c r="I17" i="3"/>
  <c r="J17" i="3"/>
  <c r="L17" i="3"/>
  <c r="M17" i="3" s="1"/>
  <c r="N17" i="3" s="1"/>
  <c r="O17" i="3" s="1"/>
  <c r="G18" i="3"/>
  <c r="I18" i="3"/>
  <c r="J18" i="3"/>
  <c r="G19" i="3"/>
  <c r="I19" i="3"/>
  <c r="J19" i="3"/>
  <c r="L19" i="3"/>
  <c r="M19" i="3" s="1"/>
  <c r="N19" i="3"/>
  <c r="O19" i="3" s="1"/>
  <c r="G20" i="3"/>
  <c r="I20" i="3"/>
  <c r="J20" i="3"/>
  <c r="L20" i="3"/>
  <c r="M20" i="3" s="1"/>
  <c r="N20" i="3" s="1"/>
  <c r="O20" i="3" s="1"/>
  <c r="G21" i="3"/>
  <c r="I21" i="3"/>
  <c r="J21" i="3"/>
  <c r="L21" i="3"/>
  <c r="M21" i="3" s="1"/>
  <c r="N21" i="3" s="1"/>
  <c r="O21" i="3" s="1"/>
  <c r="G22" i="3"/>
  <c r="I22" i="3"/>
  <c r="J22" i="3"/>
  <c r="G23" i="3"/>
  <c r="I23" i="3"/>
  <c r="J23" i="3"/>
  <c r="G24" i="3"/>
  <c r="I24" i="3"/>
  <c r="J24" i="3"/>
  <c r="G25" i="3"/>
  <c r="I25" i="3"/>
  <c r="J25" i="3"/>
  <c r="G26" i="3"/>
  <c r="I26" i="3"/>
  <c r="J26" i="3"/>
  <c r="L26" i="3"/>
  <c r="M26" i="3" s="1"/>
  <c r="N26" i="3" s="1"/>
  <c r="O26" i="3" s="1"/>
  <c r="E27" i="3"/>
  <c r="G27" i="3"/>
  <c r="I27" i="3"/>
  <c r="J27" i="3" s="1"/>
  <c r="L27" i="3"/>
  <c r="M27" i="3"/>
  <c r="N27" i="3" s="1"/>
  <c r="O27" i="3" s="1"/>
  <c r="G28" i="3"/>
  <c r="I28" i="3"/>
  <c r="J28" i="3" s="1"/>
  <c r="L28" i="3"/>
  <c r="M28" i="3" s="1"/>
  <c r="N28" i="3" s="1"/>
  <c r="O28" i="3" s="1"/>
  <c r="G29" i="3"/>
  <c r="I29" i="3"/>
  <c r="J29" i="3" s="1"/>
  <c r="L29" i="3"/>
  <c r="M29" i="3" s="1"/>
  <c r="N29" i="3" s="1"/>
  <c r="O29" i="3" s="1"/>
  <c r="G30" i="3"/>
  <c r="I30" i="3"/>
  <c r="J30" i="3" s="1"/>
  <c r="L30" i="3"/>
  <c r="M30" i="3" s="1"/>
  <c r="N30" i="3" s="1"/>
  <c r="O30" i="3" s="1"/>
  <c r="G31" i="3"/>
  <c r="I31" i="3"/>
  <c r="J31" i="3" s="1"/>
  <c r="L31" i="3"/>
  <c r="M31" i="3"/>
  <c r="N31" i="3" s="1"/>
  <c r="O31" i="3" s="1"/>
  <c r="G32" i="3"/>
  <c r="I32" i="3"/>
  <c r="J32" i="3" s="1"/>
  <c r="G33" i="3"/>
  <c r="I33" i="3"/>
  <c r="J33" i="3" s="1"/>
  <c r="G34" i="3"/>
  <c r="I34" i="3"/>
  <c r="J34" i="3" s="1"/>
  <c r="L34" i="3"/>
  <c r="M34" i="3" s="1"/>
  <c r="N34" i="3" s="1"/>
  <c r="O34" i="3" s="1"/>
  <c r="G35" i="3"/>
  <c r="I35" i="3"/>
  <c r="J35" i="3" s="1"/>
  <c r="L35" i="3"/>
  <c r="M35" i="3" s="1"/>
  <c r="N35" i="3" s="1"/>
  <c r="O35" i="3" s="1"/>
  <c r="G36" i="3"/>
  <c r="I36" i="3"/>
  <c r="J36" i="3" s="1"/>
  <c r="L36" i="3"/>
  <c r="M36" i="3" s="1"/>
  <c r="N36" i="3" s="1"/>
  <c r="O36" i="3" s="1"/>
  <c r="E37" i="3"/>
  <c r="I37" i="3" s="1"/>
  <c r="J37" i="3" s="1"/>
  <c r="G37" i="3"/>
  <c r="L37" i="3"/>
  <c r="M37" i="3" s="1"/>
  <c r="N37" i="3" s="1"/>
  <c r="O37" i="3" s="1"/>
  <c r="E38" i="3"/>
  <c r="F38" i="3"/>
  <c r="H38" i="3"/>
  <c r="L38" i="3"/>
  <c r="M38" i="3" s="1"/>
  <c r="G39" i="3"/>
  <c r="I39" i="3"/>
  <c r="J39" i="3" s="1"/>
  <c r="L39" i="3"/>
  <c r="M39" i="3" s="1"/>
  <c r="N39" i="3" s="1"/>
  <c r="O39" i="3" s="1"/>
  <c r="G40" i="3"/>
  <c r="I40" i="3"/>
  <c r="J40" i="3" s="1"/>
  <c r="G41" i="3"/>
  <c r="I41" i="3"/>
  <c r="J41" i="3" s="1"/>
  <c r="L41" i="3"/>
  <c r="M41" i="3" s="1"/>
  <c r="N41" i="3" s="1"/>
  <c r="O41" i="3" s="1"/>
  <c r="G42" i="3"/>
  <c r="I42" i="3"/>
  <c r="J42" i="3" s="1"/>
  <c r="G43" i="3"/>
  <c r="I43" i="3"/>
  <c r="J43" i="3" s="1"/>
  <c r="L43" i="3"/>
  <c r="M43" i="3" s="1"/>
  <c r="N43" i="3" s="1"/>
  <c r="O43" i="3" s="1"/>
  <c r="G44" i="3"/>
  <c r="I44" i="3"/>
  <c r="J44" i="3" s="1"/>
  <c r="L44" i="3"/>
  <c r="M44" i="3"/>
  <c r="N44" i="3" s="1"/>
  <c r="O44" i="3" s="1"/>
  <c r="G45" i="3"/>
  <c r="I45" i="3"/>
  <c r="J45" i="3" s="1"/>
  <c r="L45" i="3"/>
  <c r="M45" i="3" s="1"/>
  <c r="N45" i="3" s="1"/>
  <c r="O45" i="3" s="1"/>
  <c r="E46" i="3"/>
  <c r="I46" i="3" s="1"/>
  <c r="J46" i="3" s="1"/>
  <c r="L46" i="3"/>
  <c r="M46" i="3" s="1"/>
  <c r="N46" i="3" s="1"/>
  <c r="O46" i="3" s="1"/>
  <c r="G47" i="3"/>
  <c r="I47" i="3"/>
  <c r="J47" i="3" s="1"/>
  <c r="L47" i="3"/>
  <c r="M47" i="3" s="1"/>
  <c r="N47" i="3" s="1"/>
  <c r="O47" i="3" s="1"/>
  <c r="G48" i="3"/>
  <c r="I48" i="3"/>
  <c r="J48" i="3" s="1"/>
  <c r="L48" i="3"/>
  <c r="M48" i="3" s="1"/>
  <c r="N48" i="3" s="1"/>
  <c r="O48" i="3" s="1"/>
  <c r="G49" i="3"/>
  <c r="I49" i="3"/>
  <c r="J49" i="3" s="1"/>
  <c r="L49" i="3"/>
  <c r="M49" i="3" s="1"/>
  <c r="N49" i="3" s="1"/>
  <c r="O49" i="3" s="1"/>
  <c r="G50" i="3"/>
  <c r="I50" i="3"/>
  <c r="J50" i="3" s="1"/>
  <c r="G51" i="3"/>
  <c r="I51" i="3"/>
  <c r="J51" i="3" s="1"/>
  <c r="L51" i="3"/>
  <c r="M51" i="3" s="1"/>
  <c r="N51" i="3" s="1"/>
  <c r="O51" i="3" s="1"/>
  <c r="G52" i="3"/>
  <c r="E52" i="3" s="1"/>
  <c r="I52" i="3" s="1"/>
  <c r="J52" i="3" s="1"/>
  <c r="L52" i="3"/>
  <c r="M52" i="3" s="1"/>
  <c r="N52" i="3" s="1"/>
  <c r="O52" i="3" s="1"/>
  <c r="G53" i="3"/>
  <c r="I53" i="3"/>
  <c r="J53" i="3"/>
  <c r="G54" i="3"/>
  <c r="I54" i="3"/>
  <c r="J54" i="3"/>
  <c r="L54" i="3"/>
  <c r="M54" i="3" s="1"/>
  <c r="N54" i="3" s="1"/>
  <c r="O54" i="3" s="1"/>
  <c r="G55" i="3"/>
  <c r="I55" i="3"/>
  <c r="J55" i="3"/>
  <c r="L55" i="3"/>
  <c r="M55" i="3" s="1"/>
  <c r="N55" i="3" s="1"/>
  <c r="O55" i="3" s="1"/>
  <c r="G56" i="3"/>
  <c r="I56" i="3"/>
  <c r="J56" i="3"/>
  <c r="L56" i="3"/>
  <c r="M56" i="3" s="1"/>
  <c r="N56" i="3" s="1"/>
  <c r="O56" i="3" s="1"/>
  <c r="G57" i="3"/>
  <c r="I57" i="3"/>
  <c r="J57" i="3"/>
  <c r="L57" i="3"/>
  <c r="M57" i="3" s="1"/>
  <c r="N57" i="3" s="1"/>
  <c r="O57" i="3" s="1"/>
  <c r="G58" i="3"/>
  <c r="I58" i="3"/>
  <c r="J58" i="3"/>
  <c r="L58" i="3"/>
  <c r="M58" i="3" s="1"/>
  <c r="N58" i="3" s="1"/>
  <c r="O58" i="3" s="1"/>
  <c r="G59" i="3"/>
  <c r="I59" i="3"/>
  <c r="J59" i="3"/>
  <c r="L59" i="3"/>
  <c r="M59" i="3" s="1"/>
  <c r="N59" i="3" s="1"/>
  <c r="O59" i="3" s="1"/>
  <c r="E60" i="3"/>
  <c r="I60" i="3" s="1"/>
  <c r="G60" i="3"/>
  <c r="J60" i="3"/>
  <c r="L60" i="3"/>
  <c r="M60" i="3" s="1"/>
  <c r="N60" i="3" s="1"/>
  <c r="O60" i="3" s="1"/>
  <c r="G61" i="3"/>
  <c r="I61" i="3"/>
  <c r="J61" i="3"/>
  <c r="L61" i="3"/>
  <c r="M61" i="3" s="1"/>
  <c r="N61" i="3" s="1"/>
  <c r="O61" i="3" s="1"/>
  <c r="G62" i="3"/>
  <c r="I62" i="3"/>
  <c r="J62" i="3"/>
  <c r="G63" i="3"/>
  <c r="I63" i="3"/>
  <c r="J63" i="3"/>
  <c r="L63" i="3"/>
  <c r="M63" i="3"/>
  <c r="N63" i="3" s="1"/>
  <c r="O63" i="3" s="1"/>
  <c r="G64" i="3"/>
  <c r="I64" i="3"/>
  <c r="J64" i="3"/>
  <c r="G65" i="3"/>
  <c r="I65" i="3"/>
  <c r="J65" i="3"/>
  <c r="L65" i="3"/>
  <c r="M65" i="3" s="1"/>
  <c r="N65" i="3" s="1"/>
  <c r="O65" i="3" s="1"/>
  <c r="G66" i="3"/>
  <c r="I66" i="3"/>
  <c r="J66" i="3" s="1"/>
  <c r="G67" i="3"/>
  <c r="I67" i="3"/>
  <c r="J67" i="3"/>
  <c r="L67" i="3"/>
  <c r="M67" i="3"/>
  <c r="N67" i="3" s="1"/>
  <c r="O67" i="3" s="1"/>
  <c r="G68" i="3"/>
  <c r="E68" i="3" s="1"/>
  <c r="I68" i="3" s="1"/>
  <c r="J68" i="3"/>
  <c r="L68" i="3"/>
  <c r="M68" i="3"/>
  <c r="N68" i="3" s="1"/>
  <c r="O68" i="3" s="1"/>
  <c r="G69" i="3"/>
  <c r="I69" i="3"/>
  <c r="J69" i="3" s="1"/>
  <c r="G70" i="3"/>
  <c r="I70" i="3"/>
  <c r="J70" i="3"/>
  <c r="G71" i="3"/>
  <c r="I71" i="3"/>
  <c r="J71" i="3" s="1"/>
  <c r="L71" i="3"/>
  <c r="M71" i="3" s="1"/>
  <c r="N71" i="3" s="1"/>
  <c r="O71" i="3" s="1"/>
  <c r="G72" i="3"/>
  <c r="I72" i="3"/>
  <c r="J72" i="3" s="1"/>
  <c r="L72" i="3"/>
  <c r="M72" i="3" s="1"/>
  <c r="N72" i="3" s="1"/>
  <c r="O72" i="3" s="1"/>
  <c r="G73" i="3"/>
  <c r="I73" i="3"/>
  <c r="J73" i="3" s="1"/>
  <c r="L73" i="3"/>
  <c r="M73" i="3" s="1"/>
  <c r="N73" i="3" s="1"/>
  <c r="O73" i="3" s="1"/>
  <c r="G74" i="3"/>
  <c r="I74" i="3"/>
  <c r="J74" i="3"/>
  <c r="L74" i="3"/>
  <c r="M74" i="3" s="1"/>
  <c r="N74" i="3" s="1"/>
  <c r="O74" i="3" s="1"/>
  <c r="G75" i="3"/>
  <c r="I75" i="3"/>
  <c r="J75" i="3" s="1"/>
  <c r="L75" i="3"/>
  <c r="M75" i="3" s="1"/>
  <c r="N75" i="3" s="1"/>
  <c r="O75" i="3" s="1"/>
  <c r="G76" i="3"/>
  <c r="I76" i="3"/>
  <c r="J76" i="3"/>
  <c r="L76" i="3"/>
  <c r="M76" i="3" s="1"/>
  <c r="N76" i="3" s="1"/>
  <c r="O76" i="3" s="1"/>
  <c r="G77" i="3"/>
  <c r="I77" i="3"/>
  <c r="J77" i="3" s="1"/>
  <c r="G78" i="3"/>
  <c r="I78" i="3"/>
  <c r="J78" i="3"/>
  <c r="G79" i="3"/>
  <c r="I79" i="3"/>
  <c r="J79" i="3" s="1"/>
  <c r="L79" i="3"/>
  <c r="M79" i="3" s="1"/>
  <c r="N79" i="3" s="1"/>
  <c r="O79" i="3" s="1"/>
  <c r="G80" i="3"/>
  <c r="I80" i="3"/>
  <c r="J80" i="3" s="1"/>
  <c r="L80" i="3"/>
  <c r="M80" i="3" s="1"/>
  <c r="N80" i="3" s="1"/>
  <c r="O80" i="3" s="1"/>
  <c r="G81" i="3"/>
  <c r="I81" i="3"/>
  <c r="J81" i="3" s="1"/>
  <c r="L81" i="3"/>
  <c r="M81" i="3" s="1"/>
  <c r="N81" i="3" s="1"/>
  <c r="O81" i="3" s="1"/>
  <c r="G82" i="3"/>
  <c r="I82" i="3"/>
  <c r="J82" i="3" s="1"/>
  <c r="L82" i="3"/>
  <c r="M82" i="3" s="1"/>
  <c r="N82" i="3" s="1"/>
  <c r="O82" i="3" s="1"/>
  <c r="G83" i="3"/>
  <c r="I83" i="3"/>
  <c r="J83" i="3"/>
  <c r="L83" i="3"/>
  <c r="M83" i="3" s="1"/>
  <c r="N83" i="3" s="1"/>
  <c r="O83" i="3" s="1"/>
  <c r="G84" i="3"/>
  <c r="I84" i="3"/>
  <c r="J84" i="3"/>
  <c r="L84" i="3"/>
  <c r="M84" i="3" s="1"/>
  <c r="N84" i="3" s="1"/>
  <c r="O84" i="3" s="1"/>
  <c r="G85" i="3"/>
  <c r="I85" i="3"/>
  <c r="J85" i="3" s="1"/>
  <c r="L85" i="3"/>
  <c r="M85" i="3" s="1"/>
  <c r="N85" i="3" s="1"/>
  <c r="O85" i="3" s="1"/>
  <c r="G86" i="3"/>
  <c r="I86" i="3"/>
  <c r="J86" i="3"/>
  <c r="L86" i="3"/>
  <c r="M86" i="3" s="1"/>
  <c r="N86" i="3" s="1"/>
  <c r="O86" i="3" s="1"/>
  <c r="G87" i="3"/>
  <c r="I87" i="3"/>
  <c r="J87" i="3"/>
  <c r="L87" i="3"/>
  <c r="M87" i="3" s="1"/>
  <c r="N87" i="3" s="1"/>
  <c r="O87" i="3" s="1"/>
  <c r="G88" i="3"/>
  <c r="I88" i="3"/>
  <c r="J88" i="3" s="1"/>
  <c r="G89" i="3"/>
  <c r="I89" i="3"/>
  <c r="J89" i="3"/>
  <c r="L89" i="3"/>
  <c r="M89" i="3" s="1"/>
  <c r="N89" i="3" s="1"/>
  <c r="O89" i="3" s="1"/>
  <c r="G90" i="3"/>
  <c r="I90" i="3"/>
  <c r="J90" i="3"/>
  <c r="L90" i="3"/>
  <c r="M90" i="3" s="1"/>
  <c r="N90" i="3" s="1"/>
  <c r="O90" i="3" s="1"/>
  <c r="G91" i="3"/>
  <c r="I91" i="3"/>
  <c r="J91" i="3"/>
  <c r="L91" i="3"/>
  <c r="M91" i="3" s="1"/>
  <c r="N91" i="3" s="1"/>
  <c r="O91" i="3" s="1"/>
  <c r="G92" i="3"/>
  <c r="I92" i="3"/>
  <c r="J92" i="3"/>
  <c r="L92" i="3"/>
  <c r="M92" i="3" s="1"/>
  <c r="N92" i="3" s="1"/>
  <c r="O92" i="3" s="1"/>
  <c r="G93" i="3"/>
  <c r="I93" i="3"/>
  <c r="J93" i="3" s="1"/>
  <c r="L93" i="3"/>
  <c r="M93" i="3" s="1"/>
  <c r="N93" i="3" s="1"/>
  <c r="O93" i="3" s="1"/>
  <c r="G94" i="3"/>
  <c r="I94" i="3"/>
  <c r="J94" i="3"/>
  <c r="L94" i="3"/>
  <c r="M94" i="3" s="1"/>
  <c r="N94" i="3" s="1"/>
  <c r="O94" i="3" s="1"/>
  <c r="G95" i="3"/>
  <c r="I95" i="3"/>
  <c r="J95" i="3" s="1"/>
  <c r="L95" i="3"/>
  <c r="M95" i="3" s="1"/>
  <c r="N95" i="3" s="1"/>
  <c r="O95" i="3" s="1"/>
  <c r="G96" i="3"/>
  <c r="I96" i="3"/>
  <c r="J96" i="3" s="1"/>
  <c r="E97" i="3"/>
  <c r="I97" i="3" s="1"/>
  <c r="J97" i="3" s="1"/>
  <c r="G97" i="3"/>
  <c r="G98" i="3"/>
  <c r="G101" i="3" s="1"/>
  <c r="E101" i="3" s="1"/>
  <c r="I101" i="3" s="1"/>
  <c r="J101" i="3" s="1"/>
  <c r="I98" i="3"/>
  <c r="J98" i="3"/>
  <c r="L98" i="3"/>
  <c r="M98" i="3" s="1"/>
  <c r="N98" i="3" s="1"/>
  <c r="O98" i="3" s="1"/>
  <c r="G99" i="3"/>
  <c r="I99" i="3"/>
  <c r="J99" i="3"/>
  <c r="L99" i="3"/>
  <c r="M99" i="3" s="1"/>
  <c r="N99" i="3" s="1"/>
  <c r="O99" i="3" s="1"/>
  <c r="G100" i="3"/>
  <c r="I100" i="3"/>
  <c r="J100" i="3"/>
  <c r="L100" i="3"/>
  <c r="M100" i="3" s="1"/>
  <c r="N100" i="3" s="1"/>
  <c r="O100" i="3" s="1"/>
  <c r="L101" i="3"/>
  <c r="M101" i="3" s="1"/>
  <c r="N101" i="3" s="1"/>
  <c r="O101" i="3" s="1"/>
  <c r="G102" i="3"/>
  <c r="I102" i="3"/>
  <c r="J102" i="3"/>
  <c r="L102" i="3"/>
  <c r="M102" i="3" s="1"/>
  <c r="N102" i="3" s="1"/>
  <c r="O102" i="3" s="1"/>
  <c r="G103" i="3"/>
  <c r="E103" i="3" s="1"/>
  <c r="I103" i="3" s="1"/>
  <c r="J103" i="3" s="1"/>
  <c r="L103" i="3"/>
  <c r="M103" i="3" s="1"/>
  <c r="N103" i="3" s="1"/>
  <c r="O103" i="3" s="1"/>
  <c r="G104" i="3"/>
  <c r="I104" i="3"/>
  <c r="J104" i="3" s="1"/>
  <c r="E105" i="3"/>
  <c r="G105" i="3" s="1"/>
  <c r="I105" i="3"/>
  <c r="J105" i="3" s="1"/>
  <c r="L105" i="3"/>
  <c r="M105" i="3" s="1"/>
  <c r="N105" i="3" s="1"/>
  <c r="O105" i="3" s="1"/>
  <c r="G106" i="3"/>
  <c r="I106" i="3"/>
  <c r="J106" i="3" s="1"/>
  <c r="G107" i="3"/>
  <c r="I107" i="3"/>
  <c r="J107" i="3" s="1"/>
  <c r="L107" i="3"/>
  <c r="M107" i="3" s="1"/>
  <c r="N107" i="3" s="1"/>
  <c r="O107" i="3" s="1"/>
  <c r="G108" i="3"/>
  <c r="I108" i="3"/>
  <c r="J108" i="3" s="1"/>
  <c r="L108" i="3"/>
  <c r="M108" i="3" s="1"/>
  <c r="N108" i="3" s="1"/>
  <c r="O108" i="3" s="1"/>
  <c r="G109" i="3"/>
  <c r="I109" i="3"/>
  <c r="J109" i="3" s="1"/>
  <c r="L109" i="3"/>
  <c r="M109" i="3" s="1"/>
  <c r="N109" i="3" s="1"/>
  <c r="O109" i="3" s="1"/>
  <c r="G110" i="3"/>
  <c r="I110" i="3"/>
  <c r="J110" i="3" s="1"/>
  <c r="L110" i="3"/>
  <c r="M110" i="3" s="1"/>
  <c r="N110" i="3" s="1"/>
  <c r="O110" i="3" s="1"/>
  <c r="G111" i="3"/>
  <c r="I111" i="3"/>
  <c r="J111" i="3" s="1"/>
  <c r="L111" i="3"/>
  <c r="M111" i="3" s="1"/>
  <c r="N111" i="3" s="1"/>
  <c r="O111" i="3" s="1"/>
  <c r="G112" i="3"/>
  <c r="I112" i="3"/>
  <c r="J112" i="3" s="1"/>
  <c r="G113" i="3"/>
  <c r="I113" i="3"/>
  <c r="J113" i="3" s="1"/>
  <c r="L113" i="3"/>
  <c r="M113" i="3" s="1"/>
  <c r="N113" i="3" s="1"/>
  <c r="O113" i="3" s="1"/>
  <c r="G114" i="3"/>
  <c r="E114" i="3" s="1"/>
  <c r="I114" i="3" s="1"/>
  <c r="J114" i="3" s="1"/>
  <c r="L114" i="3"/>
  <c r="M114" i="3" s="1"/>
  <c r="N114" i="3" s="1"/>
  <c r="O114" i="3" s="1"/>
  <c r="G115" i="3"/>
  <c r="I115" i="3"/>
  <c r="J115" i="3"/>
  <c r="L115" i="3"/>
  <c r="M115" i="3" s="1"/>
  <c r="N115" i="3" s="1"/>
  <c r="O115" i="3" s="1"/>
  <c r="G116" i="3"/>
  <c r="I116" i="3"/>
  <c r="J116" i="3"/>
  <c r="L116" i="3"/>
  <c r="M116" i="3"/>
  <c r="N116" i="3" s="1"/>
  <c r="O116" i="3" s="1"/>
  <c r="G117" i="3"/>
  <c r="I117" i="3"/>
  <c r="J117" i="3"/>
  <c r="L117" i="3"/>
  <c r="M117" i="3" s="1"/>
  <c r="N117" i="3" s="1"/>
  <c r="O117" i="3" s="1"/>
  <c r="G118" i="3"/>
  <c r="I118" i="3"/>
  <c r="J118" i="3"/>
  <c r="G119" i="3"/>
  <c r="I119" i="3"/>
  <c r="J119" i="3"/>
  <c r="L119" i="3"/>
  <c r="M119" i="3" s="1"/>
  <c r="N119" i="3" s="1"/>
  <c r="O119" i="3" s="1"/>
  <c r="G120" i="3"/>
  <c r="I120" i="3"/>
  <c r="J120" i="3"/>
  <c r="L120" i="3"/>
  <c r="M120" i="3"/>
  <c r="N120" i="3" s="1"/>
  <c r="O120" i="3" s="1"/>
  <c r="G121" i="3"/>
  <c r="I121" i="3"/>
  <c r="J121" i="3"/>
  <c r="G122" i="3"/>
  <c r="I122" i="3"/>
  <c r="J122" i="3"/>
  <c r="L122" i="3"/>
  <c r="M122" i="3" s="1"/>
  <c r="N122" i="3" s="1"/>
  <c r="O122" i="3" s="1"/>
  <c r="G123" i="3"/>
  <c r="I123" i="3"/>
  <c r="J123" i="3"/>
  <c r="L123" i="3"/>
  <c r="M123" i="3" s="1"/>
  <c r="N123" i="3" s="1"/>
  <c r="O123" i="3" s="1"/>
  <c r="G124" i="3"/>
  <c r="I124" i="3"/>
  <c r="J124" i="3"/>
  <c r="L124" i="3"/>
  <c r="M124" i="3"/>
  <c r="N124" i="3" s="1"/>
  <c r="O124" i="3" s="1"/>
  <c r="G125" i="3"/>
  <c r="I125" i="3"/>
  <c r="J125" i="3"/>
  <c r="L125" i="3"/>
  <c r="M125" i="3" s="1"/>
  <c r="N125" i="3" s="1"/>
  <c r="O125" i="3" s="1"/>
  <c r="G126" i="3"/>
  <c r="I126" i="3"/>
  <c r="J126" i="3"/>
  <c r="L126" i="3"/>
  <c r="M126" i="3" s="1"/>
  <c r="N126" i="3" s="1"/>
  <c r="O126" i="3" s="1"/>
  <c r="G127" i="3"/>
  <c r="I127" i="3"/>
  <c r="J127" i="3"/>
  <c r="L127" i="3"/>
  <c r="M127" i="3" s="1"/>
  <c r="N127" i="3" s="1"/>
  <c r="O127" i="3" s="1"/>
  <c r="G128" i="3"/>
  <c r="I128" i="3"/>
  <c r="J128" i="3"/>
  <c r="L128" i="3"/>
  <c r="M128" i="3" s="1"/>
  <c r="N128" i="3" s="1"/>
  <c r="O128" i="3" s="1"/>
  <c r="G129" i="3"/>
  <c r="I129" i="3"/>
  <c r="J129" i="3"/>
  <c r="L129" i="3"/>
  <c r="M129" i="3" s="1"/>
  <c r="N129" i="3" s="1"/>
  <c r="O129" i="3" s="1"/>
  <c r="G130" i="3"/>
  <c r="I130" i="3"/>
  <c r="J130" i="3"/>
  <c r="G131" i="3"/>
  <c r="I131" i="3"/>
  <c r="J131" i="3"/>
  <c r="L131" i="3"/>
  <c r="M131" i="3" s="1"/>
  <c r="N131" i="3" s="1"/>
  <c r="O131" i="3" s="1"/>
  <c r="G132" i="3"/>
  <c r="I132" i="3"/>
  <c r="J132" i="3"/>
  <c r="L132" i="3"/>
  <c r="M132" i="3"/>
  <c r="N132" i="3" s="1"/>
  <c r="O132" i="3" s="1"/>
  <c r="G133" i="3"/>
  <c r="I133" i="3"/>
  <c r="J133" i="3"/>
  <c r="L133" i="3"/>
  <c r="M133" i="3" s="1"/>
  <c r="N133" i="3" s="1"/>
  <c r="O133" i="3" s="1"/>
  <c r="G134" i="3"/>
  <c r="I134" i="3"/>
  <c r="J134" i="3" s="1"/>
  <c r="G135" i="3"/>
  <c r="I135" i="3"/>
  <c r="J135" i="3" s="1"/>
  <c r="L135" i="3"/>
  <c r="M135" i="3" s="1"/>
  <c r="N135" i="3" s="1"/>
  <c r="O135" i="3" s="1"/>
  <c r="G136" i="3"/>
  <c r="I136" i="3"/>
  <c r="J136" i="3" s="1"/>
  <c r="L136" i="3"/>
  <c r="M136" i="3" s="1"/>
  <c r="N136" i="3" s="1"/>
  <c r="O136" i="3" s="1"/>
  <c r="G137" i="3"/>
  <c r="I137" i="3"/>
  <c r="J137" i="3" s="1"/>
  <c r="L137" i="3"/>
  <c r="M137" i="3" s="1"/>
  <c r="N137" i="3" s="1"/>
  <c r="O137" i="3" s="1"/>
  <c r="G138" i="3"/>
  <c r="I138" i="3"/>
  <c r="J138" i="3" s="1"/>
  <c r="G139" i="3"/>
  <c r="I139" i="3"/>
  <c r="J139" i="3" s="1"/>
  <c r="L139" i="3"/>
  <c r="M139" i="3" s="1"/>
  <c r="N139" i="3" s="1"/>
  <c r="O139" i="3" s="1"/>
  <c r="G140" i="3"/>
  <c r="G172" i="3" s="1"/>
  <c r="E172" i="3" s="1"/>
  <c r="I140" i="3"/>
  <c r="J140" i="3" s="1"/>
  <c r="L140" i="3"/>
  <c r="M140" i="3" s="1"/>
  <c r="N140" i="3" s="1"/>
  <c r="O140" i="3" s="1"/>
  <c r="F141" i="3"/>
  <c r="G141" i="3" s="1"/>
  <c r="G183" i="3" s="1"/>
  <c r="E183" i="3" s="1"/>
  <c r="I183" i="3" s="1"/>
  <c r="J183" i="3" s="1"/>
  <c r="H141" i="3"/>
  <c r="I141" i="3"/>
  <c r="J141" i="3" s="1"/>
  <c r="G142" i="3"/>
  <c r="I142" i="3"/>
  <c r="J142" i="3" s="1"/>
  <c r="G143" i="3"/>
  <c r="I143" i="3"/>
  <c r="J143" i="3" s="1"/>
  <c r="L143" i="3"/>
  <c r="M143" i="3" s="1"/>
  <c r="N143" i="3" s="1"/>
  <c r="O143" i="3" s="1"/>
  <c r="G144" i="3"/>
  <c r="I144" i="3"/>
  <c r="J144" i="3" s="1"/>
  <c r="L144" i="3"/>
  <c r="M144" i="3" s="1"/>
  <c r="N144" i="3" s="1"/>
  <c r="O144" i="3" s="1"/>
  <c r="G145" i="3"/>
  <c r="I145" i="3"/>
  <c r="J145" i="3" s="1"/>
  <c r="L145" i="3"/>
  <c r="M145" i="3" s="1"/>
  <c r="N145" i="3" s="1"/>
  <c r="O145" i="3" s="1"/>
  <c r="G146" i="3"/>
  <c r="I146" i="3"/>
  <c r="J146" i="3" s="1"/>
  <c r="G147" i="3"/>
  <c r="I147" i="3"/>
  <c r="J147" i="3" s="1"/>
  <c r="L147" i="3"/>
  <c r="M147" i="3" s="1"/>
  <c r="N147" i="3" s="1"/>
  <c r="O147" i="3" s="1"/>
  <c r="G148" i="3"/>
  <c r="I148" i="3"/>
  <c r="J148" i="3" s="1"/>
  <c r="L148" i="3"/>
  <c r="M148" i="3" s="1"/>
  <c r="N148" i="3" s="1"/>
  <c r="O148" i="3" s="1"/>
  <c r="G149" i="3"/>
  <c r="I149" i="3"/>
  <c r="J149" i="3" s="1"/>
  <c r="L149" i="3"/>
  <c r="M149" i="3" s="1"/>
  <c r="N149" i="3" s="1"/>
  <c r="O149" i="3" s="1"/>
  <c r="G150" i="3"/>
  <c r="I150" i="3"/>
  <c r="J150" i="3" s="1"/>
  <c r="G151" i="3"/>
  <c r="E151" i="3" s="1"/>
  <c r="I151" i="3" s="1"/>
  <c r="J151" i="3"/>
  <c r="L151" i="3"/>
  <c r="M151" i="3" s="1"/>
  <c r="N151" i="3" s="1"/>
  <c r="O151" i="3" s="1"/>
  <c r="G152" i="3"/>
  <c r="I152" i="3"/>
  <c r="J152" i="3"/>
  <c r="G153" i="3"/>
  <c r="I153" i="3"/>
  <c r="J153" i="3"/>
  <c r="L153" i="3"/>
  <c r="M153" i="3" s="1"/>
  <c r="N153" i="3" s="1"/>
  <c r="O153" i="3" s="1"/>
  <c r="G154" i="3"/>
  <c r="I154" i="3"/>
  <c r="J154" i="3"/>
  <c r="G155" i="3"/>
  <c r="I155" i="3"/>
  <c r="J155" i="3"/>
  <c r="L155" i="3"/>
  <c r="M155" i="3" s="1"/>
  <c r="N155" i="3" s="1"/>
  <c r="O155" i="3" s="1"/>
  <c r="G156" i="3"/>
  <c r="I156" i="3"/>
  <c r="J156" i="3"/>
  <c r="L156" i="3"/>
  <c r="M156" i="3" s="1"/>
  <c r="N156" i="3" s="1"/>
  <c r="O156" i="3" s="1"/>
  <c r="G157" i="3"/>
  <c r="I157" i="3"/>
  <c r="J157" i="3"/>
  <c r="L157" i="3"/>
  <c r="M157" i="3" s="1"/>
  <c r="N157" i="3" s="1"/>
  <c r="O157" i="3" s="1"/>
  <c r="G158" i="3"/>
  <c r="I158" i="3"/>
  <c r="J158" i="3"/>
  <c r="G159" i="3"/>
  <c r="I159" i="3"/>
  <c r="J159" i="3"/>
  <c r="L159" i="3"/>
  <c r="M159" i="3" s="1"/>
  <c r="N159" i="3" s="1"/>
  <c r="O159" i="3" s="1"/>
  <c r="G160" i="3"/>
  <c r="I160" i="3"/>
  <c r="J160" i="3"/>
  <c r="G161" i="3"/>
  <c r="I161" i="3"/>
  <c r="J161" i="3"/>
  <c r="L161" i="3"/>
  <c r="M161" i="3" s="1"/>
  <c r="N161" i="3" s="1"/>
  <c r="O161" i="3" s="1"/>
  <c r="G162" i="3"/>
  <c r="I162" i="3"/>
  <c r="J162" i="3"/>
  <c r="G163" i="3"/>
  <c r="I163" i="3"/>
  <c r="J163" i="3"/>
  <c r="L163" i="3"/>
  <c r="M163" i="3" s="1"/>
  <c r="N163" i="3" s="1"/>
  <c r="O163" i="3" s="1"/>
  <c r="G164" i="3"/>
  <c r="I164" i="3"/>
  <c r="J164" i="3"/>
  <c r="L164" i="3"/>
  <c r="M164" i="3" s="1"/>
  <c r="N164" i="3" s="1"/>
  <c r="O164" i="3" s="1"/>
  <c r="G165" i="3"/>
  <c r="I165" i="3"/>
  <c r="J165" i="3"/>
  <c r="L165" i="3"/>
  <c r="M165" i="3" s="1"/>
  <c r="N165" i="3" s="1"/>
  <c r="O165" i="3" s="1"/>
  <c r="G166" i="3"/>
  <c r="I166" i="3"/>
  <c r="J166" i="3"/>
  <c r="G167" i="3"/>
  <c r="I167" i="3"/>
  <c r="J167" i="3"/>
  <c r="L167" i="3"/>
  <c r="M167" i="3" s="1"/>
  <c r="N167" i="3" s="1"/>
  <c r="O167" i="3" s="1"/>
  <c r="G168" i="3"/>
  <c r="I168" i="3"/>
  <c r="J168" i="3"/>
  <c r="L168" i="3"/>
  <c r="M168" i="3" s="1"/>
  <c r="N168" i="3" s="1"/>
  <c r="O168" i="3" s="1"/>
  <c r="G169" i="3"/>
  <c r="I169" i="3"/>
  <c r="J169" i="3"/>
  <c r="L169" i="3"/>
  <c r="M169" i="3" s="1"/>
  <c r="N169" i="3" s="1"/>
  <c r="O169" i="3" s="1"/>
  <c r="G170" i="3"/>
  <c r="I170" i="3"/>
  <c r="J170" i="3"/>
  <c r="G171" i="3"/>
  <c r="I171" i="3"/>
  <c r="J171" i="3"/>
  <c r="L171" i="3"/>
  <c r="M171" i="3" s="1"/>
  <c r="N171" i="3" s="1"/>
  <c r="O171" i="3" s="1"/>
  <c r="I172" i="3"/>
  <c r="J172" i="3" s="1"/>
  <c r="L172" i="3"/>
  <c r="M172" i="3" s="1"/>
  <c r="N172" i="3" s="1"/>
  <c r="O172" i="3" s="1"/>
  <c r="G173" i="3"/>
  <c r="I173" i="3"/>
  <c r="J173" i="3"/>
  <c r="L173" i="3"/>
  <c r="M173" i="3" s="1"/>
  <c r="N173" i="3" s="1"/>
  <c r="O173" i="3" s="1"/>
  <c r="G174" i="3"/>
  <c r="I174" i="3"/>
  <c r="J174" i="3" s="1"/>
  <c r="L174" i="3"/>
  <c r="M174" i="3" s="1"/>
  <c r="N174" i="3" s="1"/>
  <c r="O174" i="3" s="1"/>
  <c r="G175" i="3"/>
  <c r="I175" i="3"/>
  <c r="J175" i="3"/>
  <c r="L175" i="3"/>
  <c r="M175" i="3" s="1"/>
  <c r="N175" i="3" s="1"/>
  <c r="O175" i="3" s="1"/>
  <c r="G176" i="3"/>
  <c r="I176" i="3"/>
  <c r="J176" i="3" s="1"/>
  <c r="L176" i="3"/>
  <c r="M176" i="3" s="1"/>
  <c r="N176" i="3" s="1"/>
  <c r="O176" i="3" s="1"/>
  <c r="G177" i="3"/>
  <c r="I177" i="3"/>
  <c r="J177" i="3"/>
  <c r="L177" i="3"/>
  <c r="M177" i="3" s="1"/>
  <c r="N177" i="3" s="1"/>
  <c r="O177" i="3" s="1"/>
  <c r="G178" i="3"/>
  <c r="I178" i="3"/>
  <c r="J178" i="3" s="1"/>
  <c r="L178" i="3"/>
  <c r="M178" i="3" s="1"/>
  <c r="N178" i="3" s="1"/>
  <c r="O178" i="3" s="1"/>
  <c r="G179" i="3"/>
  <c r="I179" i="3"/>
  <c r="J179" i="3"/>
  <c r="L179" i="3"/>
  <c r="M179" i="3" s="1"/>
  <c r="N179" i="3" s="1"/>
  <c r="O179" i="3" s="1"/>
  <c r="G180" i="3"/>
  <c r="I180" i="3"/>
  <c r="J180" i="3" s="1"/>
  <c r="L180" i="3"/>
  <c r="M180" i="3" s="1"/>
  <c r="N180" i="3" s="1"/>
  <c r="O180" i="3" s="1"/>
  <c r="G181" i="3"/>
  <c r="I181" i="3"/>
  <c r="J181" i="3"/>
  <c r="L181" i="3"/>
  <c r="M181" i="3" s="1"/>
  <c r="N181" i="3" s="1"/>
  <c r="O181" i="3" s="1"/>
  <c r="G182" i="3"/>
  <c r="I182" i="3"/>
  <c r="J182" i="3" s="1"/>
  <c r="L183" i="3"/>
  <c r="M183" i="3" s="1"/>
  <c r="N183" i="3" s="1"/>
  <c r="O183" i="3" s="1"/>
  <c r="G184" i="3"/>
  <c r="I184" i="3"/>
  <c r="J184" i="3"/>
  <c r="L184" i="3"/>
  <c r="M184" i="3" s="1"/>
  <c r="N184" i="3" s="1"/>
  <c r="O184" i="3" s="1"/>
  <c r="G185" i="3"/>
  <c r="I185" i="3"/>
  <c r="J185" i="3" s="1"/>
  <c r="L185" i="3"/>
  <c r="M185" i="3" s="1"/>
  <c r="N185" i="3" s="1"/>
  <c r="O185" i="3" s="1"/>
  <c r="G186" i="3"/>
  <c r="I186" i="3"/>
  <c r="J186" i="3"/>
  <c r="L186" i="3"/>
  <c r="M186" i="3" s="1"/>
  <c r="N186" i="3" s="1"/>
  <c r="O186" i="3" s="1"/>
  <c r="G187" i="3"/>
  <c r="I187" i="3"/>
  <c r="J187" i="3" s="1"/>
  <c r="L187" i="3"/>
  <c r="M187" i="3" s="1"/>
  <c r="N187" i="3" s="1"/>
  <c r="O187" i="3" s="1"/>
  <c r="G188" i="3"/>
  <c r="I188" i="3"/>
  <c r="J188" i="3"/>
  <c r="L188" i="3"/>
  <c r="M188" i="3" s="1"/>
  <c r="N188" i="3" s="1"/>
  <c r="O188" i="3" s="1"/>
  <c r="L189" i="3"/>
  <c r="M189" i="3" s="1"/>
  <c r="N189" i="3" s="1"/>
  <c r="O189" i="3" s="1"/>
  <c r="L190" i="3"/>
  <c r="M190" i="3" s="1"/>
  <c r="N190" i="3" s="1"/>
  <c r="O190" i="3" s="1"/>
  <c r="G191" i="3"/>
  <c r="G192" i="3" s="1"/>
  <c r="E192" i="3" s="1"/>
  <c r="I192" i="3" s="1"/>
  <c r="J192" i="3" s="1"/>
  <c r="I191" i="3"/>
  <c r="J191" i="3" s="1"/>
  <c r="L191" i="3"/>
  <c r="M191" i="3" s="1"/>
  <c r="N191" i="3" s="1"/>
  <c r="O191" i="3" s="1"/>
  <c r="L192" i="3"/>
  <c r="M192" i="3" s="1"/>
  <c r="N192" i="3" s="1"/>
  <c r="O192" i="3" s="1"/>
  <c r="E193" i="3"/>
  <c r="I193" i="3" s="1"/>
  <c r="J193" i="3" s="1"/>
  <c r="L193" i="3"/>
  <c r="M193" i="3" s="1"/>
  <c r="N193" i="3" s="1"/>
  <c r="O193" i="3" s="1"/>
  <c r="N38" i="3" l="1"/>
  <c r="O38" i="3" s="1"/>
  <c r="N2" i="3"/>
  <c r="O2" i="3" s="1"/>
  <c r="M195" i="3"/>
  <c r="G38" i="3"/>
  <c r="I38" i="3"/>
  <c r="J38" i="3" s="1"/>
  <c r="L141" i="3"/>
  <c r="M141" i="3" s="1"/>
  <c r="N141" i="3" s="1"/>
  <c r="O141" i="3" s="1"/>
  <c r="G190" i="3"/>
  <c r="E190" i="3" s="1"/>
  <c r="I190" i="3" s="1"/>
  <c r="J190" i="3" s="1"/>
  <c r="G189" i="3"/>
  <c r="E189" i="3" s="1"/>
  <c r="I189" i="3" s="1"/>
  <c r="J189" i="3" s="1"/>
  <c r="F195" i="3"/>
  <c r="F196" i="3" s="1"/>
  <c r="E195" i="3" l="1"/>
  <c r="E193" i="1" l="1"/>
  <c r="E192" i="1"/>
  <c r="E101" i="1"/>
  <c r="E97" i="1"/>
  <c r="E172" i="1"/>
  <c r="E183" i="1"/>
  <c r="E190" i="1"/>
  <c r="E189" i="1"/>
  <c r="E60" i="1"/>
  <c r="E52" i="1"/>
  <c r="E38" i="1"/>
  <c r="E14" i="1"/>
</calcChain>
</file>

<file path=xl/sharedStrings.xml><?xml version="1.0" encoding="utf-8"?>
<sst xmlns="http://schemas.openxmlformats.org/spreadsheetml/2006/main" count="1384" uniqueCount="468">
  <si>
    <t>FAO.Code</t>
  </si>
  <si>
    <t>Country</t>
  </si>
  <si>
    <t>ISO</t>
  </si>
  <si>
    <t>Continent</t>
  </si>
  <si>
    <t>Armenia</t>
  </si>
  <si>
    <t>ARM</t>
  </si>
  <si>
    <t>ASI</t>
  </si>
  <si>
    <t>Afghanistan</t>
  </si>
  <si>
    <t>AFG</t>
  </si>
  <si>
    <t>Albania</t>
  </si>
  <si>
    <t>ALB</t>
  </si>
  <si>
    <t>EUR</t>
  </si>
  <si>
    <t>Algeria</t>
  </si>
  <si>
    <t>DZA</t>
  </si>
  <si>
    <t>AFR</t>
  </si>
  <si>
    <t>Angola</t>
  </si>
  <si>
    <t>AGO</t>
  </si>
  <si>
    <t>Antigua and Barbuda</t>
  </si>
  <si>
    <t>ATG</t>
  </si>
  <si>
    <t>LAM</t>
  </si>
  <si>
    <t>Argentina</t>
  </si>
  <si>
    <t>ARG</t>
  </si>
  <si>
    <t>Australia</t>
  </si>
  <si>
    <t>AUS</t>
  </si>
  <si>
    <t>OCE</t>
  </si>
  <si>
    <t>Austria</t>
  </si>
  <si>
    <t>AUT</t>
  </si>
  <si>
    <t>EU</t>
  </si>
  <si>
    <t>Bahamas</t>
  </si>
  <si>
    <t>BHS</t>
  </si>
  <si>
    <t>Bahrain</t>
  </si>
  <si>
    <t>BHR</t>
  </si>
  <si>
    <t>Barbados</t>
  </si>
  <si>
    <t>BRB</t>
  </si>
  <si>
    <t>Belgium-Luxembourg</t>
  </si>
  <si>
    <t>BLX</t>
  </si>
  <si>
    <t>Bangladesh</t>
  </si>
  <si>
    <t>BGD</t>
  </si>
  <si>
    <t>Bolivia (Plurinational State of)</t>
  </si>
  <si>
    <t>BOL</t>
  </si>
  <si>
    <t>Botswana</t>
  </si>
  <si>
    <t>BWA</t>
  </si>
  <si>
    <t>Brazil</t>
  </si>
  <si>
    <t>BRA</t>
  </si>
  <si>
    <t>Belize</t>
  </si>
  <si>
    <t>BLZ</t>
  </si>
  <si>
    <t>Solomon Islands</t>
  </si>
  <si>
    <t>SLB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</si>
  <si>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</si>
  <si>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</si>
  <si>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</si>
  <si>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</si>
  <si>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</si>
  <si>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</si>
  <si>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</si>
  <si>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</si>
  <si>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Cameroon</t>
  </si>
  <si>
    <t>CMR</t>
  </si>
  <si>
    <t>Canada</t>
  </si>
  <si>
    <t>CAN</t>
  </si>
  <si>
    <t>NAM</t>
  </si>
  <si>
    <t>Cabo Verde</t>
  </si>
  <si>
    <t>CPV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</si>
  <si>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</si>
  <si>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</si>
  <si>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</si>
  <si>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</si>
  <si>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</si>
  <si>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</si>
  <si>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</si>
  <si>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</si>
  <si>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China, mainland</t>
  </si>
  <si>
    <t>CHN</t>
  </si>
  <si>
    <t>Colombia</t>
  </si>
  <si>
    <t>COL</t>
  </si>
  <si>
    <t>Congo</t>
  </si>
  <si>
    <t>COG</t>
  </si>
  <si>
    <t>Costa Rica</t>
  </si>
  <si>
    <t>CRI</t>
  </si>
  <si>
    <t>Cuba</t>
  </si>
  <si>
    <t>CUB</t>
  </si>
  <si>
    <t>Cyprus</t>
  </si>
  <si>
    <t>CYP</t>
  </si>
  <si>
    <t>Czechoslovakia</t>
  </si>
  <si>
    <t>CSK</t>
  </si>
  <si>
    <t>Azerbaijan</t>
  </si>
  <si>
    <t>AZE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</si>
  <si>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</si>
  <si>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</si>
  <si>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</si>
  <si>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</si>
  <si>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</si>
  <si>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</si>
  <si>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</si>
  <si>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</si>
  <si>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Belarus</t>
  </si>
  <si>
    <t>BLR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</si>
  <si>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</si>
  <si>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</si>
  <si>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</si>
  <si>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</si>
  <si>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</si>
  <si>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</si>
  <si>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</si>
  <si>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</si>
  <si>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</si>
  <si>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</si>
  <si>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</si>
  <si>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</si>
  <si>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</si>
  <si>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</si>
  <si>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</si>
  <si>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</si>
  <si>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Djibouti</t>
  </si>
  <si>
    <t>DJI</t>
  </si>
  <si>
    <t>Georgia</t>
  </si>
  <si>
    <t>GEO</t>
  </si>
  <si>
    <t>Gabon</t>
  </si>
  <si>
    <t>GAB</t>
  </si>
  <si>
    <t>Gambia</t>
  </si>
  <si>
    <t>GMB</t>
  </si>
  <si>
    <t>Germany</t>
  </si>
  <si>
    <t>DEU</t>
  </si>
  <si>
    <t>Bosnia and Herzegovina</t>
  </si>
  <si>
    <t>BIH</t>
  </si>
  <si>
    <t>Ghana</t>
  </si>
  <si>
    <t>GHA</t>
  </si>
  <si>
    <t>Kiribati</t>
  </si>
  <si>
    <t>KIR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</si>
  <si>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</si>
  <si>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</si>
  <si>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</si>
  <si>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</si>
  <si>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</si>
  <si>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</si>
  <si>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</si>
  <si>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</si>
  <si>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</si>
  <si>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</si>
  <si>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</si>
  <si>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</si>
  <si>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</si>
  <si>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</si>
  <si>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China, Hong Kong SAR</t>
  </si>
  <si>
    <t>HKG</t>
  </si>
  <si>
    <t>Hungary</t>
  </si>
  <si>
    <t>HUN</t>
  </si>
  <si>
    <t>Croatia</t>
  </si>
  <si>
    <t>HRV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</si>
  <si>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</si>
  <si>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</si>
  <si>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</si>
  <si>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</si>
  <si>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</si>
  <si>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</si>
  <si>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</si>
  <si>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</si>
  <si>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</si>
  <si>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</si>
  <si>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</si>
  <si>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</si>
  <si>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</si>
  <si>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</si>
  <si>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</si>
  <si>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</si>
  <si>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d'Ivoire</t>
  </si>
  <si>
    <t>CIV</t>
  </si>
  <si>
    <t>Kazakhstan</t>
  </si>
  <si>
    <t>KAZ</t>
  </si>
  <si>
    <t>Jamaica</t>
  </si>
  <si>
    <t>JAM</t>
  </si>
  <si>
    <t>Japan</t>
  </si>
  <si>
    <t>JPN</t>
  </si>
  <si>
    <t>Jordan</t>
  </si>
  <si>
    <t>JOR</t>
  </si>
  <si>
    <t>Kyrgyzstan</t>
  </si>
  <si>
    <t>KGZ</t>
  </si>
  <si>
    <t>Kenya</t>
  </si>
  <si>
    <t>KEN</t>
  </si>
  <si>
    <t>Cambodia</t>
  </si>
  <si>
    <t>KHM</t>
  </si>
  <si>
    <t>Democratic People's Republic of Korea</t>
  </si>
  <si>
    <t>PRK</t>
  </si>
  <si>
    <t>Republic of Korea</t>
  </si>
  <si>
    <t>KOR</t>
  </si>
  <si>
    <t>Kuwait</t>
  </si>
  <si>
    <t>KWT</t>
  </si>
  <si>
    <t>Latvia</t>
  </si>
  <si>
    <t>LVA</t>
  </si>
  <si>
    <t>Lao People's Democratic Republic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</si>
  <si>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</si>
  <si>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</si>
  <si>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</si>
  <si>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</si>
  <si>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</si>
  <si>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</si>
  <si>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</si>
  <si>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</si>
  <si>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</si>
  <si>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</si>
  <si>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</si>
  <si>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China, Macao SAR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</si>
  <si>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</si>
  <si>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</si>
  <si>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</si>
  <si>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</si>
  <si>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</si>
  <si>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</si>
  <si>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</si>
  <si>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</si>
  <si>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</si>
  <si>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</si>
  <si>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</si>
  <si>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</si>
  <si>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</si>
  <si>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</si>
  <si>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</si>
  <si>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</si>
  <si>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</si>
  <si>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</si>
  <si>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</si>
  <si>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</si>
  <si>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</si>
  <si>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</si>
  <si>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</si>
  <si>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</si>
  <si>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</si>
  <si>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Republic of Moldova</t>
  </si>
  <si>
    <t>MDA</t>
  </si>
  <si>
    <t>Namibia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</si>
  <si>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</si>
  <si>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</si>
  <si>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</si>
  <si>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</si>
  <si>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</si>
  <si>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</si>
  <si>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</si>
  <si>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</si>
  <si>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The former Yugoslav Republic of Macedonia</t>
  </si>
  <si>
    <t>MKD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</si>
  <si>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</si>
  <si>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</si>
  <si>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</si>
  <si>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</si>
  <si>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</si>
  <si>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</si>
  <si>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</si>
  <si>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</si>
  <si>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</si>
  <si>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</si>
  <si>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</si>
  <si>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</si>
  <si>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Pakistan</t>
  </si>
  <si>
    <t>PAK</t>
  </si>
  <si>
    <t>Panama</t>
  </si>
  <si>
    <t>PAN</t>
  </si>
  <si>
    <t>Czech Republic</t>
  </si>
  <si>
    <t>CZE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</si>
  <si>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</si>
  <si>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</si>
  <si>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</si>
  <si>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</si>
  <si>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</si>
  <si>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</si>
  <si>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</si>
  <si>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</si>
  <si>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</si>
  <si>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</si>
  <si>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</si>
  <si>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</si>
  <si>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</si>
  <si>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</si>
  <si>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</si>
  <si>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</si>
  <si>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</si>
  <si>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</si>
  <si>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Eritrea</t>
  </si>
  <si>
    <t>ERI</t>
  </si>
  <si>
    <t>Qatar</t>
  </si>
  <si>
    <t>QAT</t>
  </si>
  <si>
    <t>Zimbabwe</t>
  </si>
  <si>
    <t>ZWE</t>
  </si>
  <si>
    <t>Romania</t>
  </si>
  <si>
    <t>ROU</t>
  </si>
  <si>
    <t>Rwanda</t>
  </si>
  <si>
    <t>RWA</t>
  </si>
  <si>
    <t>Russian Federation</t>
  </si>
  <si>
    <t>RUS</t>
  </si>
  <si>
    <t>Serbia and Montenegro</t>
  </si>
  <si>
    <t>SCG</t>
  </si>
  <si>
    <t>Saint Kitts and Nevis</t>
  </si>
  <si>
    <t>KNA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</si>
  <si>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</si>
  <si>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</si>
  <si>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</si>
  <si>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</si>
  <si>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</si>
  <si>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</si>
  <si>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</si>
  <si>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</si>
  <si>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</si>
  <si>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</si>
  <si>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Sierra Leone</t>
  </si>
  <si>
    <t>SLE</t>
  </si>
  <si>
    <t>Slovenia</t>
  </si>
  <si>
    <t>SVN</t>
  </si>
  <si>
    <t>Slovakia</t>
  </si>
  <si>
    <t>SVK</t>
  </si>
  <si>
    <t>Singapore</t>
  </si>
  <si>
    <t>SGP</t>
  </si>
  <si>
    <t>Somalia</t>
  </si>
  <si>
    <t>SOM</t>
  </si>
  <si>
    <t>South Africa</t>
  </si>
  <si>
    <t>ZAF</t>
  </si>
  <si>
    <t>Spain</t>
  </si>
  <si>
    <t>ESP</t>
  </si>
  <si>
    <t>Suriname</t>
  </si>
  <si>
    <t>SUR</t>
  </si>
  <si>
    <t>Tajikistan</t>
  </si>
  <si>
    <t>TJK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</si>
  <si>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</si>
  <si>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</si>
  <si>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</si>
  <si>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</si>
  <si>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</si>
  <si>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</si>
  <si>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</si>
  <si>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</si>
  <si>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Turkmenistan</t>
  </si>
  <si>
    <t>TKM</t>
  </si>
  <si>
    <t>China, Taiwan Province of</t>
  </si>
  <si>
    <t>TWN</t>
  </si>
  <si>
    <t>United Republic of Tanzania</t>
  </si>
  <si>
    <t>TZA</t>
  </si>
  <si>
    <t>Thailand</t>
  </si>
  <si>
    <t>THA</t>
  </si>
  <si>
    <t>Togo</t>
  </si>
  <si>
    <t>TGO</t>
  </si>
  <si>
    <t>Trinidad and Tobago</t>
  </si>
  <si>
    <t>TTO</t>
  </si>
  <si>
    <t>Oman</t>
  </si>
  <si>
    <t>OMN</t>
  </si>
  <si>
    <t>Tunisia</t>
  </si>
  <si>
    <t>TUN</t>
  </si>
  <si>
    <t>Turkey</t>
  </si>
  <si>
    <t>TUR</t>
  </si>
  <si>
    <t>United Arab Emirates</t>
  </si>
  <si>
    <t>ARE</t>
  </si>
  <si>
    <t>Uganda</t>
  </si>
  <si>
    <t>UGA</t>
  </si>
  <si>
    <t>USSR</t>
  </si>
  <si>
    <t>SUN</t>
  </si>
  <si>
    <t>United Kingdom</t>
  </si>
  <si>
    <t>GBR</t>
  </si>
  <si>
    <t>Ukraine</t>
  </si>
  <si>
    <t>UKR</t>
  </si>
  <si>
    <t>United States of America</t>
  </si>
  <si>
    <t>USA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</si>
  <si>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</si>
  <si>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</si>
  <si>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</si>
  <si>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</si>
  <si>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</si>
  <si>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</si>
  <si>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</si>
  <si>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</si>
  <si>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Viet Nam</t>
  </si>
  <si>
    <t>VNM</t>
  </si>
  <si>
    <t>Ethiopia</t>
  </si>
  <si>
    <t>ETH</t>
  </si>
  <si>
    <t>Samoa</t>
  </si>
  <si>
    <t>WSM</t>
  </si>
  <si>
    <t>Yugoslav SFR</t>
  </si>
  <si>
    <t>YUG</t>
  </si>
  <si>
    <t>Yemen</t>
  </si>
  <si>
    <t>YEM</t>
  </si>
  <si>
    <t>Democratic Republic of the Congo</t>
  </si>
  <si>
    <t>COD</t>
  </si>
  <si>
    <t>Zambia</t>
  </si>
  <si>
    <t>ZMB</t>
  </si>
  <si>
    <t>Belgium</t>
  </si>
  <si>
    <t>BEL</t>
  </si>
  <si>
    <t>Luxembourg</t>
  </si>
  <si>
    <t>LUX</t>
  </si>
  <si>
    <t>Serbia</t>
  </si>
  <si>
    <t>SRB</t>
  </si>
  <si>
    <t>Montenegro</t>
  </si>
  <si>
    <t>MNE</t>
  </si>
  <si>
    <t>Sudan</t>
  </si>
  <si>
    <t>SDN</t>
  </si>
  <si>
    <t>South Sudan</t>
  </si>
  <si>
    <t>SSD</t>
  </si>
  <si>
    <t>RoW</t>
  </si>
  <si>
    <t>ROW</t>
  </si>
  <si>
    <t>t_per_ha</t>
  </si>
  <si>
    <t>Venezuela</t>
  </si>
  <si>
    <t>U.S. Virgin Islands</t>
  </si>
  <si>
    <t>United States</t>
  </si>
  <si>
    <t>Tanzania</t>
  </si>
  <si>
    <t>Macedonia</t>
  </si>
  <si>
    <t>Turks &amp; Caicos Islands</t>
  </si>
  <si>
    <t>Trinidad &amp; Tobago</t>
  </si>
  <si>
    <t>Tonga</t>
  </si>
  <si>
    <t>Syria</t>
  </si>
  <si>
    <t>Svalbard &amp; Jan Mayen</t>
  </si>
  <si>
    <t>Sudan, former</t>
  </si>
  <si>
    <t>Western Sahara</t>
  </si>
  <si>
    <t>Vietnam</t>
  </si>
  <si>
    <t>SÃ£o TomÃ© &amp; PrÃ­ncipe</t>
  </si>
  <si>
    <t>St. Vincent &amp; Grenadines</t>
  </si>
  <si>
    <t>St. Pierre &amp; Miquelon</t>
  </si>
  <si>
    <t>St. Lucia</t>
  </si>
  <si>
    <t>Anguilla</t>
  </si>
  <si>
    <t>St. Kitts &amp; Nevis</t>
  </si>
  <si>
    <t>Russia</t>
  </si>
  <si>
    <t>RÃ©union</t>
  </si>
  <si>
    <t>Aruba</t>
  </si>
  <si>
    <t>Montserrat</t>
  </si>
  <si>
    <t>Moldova</t>
  </si>
  <si>
    <t>Martinique</t>
  </si>
  <si>
    <t>Liechtenstein</t>
  </si>
  <si>
    <t>Laos</t>
  </si>
  <si>
    <t>South Korea</t>
  </si>
  <si>
    <t>North Korea</t>
  </si>
  <si>
    <t>CÃ´te dâ€™Ivoire</t>
  </si>
  <si>
    <t>Iran</t>
  </si>
  <si>
    <t>Hong Kong SAR China</t>
  </si>
  <si>
    <t>Guadeloupe</t>
  </si>
  <si>
    <t>Greenland</t>
  </si>
  <si>
    <t>French Guiana</t>
  </si>
  <si>
    <t>Falkland Islands</t>
  </si>
  <si>
    <t>Faroe Islands</t>
  </si>
  <si>
    <t>Equatorial Guinea</t>
  </si>
  <si>
    <t>Czechia</t>
  </si>
  <si>
    <t>Congo - Kinshasa</t>
  </si>
  <si>
    <t>Congo - Brazzaville</t>
  </si>
  <si>
    <t>Mayotte</t>
  </si>
  <si>
    <t>Comoros</t>
  </si>
  <si>
    <t>Taiwan</t>
  </si>
  <si>
    <t>China</t>
  </si>
  <si>
    <t>Cape Verde</t>
  </si>
  <si>
    <t>Myanmar (Burma)</t>
  </si>
  <si>
    <t>Brunei</t>
  </si>
  <si>
    <t>Bosnia &amp; Herzegovina</t>
  </si>
  <si>
    <t>Bolivia</t>
  </si>
  <si>
    <t>Bhutan</t>
  </si>
  <si>
    <t>Antigua &amp; Barbuda</t>
  </si>
  <si>
    <t>Andorra</t>
  </si>
  <si>
    <t>American Samoa</t>
  </si>
  <si>
    <t>land_area_Hyde_km2</t>
  </si>
  <si>
    <t>gl_area_Hyde_km2</t>
  </si>
  <si>
    <t>total_NPP_tC_per_km2_grazable</t>
  </si>
  <si>
    <t>gl_NPP_tC_per_km2_grazable</t>
  </si>
  <si>
    <t>total_NPP_tC_per_km2</t>
  </si>
  <si>
    <t>gl_NPP_tC_per_km2</t>
  </si>
  <si>
    <t>Country_Name</t>
  </si>
  <si>
    <t>fao_code</t>
  </si>
  <si>
    <t>iso3n</t>
  </si>
  <si>
    <t>Rest_%</t>
  </si>
  <si>
    <t>Rest_ha</t>
  </si>
  <si>
    <t>area demand grazing [km2]</t>
  </si>
  <si>
    <t>area demand grazing [ha]</t>
  </si>
  <si>
    <t>yield (t dm/ha)</t>
  </si>
  <si>
    <t>Rest_km2</t>
  </si>
  <si>
    <t>Land under temp. &amp; perm. meadows and pastures_km2</t>
  </si>
  <si>
    <t>t_per_km2</t>
  </si>
  <si>
    <t>Grazing_t</t>
  </si>
  <si>
    <t>Grazing_km2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</si>
</sst>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_);_(* \(#,##0.0\);_(* &quot;-&quot;??_);_(@_)"/>
    <numFmt numFmtId="165" formatCode="_-* #,##0_-;\-* #,##0_-;_-* &quot;-&quot;??_-;_-@_-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3" fillId="0" borderId="0" xfId="3"/>
    <xf numFmtId="0" fontId="4" fillId="0" borderId="0" xfId="3" applyFont="1"/>
    <xf numFmtId="0" fontId="2" fillId="0" borderId="0" xfId="3" applyFont="1"/>
    <xf numFmtId="1" fontId="3" fillId="0" borderId="0" xfId="3" applyNumberFormat="1"/>
    <xf numFmtId="1" fontId="4" fillId="0" borderId="0" xfId="3" applyNumberFormat="1" applyFont="1"/>
    <xf numFmtId="1" fontId="2" fillId="0" borderId="0" xfId="3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9" fontId="0" fillId="0" borderId="0" xfId="2" applyFont="1"/>
    <xf numFmtId="165" fontId="0" fillId="0" borderId="0" xfId="1" applyNumberFormat="1" applyFont="1" applyFill="1"/>
    <xf numFmtId="165" fontId="0" fillId="2" borderId="0" xfId="1" applyNumberFormat="1" applyFont="1" applyFill="1"/>
    <xf numFmtId="165" fontId="0" fillId="3" borderId="0" xfId="1" applyNumberFormat="1" applyFont="1" applyFill="1"/>
  </cellXfs>
  <cellStyles count="4">
    <cellStyle name="Komma" xfId="1" builtinId="3"/>
    <cellStyle name="Prozent" xfId="2" builtinId="5"/>
    <cellStyle name="Standard" xfId="0" builtinId="0"/>
    <cellStyle name="Standard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ColWidth="8.88671875" defaultRowHeight="14.4" x14ac:dyDescent="0.3"/>
  <cols>
    <col min="1" max="2" width="12.88671875" style="3" customWidth="1"/>
    <col min="3" max="3" width="22.33203125" style="3" bestFit="1" customWidth="1"/>
    <col min="4" max="4" width="17.77734375" style="3" bestFit="1" customWidth="1"/>
    <col min="5" max="5" width="20.33203125" style="3" bestFit="1" customWidth="1"/>
    <col min="6" max="6" width="25.77734375" style="5" bestFit="1" customWidth="1"/>
    <col min="7" max="7" width="28.33203125" style="4" bestFit="1" customWidth="1"/>
    <col min="8" max="8" width="16.6640625" style="3" bestFit="1" customWidth="1"/>
    <col min="9" max="9" width="18.88671875" style="3" bestFit="1" customWidth="1"/>
    <col min="10" max="16384" width="8.88671875" style="3"/>
  </cols>
  <sheetData>
    <row r="1" spans="1:9" x14ac:dyDescent="0.3">
      <c r="A1" s="3" t="s">
        <v>457</v>
      </c>
      <c r="B1" s="3" t="s">
        <v>456</v>
      </c>
      <c r="C1" s="3" t="s">
        <v>455</v>
      </c>
      <c r="D1" s="3" t="s">
        <v>454</v>
      </c>
      <c r="E1" s="3" t="s">
        <v>453</v>
      </c>
      <c r="F1" s="5" t="s">
        <v>452</v>
      </c>
      <c r="G1" s="4" t="s">
        <v>451</v>
      </c>
      <c r="H1" s="3" t="s">
        <v>450</v>
      </c>
      <c r="I1" s="3" t="s">
        <v>449</v>
      </c>
    </row>
    <row r="2" spans="1:9" x14ac:dyDescent="0.3">
      <c r="A2" s="3">
        <v>4</v>
      </c>
      <c r="B2" s="3">
        <v>2</v>
      </c>
      <c r="C2" s="3" t="s">
        <v>7</v>
      </c>
      <c r="D2" s="6">
        <v>76.119825666440789</v>
      </c>
      <c r="E2" s="6">
        <v>79.113553502578498</v>
      </c>
      <c r="F2" s="8">
        <v>53.283877966508548</v>
      </c>
      <c r="G2" s="7">
        <v>55.379487451804948</v>
      </c>
      <c r="H2" s="6">
        <v>295700.16728095402</v>
      </c>
      <c r="I2" s="6">
        <v>641575.32339999999</v>
      </c>
    </row>
    <row r="3" spans="1:9" x14ac:dyDescent="0.3">
      <c r="A3" s="3">
        <v>8</v>
      </c>
      <c r="B3" s="3">
        <v>3</v>
      </c>
      <c r="C3" s="3" t="s">
        <v>9</v>
      </c>
      <c r="D3" s="6">
        <v>687.8183796790762</v>
      </c>
      <c r="E3" s="6">
        <v>694.46376543532972</v>
      </c>
      <c r="F3" s="8">
        <v>481.47286577535328</v>
      </c>
      <c r="G3" s="7">
        <v>486.12463580473076</v>
      </c>
      <c r="H3" s="6">
        <v>4738.6234284321499</v>
      </c>
      <c r="I3" s="6">
        <v>30408.096799999999</v>
      </c>
    </row>
    <row r="4" spans="1:9" x14ac:dyDescent="0.3">
      <c r="A4" s="3">
        <v>12</v>
      </c>
      <c r="B4" s="3">
        <v>4</v>
      </c>
      <c r="C4" s="3" t="s">
        <v>12</v>
      </c>
      <c r="D4" s="6">
        <v>36.09419761654911</v>
      </c>
      <c r="E4" s="6">
        <v>39.47936519812697</v>
      </c>
      <c r="F4" s="8">
        <v>25.265938331584376</v>
      </c>
      <c r="G4" s="7">
        <v>27.635555638688878</v>
      </c>
      <c r="H4" s="6">
        <v>149420.17275143301</v>
      </c>
      <c r="I4" s="6">
        <v>2325573.6675</v>
      </c>
    </row>
    <row r="5" spans="1:9" x14ac:dyDescent="0.3">
      <c r="A5" s="3">
        <v>16</v>
      </c>
      <c r="B5" s="3">
        <v>5</v>
      </c>
      <c r="C5" s="3" t="s">
        <v>448</v>
      </c>
      <c r="D5" s="6">
        <v>698.95039477809485</v>
      </c>
      <c r="E5" s="6">
        <v>671.82393789906916</v>
      </c>
      <c r="F5" s="8">
        <v>489.26527634466635</v>
      </c>
      <c r="G5" s="7">
        <v>470.2767565293484</v>
      </c>
      <c r="H5" s="6">
        <v>9.9999999999900009</v>
      </c>
      <c r="I5" s="6">
        <v>415.96800000000002</v>
      </c>
    </row>
    <row r="6" spans="1:9" x14ac:dyDescent="0.3">
      <c r="A6" s="3">
        <v>20</v>
      </c>
      <c r="B6" s="3">
        <v>6</v>
      </c>
      <c r="C6" s="3" t="s">
        <v>447</v>
      </c>
      <c r="D6" s="6">
        <v>509.22793436666461</v>
      </c>
      <c r="E6" s="6">
        <v>591.85998804989026</v>
      </c>
      <c r="F6" s="8">
        <v>356.45955405666518</v>
      </c>
      <c r="G6" s="7">
        <v>414.30199163492318</v>
      </c>
      <c r="H6" s="6">
        <v>148.31747177126999</v>
      </c>
      <c r="I6" s="6">
        <v>506.2715</v>
      </c>
    </row>
    <row r="7" spans="1:9" x14ac:dyDescent="0.3">
      <c r="A7" s="3">
        <v>24</v>
      </c>
      <c r="B7" s="3">
        <v>7</v>
      </c>
      <c r="C7" s="3" t="s">
        <v>15</v>
      </c>
      <c r="D7" s="6">
        <v>693.48479659196005</v>
      </c>
      <c r="E7" s="6">
        <v>759.34517125530374</v>
      </c>
      <c r="F7" s="8">
        <v>485.439357614372</v>
      </c>
      <c r="G7" s="7">
        <v>531.54161987871259</v>
      </c>
      <c r="H7" s="6">
        <v>538021.05865775899</v>
      </c>
      <c r="I7" s="6">
        <v>1253903.3145999999</v>
      </c>
    </row>
    <row r="8" spans="1:9" x14ac:dyDescent="0.3">
      <c r="A8" s="3">
        <v>28</v>
      </c>
      <c r="B8" s="3">
        <v>8</v>
      </c>
      <c r="C8" s="3" t="s">
        <v>446</v>
      </c>
      <c r="D8" s="6">
        <v>858.57275793134556</v>
      </c>
      <c r="E8" s="6">
        <v>829.8043598290775</v>
      </c>
      <c r="F8" s="8">
        <v>601.00093055194191</v>
      </c>
      <c r="G8" s="7">
        <v>580.86305188035419</v>
      </c>
      <c r="H8" s="6">
        <v>37.628043719574002</v>
      </c>
      <c r="I8" s="6">
        <v>1065.278</v>
      </c>
    </row>
    <row r="9" spans="1:9" x14ac:dyDescent="0.3">
      <c r="A9" s="3">
        <v>31</v>
      </c>
      <c r="B9" s="3">
        <v>52</v>
      </c>
      <c r="C9" s="3" t="s">
        <v>85</v>
      </c>
      <c r="D9" s="6">
        <v>430.89688722482265</v>
      </c>
      <c r="E9" s="6">
        <v>436.97592422550053</v>
      </c>
      <c r="F9" s="8">
        <v>301.62782105737585</v>
      </c>
      <c r="G9" s="7">
        <v>305.88314695785033</v>
      </c>
      <c r="H9" s="6">
        <v>23941.286920121001</v>
      </c>
      <c r="I9" s="6">
        <v>86078.573300000004</v>
      </c>
    </row>
    <row r="10" spans="1:9" x14ac:dyDescent="0.3">
      <c r="A10" s="3">
        <v>32</v>
      </c>
      <c r="B10" s="3">
        <v>9</v>
      </c>
      <c r="C10" s="3" t="s">
        <v>20</v>
      </c>
      <c r="D10" s="6">
        <v>297.02215254770749</v>
      </c>
      <c r="E10" s="6">
        <v>370.52526954116979</v>
      </c>
      <c r="F10" s="8">
        <v>207.91550678339524</v>
      </c>
      <c r="G10" s="7">
        <v>259.36768867881887</v>
      </c>
      <c r="H10" s="6">
        <v>1015201.03474329</v>
      </c>
      <c r="I10" s="6">
        <v>2781266.6173</v>
      </c>
    </row>
    <row r="11" spans="1:9" x14ac:dyDescent="0.3">
      <c r="A11" s="3">
        <v>36</v>
      </c>
      <c r="B11" s="3">
        <v>10</v>
      </c>
      <c r="C11" s="3" t="s">
        <v>22</v>
      </c>
      <c r="D11" s="6">
        <v>211.67575634522052</v>
      </c>
      <c r="E11" s="6">
        <v>269.74903715111475</v>
      </c>
      <c r="F11" s="8">
        <v>148.17302944165436</v>
      </c>
      <c r="G11" s="7">
        <v>188.82432600578031</v>
      </c>
      <c r="H11" s="6">
        <v>2969331.3649079199</v>
      </c>
      <c r="I11" s="6">
        <v>7753660.9940999998</v>
      </c>
    </row>
    <row r="12" spans="1:9" x14ac:dyDescent="0.3">
      <c r="A12" s="3">
        <v>40</v>
      </c>
      <c r="B12" s="3">
        <v>11</v>
      </c>
      <c r="C12" s="3" t="s">
        <v>25</v>
      </c>
      <c r="D12" s="6">
        <v>646.28411405519284</v>
      </c>
      <c r="E12" s="6">
        <v>632.30034350712958</v>
      </c>
      <c r="F12" s="8">
        <v>452.39887983863497</v>
      </c>
      <c r="G12" s="7">
        <v>442.61024045499067</v>
      </c>
      <c r="H12" s="6">
        <v>9273.6432394023705</v>
      </c>
      <c r="I12" s="6">
        <v>83354.398000000001</v>
      </c>
    </row>
    <row r="13" spans="1:9" x14ac:dyDescent="0.3">
      <c r="A13" s="3">
        <v>44</v>
      </c>
      <c r="B13" s="3">
        <v>12</v>
      </c>
      <c r="C13" s="3" t="s">
        <v>28</v>
      </c>
      <c r="D13" s="6">
        <v>1067.8724220284846</v>
      </c>
      <c r="E13" s="6">
        <v>918.27918751407469</v>
      </c>
      <c r="F13" s="8">
        <v>747.51069541993922</v>
      </c>
      <c r="G13" s="7">
        <v>642.79543125985219</v>
      </c>
      <c r="H13" s="6">
        <v>7.6139247319982202</v>
      </c>
      <c r="I13" s="6">
        <v>18134.088899999999</v>
      </c>
    </row>
    <row r="14" spans="1:9" x14ac:dyDescent="0.3">
      <c r="A14" s="3">
        <v>48</v>
      </c>
      <c r="B14" s="3">
        <v>13</v>
      </c>
      <c r="C14" s="3" t="s">
        <v>30</v>
      </c>
      <c r="D14" s="6">
        <v>0</v>
      </c>
      <c r="E14" s="6">
        <v>5.7067280976779752E-2</v>
      </c>
      <c r="F14" s="8">
        <v>0</v>
      </c>
      <c r="G14" s="7">
        <v>3.9947096683745825E-2</v>
      </c>
      <c r="H14" s="6">
        <v>40.000000000005997</v>
      </c>
      <c r="I14" s="6">
        <v>1079.9322999999999</v>
      </c>
    </row>
    <row r="15" spans="1:9" x14ac:dyDescent="0.3">
      <c r="A15" s="3">
        <v>50</v>
      </c>
      <c r="B15" s="3">
        <v>16</v>
      </c>
      <c r="C15" s="3" t="s">
        <v>36</v>
      </c>
      <c r="D15" s="6">
        <v>499.89664862380732</v>
      </c>
      <c r="E15" s="6">
        <v>575.1401085312167</v>
      </c>
      <c r="F15" s="8">
        <v>349.9276540366651</v>
      </c>
      <c r="G15" s="7">
        <v>402.59807597185164</v>
      </c>
      <c r="H15" s="6">
        <v>5846.1235705631598</v>
      </c>
      <c r="I15" s="6">
        <v>145351.96859999999</v>
      </c>
    </row>
    <row r="16" spans="1:9" x14ac:dyDescent="0.3">
      <c r="A16" s="3">
        <v>51</v>
      </c>
      <c r="B16" s="3">
        <v>1</v>
      </c>
      <c r="C16" s="3" t="s">
        <v>4</v>
      </c>
      <c r="D16" s="6">
        <v>434.39980007456688</v>
      </c>
      <c r="E16" s="6">
        <v>459.5982149282421</v>
      </c>
      <c r="F16" s="8">
        <v>304.07986005219681</v>
      </c>
      <c r="G16" s="7">
        <v>321.71875044976946</v>
      </c>
      <c r="H16" s="6">
        <v>9950.3886932169407</v>
      </c>
      <c r="I16" s="6">
        <v>29019.8642</v>
      </c>
    </row>
    <row r="17" spans="1:9" x14ac:dyDescent="0.3">
      <c r="A17" s="3">
        <v>52</v>
      </c>
      <c r="B17" s="3">
        <v>14</v>
      </c>
      <c r="C17" s="3" t="s">
        <v>32</v>
      </c>
      <c r="D17" s="6">
        <v>868.35575587644473</v>
      </c>
      <c r="E17" s="6">
        <v>739.10249384451697</v>
      </c>
      <c r="F17" s="8">
        <v>607.84902911351128</v>
      </c>
      <c r="G17" s="7">
        <v>517.37174569116189</v>
      </c>
      <c r="H17" s="6">
        <v>20.000000000002998</v>
      </c>
      <c r="I17" s="6">
        <v>919.70849999999996</v>
      </c>
    </row>
    <row r="18" spans="1:9" x14ac:dyDescent="0.3">
      <c r="A18" s="3">
        <v>56</v>
      </c>
      <c r="B18" s="3">
        <v>255</v>
      </c>
      <c r="C18" s="3" t="s">
        <v>380</v>
      </c>
      <c r="D18" s="6">
        <v>708.32921692780872</v>
      </c>
      <c r="E18" s="6">
        <v>702.21311146210815</v>
      </c>
      <c r="F18" s="8">
        <v>495.83045184946604</v>
      </c>
      <c r="G18" s="7">
        <v>491.54917802347569</v>
      </c>
      <c r="H18" s="6">
        <v>5205.7506667848202</v>
      </c>
      <c r="I18" s="6">
        <v>30937.387200000001</v>
      </c>
    </row>
    <row r="19" spans="1:9" x14ac:dyDescent="0.3">
      <c r="A19" s="3">
        <v>64</v>
      </c>
      <c r="B19" s="3">
        <v>18</v>
      </c>
      <c r="C19" s="3" t="s">
        <v>445</v>
      </c>
      <c r="D19" s="6">
        <v>619.60753651411039</v>
      </c>
      <c r="E19" s="6">
        <v>809.69562890341763</v>
      </c>
      <c r="F19" s="8">
        <v>433.72527555987728</v>
      </c>
      <c r="G19" s="7">
        <v>566.78694023239234</v>
      </c>
      <c r="H19" s="6">
        <v>3406.3785653138102</v>
      </c>
      <c r="I19" s="6">
        <v>39486.407299999999</v>
      </c>
    </row>
    <row r="20" spans="1:9" x14ac:dyDescent="0.3">
      <c r="A20" s="3">
        <v>68</v>
      </c>
      <c r="B20" s="3">
        <v>19</v>
      </c>
      <c r="C20" s="3" t="s">
        <v>444</v>
      </c>
      <c r="D20" s="6">
        <v>399.20755151995775</v>
      </c>
      <c r="E20" s="6">
        <v>936.06013394512308</v>
      </c>
      <c r="F20" s="8">
        <v>279.4452860639704</v>
      </c>
      <c r="G20" s="7">
        <v>655.24209376158615</v>
      </c>
      <c r="H20" s="6">
        <v>266449.31159127702</v>
      </c>
      <c r="I20" s="6">
        <v>1084953.8429</v>
      </c>
    </row>
    <row r="21" spans="1:9" x14ac:dyDescent="0.3">
      <c r="A21" s="3">
        <v>70</v>
      </c>
      <c r="B21" s="3">
        <v>80</v>
      </c>
      <c r="C21" s="3" t="s">
        <v>443</v>
      </c>
      <c r="D21" s="6">
        <v>727.13651191826682</v>
      </c>
      <c r="E21" s="6">
        <v>698.93256585262748</v>
      </c>
      <c r="F21" s="8">
        <v>508.99555834278675</v>
      </c>
      <c r="G21" s="7">
        <v>489.25279609683918</v>
      </c>
      <c r="H21" s="6">
        <v>8847.45858639379</v>
      </c>
      <c r="I21" s="6">
        <v>51264.298499999997</v>
      </c>
    </row>
    <row r="22" spans="1:9" x14ac:dyDescent="0.3">
      <c r="A22" s="3">
        <v>72</v>
      </c>
      <c r="B22" s="3">
        <v>20</v>
      </c>
      <c r="C22" s="3" t="s">
        <v>40</v>
      </c>
      <c r="D22" s="6">
        <v>278.09915260313045</v>
      </c>
      <c r="E22" s="6">
        <v>281.53088259756453</v>
      </c>
      <c r="F22" s="8">
        <v>194.66940682219129</v>
      </c>
      <c r="G22" s="7">
        <v>197.07161781829515</v>
      </c>
      <c r="H22" s="6">
        <v>255999.99999998999</v>
      </c>
      <c r="I22" s="6">
        <v>579846.92520000006</v>
      </c>
    </row>
    <row r="23" spans="1:9" x14ac:dyDescent="0.3">
      <c r="A23" s="3">
        <v>76</v>
      </c>
      <c r="B23" s="3">
        <v>21</v>
      </c>
      <c r="C23" s="3" t="s">
        <v>42</v>
      </c>
      <c r="D23" s="6">
        <v>774.49048936691952</v>
      </c>
      <c r="E23" s="6">
        <v>819.63203744082705</v>
      </c>
      <c r="F23" s="8">
        <v>542.14334255684366</v>
      </c>
      <c r="G23" s="7">
        <v>573.74242620857888</v>
      </c>
      <c r="H23" s="6">
        <v>1607314.51670473</v>
      </c>
      <c r="I23" s="6">
        <v>8556488.8159999996</v>
      </c>
    </row>
    <row r="24" spans="1:9" x14ac:dyDescent="0.3">
      <c r="A24" s="3">
        <v>84</v>
      </c>
      <c r="B24" s="3">
        <v>23</v>
      </c>
      <c r="C24" s="3" t="s">
        <v>44</v>
      </c>
      <c r="D24" s="6">
        <v>1250.5697994494963</v>
      </c>
      <c r="E24" s="6">
        <v>1416.2231028147442</v>
      </c>
      <c r="F24" s="8">
        <v>875.39885961464734</v>
      </c>
      <c r="G24" s="7">
        <v>991.35617197032082</v>
      </c>
      <c r="H24" s="6">
        <v>365.50535950646901</v>
      </c>
      <c r="I24" s="6">
        <v>23454.501799999998</v>
      </c>
    </row>
    <row r="25" spans="1:9" x14ac:dyDescent="0.3">
      <c r="A25" s="3">
        <v>90</v>
      </c>
      <c r="B25" s="3">
        <v>25</v>
      </c>
      <c r="C25" s="3" t="s">
        <v>46</v>
      </c>
      <c r="D25" s="6">
        <v>1115.0667731068638</v>
      </c>
      <c r="E25" s="6">
        <v>1037.0737448975724</v>
      </c>
      <c r="F25" s="8">
        <v>780.54674117480465</v>
      </c>
      <c r="G25" s="7">
        <v>725.95162142830065</v>
      </c>
      <c r="H25" s="6">
        <v>65.161633209257403</v>
      </c>
      <c r="I25" s="6">
        <v>45462.697899999999</v>
      </c>
    </row>
    <row r="26" spans="1:9" x14ac:dyDescent="0.3">
      <c r="A26" s="3">
        <v>96</v>
      </c>
      <c r="B26" s="3">
        <v>26</v>
      </c>
      <c r="C26" s="3" t="s">
        <v>442</v>
      </c>
      <c r="D26" s="6">
        <v>906.57033615307341</v>
      </c>
      <c r="E26" s="6">
        <v>961.77939105919722</v>
      </c>
      <c r="F26" s="8">
        <v>634.59923530715139</v>
      </c>
      <c r="G26" s="7">
        <v>673.24557374143797</v>
      </c>
      <c r="H26" s="6">
        <v>29.030982730793799</v>
      </c>
      <c r="I26" s="6">
        <v>7018.6494000000002</v>
      </c>
    </row>
    <row r="27" spans="1:9" x14ac:dyDescent="0.3">
      <c r="A27" s="3">
        <v>100</v>
      </c>
      <c r="B27" s="3">
        <v>27</v>
      </c>
      <c r="C27" s="3" t="s">
        <v>50</v>
      </c>
      <c r="D27" s="6">
        <v>621.40034331521019</v>
      </c>
      <c r="E27" s="6">
        <v>616.89644788775138</v>
      </c>
      <c r="F27" s="8">
        <v>434.98024032064711</v>
      </c>
      <c r="G27" s="7">
        <v>431.82751352142594</v>
      </c>
      <c r="H27" s="6">
        <v>15816.292874584</v>
      </c>
      <c r="I27" s="6">
        <v>111418.37089999999</v>
      </c>
    </row>
    <row r="28" spans="1:9" x14ac:dyDescent="0.3">
      <c r="A28" s="3">
        <v>104</v>
      </c>
      <c r="B28" s="3">
        <v>28</v>
      </c>
      <c r="C28" s="3" t="s">
        <v>441</v>
      </c>
      <c r="D28" s="6">
        <v>568.53755942344981</v>
      </c>
      <c r="E28" s="6">
        <v>858.12913716193555</v>
      </c>
      <c r="F28" s="8">
        <v>397.97629159641485</v>
      </c>
      <c r="G28" s="7">
        <v>600.69039601335487</v>
      </c>
      <c r="H28" s="6">
        <v>2871.4710497408601</v>
      </c>
      <c r="I28" s="6">
        <v>685649.95259999996</v>
      </c>
    </row>
    <row r="29" spans="1:9" x14ac:dyDescent="0.3">
      <c r="A29" s="3">
        <v>108</v>
      </c>
      <c r="B29" s="3">
        <v>29</v>
      </c>
      <c r="C29" s="3" t="s">
        <v>54</v>
      </c>
      <c r="D29" s="6">
        <v>885.26064114383325</v>
      </c>
      <c r="E29" s="6">
        <v>904.9968858726877</v>
      </c>
      <c r="F29" s="8">
        <v>619.68244880068323</v>
      </c>
      <c r="G29" s="7">
        <v>633.49782011088132</v>
      </c>
      <c r="H29" s="6">
        <v>4830.0000000005703</v>
      </c>
      <c r="I29" s="6">
        <v>25628.322800000002</v>
      </c>
    </row>
    <row r="30" spans="1:9" x14ac:dyDescent="0.3">
      <c r="A30" s="3">
        <v>112</v>
      </c>
      <c r="B30" s="3">
        <v>57</v>
      </c>
      <c r="C30" s="3" t="s">
        <v>95</v>
      </c>
      <c r="D30" s="6">
        <v>546.21536766027361</v>
      </c>
      <c r="E30" s="6">
        <v>556.30491504664371</v>
      </c>
      <c r="F30" s="8">
        <v>382.35075736219153</v>
      </c>
      <c r="G30" s="7">
        <v>389.41344053265055</v>
      </c>
      <c r="H30" s="6">
        <v>29453.036336165798</v>
      </c>
      <c r="I30" s="6">
        <v>205027.2262</v>
      </c>
    </row>
    <row r="31" spans="1:9" x14ac:dyDescent="0.3">
      <c r="A31" s="3">
        <v>116</v>
      </c>
      <c r="B31" s="3">
        <v>115</v>
      </c>
      <c r="C31" s="3" t="s">
        <v>179</v>
      </c>
      <c r="D31" s="6">
        <v>563.29615919873584</v>
      </c>
      <c r="E31" s="6">
        <v>639.73399464750969</v>
      </c>
      <c r="F31" s="8">
        <v>394.30731143911504</v>
      </c>
      <c r="G31" s="7">
        <v>447.81379625325678</v>
      </c>
      <c r="H31" s="6">
        <v>11227.4296331191</v>
      </c>
      <c r="I31" s="6">
        <v>186681.59210000001</v>
      </c>
    </row>
    <row r="32" spans="1:9" x14ac:dyDescent="0.3">
      <c r="A32" s="3">
        <v>120</v>
      </c>
      <c r="B32" s="3">
        <v>32</v>
      </c>
      <c r="C32" s="3" t="s">
        <v>56</v>
      </c>
      <c r="D32" s="6">
        <v>602.29602733130753</v>
      </c>
      <c r="E32" s="6">
        <v>742.56905780510158</v>
      </c>
      <c r="F32" s="8">
        <v>421.60721913191526</v>
      </c>
      <c r="G32" s="7">
        <v>519.79834046357109</v>
      </c>
      <c r="H32" s="6">
        <v>18839.099023410901</v>
      </c>
      <c r="I32" s="6">
        <v>467901.10810000001</v>
      </c>
    </row>
    <row r="33" spans="1:9" x14ac:dyDescent="0.3">
      <c r="A33" s="3">
        <v>124</v>
      </c>
      <c r="B33" s="3">
        <v>33</v>
      </c>
      <c r="C33" s="3" t="s">
        <v>58</v>
      </c>
      <c r="D33" s="6">
        <v>353.35099782580767</v>
      </c>
      <c r="E33" s="6">
        <v>294.91096735423889</v>
      </c>
      <c r="F33" s="8">
        <v>247.34569847806534</v>
      </c>
      <c r="G33" s="7">
        <v>206.43767714796721</v>
      </c>
      <c r="H33" s="6">
        <v>110207.98236707</v>
      </c>
      <c r="I33" s="6">
        <v>9781329.9218000006</v>
      </c>
    </row>
    <row r="34" spans="1:9" x14ac:dyDescent="0.3">
      <c r="A34" s="3">
        <v>132</v>
      </c>
      <c r="B34" s="3">
        <v>35</v>
      </c>
      <c r="C34" s="3" t="s">
        <v>440</v>
      </c>
      <c r="D34" s="6" t="e">
        <v>#DIV/0!</v>
      </c>
      <c r="E34" s="6">
        <v>282.6796100383047</v>
      </c>
      <c r="F34" s="8" t="e">
        <v>#DIV/0!</v>
      </c>
      <c r="G34" s="7">
        <v>197.87572702681328</v>
      </c>
      <c r="H34" s="6">
        <v>0</v>
      </c>
      <c r="I34" s="6">
        <v>7676.6309000000001</v>
      </c>
    </row>
    <row r="35" spans="1:9" x14ac:dyDescent="0.3">
      <c r="A35" s="3">
        <v>140</v>
      </c>
      <c r="B35" s="3">
        <v>37</v>
      </c>
      <c r="C35" s="3" t="s">
        <v>63</v>
      </c>
      <c r="D35" s="6">
        <v>545.21024806628088</v>
      </c>
      <c r="E35" s="6">
        <v>573.10617259370235</v>
      </c>
      <c r="F35" s="8">
        <v>381.6471736463966</v>
      </c>
      <c r="G35" s="7">
        <v>401.17432081559161</v>
      </c>
      <c r="H35" s="6">
        <v>31111.0004746144</v>
      </c>
      <c r="I35" s="6">
        <v>621856.17020000005</v>
      </c>
    </row>
    <row r="36" spans="1:9" x14ac:dyDescent="0.3">
      <c r="A36" s="3">
        <v>144</v>
      </c>
      <c r="B36" s="3">
        <v>38</v>
      </c>
      <c r="C36" s="3" t="s">
        <v>65</v>
      </c>
      <c r="D36" s="6">
        <v>599.79021418933075</v>
      </c>
      <c r="E36" s="6">
        <v>617.41660343812975</v>
      </c>
      <c r="F36" s="8">
        <v>419.85314993253149</v>
      </c>
      <c r="G36" s="7">
        <v>432.19162240669078</v>
      </c>
      <c r="H36" s="6">
        <v>4250.5401630998804</v>
      </c>
      <c r="I36" s="6">
        <v>71387.0965</v>
      </c>
    </row>
    <row r="37" spans="1:9" x14ac:dyDescent="0.3">
      <c r="A37" s="3">
        <v>148</v>
      </c>
      <c r="B37" s="3">
        <v>39</v>
      </c>
      <c r="C37" s="3" t="s">
        <v>67</v>
      </c>
      <c r="D37" s="6">
        <v>96.763741017159703</v>
      </c>
      <c r="E37" s="6">
        <v>55.5360844648823</v>
      </c>
      <c r="F37" s="8">
        <v>67.73461871201178</v>
      </c>
      <c r="G37" s="7">
        <v>38.875259125417607</v>
      </c>
      <c r="H37" s="6">
        <v>449999.99998967</v>
      </c>
      <c r="I37" s="6">
        <v>1274127.6311000001</v>
      </c>
    </row>
    <row r="38" spans="1:9" x14ac:dyDescent="0.3">
      <c r="A38" s="3">
        <v>152</v>
      </c>
      <c r="B38" s="3">
        <v>40</v>
      </c>
      <c r="C38" s="3" t="s">
        <v>69</v>
      </c>
      <c r="D38" s="6">
        <v>483.73530905272958</v>
      </c>
      <c r="E38" s="6">
        <v>440.05125927259132</v>
      </c>
      <c r="F38" s="8">
        <v>338.6147163369107</v>
      </c>
      <c r="G38" s="7">
        <v>308.03588149081389</v>
      </c>
      <c r="H38" s="6">
        <v>55442.310510786701</v>
      </c>
      <c r="I38" s="6">
        <v>801120.43409999995</v>
      </c>
    </row>
    <row r="39" spans="1:9" x14ac:dyDescent="0.3">
      <c r="A39" s="3">
        <v>156</v>
      </c>
      <c r="B39" s="3">
        <v>41</v>
      </c>
      <c r="C39" s="3" t="s">
        <v>439</v>
      </c>
      <c r="D39" s="6">
        <v>176.53929880666132</v>
      </c>
      <c r="E39" s="6">
        <v>293.75248292093175</v>
      </c>
      <c r="F39" s="8">
        <v>123.57750916466291</v>
      </c>
      <c r="G39" s="7">
        <v>205.62673804465223</v>
      </c>
      <c r="H39" s="6">
        <v>3785294.33778399</v>
      </c>
      <c r="I39" s="6">
        <v>9401730.1905000005</v>
      </c>
    </row>
    <row r="40" spans="1:9" x14ac:dyDescent="0.3">
      <c r="A40" s="3">
        <v>158</v>
      </c>
      <c r="B40" s="3">
        <v>214</v>
      </c>
      <c r="C40" s="3" t="s">
        <v>438</v>
      </c>
      <c r="D40" s="6">
        <v>754.74781348050374</v>
      </c>
      <c r="E40" s="6">
        <v>792.99368822130498</v>
      </c>
      <c r="F40" s="8">
        <v>528.32346943635264</v>
      </c>
      <c r="G40" s="7">
        <v>555.0955817549135</v>
      </c>
      <c r="H40" s="6">
        <v>7716.2534922123205</v>
      </c>
      <c r="I40" s="6">
        <v>40394.912799999998</v>
      </c>
    </row>
    <row r="41" spans="1:9" x14ac:dyDescent="0.3">
      <c r="A41" s="3">
        <v>170</v>
      </c>
      <c r="B41" s="3">
        <v>44</v>
      </c>
      <c r="C41" s="3" t="s">
        <v>73</v>
      </c>
      <c r="D41" s="6">
        <v>805.2378918767655</v>
      </c>
      <c r="E41" s="6">
        <v>933.30947017157075</v>
      </c>
      <c r="F41" s="8">
        <v>563.66652431373586</v>
      </c>
      <c r="G41" s="7">
        <v>653.31662912009949</v>
      </c>
      <c r="H41" s="6">
        <v>348583.20776657201</v>
      </c>
      <c r="I41" s="6">
        <v>1151909.6965000001</v>
      </c>
    </row>
    <row r="42" spans="1:9" x14ac:dyDescent="0.3">
      <c r="A42" s="3">
        <v>174</v>
      </c>
      <c r="B42" s="3">
        <v>45</v>
      </c>
      <c r="C42" s="3" t="s">
        <v>437</v>
      </c>
      <c r="D42" s="6">
        <v>1067</v>
      </c>
      <c r="E42" s="6">
        <v>1116.0367106987867</v>
      </c>
      <c r="F42" s="8">
        <v>746.9</v>
      </c>
      <c r="G42" s="7">
        <v>781.22569748915066</v>
      </c>
      <c r="H42" s="6">
        <v>9.5645903140000001</v>
      </c>
      <c r="I42" s="6">
        <v>3024.1559999999999</v>
      </c>
    </row>
    <row r="43" spans="1:9" x14ac:dyDescent="0.3">
      <c r="A43" s="3">
        <v>175</v>
      </c>
      <c r="B43" s="3">
        <v>270</v>
      </c>
      <c r="C43" s="3" t="s">
        <v>436</v>
      </c>
      <c r="D43" s="6" t="e">
        <v>#DIV/0!</v>
      </c>
      <c r="E43" s="6">
        <v>991.6315195442487</v>
      </c>
      <c r="F43" s="8" t="e">
        <v>#DIV/0!</v>
      </c>
      <c r="G43" s="7">
        <v>694.14206368097405</v>
      </c>
      <c r="H43" s="6">
        <v>0</v>
      </c>
      <c r="I43" s="6">
        <v>1004.7585</v>
      </c>
    </row>
    <row r="44" spans="1:9" x14ac:dyDescent="0.3">
      <c r="A44" s="3">
        <v>178</v>
      </c>
      <c r="B44" s="3">
        <v>46</v>
      </c>
      <c r="C44" s="3" t="s">
        <v>435</v>
      </c>
      <c r="D44" s="6">
        <v>873.00899643349214</v>
      </c>
      <c r="E44" s="6">
        <v>1005.2488812331305</v>
      </c>
      <c r="F44" s="8">
        <v>611.10629750344447</v>
      </c>
      <c r="G44" s="7">
        <v>703.6742168631913</v>
      </c>
      <c r="H44" s="6">
        <v>78065.392785412099</v>
      </c>
      <c r="I44" s="6">
        <v>343217.75650000002</v>
      </c>
    </row>
    <row r="45" spans="1:9" x14ac:dyDescent="0.3">
      <c r="A45" s="3">
        <v>180</v>
      </c>
      <c r="B45" s="3">
        <v>250</v>
      </c>
      <c r="C45" s="3" t="s">
        <v>434</v>
      </c>
      <c r="D45" s="6">
        <v>920.19877233133059</v>
      </c>
      <c r="E45" s="6">
        <v>964.71790253090467</v>
      </c>
      <c r="F45" s="8">
        <v>644.13914063193135</v>
      </c>
      <c r="G45" s="7">
        <v>675.3025317716332</v>
      </c>
      <c r="H45" s="6">
        <v>172888.90547873999</v>
      </c>
      <c r="I45" s="6">
        <v>2319353.2769999998</v>
      </c>
    </row>
    <row r="46" spans="1:9" x14ac:dyDescent="0.3">
      <c r="A46" s="3">
        <v>188</v>
      </c>
      <c r="B46" s="3">
        <v>48</v>
      </c>
      <c r="C46" s="3" t="s">
        <v>77</v>
      </c>
      <c r="D46" s="6">
        <v>845.64028672068571</v>
      </c>
      <c r="E46" s="6">
        <v>877.82464998107662</v>
      </c>
      <c r="F46" s="8">
        <v>591.94820070447997</v>
      </c>
      <c r="G46" s="7">
        <v>614.47725498675356</v>
      </c>
      <c r="H46" s="6">
        <v>11707.5776108019</v>
      </c>
      <c r="I46" s="6">
        <v>56240.616399999999</v>
      </c>
    </row>
    <row r="47" spans="1:9" x14ac:dyDescent="0.3">
      <c r="A47" s="3">
        <v>191</v>
      </c>
      <c r="B47" s="3">
        <v>98</v>
      </c>
      <c r="C47" s="3" t="s">
        <v>147</v>
      </c>
      <c r="D47" s="6">
        <v>719.25955528183692</v>
      </c>
      <c r="E47" s="6">
        <v>693.59821647415981</v>
      </c>
      <c r="F47" s="8">
        <v>503.48168869728579</v>
      </c>
      <c r="G47" s="7">
        <v>485.51875153191185</v>
      </c>
      <c r="H47" s="6">
        <v>2988.8039040420599</v>
      </c>
      <c r="I47" s="6">
        <v>61930.294199999997</v>
      </c>
    </row>
    <row r="48" spans="1:9" x14ac:dyDescent="0.3">
      <c r="A48" s="3">
        <v>192</v>
      </c>
      <c r="B48" s="3">
        <v>49</v>
      </c>
      <c r="C48" s="3" t="s">
        <v>79</v>
      </c>
      <c r="D48" s="6">
        <v>969.6989407220583</v>
      </c>
      <c r="E48" s="6">
        <v>1000.0569981699555</v>
      </c>
      <c r="F48" s="8">
        <v>678.78925850544078</v>
      </c>
      <c r="G48" s="7">
        <v>700.03989871896874</v>
      </c>
      <c r="H48" s="6">
        <v>26921.329165523199</v>
      </c>
      <c r="I48" s="6">
        <v>125531.80839999999</v>
      </c>
    </row>
    <row r="49" spans="1:9" x14ac:dyDescent="0.3">
      <c r="A49" s="3">
        <v>196</v>
      </c>
      <c r="B49" s="3">
        <v>50</v>
      </c>
      <c r="C49" s="3" t="s">
        <v>81</v>
      </c>
      <c r="D49" s="6" t="e">
        <v>#DIV/0!</v>
      </c>
      <c r="E49" s="6">
        <v>678.03932399954624</v>
      </c>
      <c r="F49" s="8" t="e">
        <v>#DIV/0!</v>
      </c>
      <c r="G49" s="7">
        <v>474.62752679968236</v>
      </c>
      <c r="H49" s="6">
        <v>0</v>
      </c>
      <c r="I49" s="6">
        <v>11948.826300000001</v>
      </c>
    </row>
    <row r="50" spans="1:9" x14ac:dyDescent="0.3">
      <c r="A50" s="3">
        <v>203</v>
      </c>
      <c r="B50" s="3">
        <v>167</v>
      </c>
      <c r="C50" s="3" t="s">
        <v>433</v>
      </c>
      <c r="D50" s="6">
        <v>629.41136722436147</v>
      </c>
      <c r="E50" s="6">
        <v>632.66308286554295</v>
      </c>
      <c r="F50" s="8">
        <v>440.58795705705302</v>
      </c>
      <c r="G50" s="7">
        <v>442.86415800588003</v>
      </c>
      <c r="H50" s="6">
        <v>9832.7712115932209</v>
      </c>
      <c r="I50" s="6">
        <v>78819.880600000004</v>
      </c>
    </row>
    <row r="51" spans="1:9" x14ac:dyDescent="0.3">
      <c r="A51" s="3">
        <v>204</v>
      </c>
      <c r="B51" s="3">
        <v>53</v>
      </c>
      <c r="C51" s="3" t="s">
        <v>87</v>
      </c>
      <c r="D51" s="6">
        <v>384.26482990600067</v>
      </c>
      <c r="E51" s="6">
        <v>314.24498904636425</v>
      </c>
      <c r="F51" s="8">
        <v>268.98538093420046</v>
      </c>
      <c r="G51" s="7">
        <v>219.97149233245497</v>
      </c>
      <c r="H51" s="6">
        <v>5499.99999999999</v>
      </c>
      <c r="I51" s="6">
        <v>115255.8409</v>
      </c>
    </row>
    <row r="52" spans="1:9" x14ac:dyDescent="0.3">
      <c r="A52" s="3">
        <v>208</v>
      </c>
      <c r="B52" s="3">
        <v>54</v>
      </c>
      <c r="C52" s="3" t="s">
        <v>89</v>
      </c>
      <c r="D52" s="6">
        <v>668.64875896935121</v>
      </c>
      <c r="E52" s="6">
        <v>659.09594188428412</v>
      </c>
      <c r="F52" s="8">
        <v>468.05413127854581</v>
      </c>
      <c r="G52" s="7">
        <v>461.36715931899886</v>
      </c>
      <c r="H52" s="6">
        <v>1909.42153479986</v>
      </c>
      <c r="I52" s="6">
        <v>53068.777499999997</v>
      </c>
    </row>
    <row r="53" spans="1:9" x14ac:dyDescent="0.3">
      <c r="A53" s="3">
        <v>212</v>
      </c>
      <c r="B53" s="3">
        <v>55</v>
      </c>
      <c r="C53" s="3" t="s">
        <v>91</v>
      </c>
      <c r="D53" s="6">
        <v>1335.3630011090686</v>
      </c>
      <c r="E53" s="6">
        <v>1304.5419703158914</v>
      </c>
      <c r="F53" s="8">
        <v>934.75410077634797</v>
      </c>
      <c r="G53" s="7">
        <v>913.1793792211239</v>
      </c>
      <c r="H53" s="6">
        <v>15.85463152018</v>
      </c>
      <c r="I53" s="6">
        <v>1241.5532000000001</v>
      </c>
    </row>
    <row r="54" spans="1:9" x14ac:dyDescent="0.3">
      <c r="A54" s="3">
        <v>214</v>
      </c>
      <c r="B54" s="3">
        <v>56</v>
      </c>
      <c r="C54" s="3" t="s">
        <v>93</v>
      </c>
      <c r="D54" s="6">
        <v>1052.8220664791934</v>
      </c>
      <c r="E54" s="6">
        <v>1064.6598042374465</v>
      </c>
      <c r="F54" s="8">
        <v>736.97544653543537</v>
      </c>
      <c r="G54" s="7">
        <v>745.26186296621245</v>
      </c>
      <c r="H54" s="6">
        <v>11385.062443175801</v>
      </c>
      <c r="I54" s="6">
        <v>54348.984600000003</v>
      </c>
    </row>
    <row r="55" spans="1:9" x14ac:dyDescent="0.3">
      <c r="A55" s="3">
        <v>218</v>
      </c>
      <c r="B55" s="3">
        <v>58</v>
      </c>
      <c r="C55" s="3" t="s">
        <v>97</v>
      </c>
      <c r="D55" s="6">
        <v>782.69022126791094</v>
      </c>
      <c r="E55" s="6">
        <v>1091.9380233685874</v>
      </c>
      <c r="F55" s="8">
        <v>547.88315488753767</v>
      </c>
      <c r="G55" s="7">
        <v>764.35661635801114</v>
      </c>
      <c r="H55" s="6">
        <v>39967.134269026297</v>
      </c>
      <c r="I55" s="6">
        <v>263613.08669999999</v>
      </c>
    </row>
    <row r="56" spans="1:9" x14ac:dyDescent="0.3">
      <c r="A56" s="3">
        <v>222</v>
      </c>
      <c r="B56" s="3">
        <v>60</v>
      </c>
      <c r="C56" s="3" t="s">
        <v>101</v>
      </c>
      <c r="D56" s="6">
        <v>911.38968809273308</v>
      </c>
      <c r="E56" s="6">
        <v>925.42881968556014</v>
      </c>
      <c r="F56" s="8">
        <v>637.9727816649131</v>
      </c>
      <c r="G56" s="7">
        <v>647.80017377989202</v>
      </c>
      <c r="H56" s="6">
        <v>6294.6838502751798</v>
      </c>
      <c r="I56" s="6">
        <v>21522.2081</v>
      </c>
    </row>
    <row r="57" spans="1:9" x14ac:dyDescent="0.3">
      <c r="A57" s="3">
        <v>226</v>
      </c>
      <c r="B57" s="3">
        <v>61</v>
      </c>
      <c r="C57" s="3" t="s">
        <v>432</v>
      </c>
      <c r="D57" s="6">
        <v>927.60144252859482</v>
      </c>
      <c r="E57" s="6">
        <v>859.0913177785942</v>
      </c>
      <c r="F57" s="8">
        <v>649.3210097700163</v>
      </c>
      <c r="G57" s="7">
        <v>601.36392244501587</v>
      </c>
      <c r="H57" s="6">
        <v>954.74930877777297</v>
      </c>
      <c r="I57" s="6">
        <v>28748.396100000002</v>
      </c>
    </row>
    <row r="58" spans="1:9" x14ac:dyDescent="0.3">
      <c r="A58" s="3">
        <v>231</v>
      </c>
      <c r="B58" s="3">
        <v>238</v>
      </c>
      <c r="C58" s="3" t="s">
        <v>368</v>
      </c>
      <c r="D58" s="6">
        <v>541.3337828885534</v>
      </c>
      <c r="E58" s="6">
        <v>448.81545683359042</v>
      </c>
      <c r="F58" s="8">
        <v>378.93364802198738</v>
      </c>
      <c r="G58" s="7">
        <v>314.17081978351325</v>
      </c>
      <c r="H58" s="6">
        <v>185739.45861097501</v>
      </c>
      <c r="I58" s="6">
        <v>1130016.1237999999</v>
      </c>
    </row>
    <row r="59" spans="1:9" x14ac:dyDescent="0.3">
      <c r="A59" s="3">
        <v>232</v>
      </c>
      <c r="B59" s="3">
        <v>178</v>
      </c>
      <c r="C59" s="3" t="s">
        <v>276</v>
      </c>
      <c r="D59" s="6">
        <v>48.79489433591732</v>
      </c>
      <c r="E59" s="6">
        <v>51.140245021179851</v>
      </c>
      <c r="F59" s="8">
        <v>34.156426035142118</v>
      </c>
      <c r="G59" s="7">
        <v>35.798171514825896</v>
      </c>
      <c r="H59" s="6">
        <v>57956.6546985608</v>
      </c>
      <c r="I59" s="6">
        <v>127898.36380000001</v>
      </c>
    </row>
    <row r="60" spans="1:9" x14ac:dyDescent="0.3">
      <c r="A60" s="3">
        <v>233</v>
      </c>
      <c r="B60" s="3">
        <v>63</v>
      </c>
      <c r="C60" s="3" t="s">
        <v>103</v>
      </c>
      <c r="D60" s="6">
        <v>513.58283876238568</v>
      </c>
      <c r="E60" s="6">
        <v>534.385104454307</v>
      </c>
      <c r="F60" s="8">
        <v>359.50798713366993</v>
      </c>
      <c r="G60" s="7">
        <v>374.06957311801489</v>
      </c>
      <c r="H60" s="6">
        <v>2337.5594318199901</v>
      </c>
      <c r="I60" s="6">
        <v>47664.487399999998</v>
      </c>
    </row>
    <row r="61" spans="1:9" x14ac:dyDescent="0.3">
      <c r="A61" s="3">
        <v>234</v>
      </c>
      <c r="B61" s="3">
        <v>64</v>
      </c>
      <c r="C61" s="3" t="s">
        <v>431</v>
      </c>
      <c r="D61" s="6">
        <v>468.66997197116547</v>
      </c>
      <c r="E61" s="6">
        <v>474.71780554967154</v>
      </c>
      <c r="F61" s="8">
        <v>328.0689803798158</v>
      </c>
      <c r="G61" s="7">
        <v>332.30246388477008</v>
      </c>
      <c r="H61" s="6">
        <v>1088.1668464541201</v>
      </c>
      <c r="I61" s="6">
        <v>2255.1496999999999</v>
      </c>
    </row>
    <row r="62" spans="1:9" x14ac:dyDescent="0.3">
      <c r="A62" s="3">
        <v>238</v>
      </c>
      <c r="B62" s="3">
        <v>65</v>
      </c>
      <c r="C62" s="3" t="s">
        <v>430</v>
      </c>
      <c r="D62" s="6" t="e">
        <v>#DIV/0!</v>
      </c>
      <c r="E62" s="6">
        <v>676.6877394767439</v>
      </c>
      <c r="F62" s="8" t="e">
        <v>#DIV/0!</v>
      </c>
      <c r="G62" s="7">
        <v>473.68141763372068</v>
      </c>
      <c r="H62" s="6">
        <v>0</v>
      </c>
      <c r="I62" s="6">
        <v>13081.0249</v>
      </c>
    </row>
    <row r="63" spans="1:9" x14ac:dyDescent="0.3">
      <c r="A63" s="3">
        <v>242</v>
      </c>
      <c r="B63" s="3">
        <v>66</v>
      </c>
      <c r="C63" s="3" t="s">
        <v>105</v>
      </c>
      <c r="D63" s="6">
        <v>1104.7573186324319</v>
      </c>
      <c r="E63" s="6">
        <v>1048.4115270743519</v>
      </c>
      <c r="F63" s="8">
        <v>773.33012304270221</v>
      </c>
      <c r="G63" s="7">
        <v>733.8880689520463</v>
      </c>
      <c r="H63" s="6">
        <v>1512.6382463044699</v>
      </c>
      <c r="I63" s="6">
        <v>24411.6149</v>
      </c>
    </row>
    <row r="64" spans="1:9" x14ac:dyDescent="0.3">
      <c r="A64" s="3">
        <v>246</v>
      </c>
      <c r="B64" s="3">
        <v>67</v>
      </c>
      <c r="C64" s="3" t="s">
        <v>107</v>
      </c>
      <c r="D64" s="6">
        <v>511.32752339026291</v>
      </c>
      <c r="E64" s="6">
        <v>443.05111859828173</v>
      </c>
      <c r="F64" s="8">
        <v>357.92926637318402</v>
      </c>
      <c r="G64" s="7">
        <v>310.13578301879721</v>
      </c>
      <c r="H64" s="6">
        <v>74.438031999025597</v>
      </c>
      <c r="I64" s="6">
        <v>339260.33250000002</v>
      </c>
    </row>
    <row r="65" spans="1:9" x14ac:dyDescent="0.3">
      <c r="A65" s="3">
        <v>250</v>
      </c>
      <c r="B65" s="3">
        <v>68</v>
      </c>
      <c r="C65" s="3" t="s">
        <v>109</v>
      </c>
      <c r="D65" s="6">
        <v>814.26702536379128</v>
      </c>
      <c r="E65" s="6">
        <v>807.1477450020609</v>
      </c>
      <c r="F65" s="8">
        <v>569.98691775465386</v>
      </c>
      <c r="G65" s="7">
        <v>565.00342150144263</v>
      </c>
      <c r="H65" s="6">
        <v>93125.801194578205</v>
      </c>
      <c r="I65" s="6">
        <v>560032.5074</v>
      </c>
    </row>
    <row r="66" spans="1:9" x14ac:dyDescent="0.3">
      <c r="A66" s="3">
        <v>254</v>
      </c>
      <c r="B66" s="3">
        <v>69</v>
      </c>
      <c r="C66" s="3" t="s">
        <v>429</v>
      </c>
      <c r="D66" s="6">
        <v>865.99282219372822</v>
      </c>
      <c r="E66" s="6">
        <v>979.592677676741</v>
      </c>
      <c r="F66" s="8">
        <v>606.19497553560973</v>
      </c>
      <c r="G66" s="7">
        <v>685.71487437371866</v>
      </c>
      <c r="H66" s="6">
        <v>20.997939352483002</v>
      </c>
      <c r="I66" s="6">
        <v>84623.104999999996</v>
      </c>
    </row>
    <row r="67" spans="1:9" x14ac:dyDescent="0.3">
      <c r="A67" s="3">
        <v>262</v>
      </c>
      <c r="B67" s="3">
        <v>72</v>
      </c>
      <c r="C67" s="3" t="s">
        <v>113</v>
      </c>
      <c r="D67" s="6">
        <v>36.396312197648491</v>
      </c>
      <c r="E67" s="6">
        <v>35.787620244654981</v>
      </c>
      <c r="F67" s="8">
        <v>25.477418538353941</v>
      </c>
      <c r="G67" s="7">
        <v>25.051334171258485</v>
      </c>
      <c r="H67" s="6">
        <v>17000.0000000004</v>
      </c>
      <c r="I67" s="6">
        <v>22697.8904</v>
      </c>
    </row>
    <row r="68" spans="1:9" x14ac:dyDescent="0.3">
      <c r="A68" s="3">
        <v>266</v>
      </c>
      <c r="B68" s="3">
        <v>74</v>
      </c>
      <c r="C68" s="3" t="s">
        <v>117</v>
      </c>
      <c r="D68" s="6">
        <v>916.10153515857985</v>
      </c>
      <c r="E68" s="6">
        <v>1003.2283468458998</v>
      </c>
      <c r="F68" s="8">
        <v>641.27107461100582</v>
      </c>
      <c r="G68" s="7">
        <v>702.2598427921298</v>
      </c>
      <c r="H68" s="6">
        <v>28226.4421735135</v>
      </c>
      <c r="I68" s="6">
        <v>267971.20240000001</v>
      </c>
    </row>
    <row r="69" spans="1:9" x14ac:dyDescent="0.3">
      <c r="A69" s="3">
        <v>268</v>
      </c>
      <c r="B69" s="3">
        <v>73</v>
      </c>
      <c r="C69" s="3" t="s">
        <v>115</v>
      </c>
      <c r="D69" s="6">
        <v>582.54755752519202</v>
      </c>
      <c r="E69" s="6">
        <v>635.17317381732755</v>
      </c>
      <c r="F69" s="8">
        <v>407.78329026763441</v>
      </c>
      <c r="G69" s="7">
        <v>444.62122167212925</v>
      </c>
      <c r="H69" s="6">
        <v>13930.3241261207</v>
      </c>
      <c r="I69" s="6">
        <v>70894.628700000001</v>
      </c>
    </row>
    <row r="70" spans="1:9" x14ac:dyDescent="0.3">
      <c r="A70" s="3">
        <v>270</v>
      </c>
      <c r="B70" s="3">
        <v>75</v>
      </c>
      <c r="C70" s="3" t="s">
        <v>119</v>
      </c>
      <c r="D70" s="6">
        <v>278.84427442983321</v>
      </c>
      <c r="E70" s="6">
        <v>268.88994665706326</v>
      </c>
      <c r="F70" s="8">
        <v>195.19099210088322</v>
      </c>
      <c r="G70" s="7">
        <v>188.22296265994427</v>
      </c>
      <c r="H70" s="6">
        <v>1597.4105539740899</v>
      </c>
      <c r="I70" s="6">
        <v>11274.332399999999</v>
      </c>
    </row>
    <row r="71" spans="1:9" x14ac:dyDescent="0.3">
      <c r="A71" s="3">
        <v>276</v>
      </c>
      <c r="B71" s="3">
        <v>79</v>
      </c>
      <c r="C71" s="3" t="s">
        <v>121</v>
      </c>
      <c r="D71" s="6">
        <v>655.96427876488758</v>
      </c>
      <c r="E71" s="6">
        <v>655.91520430945184</v>
      </c>
      <c r="F71" s="8">
        <v>459.17499513542128</v>
      </c>
      <c r="G71" s="7">
        <v>459.14064301661625</v>
      </c>
      <c r="H71" s="6">
        <v>45998.226051754798</v>
      </c>
      <c r="I71" s="6">
        <v>362414.44949999999</v>
      </c>
    </row>
    <row r="72" spans="1:9" x14ac:dyDescent="0.3">
      <c r="A72" s="3">
        <v>288</v>
      </c>
      <c r="B72" s="3">
        <v>81</v>
      </c>
      <c r="C72" s="3" t="s">
        <v>125</v>
      </c>
      <c r="D72" s="6">
        <v>444.1223363883733</v>
      </c>
      <c r="E72" s="6">
        <v>475.65677785562946</v>
      </c>
      <c r="F72" s="8">
        <v>310.88563547186129</v>
      </c>
      <c r="G72" s="7">
        <v>332.95974449894061</v>
      </c>
      <c r="H72" s="6">
        <v>82981.426278712606</v>
      </c>
      <c r="I72" s="6">
        <v>241323.79389999999</v>
      </c>
    </row>
    <row r="73" spans="1:9" x14ac:dyDescent="0.3">
      <c r="A73" s="3">
        <v>300</v>
      </c>
      <c r="B73" s="3">
        <v>84</v>
      </c>
      <c r="C73" s="3" t="s">
        <v>129</v>
      </c>
      <c r="D73" s="6">
        <v>665.61389269434289</v>
      </c>
      <c r="E73" s="6">
        <v>630.80166145715827</v>
      </c>
      <c r="F73" s="8">
        <v>465.92972488603999</v>
      </c>
      <c r="G73" s="7">
        <v>441.56116302001078</v>
      </c>
      <c r="H73" s="6">
        <v>28616.357449359301</v>
      </c>
      <c r="I73" s="6">
        <v>160560.28810000001</v>
      </c>
    </row>
    <row r="74" spans="1:9" x14ac:dyDescent="0.3">
      <c r="A74" s="3">
        <v>304</v>
      </c>
      <c r="B74" s="3">
        <v>85</v>
      </c>
      <c r="C74" s="3" t="s">
        <v>428</v>
      </c>
      <c r="D74" s="6" t="e">
        <v>#DIV/0!</v>
      </c>
      <c r="E74" s="6">
        <v>2.8400787350820602</v>
      </c>
      <c r="F74" s="8" t="e">
        <v>#DIV/0!</v>
      </c>
      <c r="G74" s="7">
        <v>1.9880551145574421</v>
      </c>
      <c r="H74" s="6">
        <v>0</v>
      </c>
      <c r="I74" s="6">
        <v>2102560.8720800001</v>
      </c>
    </row>
    <row r="75" spans="1:9" x14ac:dyDescent="0.3">
      <c r="A75" s="3">
        <v>308</v>
      </c>
      <c r="B75" s="3">
        <v>86</v>
      </c>
      <c r="C75" s="3" t="s">
        <v>131</v>
      </c>
      <c r="D75" s="6">
        <v>1264.5011621286815</v>
      </c>
      <c r="E75" s="6">
        <v>1024.4396557763009</v>
      </c>
      <c r="F75" s="8">
        <v>885.15081349007698</v>
      </c>
      <c r="G75" s="7">
        <v>717.10775904341062</v>
      </c>
      <c r="H75" s="6">
        <v>9.0282058307560007</v>
      </c>
      <c r="I75" s="6">
        <v>755.45060000000001</v>
      </c>
    </row>
    <row r="76" spans="1:9" x14ac:dyDescent="0.3">
      <c r="A76" s="3">
        <v>312</v>
      </c>
      <c r="B76" s="3">
        <v>87</v>
      </c>
      <c r="C76" s="3" t="s">
        <v>427</v>
      </c>
      <c r="D76" s="6">
        <v>1087.6911336613425</v>
      </c>
      <c r="E76" s="6">
        <v>1152.4971985224261</v>
      </c>
      <c r="F76" s="8">
        <v>761.38379356293967</v>
      </c>
      <c r="G76" s="7">
        <v>806.74803896569824</v>
      </c>
      <c r="H76" s="6">
        <v>303.42741248255402</v>
      </c>
      <c r="I76" s="6">
        <v>2803.2707</v>
      </c>
    </row>
    <row r="77" spans="1:9" x14ac:dyDescent="0.3">
      <c r="A77" s="3">
        <v>320</v>
      </c>
      <c r="B77" s="3">
        <v>89</v>
      </c>
      <c r="C77" s="3" t="s">
        <v>133</v>
      </c>
      <c r="D77" s="6">
        <v>908.69485879119691</v>
      </c>
      <c r="E77" s="6">
        <v>996.42629358222609</v>
      </c>
      <c r="F77" s="8">
        <v>636.08640115383776</v>
      </c>
      <c r="G77" s="7">
        <v>697.49840550755823</v>
      </c>
      <c r="H77" s="6">
        <v>14255.771727737099</v>
      </c>
      <c r="I77" s="6">
        <v>111410.7589</v>
      </c>
    </row>
    <row r="78" spans="1:9" x14ac:dyDescent="0.3">
      <c r="A78" s="3">
        <v>324</v>
      </c>
      <c r="B78" s="3">
        <v>90</v>
      </c>
      <c r="C78" s="3" t="s">
        <v>135</v>
      </c>
      <c r="D78" s="6">
        <v>300.4368472100843</v>
      </c>
      <c r="E78" s="6">
        <v>332.0808608519456</v>
      </c>
      <c r="F78" s="8">
        <v>210.30579304705898</v>
      </c>
      <c r="G78" s="7">
        <v>232.4566025963619</v>
      </c>
      <c r="H78" s="6">
        <v>106837.03608200001</v>
      </c>
      <c r="I78" s="6">
        <v>247210.48850000001</v>
      </c>
    </row>
    <row r="79" spans="1:9" x14ac:dyDescent="0.3">
      <c r="A79" s="3">
        <v>328</v>
      </c>
      <c r="B79" s="3">
        <v>91</v>
      </c>
      <c r="C79" s="3" t="s">
        <v>137</v>
      </c>
      <c r="D79" s="6">
        <v>528.04526731975238</v>
      </c>
      <c r="E79" s="6">
        <v>1009.4002837219161</v>
      </c>
      <c r="F79" s="8">
        <v>369.63168712382662</v>
      </c>
      <c r="G79" s="7">
        <v>706.58019860534125</v>
      </c>
      <c r="H79" s="6">
        <v>9649.8676588527997</v>
      </c>
      <c r="I79" s="6">
        <v>213959.29089999999</v>
      </c>
    </row>
    <row r="80" spans="1:9" x14ac:dyDescent="0.3">
      <c r="A80" s="3">
        <v>332</v>
      </c>
      <c r="B80" s="3">
        <v>93</v>
      </c>
      <c r="C80" s="3" t="s">
        <v>139</v>
      </c>
      <c r="D80" s="6">
        <v>967.75917568978423</v>
      </c>
      <c r="E80" s="6">
        <v>920.03762751198235</v>
      </c>
      <c r="F80" s="8">
        <v>677.43142298284897</v>
      </c>
      <c r="G80" s="7">
        <v>644.02633925838757</v>
      </c>
      <c r="H80" s="6">
        <v>4815.2893901672996</v>
      </c>
      <c r="I80" s="6">
        <v>33138.424899999998</v>
      </c>
    </row>
    <row r="81" spans="1:9" x14ac:dyDescent="0.3">
      <c r="A81" s="3">
        <v>340</v>
      </c>
      <c r="B81" s="3">
        <v>95</v>
      </c>
      <c r="C81" s="3" t="s">
        <v>141</v>
      </c>
      <c r="D81" s="6">
        <v>1006.2355897579678</v>
      </c>
      <c r="E81" s="6">
        <v>1166.2241294746616</v>
      </c>
      <c r="F81" s="8">
        <v>704.3649128305774</v>
      </c>
      <c r="G81" s="7">
        <v>816.35689063226312</v>
      </c>
      <c r="H81" s="6">
        <v>13985.876458672499</v>
      </c>
      <c r="I81" s="6">
        <v>116865.0934</v>
      </c>
    </row>
    <row r="82" spans="1:9" x14ac:dyDescent="0.3">
      <c r="A82" s="3">
        <v>344</v>
      </c>
      <c r="B82" s="3">
        <v>96</v>
      </c>
      <c r="C82" s="3" t="s">
        <v>426</v>
      </c>
      <c r="D82" s="6" t="e">
        <v>#DIV/0!</v>
      </c>
      <c r="E82" s="6">
        <v>749.21293099629577</v>
      </c>
      <c r="F82" s="8" t="e">
        <v>#DIV/0!</v>
      </c>
      <c r="G82" s="7">
        <v>524.44905169740696</v>
      </c>
      <c r="H82" s="6">
        <v>0</v>
      </c>
      <c r="I82" s="6">
        <v>1747.2945999999999</v>
      </c>
    </row>
    <row r="83" spans="1:9" x14ac:dyDescent="0.3">
      <c r="A83" s="3">
        <v>348</v>
      </c>
      <c r="B83" s="3">
        <v>97</v>
      </c>
      <c r="C83" s="3" t="s">
        <v>145</v>
      </c>
      <c r="D83" s="6">
        <v>578.40755567109545</v>
      </c>
      <c r="E83" s="6">
        <v>577.55941470892299</v>
      </c>
      <c r="F83" s="8">
        <v>404.8852889697668</v>
      </c>
      <c r="G83" s="7">
        <v>404.29159029624606</v>
      </c>
      <c r="H83" s="6">
        <v>7320.3099495565602</v>
      </c>
      <c r="I83" s="6">
        <v>92667.3413</v>
      </c>
    </row>
    <row r="84" spans="1:9" x14ac:dyDescent="0.3">
      <c r="A84" s="3">
        <v>352</v>
      </c>
      <c r="B84" s="3">
        <v>99</v>
      </c>
      <c r="C84" s="3" t="s">
        <v>149</v>
      </c>
      <c r="D84" s="6">
        <v>312.68680671000152</v>
      </c>
      <c r="E84" s="6">
        <v>155.48399057128091</v>
      </c>
      <c r="F84" s="8">
        <v>218.88076469700104</v>
      </c>
      <c r="G84" s="7">
        <v>108.83879339989663</v>
      </c>
      <c r="H84" s="6">
        <v>1234.3420341554299</v>
      </c>
      <c r="I84" s="6">
        <v>108066.3864</v>
      </c>
    </row>
    <row r="85" spans="1:9" x14ac:dyDescent="0.3">
      <c r="A85" s="3">
        <v>356</v>
      </c>
      <c r="B85" s="3">
        <v>100</v>
      </c>
      <c r="C85" s="3" t="s">
        <v>151</v>
      </c>
      <c r="D85" s="6">
        <v>299.73103560838388</v>
      </c>
      <c r="E85" s="6">
        <v>353.37855053459282</v>
      </c>
      <c r="F85" s="8">
        <v>209.8117249258687</v>
      </c>
      <c r="G85" s="7">
        <v>247.36498537421497</v>
      </c>
      <c r="H85" s="6">
        <v>93888.435683117001</v>
      </c>
      <c r="I85" s="6">
        <v>3188649.7938999999</v>
      </c>
    </row>
    <row r="86" spans="1:9" x14ac:dyDescent="0.3">
      <c r="A86" s="3">
        <v>360</v>
      </c>
      <c r="B86" s="3">
        <v>101</v>
      </c>
      <c r="C86" s="3" t="s">
        <v>153</v>
      </c>
      <c r="D86" s="6">
        <v>940.82819100502206</v>
      </c>
      <c r="E86" s="6">
        <v>992.09525577480792</v>
      </c>
      <c r="F86" s="8">
        <v>658.57973370351544</v>
      </c>
      <c r="G86" s="7">
        <v>694.46667904236551</v>
      </c>
      <c r="H86" s="6">
        <v>92416.743447685207</v>
      </c>
      <c r="I86" s="6">
        <v>2103011.4457</v>
      </c>
    </row>
    <row r="87" spans="1:9" x14ac:dyDescent="0.3">
      <c r="A87" s="3">
        <v>364</v>
      </c>
      <c r="B87" s="3">
        <v>102</v>
      </c>
      <c r="C87" s="3" t="s">
        <v>425</v>
      </c>
      <c r="D87" s="6">
        <v>107.97583241581609</v>
      </c>
      <c r="E87" s="6">
        <v>58.644580524751376</v>
      </c>
      <c r="F87" s="8">
        <v>75.583082691071255</v>
      </c>
      <c r="G87" s="7">
        <v>41.05120636732596</v>
      </c>
      <c r="H87" s="6">
        <v>115058.261951195</v>
      </c>
      <c r="I87" s="6">
        <v>1626825.4998000001</v>
      </c>
    </row>
    <row r="88" spans="1:9" x14ac:dyDescent="0.3">
      <c r="A88" s="3">
        <v>368</v>
      </c>
      <c r="B88" s="3">
        <v>103</v>
      </c>
      <c r="C88" s="3" t="s">
        <v>157</v>
      </c>
      <c r="D88" s="6">
        <v>70.187636237371606</v>
      </c>
      <c r="E88" s="6">
        <v>34.727886490276283</v>
      </c>
      <c r="F88" s="8">
        <v>49.131345366160119</v>
      </c>
      <c r="G88" s="7">
        <v>24.309520543193397</v>
      </c>
      <c r="H88" s="6">
        <v>27247.849834545701</v>
      </c>
      <c r="I88" s="6">
        <v>436907.96149999998</v>
      </c>
    </row>
    <row r="89" spans="1:9" x14ac:dyDescent="0.3">
      <c r="A89" s="3">
        <v>372</v>
      </c>
      <c r="B89" s="3">
        <v>104</v>
      </c>
      <c r="C89" s="3" t="s">
        <v>159</v>
      </c>
      <c r="D89" s="6">
        <v>911.99562968199848</v>
      </c>
      <c r="E89" s="6">
        <v>881.79504328499479</v>
      </c>
      <c r="F89" s="8">
        <v>638.39694077739887</v>
      </c>
      <c r="G89" s="7">
        <v>617.25653029949626</v>
      </c>
      <c r="H89" s="6">
        <v>32741.288101355902</v>
      </c>
      <c r="I89" s="6">
        <v>76538.636899999998</v>
      </c>
    </row>
    <row r="90" spans="1:9" x14ac:dyDescent="0.3">
      <c r="A90" s="3">
        <v>376</v>
      </c>
      <c r="B90" s="3">
        <v>105</v>
      </c>
      <c r="C90" s="3" t="s">
        <v>161</v>
      </c>
      <c r="D90" s="6">
        <v>517.80089162664672</v>
      </c>
      <c r="E90" s="6">
        <v>288.44387111027135</v>
      </c>
      <c r="F90" s="8">
        <v>362.46062413865269</v>
      </c>
      <c r="G90" s="7">
        <v>201.91070977718994</v>
      </c>
      <c r="H90" s="6">
        <v>96.874434354465706</v>
      </c>
      <c r="I90" s="6">
        <v>28036.3194</v>
      </c>
    </row>
    <row r="91" spans="1:9" x14ac:dyDescent="0.3">
      <c r="A91" s="3">
        <v>380</v>
      </c>
      <c r="B91" s="3">
        <v>106</v>
      </c>
      <c r="C91" s="3" t="s">
        <v>163</v>
      </c>
      <c r="D91" s="6">
        <v>850.02137652266833</v>
      </c>
      <c r="E91" s="6">
        <v>824.48734962965955</v>
      </c>
      <c r="F91" s="8">
        <v>595.01496356586779</v>
      </c>
      <c r="G91" s="7">
        <v>577.14114474076166</v>
      </c>
      <c r="H91" s="6">
        <v>32562.172647257499</v>
      </c>
      <c r="I91" s="6">
        <v>319816.10269999999</v>
      </c>
    </row>
    <row r="92" spans="1:9" x14ac:dyDescent="0.3">
      <c r="A92" s="3">
        <v>384</v>
      </c>
      <c r="B92" s="3">
        <v>107</v>
      </c>
      <c r="C92" s="3" t="s">
        <v>424</v>
      </c>
      <c r="D92" s="6">
        <v>585.46746584000425</v>
      </c>
      <c r="E92" s="6">
        <v>598.70327608130447</v>
      </c>
      <c r="F92" s="8">
        <v>409.82722608800293</v>
      </c>
      <c r="G92" s="7">
        <v>419.09229325691308</v>
      </c>
      <c r="H92" s="6">
        <v>129801.509411223</v>
      </c>
      <c r="I92" s="6">
        <v>325267.30290000001</v>
      </c>
    </row>
    <row r="93" spans="1:9" x14ac:dyDescent="0.3">
      <c r="A93" s="3">
        <v>388</v>
      </c>
      <c r="B93" s="3">
        <v>109</v>
      </c>
      <c r="C93" s="3" t="s">
        <v>169</v>
      </c>
      <c r="D93" s="6">
        <v>1314.7755490506088</v>
      </c>
      <c r="E93" s="6">
        <v>1332.6473287690949</v>
      </c>
      <c r="F93" s="8">
        <v>920.34288433542611</v>
      </c>
      <c r="G93" s="7">
        <v>932.8531301383664</v>
      </c>
      <c r="H93" s="6">
        <v>2220.69081976794</v>
      </c>
      <c r="I93" s="6">
        <v>13462.121499999999</v>
      </c>
    </row>
    <row r="94" spans="1:9" x14ac:dyDescent="0.3">
      <c r="A94" s="3">
        <v>392</v>
      </c>
      <c r="B94" s="3">
        <v>110</v>
      </c>
      <c r="C94" s="3" t="s">
        <v>171</v>
      </c>
      <c r="D94" s="6">
        <v>853.53398372654181</v>
      </c>
      <c r="E94" s="6">
        <v>829.29686410129443</v>
      </c>
      <c r="F94" s="8">
        <v>597.47378860857918</v>
      </c>
      <c r="G94" s="7">
        <v>580.50780487090606</v>
      </c>
      <c r="H94" s="6">
        <v>3004.3880520559501</v>
      </c>
      <c r="I94" s="6">
        <v>425380.41729999997</v>
      </c>
    </row>
    <row r="95" spans="1:9" x14ac:dyDescent="0.3">
      <c r="A95" s="3">
        <v>398</v>
      </c>
      <c r="B95" s="3">
        <v>108</v>
      </c>
      <c r="C95" s="3" t="s">
        <v>167</v>
      </c>
      <c r="D95" s="6">
        <v>142.32143891175429</v>
      </c>
      <c r="E95" s="6">
        <v>149.5324700392309</v>
      </c>
      <c r="F95" s="8">
        <v>99.625007238227994</v>
      </c>
      <c r="G95" s="7">
        <v>104.67272902746163</v>
      </c>
      <c r="H95" s="6">
        <v>1872364.5102296299</v>
      </c>
      <c r="I95" s="6">
        <v>2677879.8366</v>
      </c>
    </row>
    <row r="96" spans="1:9" x14ac:dyDescent="0.3">
      <c r="A96" s="3">
        <v>400</v>
      </c>
      <c r="B96" s="3">
        <v>112</v>
      </c>
      <c r="C96" s="3" t="s">
        <v>173</v>
      </c>
      <c r="D96" s="6">
        <v>127.4938435814577</v>
      </c>
      <c r="E96" s="6">
        <v>81.726697095471394</v>
      </c>
      <c r="F96" s="8">
        <v>89.245690507020385</v>
      </c>
      <c r="G96" s="7">
        <v>57.20868796682997</v>
      </c>
      <c r="H96" s="6">
        <v>4498.2882575389203</v>
      </c>
      <c r="I96" s="6">
        <v>89984.4087</v>
      </c>
    </row>
    <row r="97" spans="1:9" x14ac:dyDescent="0.3">
      <c r="A97" s="3">
        <v>404</v>
      </c>
      <c r="B97" s="3">
        <v>114</v>
      </c>
      <c r="C97" s="3" t="s">
        <v>177</v>
      </c>
      <c r="D97" s="6">
        <v>390.30575015115113</v>
      </c>
      <c r="E97" s="6">
        <v>406.88202476103658</v>
      </c>
      <c r="F97" s="8">
        <v>273.21402510580577</v>
      </c>
      <c r="G97" s="7">
        <v>284.8174173327256</v>
      </c>
      <c r="H97" s="6">
        <v>207011.330872744</v>
      </c>
      <c r="I97" s="6">
        <v>578100.24730000005</v>
      </c>
    </row>
    <row r="98" spans="1:9" x14ac:dyDescent="0.3">
      <c r="A98" s="3">
        <v>408</v>
      </c>
      <c r="B98" s="3">
        <v>116</v>
      </c>
      <c r="C98" s="3" t="s">
        <v>423</v>
      </c>
      <c r="D98" s="6">
        <v>444.62338660520686</v>
      </c>
      <c r="E98" s="6">
        <v>598.29767927843523</v>
      </c>
      <c r="F98" s="8">
        <v>311.2363706236448</v>
      </c>
      <c r="G98" s="7">
        <v>418.80837549490462</v>
      </c>
      <c r="H98" s="6">
        <v>458.11508417739998</v>
      </c>
      <c r="I98" s="6">
        <v>127529.2325</v>
      </c>
    </row>
    <row r="99" spans="1:9" x14ac:dyDescent="0.3">
      <c r="A99" s="3">
        <v>410</v>
      </c>
      <c r="B99" s="3">
        <v>117</v>
      </c>
      <c r="C99" s="3" t="s">
        <v>422</v>
      </c>
      <c r="D99" s="6">
        <v>781.20008073075087</v>
      </c>
      <c r="E99" s="6">
        <v>824.63785159622455</v>
      </c>
      <c r="F99" s="8">
        <v>546.84005651152552</v>
      </c>
      <c r="G99" s="7">
        <v>577.2464961173572</v>
      </c>
      <c r="H99" s="6">
        <v>528.73442482161397</v>
      </c>
      <c r="I99" s="6">
        <v>109142.74619999999</v>
      </c>
    </row>
    <row r="100" spans="1:9" x14ac:dyDescent="0.3">
      <c r="A100" s="3">
        <v>414</v>
      </c>
      <c r="B100" s="3">
        <v>118</v>
      </c>
      <c r="C100" s="3" t="s">
        <v>185</v>
      </c>
      <c r="D100" s="6">
        <v>9.9131442663305247</v>
      </c>
      <c r="E100" s="6">
        <v>12.553406651865059</v>
      </c>
      <c r="F100" s="8">
        <v>6.9392009864313673</v>
      </c>
      <c r="G100" s="7">
        <v>8.7873846563055409</v>
      </c>
      <c r="H100" s="6">
        <v>1360.0000000001701</v>
      </c>
      <c r="I100" s="6">
        <v>18115.2382</v>
      </c>
    </row>
    <row r="101" spans="1:9" x14ac:dyDescent="0.3">
      <c r="A101" s="3">
        <v>417</v>
      </c>
      <c r="B101" s="3">
        <v>113</v>
      </c>
      <c r="C101" s="3" t="s">
        <v>175</v>
      </c>
      <c r="D101" s="6">
        <v>236.97207822371513</v>
      </c>
      <c r="E101" s="6">
        <v>214.44335741995735</v>
      </c>
      <c r="F101" s="8">
        <v>165.88045475660059</v>
      </c>
      <c r="G101" s="7">
        <v>150.11035019397013</v>
      </c>
      <c r="H101" s="6">
        <v>87930.111287542502</v>
      </c>
      <c r="I101" s="6">
        <v>195386.38250000001</v>
      </c>
    </row>
    <row r="102" spans="1:9" x14ac:dyDescent="0.3">
      <c r="A102" s="3">
        <v>418</v>
      </c>
      <c r="B102" s="3">
        <v>120</v>
      </c>
      <c r="C102" s="3" t="s">
        <v>421</v>
      </c>
      <c r="D102" s="6">
        <v>815.60241915994345</v>
      </c>
      <c r="E102" s="6">
        <v>1062.8151063257671</v>
      </c>
      <c r="F102" s="8">
        <v>570.9216934119604</v>
      </c>
      <c r="G102" s="7">
        <v>743.97057442803691</v>
      </c>
      <c r="H102" s="6">
        <v>6567.0027328649703</v>
      </c>
      <c r="I102" s="6">
        <v>229855.85399999999</v>
      </c>
    </row>
    <row r="103" spans="1:9" x14ac:dyDescent="0.3">
      <c r="A103" s="3">
        <v>422</v>
      </c>
      <c r="B103" s="3">
        <v>121</v>
      </c>
      <c r="C103" s="3" t="s">
        <v>191</v>
      </c>
      <c r="D103" s="6">
        <v>489.73617965495117</v>
      </c>
      <c r="E103" s="6">
        <v>418.87174274572862</v>
      </c>
      <c r="F103" s="8">
        <v>342.8153257584658</v>
      </c>
      <c r="G103" s="7">
        <v>293.21021992201003</v>
      </c>
      <c r="H103" s="6">
        <v>3568.88682063741</v>
      </c>
      <c r="I103" s="6">
        <v>11329.7664</v>
      </c>
    </row>
    <row r="104" spans="1:9" x14ac:dyDescent="0.3">
      <c r="A104" s="3">
        <v>426</v>
      </c>
      <c r="B104" s="3">
        <v>122</v>
      </c>
      <c r="C104" s="3" t="s">
        <v>193</v>
      </c>
      <c r="D104" s="6">
        <v>509.53908568510775</v>
      </c>
      <c r="E104" s="6">
        <v>508.57248449498729</v>
      </c>
      <c r="F104" s="8">
        <v>356.67735997957539</v>
      </c>
      <c r="G104" s="7">
        <v>356.00073914649107</v>
      </c>
      <c r="H104" s="6">
        <v>19999.999999999302</v>
      </c>
      <c r="I104" s="6">
        <v>30612.5677</v>
      </c>
    </row>
    <row r="105" spans="1:9" x14ac:dyDescent="0.3">
      <c r="A105" s="3">
        <v>428</v>
      </c>
      <c r="B105" s="3">
        <v>119</v>
      </c>
      <c r="C105" s="3" t="s">
        <v>187</v>
      </c>
      <c r="D105" s="6">
        <v>563.63172714701</v>
      </c>
      <c r="E105" s="6">
        <v>584.70918157232711</v>
      </c>
      <c r="F105" s="8">
        <v>394.54220900290699</v>
      </c>
      <c r="G105" s="7">
        <v>409.29642710062893</v>
      </c>
      <c r="H105" s="6">
        <v>5958.8552381966401</v>
      </c>
      <c r="I105" s="6">
        <v>66154.929499999998</v>
      </c>
    </row>
    <row r="106" spans="1:9" x14ac:dyDescent="0.3">
      <c r="A106" s="3">
        <v>430</v>
      </c>
      <c r="B106" s="3">
        <v>123</v>
      </c>
      <c r="C106" s="3" t="s">
        <v>195</v>
      </c>
      <c r="D106" s="6">
        <v>754.21311970997704</v>
      </c>
      <c r="E106" s="6">
        <v>744.98570804225687</v>
      </c>
      <c r="F106" s="8">
        <v>527.9491837969839</v>
      </c>
      <c r="G106" s="7">
        <v>521.48999562957977</v>
      </c>
      <c r="H106" s="6">
        <v>19495.427499067398</v>
      </c>
      <c r="I106" s="6">
        <v>97342.813699999999</v>
      </c>
    </row>
    <row r="107" spans="1:9" x14ac:dyDescent="0.3">
      <c r="A107" s="3">
        <v>434</v>
      </c>
      <c r="B107" s="3">
        <v>124</v>
      </c>
      <c r="C107" s="3" t="s">
        <v>197</v>
      </c>
      <c r="D107" s="6">
        <v>16.127061116383022</v>
      </c>
      <c r="E107" s="6">
        <v>14.945382026794823</v>
      </c>
      <c r="F107" s="8">
        <v>11.288942781468114</v>
      </c>
      <c r="G107" s="7">
        <v>10.461767418756375</v>
      </c>
      <c r="H107" s="6">
        <v>95890.390139466006</v>
      </c>
      <c r="I107" s="6">
        <v>1625898.0729</v>
      </c>
    </row>
    <row r="108" spans="1:9" x14ac:dyDescent="0.3">
      <c r="A108" s="3">
        <v>438</v>
      </c>
      <c r="B108" s="3">
        <v>125</v>
      </c>
      <c r="C108" s="3" t="s">
        <v>420</v>
      </c>
      <c r="D108" s="6">
        <v>728.1</v>
      </c>
      <c r="E108" s="6">
        <v>720.54407647360108</v>
      </c>
      <c r="F108" s="8">
        <v>509.66999999999996</v>
      </c>
      <c r="G108" s="7">
        <v>504.3808535315207</v>
      </c>
      <c r="H108" s="6">
        <v>30</v>
      </c>
      <c r="I108" s="6">
        <v>116.7514</v>
      </c>
    </row>
    <row r="109" spans="1:9" x14ac:dyDescent="0.3">
      <c r="A109" s="3">
        <v>440</v>
      </c>
      <c r="B109" s="3">
        <v>126</v>
      </c>
      <c r="C109" s="3" t="s">
        <v>199</v>
      </c>
      <c r="D109" s="6">
        <v>561.19044139975392</v>
      </c>
      <c r="E109" s="6">
        <v>568.52311988327131</v>
      </c>
      <c r="F109" s="8">
        <v>392.83330897982773</v>
      </c>
      <c r="G109" s="7">
        <v>397.96618391828991</v>
      </c>
      <c r="H109" s="6">
        <v>5350.5556244770296</v>
      </c>
      <c r="I109" s="6">
        <v>65309.599199999997</v>
      </c>
    </row>
    <row r="110" spans="1:9" x14ac:dyDescent="0.3">
      <c r="A110" s="3">
        <v>442</v>
      </c>
      <c r="B110" s="3">
        <v>256</v>
      </c>
      <c r="C110" s="3" t="s">
        <v>382</v>
      </c>
      <c r="D110" s="6">
        <v>716.32659423352425</v>
      </c>
      <c r="E110" s="6">
        <v>716.02894118526558</v>
      </c>
      <c r="F110" s="8">
        <v>501.42861596346694</v>
      </c>
      <c r="G110" s="7">
        <v>501.22025882968586</v>
      </c>
      <c r="H110" s="6">
        <v>650.00000000013995</v>
      </c>
      <c r="I110" s="6">
        <v>2496.0853999999999</v>
      </c>
    </row>
    <row r="111" spans="1:9" x14ac:dyDescent="0.3">
      <c r="A111" s="3">
        <v>450</v>
      </c>
      <c r="B111" s="3">
        <v>129</v>
      </c>
      <c r="C111" s="3" t="s">
        <v>203</v>
      </c>
      <c r="D111" s="6">
        <v>929.64397220627188</v>
      </c>
      <c r="E111" s="6">
        <v>1038.547392642123</v>
      </c>
      <c r="F111" s="8">
        <v>650.7507805443903</v>
      </c>
      <c r="G111" s="7">
        <v>726.98317484948609</v>
      </c>
      <c r="H111" s="6">
        <v>316517.77039671299</v>
      </c>
      <c r="I111" s="6">
        <v>613018.43110000005</v>
      </c>
    </row>
    <row r="112" spans="1:9" x14ac:dyDescent="0.3">
      <c r="A112" s="3">
        <v>454</v>
      </c>
      <c r="B112" s="3">
        <v>130</v>
      </c>
      <c r="C112" s="3" t="s">
        <v>205</v>
      </c>
      <c r="D112" s="6">
        <v>633.70533654728274</v>
      </c>
      <c r="E112" s="6">
        <v>663.79365688308667</v>
      </c>
      <c r="F112" s="8">
        <v>443.5937355830979</v>
      </c>
      <c r="G112" s="7">
        <v>464.65555981816061</v>
      </c>
      <c r="H112" s="6">
        <v>18499.9999968761</v>
      </c>
      <c r="I112" s="6">
        <v>101315.16710000001</v>
      </c>
    </row>
    <row r="113" spans="1:9" x14ac:dyDescent="0.3">
      <c r="A113" s="3">
        <v>458</v>
      </c>
      <c r="B113" s="3">
        <v>131</v>
      </c>
      <c r="C113" s="3" t="s">
        <v>207</v>
      </c>
      <c r="D113" s="6">
        <v>818.69348391564938</v>
      </c>
      <c r="E113" s="6">
        <v>855.15866897231558</v>
      </c>
      <c r="F113" s="8">
        <v>573.08543874095449</v>
      </c>
      <c r="G113" s="7">
        <v>598.61106828062088</v>
      </c>
      <c r="H113" s="6">
        <v>2361.4649410413299</v>
      </c>
      <c r="I113" s="6">
        <v>352688.32610000001</v>
      </c>
    </row>
    <row r="114" spans="1:9" x14ac:dyDescent="0.3">
      <c r="A114" s="3">
        <v>466</v>
      </c>
      <c r="B114" s="3">
        <v>133</v>
      </c>
      <c r="C114" s="3" t="s">
        <v>211</v>
      </c>
      <c r="D114" s="6">
        <v>89.478820846327693</v>
      </c>
      <c r="E114" s="6">
        <v>37.554769975605574</v>
      </c>
      <c r="F114" s="8">
        <v>62.635174592429379</v>
      </c>
      <c r="G114" s="7">
        <v>26.2883389829239</v>
      </c>
      <c r="H114" s="6">
        <v>346399.99999406998</v>
      </c>
      <c r="I114" s="6">
        <v>1256384.4966</v>
      </c>
    </row>
    <row r="115" spans="1:9" x14ac:dyDescent="0.3">
      <c r="A115" s="3">
        <v>470</v>
      </c>
      <c r="B115" s="3">
        <v>134</v>
      </c>
      <c r="C115" s="3" t="s">
        <v>213</v>
      </c>
      <c r="D115" s="6" t="e">
        <v>#DIV/0!</v>
      </c>
      <c r="E115" s="6">
        <v>563.28693834297826</v>
      </c>
      <c r="F115" s="8" t="e">
        <v>#DIV/0!</v>
      </c>
      <c r="G115" s="7">
        <v>394.30085684008475</v>
      </c>
      <c r="H115" s="6">
        <v>0</v>
      </c>
      <c r="I115" s="6">
        <v>487.02319999999997</v>
      </c>
    </row>
    <row r="116" spans="1:9" x14ac:dyDescent="0.3">
      <c r="A116" s="3">
        <v>474</v>
      </c>
      <c r="B116" s="3">
        <v>135</v>
      </c>
      <c r="C116" s="3" t="s">
        <v>419</v>
      </c>
      <c r="D116" s="6">
        <v>1251.0823149581515</v>
      </c>
      <c r="E116" s="6">
        <v>1150.3572246732799</v>
      </c>
      <c r="F116" s="8">
        <v>875.757620470706</v>
      </c>
      <c r="G116" s="7">
        <v>805.25005727129587</v>
      </c>
      <c r="H116" s="6">
        <v>179.578177978979</v>
      </c>
      <c r="I116" s="6">
        <v>2076.6772999999998</v>
      </c>
    </row>
    <row r="117" spans="1:9" x14ac:dyDescent="0.3">
      <c r="A117" s="3">
        <v>478</v>
      </c>
      <c r="B117" s="3">
        <v>136</v>
      </c>
      <c r="C117" s="3" t="s">
        <v>215</v>
      </c>
      <c r="D117" s="6">
        <v>17.725668355481478</v>
      </c>
      <c r="E117" s="6">
        <v>6.7813836401448713</v>
      </c>
      <c r="F117" s="8">
        <v>12.407967848837034</v>
      </c>
      <c r="G117" s="7">
        <v>4.7469685481014094</v>
      </c>
      <c r="H117" s="6">
        <v>272195.44425621198</v>
      </c>
      <c r="I117" s="6">
        <v>1045332.9266</v>
      </c>
    </row>
    <row r="118" spans="1:9" x14ac:dyDescent="0.3">
      <c r="A118" s="3">
        <v>480</v>
      </c>
      <c r="B118" s="3">
        <v>137</v>
      </c>
      <c r="C118" s="3" t="s">
        <v>217</v>
      </c>
      <c r="D118" s="6">
        <v>1235.1904761904816</v>
      </c>
      <c r="E118" s="6">
        <v>1065.5568689388519</v>
      </c>
      <c r="F118" s="8">
        <v>864.63333333333708</v>
      </c>
      <c r="G118" s="7">
        <v>745.88980825719636</v>
      </c>
      <c r="H118" s="6">
        <v>9.3258734068500007E-15</v>
      </c>
      <c r="I118" s="6">
        <v>644.10239999999999</v>
      </c>
    </row>
    <row r="119" spans="1:9" x14ac:dyDescent="0.3">
      <c r="A119" s="3">
        <v>484</v>
      </c>
      <c r="B119" s="3">
        <v>138</v>
      </c>
      <c r="C119" s="3" t="s">
        <v>219</v>
      </c>
      <c r="D119" s="6">
        <v>373.34941823489527</v>
      </c>
      <c r="E119" s="6">
        <v>524.58653571448122</v>
      </c>
      <c r="F119" s="8">
        <v>261.34459276442669</v>
      </c>
      <c r="G119" s="7">
        <v>367.21057500013683</v>
      </c>
      <c r="H119" s="6">
        <v>681878.17195228103</v>
      </c>
      <c r="I119" s="6">
        <v>1988601.9405</v>
      </c>
    </row>
    <row r="120" spans="1:9" x14ac:dyDescent="0.3">
      <c r="A120" s="3">
        <v>496</v>
      </c>
      <c r="B120" s="3">
        <v>141</v>
      </c>
      <c r="C120" s="3" t="s">
        <v>221</v>
      </c>
      <c r="D120" s="6">
        <v>107.51542943371567</v>
      </c>
      <c r="E120" s="6">
        <v>116.33242518158481</v>
      </c>
      <c r="F120" s="8">
        <v>75.260800603600956</v>
      </c>
      <c r="G120" s="7">
        <v>81.432697627109363</v>
      </c>
      <c r="H120" s="6">
        <v>1038918.1924389</v>
      </c>
      <c r="I120" s="6">
        <v>1557018.0009000001</v>
      </c>
    </row>
    <row r="121" spans="1:9" x14ac:dyDescent="0.3">
      <c r="A121" s="3">
        <v>498</v>
      </c>
      <c r="B121" s="3">
        <v>146</v>
      </c>
      <c r="C121" s="3" t="s">
        <v>418</v>
      </c>
      <c r="D121" s="6">
        <v>479.22219049005628</v>
      </c>
      <c r="E121" s="6">
        <v>483.48674516636964</v>
      </c>
      <c r="F121" s="8">
        <v>335.45553334303935</v>
      </c>
      <c r="G121" s="7">
        <v>338.44072161645875</v>
      </c>
      <c r="H121" s="6">
        <v>3491.60888757886</v>
      </c>
      <c r="I121" s="6">
        <v>33615.422299999998</v>
      </c>
    </row>
    <row r="122" spans="1:9" x14ac:dyDescent="0.3">
      <c r="A122" s="3">
        <v>500</v>
      </c>
      <c r="B122" s="3">
        <v>142</v>
      </c>
      <c r="C122" s="3" t="s">
        <v>417</v>
      </c>
      <c r="D122" s="6">
        <v>756.1551307794881</v>
      </c>
      <c r="E122" s="6">
        <v>891.11947100590839</v>
      </c>
      <c r="F122" s="8">
        <v>529.30859154564166</v>
      </c>
      <c r="G122" s="7">
        <v>623.78362970413582</v>
      </c>
      <c r="H122" s="6">
        <v>10.000000000003</v>
      </c>
      <c r="I122" s="6">
        <v>164.44040000000001</v>
      </c>
    </row>
    <row r="123" spans="1:9" x14ac:dyDescent="0.3">
      <c r="A123" s="3">
        <v>504</v>
      </c>
      <c r="B123" s="3">
        <v>143</v>
      </c>
      <c r="C123" s="3" t="s">
        <v>223</v>
      </c>
      <c r="D123" s="6">
        <v>144.70680570419549</v>
      </c>
      <c r="E123" s="6">
        <v>198.74384582051982</v>
      </c>
      <c r="F123" s="8">
        <v>101.29476399293684</v>
      </c>
      <c r="G123" s="7">
        <v>139.12069207436386</v>
      </c>
      <c r="H123" s="6">
        <v>63886.606940222402</v>
      </c>
      <c r="I123" s="6">
        <v>414520.30009999999</v>
      </c>
    </row>
    <row r="124" spans="1:9" x14ac:dyDescent="0.3">
      <c r="A124" s="3">
        <v>508</v>
      </c>
      <c r="B124" s="3">
        <v>144</v>
      </c>
      <c r="C124" s="3" t="s">
        <v>225</v>
      </c>
      <c r="D124" s="6">
        <v>689.22335887983502</v>
      </c>
      <c r="E124" s="6">
        <v>702.3574994357781</v>
      </c>
      <c r="F124" s="8">
        <v>482.45635121588447</v>
      </c>
      <c r="G124" s="7">
        <v>491.65024960504462</v>
      </c>
      <c r="H124" s="6">
        <v>429748.57331069902</v>
      </c>
      <c r="I124" s="6">
        <v>791821.40839999996</v>
      </c>
    </row>
    <row r="125" spans="1:9" x14ac:dyDescent="0.3">
      <c r="A125" s="3">
        <v>512</v>
      </c>
      <c r="B125" s="3">
        <v>221</v>
      </c>
      <c r="C125" s="3" t="s">
        <v>340</v>
      </c>
      <c r="D125" s="6">
        <v>68.852066200430727</v>
      </c>
      <c r="E125" s="6">
        <v>25.963754737945429</v>
      </c>
      <c r="F125" s="8">
        <v>48.196446340301506</v>
      </c>
      <c r="G125" s="7">
        <v>18.174628316561797</v>
      </c>
      <c r="H125" s="6">
        <v>13999.9999999993</v>
      </c>
      <c r="I125" s="6">
        <v>318250.42050000001</v>
      </c>
    </row>
    <row r="126" spans="1:9" x14ac:dyDescent="0.3">
      <c r="A126" s="3">
        <v>516</v>
      </c>
      <c r="B126" s="3">
        <v>147</v>
      </c>
      <c r="C126" s="3" t="s">
        <v>229</v>
      </c>
      <c r="D126" s="6">
        <v>249.93809029485871</v>
      </c>
      <c r="E126" s="6">
        <v>210.75831483489131</v>
      </c>
      <c r="F126" s="8">
        <v>174.95666320640109</v>
      </c>
      <c r="G126" s="7">
        <v>147.53082038442392</v>
      </c>
      <c r="H126" s="6">
        <v>379999.99999999598</v>
      </c>
      <c r="I126" s="6">
        <v>825943.02529999998</v>
      </c>
    </row>
    <row r="127" spans="1:9" x14ac:dyDescent="0.3">
      <c r="A127" s="3">
        <v>524</v>
      </c>
      <c r="B127" s="3">
        <v>149</v>
      </c>
      <c r="C127" s="3" t="s">
        <v>230</v>
      </c>
      <c r="D127" s="6">
        <v>519.16942047947316</v>
      </c>
      <c r="E127" s="6">
        <v>629.37123368754669</v>
      </c>
      <c r="F127" s="8">
        <v>363.41859433563121</v>
      </c>
      <c r="G127" s="7">
        <v>440.55986358128268</v>
      </c>
      <c r="H127" s="6">
        <v>17931.151817129299</v>
      </c>
      <c r="I127" s="6">
        <v>147319.579</v>
      </c>
    </row>
    <row r="128" spans="1:9" x14ac:dyDescent="0.3">
      <c r="A128" s="3">
        <v>528</v>
      </c>
      <c r="B128" s="3">
        <v>150</v>
      </c>
      <c r="C128" s="3" t="s">
        <v>232</v>
      </c>
      <c r="D128" s="6">
        <v>740.15878305304352</v>
      </c>
      <c r="E128" s="6">
        <v>725.20765582218962</v>
      </c>
      <c r="F128" s="8">
        <v>518.11114813713039</v>
      </c>
      <c r="G128" s="7">
        <v>507.64535907553272</v>
      </c>
      <c r="H128" s="6">
        <v>7863.7946928947504</v>
      </c>
      <c r="I128" s="6">
        <v>39103.581899999997</v>
      </c>
    </row>
    <row r="129" spans="1:9" x14ac:dyDescent="0.3">
      <c r="A129" s="3">
        <v>530</v>
      </c>
      <c r="B129" s="3">
        <v>151</v>
      </c>
      <c r="C129" s="3" t="s">
        <v>234</v>
      </c>
      <c r="D129" s="6" t="e">
        <v>#DIV/0!</v>
      </c>
      <c r="E129" s="6">
        <v>461.01845379790331</v>
      </c>
      <c r="F129" s="8" t="e">
        <v>#DIV/0!</v>
      </c>
      <c r="G129" s="7">
        <v>322.71291765853232</v>
      </c>
      <c r="H129" s="6">
        <v>0</v>
      </c>
      <c r="I129" s="6">
        <v>2175.2357000000002</v>
      </c>
    </row>
    <row r="130" spans="1:9" x14ac:dyDescent="0.3">
      <c r="A130" s="3">
        <v>533</v>
      </c>
      <c r="B130" s="3">
        <v>22</v>
      </c>
      <c r="C130" s="3" t="s">
        <v>416</v>
      </c>
      <c r="D130" s="6">
        <v>412.3</v>
      </c>
      <c r="E130" s="6">
        <v>237.53101825680216</v>
      </c>
      <c r="F130" s="8">
        <v>288.61</v>
      </c>
      <c r="G130" s="7">
        <v>166.27171277976149</v>
      </c>
      <c r="H130" s="6">
        <v>20</v>
      </c>
      <c r="I130" s="6">
        <v>335.39280000000002</v>
      </c>
    </row>
    <row r="131" spans="1:9" x14ac:dyDescent="0.3">
      <c r="A131" s="3">
        <v>540</v>
      </c>
      <c r="B131" s="3">
        <v>153</v>
      </c>
      <c r="C131" s="3" t="s">
        <v>236</v>
      </c>
      <c r="D131" s="6">
        <v>998.76918573930868</v>
      </c>
      <c r="E131" s="6">
        <v>1045.5832554269305</v>
      </c>
      <c r="F131" s="8">
        <v>699.13843001751604</v>
      </c>
      <c r="G131" s="7">
        <v>731.90827879885126</v>
      </c>
      <c r="H131" s="6">
        <v>735.69454045280202</v>
      </c>
      <c r="I131" s="6">
        <v>24954.581300000002</v>
      </c>
    </row>
    <row r="132" spans="1:9" x14ac:dyDescent="0.3">
      <c r="A132" s="3">
        <v>548</v>
      </c>
      <c r="B132" s="3">
        <v>155</v>
      </c>
      <c r="C132" s="3" t="s">
        <v>240</v>
      </c>
      <c r="D132" s="6">
        <v>1069.0606023684393</v>
      </c>
      <c r="E132" s="6">
        <v>1016.4382502688644</v>
      </c>
      <c r="F132" s="8">
        <v>748.34242165790749</v>
      </c>
      <c r="G132" s="7">
        <v>711.5067751882051</v>
      </c>
      <c r="H132" s="6">
        <v>320.87995895623999</v>
      </c>
      <c r="I132" s="6">
        <v>20100.369299999998</v>
      </c>
    </row>
    <row r="133" spans="1:9" x14ac:dyDescent="0.3">
      <c r="A133" s="3">
        <v>554</v>
      </c>
      <c r="B133" s="3">
        <v>156</v>
      </c>
      <c r="C133" s="3" t="s">
        <v>242</v>
      </c>
      <c r="D133" s="6">
        <v>952.54906225043828</v>
      </c>
      <c r="E133" s="6">
        <v>1184.3625042988599</v>
      </c>
      <c r="F133" s="8">
        <v>666.78434357530671</v>
      </c>
      <c r="G133" s="7">
        <v>829.05375300920184</v>
      </c>
      <c r="H133" s="6">
        <v>69377.824609816307</v>
      </c>
      <c r="I133" s="6">
        <v>291750.59960000002</v>
      </c>
    </row>
    <row r="134" spans="1:9" x14ac:dyDescent="0.3">
      <c r="A134" s="3">
        <v>558</v>
      </c>
      <c r="B134" s="3">
        <v>157</v>
      </c>
      <c r="C134" s="3" t="s">
        <v>244</v>
      </c>
      <c r="D134" s="6">
        <v>773.62244171169914</v>
      </c>
      <c r="E134" s="6">
        <v>885.58883133183269</v>
      </c>
      <c r="F134" s="8">
        <v>541.53570919818935</v>
      </c>
      <c r="G134" s="7">
        <v>619.91218193228281</v>
      </c>
      <c r="H134" s="6">
        <v>28314.162206110999</v>
      </c>
      <c r="I134" s="6">
        <v>128223.626</v>
      </c>
    </row>
    <row r="135" spans="1:9" x14ac:dyDescent="0.3">
      <c r="A135" s="3">
        <v>562</v>
      </c>
      <c r="B135" s="3">
        <v>158</v>
      </c>
      <c r="C135" s="3" t="s">
        <v>246</v>
      </c>
      <c r="D135" s="6">
        <v>21.898395054906018</v>
      </c>
      <c r="E135" s="6">
        <v>16.061020341153597</v>
      </c>
      <c r="F135" s="8">
        <v>15.328876538434212</v>
      </c>
      <c r="G135" s="7">
        <v>11.242714238807517</v>
      </c>
      <c r="H135" s="6">
        <v>259378.59927394101</v>
      </c>
      <c r="I135" s="6">
        <v>1187806.3839</v>
      </c>
    </row>
    <row r="136" spans="1:9" x14ac:dyDescent="0.3">
      <c r="A136" s="3">
        <v>566</v>
      </c>
      <c r="B136" s="3">
        <v>159</v>
      </c>
      <c r="C136" s="3" t="s">
        <v>248</v>
      </c>
      <c r="D136" s="6">
        <v>314.68242085759402</v>
      </c>
      <c r="E136" s="6">
        <v>324.47858798073827</v>
      </c>
      <c r="F136" s="8">
        <v>220.27769460031581</v>
      </c>
      <c r="G136" s="7">
        <v>227.13501158651678</v>
      </c>
      <c r="H136" s="6">
        <v>302564.23856584402</v>
      </c>
      <c r="I136" s="6">
        <v>911806.47100000002</v>
      </c>
    </row>
    <row r="137" spans="1:9" x14ac:dyDescent="0.3">
      <c r="A137" s="3">
        <v>578</v>
      </c>
      <c r="B137" s="3">
        <v>162</v>
      </c>
      <c r="C137" s="3" t="s">
        <v>250</v>
      </c>
      <c r="D137" s="6">
        <v>512.61851418107392</v>
      </c>
      <c r="E137" s="6">
        <v>333.24768408582531</v>
      </c>
      <c r="F137" s="8">
        <v>358.8329599267517</v>
      </c>
      <c r="G137" s="7">
        <v>233.27337886007771</v>
      </c>
      <c r="H137" s="6">
        <v>1647.3353628577499</v>
      </c>
      <c r="I137" s="6">
        <v>356280.01850000001</v>
      </c>
    </row>
    <row r="138" spans="1:9" x14ac:dyDescent="0.3">
      <c r="A138" s="3">
        <v>586</v>
      </c>
      <c r="B138" s="3">
        <v>165</v>
      </c>
      <c r="C138" s="3" t="s">
        <v>252</v>
      </c>
      <c r="D138" s="6">
        <v>60.412193593471734</v>
      </c>
      <c r="E138" s="6">
        <v>84.033067461946871</v>
      </c>
      <c r="F138" s="8">
        <v>42.288535515430212</v>
      </c>
      <c r="G138" s="7">
        <v>58.823147223362803</v>
      </c>
      <c r="H138" s="6">
        <v>48912.730350740901</v>
      </c>
      <c r="I138" s="6">
        <v>882062.07440000004</v>
      </c>
    </row>
    <row r="139" spans="1:9" x14ac:dyDescent="0.3">
      <c r="A139" s="3">
        <v>591</v>
      </c>
      <c r="B139" s="3">
        <v>166</v>
      </c>
      <c r="C139" s="3" t="s">
        <v>254</v>
      </c>
      <c r="D139" s="6">
        <v>644.97387869583872</v>
      </c>
      <c r="E139" s="6">
        <v>736.57990648559996</v>
      </c>
      <c r="F139" s="8">
        <v>451.48171508708708</v>
      </c>
      <c r="G139" s="7">
        <v>515.60593453991999</v>
      </c>
      <c r="H139" s="6">
        <v>12198.2734183783</v>
      </c>
      <c r="I139" s="6">
        <v>85082.938999999998</v>
      </c>
    </row>
    <row r="140" spans="1:9" x14ac:dyDescent="0.3">
      <c r="A140" s="3">
        <v>598</v>
      </c>
      <c r="B140" s="3">
        <v>168</v>
      </c>
      <c r="C140" s="3" t="s">
        <v>258</v>
      </c>
      <c r="D140" s="6">
        <v>1297.259407585434</v>
      </c>
      <c r="E140" s="6">
        <v>1341.6725721963842</v>
      </c>
      <c r="F140" s="8">
        <v>908.0815853098037</v>
      </c>
      <c r="G140" s="7">
        <v>939.17080053746884</v>
      </c>
      <c r="H140" s="6">
        <v>1320.7562678372501</v>
      </c>
      <c r="I140" s="6">
        <v>509285.13510000001</v>
      </c>
    </row>
    <row r="141" spans="1:9" x14ac:dyDescent="0.3">
      <c r="A141" s="3">
        <v>600</v>
      </c>
      <c r="B141" s="3">
        <v>169</v>
      </c>
      <c r="C141" s="3" t="s">
        <v>260</v>
      </c>
      <c r="D141" s="6">
        <v>714.32726961549656</v>
      </c>
      <c r="E141" s="6">
        <v>564.1713871395666</v>
      </c>
      <c r="F141" s="8">
        <v>500.02908873084755</v>
      </c>
      <c r="G141" s="7">
        <v>394.91997099769662</v>
      </c>
      <c r="H141" s="6">
        <v>117413.608054572</v>
      </c>
      <c r="I141" s="6">
        <v>400772.23690000002</v>
      </c>
    </row>
    <row r="142" spans="1:9" x14ac:dyDescent="0.3">
      <c r="A142" s="3">
        <v>604</v>
      </c>
      <c r="B142" s="3">
        <v>170</v>
      </c>
      <c r="C142" s="3" t="s">
        <v>262</v>
      </c>
      <c r="D142" s="6">
        <v>436.15683608327686</v>
      </c>
      <c r="E142" s="6">
        <v>1168.3065194247945</v>
      </c>
      <c r="F142" s="8">
        <v>305.3097852582938</v>
      </c>
      <c r="G142" s="7">
        <v>817.81456359735614</v>
      </c>
      <c r="H142" s="6">
        <v>171951.97359995701</v>
      </c>
      <c r="I142" s="6">
        <v>1303985.1824</v>
      </c>
    </row>
    <row r="143" spans="1:9" x14ac:dyDescent="0.3">
      <c r="A143" s="3">
        <v>608</v>
      </c>
      <c r="B143" s="3">
        <v>171</v>
      </c>
      <c r="C143" s="3" t="s">
        <v>264</v>
      </c>
      <c r="D143" s="6">
        <v>1008.0018878210377</v>
      </c>
      <c r="E143" s="6">
        <v>967.18024923430141</v>
      </c>
      <c r="F143" s="8">
        <v>705.60132147472632</v>
      </c>
      <c r="G143" s="7">
        <v>677.02617446401098</v>
      </c>
      <c r="H143" s="6">
        <v>14027.786424622</v>
      </c>
      <c r="I143" s="6">
        <v>369467.32250000001</v>
      </c>
    </row>
    <row r="144" spans="1:9" x14ac:dyDescent="0.3">
      <c r="A144" s="3">
        <v>616</v>
      </c>
      <c r="B144" s="3">
        <v>173</v>
      </c>
      <c r="C144" s="3" t="s">
        <v>266</v>
      </c>
      <c r="D144" s="6">
        <v>571.08676959181378</v>
      </c>
      <c r="E144" s="6">
        <v>583.36740337439471</v>
      </c>
      <c r="F144" s="8">
        <v>399.76073871426962</v>
      </c>
      <c r="G144" s="7">
        <v>408.35718236207629</v>
      </c>
      <c r="H144" s="6">
        <v>31869.432421600599</v>
      </c>
      <c r="I144" s="6">
        <v>313793.61790000001</v>
      </c>
    </row>
    <row r="145" spans="1:9" x14ac:dyDescent="0.3">
      <c r="A145" s="3">
        <v>620</v>
      </c>
      <c r="B145" s="3">
        <v>174</v>
      </c>
      <c r="C145" s="3" t="s">
        <v>268</v>
      </c>
      <c r="D145" s="6">
        <v>810.97210326757738</v>
      </c>
      <c r="E145" s="6">
        <v>858.35509210482257</v>
      </c>
      <c r="F145" s="8">
        <v>567.68047228730416</v>
      </c>
      <c r="G145" s="7">
        <v>600.84856447337575</v>
      </c>
      <c r="H145" s="6">
        <v>16571.182256698201</v>
      </c>
      <c r="I145" s="6">
        <v>92781.102599999998</v>
      </c>
    </row>
    <row r="146" spans="1:9" x14ac:dyDescent="0.3">
      <c r="A146" s="3">
        <v>624</v>
      </c>
      <c r="B146" s="3">
        <v>175</v>
      </c>
      <c r="C146" s="3" t="s">
        <v>270</v>
      </c>
      <c r="D146" s="6">
        <v>193.20755071809697</v>
      </c>
      <c r="E146" s="6">
        <v>296.94751966178808</v>
      </c>
      <c r="F146" s="8">
        <v>135.24528550266785</v>
      </c>
      <c r="G146" s="7">
        <v>207.86326376325164</v>
      </c>
      <c r="H146" s="6">
        <v>10796.215692314199</v>
      </c>
      <c r="I146" s="6">
        <v>38136.422100000003</v>
      </c>
    </row>
    <row r="147" spans="1:9" x14ac:dyDescent="0.3">
      <c r="A147" s="3">
        <v>626</v>
      </c>
      <c r="B147" s="3">
        <v>176</v>
      </c>
      <c r="C147" s="3" t="s">
        <v>272</v>
      </c>
      <c r="D147" s="6">
        <v>1021.6529932247943</v>
      </c>
      <c r="E147" s="6">
        <v>933.69150515479885</v>
      </c>
      <c r="F147" s="8">
        <v>715.15709525735599</v>
      </c>
      <c r="G147" s="7">
        <v>653.58405360835911</v>
      </c>
      <c r="H147" s="6">
        <v>1402.91815426312</v>
      </c>
      <c r="I147" s="6">
        <v>18241.6626</v>
      </c>
    </row>
    <row r="148" spans="1:9" x14ac:dyDescent="0.3">
      <c r="A148" s="3">
        <v>630</v>
      </c>
      <c r="B148" s="3">
        <v>177</v>
      </c>
      <c r="C148" s="3" t="s">
        <v>274</v>
      </c>
      <c r="D148" s="6">
        <v>1003.3265782358292</v>
      </c>
      <c r="E148" s="6">
        <v>1060.9721508725506</v>
      </c>
      <c r="F148" s="8">
        <v>702.3286047650804</v>
      </c>
      <c r="G148" s="7">
        <v>742.68050561078542</v>
      </c>
      <c r="H148" s="6">
        <v>845.36804726918001</v>
      </c>
      <c r="I148" s="6">
        <v>10112.434600000001</v>
      </c>
    </row>
    <row r="149" spans="1:9" x14ac:dyDescent="0.3">
      <c r="A149" s="3">
        <v>634</v>
      </c>
      <c r="B149" s="3">
        <v>179</v>
      </c>
      <c r="C149" s="3" t="s">
        <v>278</v>
      </c>
      <c r="D149" s="6">
        <v>5.5644306661768841</v>
      </c>
      <c r="E149" s="6">
        <v>7.0004441519476099</v>
      </c>
      <c r="F149" s="8">
        <v>3.8951014663238186</v>
      </c>
      <c r="G149" s="7">
        <v>4.9003109063633268</v>
      </c>
      <c r="H149" s="6">
        <v>500.000000000005</v>
      </c>
      <c r="I149" s="6">
        <v>12883.406300000001</v>
      </c>
    </row>
    <row r="150" spans="1:9" x14ac:dyDescent="0.3">
      <c r="A150" s="3">
        <v>638</v>
      </c>
      <c r="B150" s="3">
        <v>182</v>
      </c>
      <c r="C150" s="3" t="s">
        <v>415</v>
      </c>
      <c r="D150" s="6">
        <v>1087.690703550018</v>
      </c>
      <c r="E150" s="6">
        <v>1087.709237666159</v>
      </c>
      <c r="F150" s="8">
        <v>761.38349248501254</v>
      </c>
      <c r="G150" s="7">
        <v>761.39646636631119</v>
      </c>
      <c r="H150" s="6">
        <v>93.279916616250006</v>
      </c>
      <c r="I150" s="6">
        <v>3443.9413</v>
      </c>
    </row>
    <row r="151" spans="1:9" x14ac:dyDescent="0.3">
      <c r="A151" s="3">
        <v>642</v>
      </c>
      <c r="B151" s="3">
        <v>183</v>
      </c>
      <c r="C151" s="3" t="s">
        <v>282</v>
      </c>
      <c r="D151" s="6">
        <v>636.43594451072192</v>
      </c>
      <c r="E151" s="6">
        <v>640.91785846135133</v>
      </c>
      <c r="F151" s="8">
        <v>445.50516115750531</v>
      </c>
      <c r="G151" s="7">
        <v>448.64250092294589</v>
      </c>
      <c r="H151" s="6">
        <v>41331.253131766898</v>
      </c>
      <c r="I151" s="6">
        <v>237870.10070000001</v>
      </c>
    </row>
    <row r="152" spans="1:9" x14ac:dyDescent="0.3">
      <c r="A152" s="3">
        <v>643</v>
      </c>
      <c r="B152" s="3">
        <v>185</v>
      </c>
      <c r="C152" s="3" t="s">
        <v>414</v>
      </c>
      <c r="D152" s="6">
        <v>325.17197200365138</v>
      </c>
      <c r="E152" s="6">
        <v>314.8876374849616</v>
      </c>
      <c r="F152" s="8">
        <v>227.62038040255595</v>
      </c>
      <c r="G152" s="7">
        <v>220.42134623947311</v>
      </c>
      <c r="H152" s="6">
        <v>728772.72577900102</v>
      </c>
      <c r="I152" s="6">
        <v>16678019.3561</v>
      </c>
    </row>
    <row r="153" spans="1:9" x14ac:dyDescent="0.3">
      <c r="A153" s="3">
        <v>646</v>
      </c>
      <c r="B153" s="3">
        <v>184</v>
      </c>
      <c r="C153" s="3" t="s">
        <v>284</v>
      </c>
      <c r="D153" s="6">
        <v>1002.3139643030794</v>
      </c>
      <c r="E153" s="6">
        <v>1027.0220469883848</v>
      </c>
      <c r="F153" s="8">
        <v>701.61977501215551</v>
      </c>
      <c r="G153" s="7">
        <v>718.91543289186927</v>
      </c>
      <c r="H153" s="6">
        <v>4107.5572281735303</v>
      </c>
      <c r="I153" s="6">
        <v>24970.170999999998</v>
      </c>
    </row>
    <row r="154" spans="1:9" x14ac:dyDescent="0.3">
      <c r="A154" s="3">
        <v>659</v>
      </c>
      <c r="B154" s="3">
        <v>188</v>
      </c>
      <c r="C154" s="3" t="s">
        <v>413</v>
      </c>
      <c r="D154" s="6">
        <v>1059.19224347881</v>
      </c>
      <c r="E154" s="6">
        <v>1029.1178413279663</v>
      </c>
      <c r="F154" s="8">
        <v>741.43457043516696</v>
      </c>
      <c r="G154" s="7">
        <v>720.38248892957631</v>
      </c>
      <c r="H154" s="6">
        <v>7.8605764182710001</v>
      </c>
      <c r="I154" s="6">
        <v>573.80370000000005</v>
      </c>
    </row>
    <row r="155" spans="1:9" x14ac:dyDescent="0.3">
      <c r="A155" s="3">
        <v>660</v>
      </c>
      <c r="B155" s="3">
        <v>258</v>
      </c>
      <c r="C155" s="3" t="s">
        <v>412</v>
      </c>
      <c r="D155" s="6" t="e">
        <v>#DIV/0!</v>
      </c>
      <c r="E155" s="6">
        <v>749.36541475391812</v>
      </c>
      <c r="F155" s="8" t="e">
        <v>#DIV/0!</v>
      </c>
      <c r="G155" s="7">
        <v>524.55579032774267</v>
      </c>
      <c r="H155" s="6">
        <v>0</v>
      </c>
      <c r="I155" s="6">
        <v>244.6523</v>
      </c>
    </row>
    <row r="156" spans="1:9" x14ac:dyDescent="0.3">
      <c r="A156" s="3">
        <v>662</v>
      </c>
      <c r="B156" s="3">
        <v>189</v>
      </c>
      <c r="C156" s="3" t="s">
        <v>411</v>
      </c>
      <c r="D156" s="6">
        <v>1228.1472710807009</v>
      </c>
      <c r="E156" s="6">
        <v>1248.1430422162086</v>
      </c>
      <c r="F156" s="8">
        <v>859.70308975649061</v>
      </c>
      <c r="G156" s="7">
        <v>873.70012955134598</v>
      </c>
      <c r="H156" s="6">
        <v>5.0906006096610001</v>
      </c>
      <c r="I156" s="6">
        <v>1083.5009</v>
      </c>
    </row>
    <row r="157" spans="1:9" x14ac:dyDescent="0.3">
      <c r="A157" s="3">
        <v>666</v>
      </c>
      <c r="B157" s="3">
        <v>190</v>
      </c>
      <c r="C157" s="3" t="s">
        <v>410</v>
      </c>
      <c r="D157" s="6">
        <v>651.70000000000005</v>
      </c>
      <c r="E157" s="6">
        <v>594.67397400132029</v>
      </c>
      <c r="F157" s="8">
        <v>456.19</v>
      </c>
      <c r="G157" s="7">
        <v>416.2717818009242</v>
      </c>
      <c r="H157" s="6">
        <v>0.6</v>
      </c>
      <c r="I157" s="6">
        <v>586.4067</v>
      </c>
    </row>
    <row r="158" spans="1:9" x14ac:dyDescent="0.3">
      <c r="A158" s="3">
        <v>670</v>
      </c>
      <c r="B158" s="3">
        <v>191</v>
      </c>
      <c r="C158" s="3" t="s">
        <v>409</v>
      </c>
      <c r="D158" s="6">
        <v>1157.7254801990173</v>
      </c>
      <c r="E158" s="6">
        <v>1113.810348402631</v>
      </c>
      <c r="F158" s="8">
        <v>810.40783613931205</v>
      </c>
      <c r="G158" s="7">
        <v>779.66724388184161</v>
      </c>
      <c r="H158" s="6">
        <v>20.000000000000998</v>
      </c>
      <c r="I158" s="6">
        <v>835.77440000000001</v>
      </c>
    </row>
    <row r="159" spans="1:9" x14ac:dyDescent="0.3">
      <c r="A159" s="3">
        <v>678</v>
      </c>
      <c r="B159" s="3">
        <v>193</v>
      </c>
      <c r="C159" s="3" t="s">
        <v>408</v>
      </c>
      <c r="D159" s="6">
        <v>572.31052631579189</v>
      </c>
      <c r="E159" s="6">
        <v>548.89174427224441</v>
      </c>
      <c r="F159" s="8">
        <v>400.61736842105432</v>
      </c>
      <c r="G159" s="7">
        <v>384.22422099057104</v>
      </c>
      <c r="H159" s="6">
        <v>18.095238095239001</v>
      </c>
      <c r="I159" s="6">
        <v>1802.9095</v>
      </c>
    </row>
    <row r="160" spans="1:9" x14ac:dyDescent="0.3">
      <c r="A160" s="3">
        <v>682</v>
      </c>
      <c r="B160" s="3">
        <v>194</v>
      </c>
      <c r="C160" s="3" t="s">
        <v>298</v>
      </c>
      <c r="D160" s="6">
        <v>6.2304844268127004</v>
      </c>
      <c r="E160" s="6">
        <v>6.4134543972377616</v>
      </c>
      <c r="F160" s="8">
        <v>4.36133909876889</v>
      </c>
      <c r="G160" s="7">
        <v>4.489418078066433</v>
      </c>
      <c r="H160" s="6">
        <v>1345344.59398883</v>
      </c>
      <c r="I160" s="6">
        <v>1966095.0893999999</v>
      </c>
    </row>
    <row r="161" spans="1:9" x14ac:dyDescent="0.3">
      <c r="A161" s="3">
        <v>686</v>
      </c>
      <c r="B161" s="3">
        <v>195</v>
      </c>
      <c r="C161" s="3" t="s">
        <v>300</v>
      </c>
      <c r="D161" s="6">
        <v>136.68122733711738</v>
      </c>
      <c r="E161" s="6">
        <v>137.74810533957341</v>
      </c>
      <c r="F161" s="8">
        <v>95.676859135982156</v>
      </c>
      <c r="G161" s="7">
        <v>96.423673737701378</v>
      </c>
      <c r="H161" s="6">
        <v>55954.461141555301</v>
      </c>
      <c r="I161" s="6">
        <v>199446.2225</v>
      </c>
    </row>
    <row r="162" spans="1:9" x14ac:dyDescent="0.3">
      <c r="A162" s="3">
        <v>694</v>
      </c>
      <c r="B162" s="3">
        <v>197</v>
      </c>
      <c r="C162" s="3" t="s">
        <v>302</v>
      </c>
      <c r="D162" s="6">
        <v>460.43150393265239</v>
      </c>
      <c r="E162" s="6">
        <v>447.01107806304708</v>
      </c>
      <c r="F162" s="8">
        <v>322.30205275285664</v>
      </c>
      <c r="G162" s="7">
        <v>312.90775464413292</v>
      </c>
      <c r="H162" s="6">
        <v>21967.705909730001</v>
      </c>
      <c r="I162" s="6">
        <v>74546.945300000007</v>
      </c>
    </row>
    <row r="163" spans="1:9" x14ac:dyDescent="0.3">
      <c r="A163" s="3">
        <v>702</v>
      </c>
      <c r="B163" s="3">
        <v>200</v>
      </c>
      <c r="C163" s="3" t="s">
        <v>308</v>
      </c>
      <c r="D163" s="6" t="e">
        <v>#DIV/0!</v>
      </c>
      <c r="E163" s="6">
        <v>547.09971959543464</v>
      </c>
      <c r="F163" s="8" t="e">
        <v>#DIV/0!</v>
      </c>
      <c r="G163" s="7">
        <v>382.96980371680422</v>
      </c>
      <c r="H163" s="6">
        <v>0</v>
      </c>
      <c r="I163" s="6">
        <v>600.8818</v>
      </c>
    </row>
    <row r="164" spans="1:9" x14ac:dyDescent="0.3">
      <c r="A164" s="3">
        <v>703</v>
      </c>
      <c r="B164" s="3">
        <v>199</v>
      </c>
      <c r="C164" s="3" t="s">
        <v>306</v>
      </c>
      <c r="D164" s="6">
        <v>605.60790224146672</v>
      </c>
      <c r="E164" s="6">
        <v>633.45861477877975</v>
      </c>
      <c r="F164" s="8">
        <v>423.9255315690267</v>
      </c>
      <c r="G164" s="7">
        <v>443.42103034514582</v>
      </c>
      <c r="H164" s="6">
        <v>5134.3574488273498</v>
      </c>
      <c r="I164" s="6">
        <v>48967.248699999996</v>
      </c>
    </row>
    <row r="165" spans="1:9" x14ac:dyDescent="0.3">
      <c r="A165" s="3">
        <v>704</v>
      </c>
      <c r="B165" s="3">
        <v>237</v>
      </c>
      <c r="C165" s="3" t="s">
        <v>407</v>
      </c>
      <c r="D165" s="6">
        <v>571.21926312232313</v>
      </c>
      <c r="E165" s="6">
        <v>797.50011771227241</v>
      </c>
      <c r="F165" s="8">
        <v>399.85348418562614</v>
      </c>
      <c r="G165" s="7">
        <v>558.25008239859062</v>
      </c>
      <c r="H165" s="6">
        <v>6299.4235782514297</v>
      </c>
      <c r="I165" s="6">
        <v>340654.71</v>
      </c>
    </row>
    <row r="166" spans="1:9" x14ac:dyDescent="0.3">
      <c r="A166" s="3">
        <v>705</v>
      </c>
      <c r="B166" s="3">
        <v>198</v>
      </c>
      <c r="C166" s="3" t="s">
        <v>304</v>
      </c>
      <c r="D166" s="6">
        <v>744.33949541318225</v>
      </c>
      <c r="E166" s="6">
        <v>739.12071053528632</v>
      </c>
      <c r="F166" s="8">
        <v>521.03764678922755</v>
      </c>
      <c r="G166" s="7">
        <v>517.38449737470035</v>
      </c>
      <c r="H166" s="6">
        <v>3697.65248719185</v>
      </c>
      <c r="I166" s="6">
        <v>20541.3894</v>
      </c>
    </row>
    <row r="167" spans="1:9" x14ac:dyDescent="0.3">
      <c r="A167" s="3">
        <v>706</v>
      </c>
      <c r="B167" s="3">
        <v>201</v>
      </c>
      <c r="C167" s="3" t="s">
        <v>310</v>
      </c>
      <c r="D167" s="6">
        <v>124.53297863918483</v>
      </c>
      <c r="E167" s="6">
        <v>126.91786774421496</v>
      </c>
      <c r="F167" s="8">
        <v>87.173085047429382</v>
      </c>
      <c r="G167" s="7">
        <v>88.842507420950469</v>
      </c>
      <c r="H167" s="6">
        <v>404351.20885228203</v>
      </c>
      <c r="I167" s="6">
        <v>648669.57129999995</v>
      </c>
    </row>
    <row r="168" spans="1:9" x14ac:dyDescent="0.3">
      <c r="A168" s="3">
        <v>710</v>
      </c>
      <c r="B168" s="3">
        <v>202</v>
      </c>
      <c r="C168" s="3" t="s">
        <v>312</v>
      </c>
      <c r="D168" s="6">
        <v>369.4391094441026</v>
      </c>
      <c r="E168" s="6">
        <v>433.19043334364005</v>
      </c>
      <c r="F168" s="8">
        <v>258.60737661087182</v>
      </c>
      <c r="G168" s="7">
        <v>303.23330334054799</v>
      </c>
      <c r="H168" s="6">
        <v>788089.13276550698</v>
      </c>
      <c r="I168" s="6">
        <v>1227664.0958</v>
      </c>
    </row>
    <row r="169" spans="1:9" x14ac:dyDescent="0.3">
      <c r="A169" s="3">
        <v>716</v>
      </c>
      <c r="B169" s="3">
        <v>181</v>
      </c>
      <c r="C169" s="3" t="s">
        <v>280</v>
      </c>
      <c r="D169" s="6">
        <v>513.85449215356664</v>
      </c>
      <c r="E169" s="6">
        <v>509.76601816082592</v>
      </c>
      <c r="F169" s="8">
        <v>359.69814450749664</v>
      </c>
      <c r="G169" s="7">
        <v>356.83621271257812</v>
      </c>
      <c r="H169" s="6">
        <v>121000.000000003</v>
      </c>
      <c r="I169" s="6">
        <v>391515.72850000003</v>
      </c>
    </row>
    <row r="170" spans="1:9" x14ac:dyDescent="0.3">
      <c r="A170" s="3">
        <v>724</v>
      </c>
      <c r="B170" s="3">
        <v>203</v>
      </c>
      <c r="C170" s="3" t="s">
        <v>314</v>
      </c>
      <c r="D170" s="6">
        <v>592.19720389736199</v>
      </c>
      <c r="E170" s="6">
        <v>579.76386463855226</v>
      </c>
      <c r="F170" s="8">
        <v>414.53804272815336</v>
      </c>
      <c r="G170" s="7">
        <v>405.83470524698657</v>
      </c>
      <c r="H170" s="6">
        <v>47896.7858725654</v>
      </c>
      <c r="I170" s="6">
        <v>521128.69929999998</v>
      </c>
    </row>
    <row r="171" spans="1:9" x14ac:dyDescent="0.3">
      <c r="A171" s="3">
        <v>732</v>
      </c>
      <c r="B171" s="3">
        <v>205</v>
      </c>
      <c r="C171" s="3" t="s">
        <v>406</v>
      </c>
      <c r="D171" s="6">
        <v>14.69727259650314</v>
      </c>
      <c r="E171" s="6">
        <v>3.3932033629262661</v>
      </c>
      <c r="F171" s="8">
        <v>10.288090817552197</v>
      </c>
      <c r="G171" s="7">
        <v>2.3752423540483862</v>
      </c>
      <c r="H171" s="6">
        <v>47674.491358424901</v>
      </c>
      <c r="I171" s="6">
        <v>270955.62849999999</v>
      </c>
    </row>
    <row r="172" spans="1:9" x14ac:dyDescent="0.3">
      <c r="A172" s="3">
        <v>736</v>
      </c>
      <c r="B172" s="3">
        <v>276</v>
      </c>
      <c r="C172" s="3" t="s">
        <v>405</v>
      </c>
      <c r="D172" s="6">
        <v>181.35934173975596</v>
      </c>
      <c r="E172" s="6">
        <v>141.5380887829316</v>
      </c>
      <c r="F172" s="8">
        <v>126.95153921782916</v>
      </c>
      <c r="G172" s="7">
        <v>99.076662148052108</v>
      </c>
      <c r="H172" s="6">
        <v>738038.23371107096</v>
      </c>
      <c r="I172" s="6">
        <v>2519694.0827000001</v>
      </c>
    </row>
    <row r="173" spans="1:9" x14ac:dyDescent="0.3">
      <c r="A173" s="3">
        <v>740</v>
      </c>
      <c r="B173" s="3">
        <v>207</v>
      </c>
      <c r="C173" s="3" t="s">
        <v>316</v>
      </c>
      <c r="D173" s="6">
        <v>726.13519056904499</v>
      </c>
      <c r="E173" s="6">
        <v>1006.2347129168347</v>
      </c>
      <c r="F173" s="8">
        <v>508.29463339833148</v>
      </c>
      <c r="G173" s="7">
        <v>704.36429904178431</v>
      </c>
      <c r="H173" s="6">
        <v>87.0589069493099</v>
      </c>
      <c r="I173" s="6">
        <v>148561.3688</v>
      </c>
    </row>
    <row r="174" spans="1:9" x14ac:dyDescent="0.3">
      <c r="A174" s="3">
        <v>744</v>
      </c>
      <c r="B174" s="3">
        <v>260</v>
      </c>
      <c r="C174" s="3" t="s">
        <v>404</v>
      </c>
      <c r="D174" s="6" t="e">
        <v>#DIV/0!</v>
      </c>
      <c r="E174" s="6">
        <v>5.6289896084075473</v>
      </c>
      <c r="F174" s="8" t="e">
        <v>#DIV/0!</v>
      </c>
      <c r="G174" s="7">
        <v>3.9402927258852829</v>
      </c>
      <c r="H174" s="6">
        <v>0</v>
      </c>
      <c r="I174" s="6">
        <v>40019.949000000001</v>
      </c>
    </row>
    <row r="175" spans="1:9" x14ac:dyDescent="0.3">
      <c r="A175" s="3">
        <v>748</v>
      </c>
      <c r="B175" s="3">
        <v>209</v>
      </c>
      <c r="C175" s="3" t="s">
        <v>320</v>
      </c>
      <c r="D175" s="6">
        <v>871.51121666164204</v>
      </c>
      <c r="E175" s="6">
        <v>872.61995903901538</v>
      </c>
      <c r="F175" s="8">
        <v>610.05785166314934</v>
      </c>
      <c r="G175" s="7">
        <v>610.83397132731068</v>
      </c>
      <c r="H175" s="6">
        <v>9636.4421922516995</v>
      </c>
      <c r="I175" s="6">
        <v>17199.4889</v>
      </c>
    </row>
    <row r="176" spans="1:9" x14ac:dyDescent="0.3">
      <c r="A176" s="3">
        <v>752</v>
      </c>
      <c r="B176" s="3">
        <v>210</v>
      </c>
      <c r="C176" s="3" t="s">
        <v>322</v>
      </c>
      <c r="D176" s="6">
        <v>621.50753797806999</v>
      </c>
      <c r="E176" s="6">
        <v>483.10915007328691</v>
      </c>
      <c r="F176" s="8">
        <v>435.05527658464899</v>
      </c>
      <c r="G176" s="7">
        <v>338.17640505130083</v>
      </c>
      <c r="H176" s="6">
        <v>3431.8180509752401</v>
      </c>
      <c r="I176" s="6">
        <v>451812.09049999999</v>
      </c>
    </row>
    <row r="177" spans="1:9" x14ac:dyDescent="0.3">
      <c r="A177" s="3">
        <v>756</v>
      </c>
      <c r="B177" s="3">
        <v>211</v>
      </c>
      <c r="C177" s="3" t="s">
        <v>324</v>
      </c>
      <c r="D177" s="6">
        <v>681.48511180223136</v>
      </c>
      <c r="E177" s="6">
        <v>618.83692491633167</v>
      </c>
      <c r="F177" s="8">
        <v>477.03957826156193</v>
      </c>
      <c r="G177" s="7">
        <v>433.18584744143214</v>
      </c>
      <c r="H177" s="6">
        <v>7951.8275698873404</v>
      </c>
      <c r="I177" s="6">
        <v>41514.3462</v>
      </c>
    </row>
    <row r="178" spans="1:9" x14ac:dyDescent="0.3">
      <c r="A178" s="3">
        <v>760</v>
      </c>
      <c r="B178" s="3">
        <v>212</v>
      </c>
      <c r="C178" s="3" t="s">
        <v>403</v>
      </c>
      <c r="D178" s="6">
        <v>66.814066783021545</v>
      </c>
      <c r="E178" s="6">
        <v>128.45226335444514</v>
      </c>
      <c r="F178" s="8">
        <v>46.769846748115079</v>
      </c>
      <c r="G178" s="7">
        <v>89.916584348111584</v>
      </c>
      <c r="H178" s="6">
        <v>71459.6263609991</v>
      </c>
      <c r="I178" s="6">
        <v>188322.69330000001</v>
      </c>
    </row>
    <row r="179" spans="1:9" x14ac:dyDescent="0.3">
      <c r="A179" s="3">
        <v>762</v>
      </c>
      <c r="B179" s="3">
        <v>208</v>
      </c>
      <c r="C179" s="3" t="s">
        <v>318</v>
      </c>
      <c r="D179" s="6">
        <v>126.70984675421974</v>
      </c>
      <c r="E179" s="6">
        <v>122.57586323685288</v>
      </c>
      <c r="F179" s="8">
        <v>88.696892727953809</v>
      </c>
      <c r="G179" s="7">
        <v>85.803104265797018</v>
      </c>
      <c r="H179" s="6">
        <v>38749.999999999804</v>
      </c>
      <c r="I179" s="6">
        <v>141415.09030000001</v>
      </c>
    </row>
    <row r="180" spans="1:9" x14ac:dyDescent="0.3">
      <c r="A180" s="3">
        <v>764</v>
      </c>
      <c r="B180" s="3">
        <v>216</v>
      </c>
      <c r="C180" s="3" t="s">
        <v>334</v>
      </c>
      <c r="D180" s="6">
        <v>573.06869943248932</v>
      </c>
      <c r="E180" s="6">
        <v>641.81061179939445</v>
      </c>
      <c r="F180" s="8">
        <v>401.14808960274252</v>
      </c>
      <c r="G180" s="7">
        <v>449.26742825957609</v>
      </c>
      <c r="H180" s="6">
        <v>7821.5462798387198</v>
      </c>
      <c r="I180" s="6">
        <v>527195.12139999995</v>
      </c>
    </row>
    <row r="181" spans="1:9" x14ac:dyDescent="0.3">
      <c r="A181" s="3">
        <v>768</v>
      </c>
      <c r="B181" s="3">
        <v>217</v>
      </c>
      <c r="C181" s="3" t="s">
        <v>336</v>
      </c>
      <c r="D181" s="6">
        <v>388.26202908439581</v>
      </c>
      <c r="E181" s="6">
        <v>399.74953825745183</v>
      </c>
      <c r="F181" s="8">
        <v>271.78342035907707</v>
      </c>
      <c r="G181" s="7">
        <v>279.82467678021624</v>
      </c>
      <c r="H181" s="6">
        <v>10000.0000000007</v>
      </c>
      <c r="I181" s="6">
        <v>57899.559200000003</v>
      </c>
    </row>
    <row r="182" spans="1:9" x14ac:dyDescent="0.3">
      <c r="A182" s="3">
        <v>776</v>
      </c>
      <c r="B182" s="3">
        <v>219</v>
      </c>
      <c r="C182" s="3" t="s">
        <v>402</v>
      </c>
      <c r="D182" s="6">
        <v>774.53585013758152</v>
      </c>
      <c r="E182" s="6">
        <v>880.27037400582162</v>
      </c>
      <c r="F182" s="8">
        <v>542.17509509630702</v>
      </c>
      <c r="G182" s="7">
        <v>616.18926180407504</v>
      </c>
      <c r="H182" s="6">
        <v>9.906568016504</v>
      </c>
      <c r="I182" s="6">
        <v>1046.0772999999999</v>
      </c>
    </row>
    <row r="183" spans="1:9" x14ac:dyDescent="0.3">
      <c r="A183" s="3">
        <v>780</v>
      </c>
      <c r="B183" s="3">
        <v>220</v>
      </c>
      <c r="C183" s="3" t="s">
        <v>401</v>
      </c>
      <c r="D183" s="6">
        <v>1295.5997066047385</v>
      </c>
      <c r="E183" s="6">
        <v>1211.3388840523326</v>
      </c>
      <c r="F183" s="8">
        <v>906.91979462331688</v>
      </c>
      <c r="G183" s="7">
        <v>847.93721883663272</v>
      </c>
      <c r="H183" s="6">
        <v>66.683067718043304</v>
      </c>
      <c r="I183" s="6">
        <v>7598.3814000000002</v>
      </c>
    </row>
    <row r="184" spans="1:9" x14ac:dyDescent="0.3">
      <c r="A184" s="3">
        <v>784</v>
      </c>
      <c r="B184" s="3">
        <v>225</v>
      </c>
      <c r="C184" s="3" t="s">
        <v>346</v>
      </c>
      <c r="D184" s="6">
        <v>49.884694326355074</v>
      </c>
      <c r="E184" s="6">
        <v>15.592100649632965</v>
      </c>
      <c r="F184" s="8">
        <v>34.919286028448546</v>
      </c>
      <c r="G184" s="7">
        <v>10.914470454743075</v>
      </c>
      <c r="H184" s="6">
        <v>3049.9999999997399</v>
      </c>
      <c r="I184" s="6">
        <v>78898.628500000006</v>
      </c>
    </row>
    <row r="185" spans="1:9" x14ac:dyDescent="0.3">
      <c r="A185" s="3">
        <v>788</v>
      </c>
      <c r="B185" s="3">
        <v>222</v>
      </c>
      <c r="C185" s="3" t="s">
        <v>342</v>
      </c>
      <c r="D185" s="6">
        <v>58.615468575750342</v>
      </c>
      <c r="E185" s="6">
        <v>183.22596841262259</v>
      </c>
      <c r="F185" s="8">
        <v>41.030828003025235</v>
      </c>
      <c r="G185" s="7">
        <v>128.2581778888358</v>
      </c>
      <c r="H185" s="6">
        <v>30088.932073795899</v>
      </c>
      <c r="I185" s="6">
        <v>160465.8891</v>
      </c>
    </row>
    <row r="186" spans="1:9" x14ac:dyDescent="0.3">
      <c r="A186" s="3">
        <v>792</v>
      </c>
      <c r="B186" s="3">
        <v>223</v>
      </c>
      <c r="C186" s="3" t="s">
        <v>344</v>
      </c>
      <c r="D186" s="6">
        <v>356.17772514430141</v>
      </c>
      <c r="E186" s="6">
        <v>376.86429943532005</v>
      </c>
      <c r="F186" s="8">
        <v>249.32440760101096</v>
      </c>
      <c r="G186" s="7">
        <v>263.80500960472403</v>
      </c>
      <c r="H186" s="6">
        <v>98919.842345570403</v>
      </c>
      <c r="I186" s="6">
        <v>799220.98419999995</v>
      </c>
    </row>
    <row r="187" spans="1:9" x14ac:dyDescent="0.3">
      <c r="A187" s="3">
        <v>795</v>
      </c>
      <c r="B187" s="3">
        <v>213</v>
      </c>
      <c r="C187" s="3" t="s">
        <v>328</v>
      </c>
      <c r="D187" s="6">
        <v>42.578842410443322</v>
      </c>
      <c r="E187" s="6">
        <v>45.060305390999645</v>
      </c>
      <c r="F187" s="8">
        <v>29.805189687310325</v>
      </c>
      <c r="G187" s="7">
        <v>31.54221377369975</v>
      </c>
      <c r="H187" s="6">
        <v>318379.99999995198</v>
      </c>
      <c r="I187" s="6">
        <v>487838.37170000002</v>
      </c>
    </row>
    <row r="188" spans="1:9" x14ac:dyDescent="0.3">
      <c r="A188" s="3">
        <v>796</v>
      </c>
      <c r="B188" s="3">
        <v>224</v>
      </c>
      <c r="C188" s="3" t="s">
        <v>400</v>
      </c>
      <c r="D188" s="6" t="e">
        <v>#DIV/0!</v>
      </c>
      <c r="E188" s="6">
        <v>814.22742375240227</v>
      </c>
      <c r="F188" s="8" t="e">
        <v>#DIV/0!</v>
      </c>
      <c r="G188" s="7">
        <v>569.95919662668155</v>
      </c>
      <c r="H188" s="6">
        <v>0</v>
      </c>
      <c r="I188" s="6">
        <v>796.99559999999997</v>
      </c>
    </row>
    <row r="189" spans="1:9" x14ac:dyDescent="0.3">
      <c r="A189" s="3">
        <v>800</v>
      </c>
      <c r="B189" s="3">
        <v>226</v>
      </c>
      <c r="C189" s="3" t="s">
        <v>348</v>
      </c>
      <c r="D189" s="6">
        <v>981.93999783802701</v>
      </c>
      <c r="E189" s="6">
        <v>1004.5960546060402</v>
      </c>
      <c r="F189" s="8">
        <v>687.35799848661884</v>
      </c>
      <c r="G189" s="7">
        <v>703.21723822422814</v>
      </c>
      <c r="H189" s="6">
        <v>52820.949738374104</v>
      </c>
      <c r="I189" s="6">
        <v>208348.8413</v>
      </c>
    </row>
    <row r="190" spans="1:9" x14ac:dyDescent="0.3">
      <c r="A190" s="3">
        <v>804</v>
      </c>
      <c r="B190" s="3">
        <v>230</v>
      </c>
      <c r="C190" s="3" t="s">
        <v>354</v>
      </c>
      <c r="D190" s="6">
        <v>454.05354950718834</v>
      </c>
      <c r="E190" s="6">
        <v>473.98350400687804</v>
      </c>
      <c r="F190" s="8">
        <v>317.8374846550318</v>
      </c>
      <c r="G190" s="7">
        <v>331.7884528048146</v>
      </c>
      <c r="H190" s="6">
        <v>77954.119795606704</v>
      </c>
      <c r="I190" s="6">
        <v>602512.2317</v>
      </c>
    </row>
    <row r="191" spans="1:9" x14ac:dyDescent="0.3">
      <c r="A191" s="3">
        <v>807</v>
      </c>
      <c r="B191" s="3">
        <v>154</v>
      </c>
      <c r="C191" s="3" t="s">
        <v>399</v>
      </c>
      <c r="D191" s="6">
        <v>547.46685242426076</v>
      </c>
      <c r="E191" s="6">
        <v>550.88888840718892</v>
      </c>
      <c r="F191" s="8">
        <v>383.22679669698249</v>
      </c>
      <c r="G191" s="7">
        <v>385.62222188503222</v>
      </c>
      <c r="H191" s="6">
        <v>5984.24211455977</v>
      </c>
      <c r="I191" s="6">
        <v>25112.446499999998</v>
      </c>
    </row>
    <row r="192" spans="1:9" x14ac:dyDescent="0.3">
      <c r="A192" s="3">
        <v>818</v>
      </c>
      <c r="B192" s="3">
        <v>59</v>
      </c>
      <c r="C192" s="3" t="s">
        <v>99</v>
      </c>
      <c r="D192" s="6" t="e">
        <v>#DIV/0!</v>
      </c>
      <c r="E192" s="6">
        <v>41.22512427091101</v>
      </c>
      <c r="F192" s="8" t="e">
        <v>#DIV/0!</v>
      </c>
      <c r="G192" s="7">
        <v>28.857586989637706</v>
      </c>
      <c r="H192" s="6">
        <v>0</v>
      </c>
      <c r="I192" s="6">
        <v>994487.07660000003</v>
      </c>
    </row>
    <row r="193" spans="1:9" x14ac:dyDescent="0.3">
      <c r="A193" s="3">
        <v>826</v>
      </c>
      <c r="B193" s="3">
        <v>229</v>
      </c>
      <c r="C193" s="3" t="s">
        <v>352</v>
      </c>
      <c r="D193" s="6">
        <v>799.21843986684109</v>
      </c>
      <c r="E193" s="6">
        <v>749.05836600543614</v>
      </c>
      <c r="F193" s="8">
        <v>559.45290790678871</v>
      </c>
      <c r="G193" s="7">
        <v>524.34085620380529</v>
      </c>
      <c r="H193" s="6">
        <v>84330.007315432798</v>
      </c>
      <c r="I193" s="6">
        <v>268596.83240000001</v>
      </c>
    </row>
    <row r="194" spans="1:9" x14ac:dyDescent="0.3">
      <c r="A194" s="3">
        <v>834</v>
      </c>
      <c r="B194" s="3">
        <v>215</v>
      </c>
      <c r="C194" s="3" t="s">
        <v>398</v>
      </c>
      <c r="D194" s="6">
        <v>733.29170059333501</v>
      </c>
      <c r="E194" s="6">
        <v>751.13572232194315</v>
      </c>
      <c r="F194" s="8">
        <v>513.30419041533446</v>
      </c>
      <c r="G194" s="7">
        <v>525.7950056253602</v>
      </c>
      <c r="H194" s="6">
        <v>229206.96168060199</v>
      </c>
      <c r="I194" s="6">
        <v>919859.5845</v>
      </c>
    </row>
    <row r="195" spans="1:9" x14ac:dyDescent="0.3">
      <c r="A195" s="3">
        <v>840</v>
      </c>
      <c r="B195" s="3">
        <v>231</v>
      </c>
      <c r="C195" s="3" t="s">
        <v>397</v>
      </c>
      <c r="D195" s="6">
        <v>319.74887041136691</v>
      </c>
      <c r="E195" s="6">
        <v>413.50874672143527</v>
      </c>
      <c r="F195" s="8">
        <v>223.82420928795682</v>
      </c>
      <c r="G195" s="7">
        <v>289.45612270500465</v>
      </c>
      <c r="H195" s="6">
        <v>2249324.6173698702</v>
      </c>
      <c r="I195" s="6">
        <v>9394627.3673</v>
      </c>
    </row>
    <row r="196" spans="1:9" x14ac:dyDescent="0.3">
      <c r="A196" s="3">
        <v>850</v>
      </c>
      <c r="B196" s="3">
        <v>240</v>
      </c>
      <c r="C196" s="3" t="s">
        <v>396</v>
      </c>
      <c r="D196" s="6">
        <v>883.03218135636996</v>
      </c>
      <c r="E196" s="6">
        <v>909.87704999397738</v>
      </c>
      <c r="F196" s="8">
        <v>618.12252694945892</v>
      </c>
      <c r="G196" s="7">
        <v>636.91393499578407</v>
      </c>
      <c r="H196" s="6">
        <v>20</v>
      </c>
      <c r="I196" s="6">
        <v>654.20680000000004</v>
      </c>
    </row>
    <row r="197" spans="1:9" x14ac:dyDescent="0.3">
      <c r="A197" s="3">
        <v>854</v>
      </c>
      <c r="B197" s="3">
        <v>233</v>
      </c>
      <c r="C197" s="3" t="s">
        <v>358</v>
      </c>
      <c r="D197" s="6">
        <v>122.23128698017929</v>
      </c>
      <c r="E197" s="6">
        <v>136.85296668565206</v>
      </c>
      <c r="F197" s="8">
        <v>85.5619008861255</v>
      </c>
      <c r="G197" s="7">
        <v>95.797076679956433</v>
      </c>
      <c r="H197" s="6">
        <v>60000.000000000597</v>
      </c>
      <c r="I197" s="6">
        <v>275138.67349999998</v>
      </c>
    </row>
    <row r="198" spans="1:9" x14ac:dyDescent="0.3">
      <c r="A198" s="3">
        <v>858</v>
      </c>
      <c r="B198" s="3">
        <v>234</v>
      </c>
      <c r="C198" s="3" t="s">
        <v>360</v>
      </c>
      <c r="D198" s="6">
        <v>806.10932076259417</v>
      </c>
      <c r="E198" s="6">
        <v>822.34589185547316</v>
      </c>
      <c r="F198" s="8">
        <v>564.27652453381586</v>
      </c>
      <c r="G198" s="7">
        <v>575.64212429883116</v>
      </c>
      <c r="H198" s="6">
        <v>120379.994084123</v>
      </c>
      <c r="I198" s="6">
        <v>179693.1121</v>
      </c>
    </row>
    <row r="199" spans="1:9" x14ac:dyDescent="0.3">
      <c r="A199" s="3">
        <v>860</v>
      </c>
      <c r="B199" s="3">
        <v>235</v>
      </c>
      <c r="C199" s="3" t="s">
        <v>362</v>
      </c>
      <c r="D199" s="6">
        <v>68.392685410750005</v>
      </c>
      <c r="E199" s="6">
        <v>83.932049062883593</v>
      </c>
      <c r="F199" s="8">
        <v>47.874879787525003</v>
      </c>
      <c r="G199" s="7">
        <v>58.752434344018511</v>
      </c>
      <c r="H199" s="6">
        <v>219999.99999721901</v>
      </c>
      <c r="I199" s="6">
        <v>418844.1384</v>
      </c>
    </row>
    <row r="200" spans="1:9" x14ac:dyDescent="0.3">
      <c r="A200" s="3">
        <v>862</v>
      </c>
      <c r="B200" s="3">
        <v>236</v>
      </c>
      <c r="C200" s="3" t="s">
        <v>395</v>
      </c>
      <c r="D200" s="6">
        <v>634.12902219554849</v>
      </c>
      <c r="E200" s="6">
        <v>868.4375942680623</v>
      </c>
      <c r="F200" s="8">
        <v>443.89031553688392</v>
      </c>
      <c r="G200" s="7">
        <v>607.90631598764355</v>
      </c>
      <c r="H200" s="6">
        <v>161274.36577125001</v>
      </c>
      <c r="I200" s="6">
        <v>932691.46860000002</v>
      </c>
    </row>
    <row r="201" spans="1:9" x14ac:dyDescent="0.3">
      <c r="A201" s="3">
        <v>882</v>
      </c>
      <c r="B201" s="3">
        <v>244</v>
      </c>
      <c r="C201" s="3" t="s">
        <v>370</v>
      </c>
      <c r="D201" s="6">
        <v>895.54862144992069</v>
      </c>
      <c r="E201" s="6">
        <v>881.73095304118885</v>
      </c>
      <c r="F201" s="8">
        <v>626.8840350149444</v>
      </c>
      <c r="G201" s="7">
        <v>617.21166712883212</v>
      </c>
      <c r="H201" s="6">
        <v>35.319506242168202</v>
      </c>
      <c r="I201" s="6">
        <v>4002.8951999999999</v>
      </c>
    </row>
    <row r="202" spans="1:9" x14ac:dyDescent="0.3">
      <c r="A202" s="3">
        <v>887</v>
      </c>
      <c r="B202" s="3">
        <v>249</v>
      </c>
      <c r="C202" s="3" t="s">
        <v>374</v>
      </c>
      <c r="D202" s="6">
        <v>73.083236171513846</v>
      </c>
      <c r="E202" s="6">
        <v>58.340512067961242</v>
      </c>
      <c r="F202" s="8">
        <v>51.158265320059691</v>
      </c>
      <c r="G202" s="7">
        <v>40.838358447572865</v>
      </c>
      <c r="H202" s="6">
        <v>219999.99999999799</v>
      </c>
      <c r="I202" s="6">
        <v>423515.80339999998</v>
      </c>
    </row>
    <row r="203" spans="1:9" x14ac:dyDescent="0.3">
      <c r="A203" s="3">
        <v>891</v>
      </c>
      <c r="B203" s="3">
        <v>186</v>
      </c>
      <c r="C203" s="3" t="s">
        <v>288</v>
      </c>
      <c r="D203" s="6">
        <v>643.33137220078811</v>
      </c>
      <c r="E203" s="6">
        <v>640.90171132933779</v>
      </c>
      <c r="F203" s="8">
        <v>450.33196054055162</v>
      </c>
      <c r="G203" s="7">
        <v>448.63119793053642</v>
      </c>
      <c r="H203" s="6">
        <v>9261.1446497443194</v>
      </c>
      <c r="I203" s="6">
        <v>102527.7871</v>
      </c>
    </row>
    <row r="204" spans="1:9" x14ac:dyDescent="0.3">
      <c r="A204" s="3">
        <v>894</v>
      </c>
      <c r="B204" s="3">
        <v>251</v>
      </c>
      <c r="C204" s="3" t="s">
        <v>378</v>
      </c>
      <c r="D204" s="6">
        <v>682.08909089432416</v>
      </c>
      <c r="E204" s="6">
        <v>696.61534143425354</v>
      </c>
      <c r="F204" s="8">
        <v>477.4623636260269</v>
      </c>
      <c r="G204" s="7">
        <v>487.63073900397745</v>
      </c>
      <c r="H204" s="6">
        <v>195874.460774565</v>
      </c>
      <c r="I204" s="6">
        <v>750003.26500000001</v>
      </c>
    </row>
  </sheetData>
  <autoFilter ref="A1:I20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/>
  </sheetViews>
  <sheetFormatPr baseColWidth="10" defaultRowHeight="14.4" x14ac:dyDescent="0.3"/>
  <cols>
    <col min="2" max="2" width="3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394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 s="1">
        <v>40.543981340292909</v>
      </c>
      <c r="F2" s="1"/>
    </row>
    <row r="3" spans="1:6" x14ac:dyDescent="0.3">
      <c r="A3">
        <v>2</v>
      </c>
      <c r="B3" t="s">
        <v>7</v>
      </c>
      <c r="C3" t="s">
        <v>8</v>
      </c>
      <c r="D3" t="s">
        <v>6</v>
      </c>
      <c r="E3" s="1">
        <v>7.1045170622011407</v>
      </c>
    </row>
    <row r="4" spans="1:6" x14ac:dyDescent="0.3">
      <c r="A4">
        <v>3</v>
      </c>
      <c r="B4" t="s">
        <v>9</v>
      </c>
      <c r="C4" t="s">
        <v>10</v>
      </c>
      <c r="D4" t="s">
        <v>11</v>
      </c>
      <c r="E4" s="1">
        <v>64.196382103380444</v>
      </c>
    </row>
    <row r="5" spans="1:6" x14ac:dyDescent="0.3">
      <c r="A5">
        <v>4</v>
      </c>
      <c r="B5" t="s">
        <v>12</v>
      </c>
      <c r="C5" t="s">
        <v>13</v>
      </c>
      <c r="D5" t="s">
        <v>14</v>
      </c>
      <c r="E5" s="1">
        <v>3.3687917775445833</v>
      </c>
    </row>
    <row r="6" spans="1:6" x14ac:dyDescent="0.3">
      <c r="A6">
        <v>7</v>
      </c>
      <c r="B6" t="s">
        <v>15</v>
      </c>
      <c r="C6" t="s">
        <v>16</v>
      </c>
      <c r="D6" t="s">
        <v>14</v>
      </c>
      <c r="E6" s="1">
        <v>64.725247681916272</v>
      </c>
    </row>
    <row r="7" spans="1:6" x14ac:dyDescent="0.3">
      <c r="A7">
        <v>8</v>
      </c>
      <c r="B7" t="s">
        <v>17</v>
      </c>
      <c r="C7" t="s">
        <v>18</v>
      </c>
      <c r="D7" t="s">
        <v>19</v>
      </c>
      <c r="E7" s="1">
        <v>80.133457406925586</v>
      </c>
    </row>
    <row r="8" spans="1:6" x14ac:dyDescent="0.3">
      <c r="A8">
        <v>9</v>
      </c>
      <c r="B8" t="s">
        <v>20</v>
      </c>
      <c r="C8" t="s">
        <v>21</v>
      </c>
      <c r="D8" t="s">
        <v>19</v>
      </c>
      <c r="E8" s="1">
        <v>27.722067571119368</v>
      </c>
    </row>
    <row r="9" spans="1:6" x14ac:dyDescent="0.3">
      <c r="A9">
        <v>10</v>
      </c>
      <c r="B9" t="s">
        <v>22</v>
      </c>
      <c r="C9" t="s">
        <v>23</v>
      </c>
      <c r="D9" t="s">
        <v>24</v>
      </c>
      <c r="E9" s="1">
        <v>19.756403925553915</v>
      </c>
    </row>
    <row r="10" spans="1:6" x14ac:dyDescent="0.3">
      <c r="A10">
        <v>11</v>
      </c>
      <c r="B10" t="s">
        <v>25</v>
      </c>
      <c r="C10" t="s">
        <v>26</v>
      </c>
      <c r="D10" t="s">
        <v>27</v>
      </c>
      <c r="E10" s="1">
        <v>60.319850645151327</v>
      </c>
    </row>
    <row r="11" spans="1:6" x14ac:dyDescent="0.3">
      <c r="A11">
        <v>12</v>
      </c>
      <c r="B11" t="s">
        <v>28</v>
      </c>
      <c r="C11" t="s">
        <v>29</v>
      </c>
      <c r="D11" t="s">
        <v>19</v>
      </c>
      <c r="E11" s="1">
        <v>99.668092722658571</v>
      </c>
    </row>
    <row r="12" spans="1:6" x14ac:dyDescent="0.3">
      <c r="A12">
        <v>13</v>
      </c>
      <c r="B12" t="s">
        <v>30</v>
      </c>
      <c r="C12" t="s">
        <v>31</v>
      </c>
      <c r="D12" t="s">
        <v>6</v>
      </c>
      <c r="E12" s="1">
        <v>3.9947096683745825E-2</v>
      </c>
    </row>
    <row r="13" spans="1:6" x14ac:dyDescent="0.3">
      <c r="A13">
        <v>14</v>
      </c>
      <c r="B13" t="s">
        <v>32</v>
      </c>
      <c r="C13" t="s">
        <v>33</v>
      </c>
      <c r="D13" t="s">
        <v>19</v>
      </c>
      <c r="E13" s="1">
        <v>81.046537215134833</v>
      </c>
    </row>
    <row r="14" spans="1:6" x14ac:dyDescent="0.3">
      <c r="A14">
        <v>15</v>
      </c>
      <c r="B14" t="s">
        <v>34</v>
      </c>
      <c r="C14" t="s">
        <v>35</v>
      </c>
      <c r="D14" t="s">
        <v>27</v>
      </c>
      <c r="E14" s="2">
        <f>AVERAGE(E187:E188)</f>
        <v>66.483937854195531</v>
      </c>
    </row>
    <row r="15" spans="1:6" x14ac:dyDescent="0.3">
      <c r="A15">
        <v>16</v>
      </c>
      <c r="B15" t="s">
        <v>36</v>
      </c>
      <c r="C15" t="s">
        <v>37</v>
      </c>
      <c r="D15" t="s">
        <v>6</v>
      </c>
      <c r="E15" s="1">
        <v>46.657020538222014</v>
      </c>
    </row>
    <row r="16" spans="1:6" x14ac:dyDescent="0.3">
      <c r="A16">
        <v>19</v>
      </c>
      <c r="B16" t="s">
        <v>38</v>
      </c>
      <c r="C16" t="s">
        <v>39</v>
      </c>
      <c r="D16" t="s">
        <v>19</v>
      </c>
      <c r="E16" s="1">
        <v>37.259371475196055</v>
      </c>
    </row>
    <row r="17" spans="1:5" x14ac:dyDescent="0.3">
      <c r="A17">
        <v>20</v>
      </c>
      <c r="B17" t="s">
        <v>40</v>
      </c>
      <c r="C17" t="s">
        <v>41</v>
      </c>
      <c r="D17" t="s">
        <v>14</v>
      </c>
      <c r="E17" s="1">
        <v>25.955920909625505</v>
      </c>
    </row>
    <row r="18" spans="1:5" x14ac:dyDescent="0.3">
      <c r="A18">
        <v>21</v>
      </c>
      <c r="B18" t="s">
        <v>42</v>
      </c>
      <c r="C18" t="s">
        <v>43</v>
      </c>
      <c r="D18" t="s">
        <v>19</v>
      </c>
      <c r="E18" s="1">
        <v>72.285779007579151</v>
      </c>
    </row>
    <row r="19" spans="1:5" x14ac:dyDescent="0.3">
      <c r="A19">
        <v>23</v>
      </c>
      <c r="B19" t="s">
        <v>44</v>
      </c>
      <c r="C19" t="s">
        <v>45</v>
      </c>
      <c r="D19" t="s">
        <v>19</v>
      </c>
      <c r="E19" s="1">
        <v>116.71984794861964</v>
      </c>
    </row>
    <row r="20" spans="1:5" x14ac:dyDescent="0.3">
      <c r="A20">
        <v>25</v>
      </c>
      <c r="B20" t="s">
        <v>46</v>
      </c>
      <c r="C20" t="s">
        <v>47</v>
      </c>
      <c r="D20" t="s">
        <v>24</v>
      </c>
      <c r="E20" s="1">
        <v>104.0728988233073</v>
      </c>
    </row>
    <row r="21" spans="1:5" x14ac:dyDescent="0.3">
      <c r="A21">
        <v>26</v>
      </c>
      <c r="B21" t="s">
        <v>48</v>
      </c>
      <c r="C21" t="s">
        <v>49</v>
      </c>
      <c r="D21" t="s">
        <v>6</v>
      </c>
      <c r="E21" s="1">
        <v>84.613231374286855</v>
      </c>
    </row>
    <row r="22" spans="1:5" x14ac:dyDescent="0.3">
      <c r="A22">
        <v>27</v>
      </c>
      <c r="B22" t="s">
        <v>50</v>
      </c>
      <c r="C22" t="s">
        <v>51</v>
      </c>
      <c r="D22" t="s">
        <v>27</v>
      </c>
      <c r="E22" s="1">
        <v>57.997365376086279</v>
      </c>
    </row>
    <row r="23" spans="1:5" x14ac:dyDescent="0.3">
      <c r="A23">
        <v>28</v>
      </c>
      <c r="B23" t="s">
        <v>52</v>
      </c>
      <c r="C23" t="s">
        <v>53</v>
      </c>
      <c r="D23" t="s">
        <v>6</v>
      </c>
      <c r="E23" s="1">
        <v>53.063505546188651</v>
      </c>
    </row>
    <row r="24" spans="1:5" x14ac:dyDescent="0.3">
      <c r="A24">
        <v>29</v>
      </c>
      <c r="B24" t="s">
        <v>54</v>
      </c>
      <c r="C24" t="s">
        <v>55</v>
      </c>
      <c r="D24" t="s">
        <v>14</v>
      </c>
      <c r="E24" s="1">
        <v>82.624326506757768</v>
      </c>
    </row>
    <row r="25" spans="1:5" x14ac:dyDescent="0.3">
      <c r="A25">
        <v>32</v>
      </c>
      <c r="B25" t="s">
        <v>56</v>
      </c>
      <c r="C25" t="s">
        <v>57</v>
      </c>
      <c r="D25" t="s">
        <v>14</v>
      </c>
      <c r="E25" s="1">
        <v>56.214295884255371</v>
      </c>
    </row>
    <row r="26" spans="1:5" x14ac:dyDescent="0.3">
      <c r="A26">
        <v>33</v>
      </c>
      <c r="B26" t="s">
        <v>58</v>
      </c>
      <c r="C26" t="s">
        <v>59</v>
      </c>
      <c r="D26" t="s">
        <v>60</v>
      </c>
      <c r="E26" s="1">
        <v>32.979426463742044</v>
      </c>
    </row>
    <row r="27" spans="1:5" x14ac:dyDescent="0.3">
      <c r="A27">
        <v>35</v>
      </c>
      <c r="B27" t="s">
        <v>61</v>
      </c>
      <c r="C27" t="s">
        <v>62</v>
      </c>
      <c r="D27" t="s">
        <v>14</v>
      </c>
      <c r="E27" s="1">
        <v>26.383430270241771</v>
      </c>
    </row>
    <row r="28" spans="1:5" x14ac:dyDescent="0.3">
      <c r="A28">
        <v>37</v>
      </c>
      <c r="B28" t="s">
        <v>63</v>
      </c>
      <c r="C28" t="s">
        <v>64</v>
      </c>
      <c r="D28" t="s">
        <v>14</v>
      </c>
      <c r="E28" s="1">
        <v>50.886289819519554</v>
      </c>
    </row>
    <row r="29" spans="1:5" x14ac:dyDescent="0.3">
      <c r="A29">
        <v>38</v>
      </c>
      <c r="B29" t="s">
        <v>65</v>
      </c>
      <c r="C29" t="s">
        <v>66</v>
      </c>
      <c r="D29" t="s">
        <v>6</v>
      </c>
      <c r="E29" s="1">
        <v>55.980419991004197</v>
      </c>
    </row>
    <row r="30" spans="1:5" x14ac:dyDescent="0.3">
      <c r="A30">
        <v>39</v>
      </c>
      <c r="B30" t="s">
        <v>67</v>
      </c>
      <c r="C30" t="s">
        <v>68</v>
      </c>
      <c r="D30" t="s">
        <v>14</v>
      </c>
      <c r="E30" s="1">
        <v>9.0312824949349046</v>
      </c>
    </row>
    <row r="31" spans="1:5" x14ac:dyDescent="0.3">
      <c r="A31">
        <v>40</v>
      </c>
      <c r="B31" t="s">
        <v>69</v>
      </c>
      <c r="C31" t="s">
        <v>70</v>
      </c>
      <c r="D31" t="s">
        <v>19</v>
      </c>
      <c r="E31" s="1">
        <v>45.148628844921433</v>
      </c>
    </row>
    <row r="32" spans="1:5" x14ac:dyDescent="0.3">
      <c r="A32">
        <v>41</v>
      </c>
      <c r="B32" t="s">
        <v>71</v>
      </c>
      <c r="C32" t="s">
        <v>72</v>
      </c>
      <c r="D32" t="s">
        <v>6</v>
      </c>
      <c r="E32" s="1">
        <v>16.477001221955057</v>
      </c>
    </row>
    <row r="33" spans="1:5" x14ac:dyDescent="0.3">
      <c r="A33">
        <v>44</v>
      </c>
      <c r="B33" t="s">
        <v>73</v>
      </c>
      <c r="C33" t="s">
        <v>74</v>
      </c>
      <c r="D33" t="s">
        <v>19</v>
      </c>
      <c r="E33" s="1">
        <v>75.155536575164788</v>
      </c>
    </row>
    <row r="34" spans="1:5" x14ac:dyDescent="0.3">
      <c r="A34">
        <v>46</v>
      </c>
      <c r="B34" t="s">
        <v>75</v>
      </c>
      <c r="C34" t="s">
        <v>76</v>
      </c>
      <c r="D34" t="s">
        <v>14</v>
      </c>
      <c r="E34" s="1">
        <v>81.480839667125935</v>
      </c>
    </row>
    <row r="35" spans="1:5" x14ac:dyDescent="0.3">
      <c r="A35">
        <v>48</v>
      </c>
      <c r="B35" t="s">
        <v>77</v>
      </c>
      <c r="C35" t="s">
        <v>78</v>
      </c>
      <c r="D35" t="s">
        <v>19</v>
      </c>
      <c r="E35" s="1">
        <v>78.926426760597337</v>
      </c>
    </row>
    <row r="36" spans="1:5" x14ac:dyDescent="0.3">
      <c r="A36">
        <v>49</v>
      </c>
      <c r="B36" t="s">
        <v>79</v>
      </c>
      <c r="C36" t="s">
        <v>80</v>
      </c>
      <c r="D36" t="s">
        <v>19</v>
      </c>
      <c r="E36" s="1">
        <v>90.505234467392114</v>
      </c>
    </row>
    <row r="37" spans="1:5" x14ac:dyDescent="0.3">
      <c r="A37">
        <v>50</v>
      </c>
      <c r="B37" t="s">
        <v>81</v>
      </c>
      <c r="C37" t="s">
        <v>82</v>
      </c>
      <c r="D37" t="s">
        <v>27</v>
      </c>
      <c r="E37" s="1">
        <v>63.283670239957644</v>
      </c>
    </row>
    <row r="38" spans="1:5" x14ac:dyDescent="0.3">
      <c r="A38">
        <v>51</v>
      </c>
      <c r="B38" t="s">
        <v>83</v>
      </c>
      <c r="C38" t="s">
        <v>84</v>
      </c>
      <c r="D38" t="s">
        <v>27</v>
      </c>
      <c r="E38" s="2">
        <f>AVERAGE(E125,E150)</f>
        <v>57.634232575071984</v>
      </c>
    </row>
    <row r="39" spans="1:5" x14ac:dyDescent="0.3">
      <c r="A39">
        <v>52</v>
      </c>
      <c r="B39" t="s">
        <v>85</v>
      </c>
      <c r="C39" t="s">
        <v>86</v>
      </c>
      <c r="D39" t="s">
        <v>6</v>
      </c>
      <c r="E39" s="1">
        <v>40.217042807650117</v>
      </c>
    </row>
    <row r="40" spans="1:5" x14ac:dyDescent="0.3">
      <c r="A40">
        <v>53</v>
      </c>
      <c r="B40" t="s">
        <v>87</v>
      </c>
      <c r="C40" t="s">
        <v>88</v>
      </c>
      <c r="D40" t="s">
        <v>14</v>
      </c>
      <c r="E40" s="1">
        <v>35.864717457893398</v>
      </c>
    </row>
    <row r="41" spans="1:5" x14ac:dyDescent="0.3">
      <c r="A41">
        <v>54</v>
      </c>
      <c r="B41" t="s">
        <v>89</v>
      </c>
      <c r="C41" t="s">
        <v>90</v>
      </c>
      <c r="D41" t="s">
        <v>27</v>
      </c>
      <c r="E41" s="1">
        <v>62.407217503806116</v>
      </c>
    </row>
    <row r="42" spans="1:5" x14ac:dyDescent="0.3">
      <c r="A42">
        <v>55</v>
      </c>
      <c r="B42" t="s">
        <v>91</v>
      </c>
      <c r="C42" t="s">
        <v>92</v>
      </c>
      <c r="D42" t="s">
        <v>19</v>
      </c>
      <c r="E42" s="1">
        <v>124.63388010351308</v>
      </c>
    </row>
    <row r="43" spans="1:5" x14ac:dyDescent="0.3">
      <c r="A43">
        <v>56</v>
      </c>
      <c r="B43" t="s">
        <v>93</v>
      </c>
      <c r="C43" t="s">
        <v>94</v>
      </c>
      <c r="D43" t="s">
        <v>19</v>
      </c>
      <c r="E43" s="1">
        <v>98.263392871391389</v>
      </c>
    </row>
    <row r="44" spans="1:5" x14ac:dyDescent="0.3">
      <c r="A44">
        <v>57</v>
      </c>
      <c r="B44" t="s">
        <v>95</v>
      </c>
      <c r="C44" t="s">
        <v>96</v>
      </c>
      <c r="D44" t="s">
        <v>11</v>
      </c>
      <c r="E44" s="1">
        <v>50.98010098162554</v>
      </c>
    </row>
    <row r="45" spans="1:5" x14ac:dyDescent="0.3">
      <c r="A45">
        <v>58</v>
      </c>
      <c r="B45" t="s">
        <v>97</v>
      </c>
      <c r="C45" t="s">
        <v>98</v>
      </c>
      <c r="D45" t="s">
        <v>19</v>
      </c>
      <c r="E45" s="1">
        <v>73.051087318338361</v>
      </c>
    </row>
    <row r="46" spans="1:5" x14ac:dyDescent="0.3">
      <c r="A46">
        <v>59</v>
      </c>
      <c r="B46" t="s">
        <v>99</v>
      </c>
      <c r="C46" t="s">
        <v>100</v>
      </c>
      <c r="D46" t="s">
        <v>14</v>
      </c>
      <c r="E46" s="1">
        <v>3.8476782652850279</v>
      </c>
    </row>
    <row r="47" spans="1:5" x14ac:dyDescent="0.3">
      <c r="A47">
        <v>60</v>
      </c>
      <c r="B47" t="s">
        <v>101</v>
      </c>
      <c r="C47" t="s">
        <v>102</v>
      </c>
      <c r="D47" t="s">
        <v>19</v>
      </c>
      <c r="E47" s="1">
        <v>85.063037555321756</v>
      </c>
    </row>
    <row r="48" spans="1:5" x14ac:dyDescent="0.3">
      <c r="A48">
        <v>63</v>
      </c>
      <c r="B48" t="s">
        <v>103</v>
      </c>
      <c r="C48" t="s">
        <v>104</v>
      </c>
      <c r="D48" t="s">
        <v>27</v>
      </c>
      <c r="E48" s="1">
        <v>47.934398284489326</v>
      </c>
    </row>
    <row r="49" spans="1:5" x14ac:dyDescent="0.3">
      <c r="A49">
        <v>66</v>
      </c>
      <c r="B49" t="s">
        <v>105</v>
      </c>
      <c r="C49" t="s">
        <v>106</v>
      </c>
      <c r="D49" t="s">
        <v>24</v>
      </c>
      <c r="E49" s="1">
        <v>103.1106830723603</v>
      </c>
    </row>
    <row r="50" spans="1:5" x14ac:dyDescent="0.3">
      <c r="A50">
        <v>67</v>
      </c>
      <c r="B50" t="s">
        <v>107</v>
      </c>
      <c r="C50" t="s">
        <v>108</v>
      </c>
      <c r="D50" t="s">
        <v>27</v>
      </c>
      <c r="E50" s="1">
        <v>47.723902183091205</v>
      </c>
    </row>
    <row r="51" spans="1:5" x14ac:dyDescent="0.3">
      <c r="A51">
        <v>68</v>
      </c>
      <c r="B51" t="s">
        <v>109</v>
      </c>
      <c r="C51" t="s">
        <v>110</v>
      </c>
      <c r="D51" t="s">
        <v>27</v>
      </c>
      <c r="E51" s="1">
        <v>75.998255700620518</v>
      </c>
    </row>
    <row r="52" spans="1:5" x14ac:dyDescent="0.3">
      <c r="A52">
        <v>70</v>
      </c>
      <c r="B52" t="s">
        <v>111</v>
      </c>
      <c r="C52" t="s">
        <v>112</v>
      </c>
      <c r="D52" t="s">
        <v>24</v>
      </c>
      <c r="E52" s="2">
        <f>AVERAGE(E20,E49,E115,E117,E126,E182)</f>
        <v>100.80718524928174</v>
      </c>
    </row>
    <row r="53" spans="1:5" x14ac:dyDescent="0.3">
      <c r="A53">
        <v>72</v>
      </c>
      <c r="B53" t="s">
        <v>113</v>
      </c>
      <c r="C53" t="s">
        <v>114</v>
      </c>
      <c r="D53" t="s">
        <v>14</v>
      </c>
      <c r="E53" s="1">
        <v>3.3969891384471924</v>
      </c>
    </row>
    <row r="54" spans="1:5" x14ac:dyDescent="0.3">
      <c r="A54">
        <v>73</v>
      </c>
      <c r="B54" t="s">
        <v>115</v>
      </c>
      <c r="C54" t="s">
        <v>116</v>
      </c>
      <c r="D54" t="s">
        <v>6</v>
      </c>
      <c r="E54" s="1">
        <v>54.371105369017926</v>
      </c>
    </row>
    <row r="55" spans="1:5" x14ac:dyDescent="0.3">
      <c r="A55">
        <v>74</v>
      </c>
      <c r="B55" t="s">
        <v>117</v>
      </c>
      <c r="C55" t="s">
        <v>118</v>
      </c>
      <c r="D55" t="s">
        <v>14</v>
      </c>
      <c r="E55" s="1">
        <v>85.502809948134114</v>
      </c>
    </row>
    <row r="56" spans="1:5" x14ac:dyDescent="0.3">
      <c r="A56">
        <v>75</v>
      </c>
      <c r="B56" t="s">
        <v>119</v>
      </c>
      <c r="C56" t="s">
        <v>120</v>
      </c>
      <c r="D56" t="s">
        <v>14</v>
      </c>
      <c r="E56" s="1">
        <v>26.025465613451097</v>
      </c>
    </row>
    <row r="57" spans="1:5" x14ac:dyDescent="0.3">
      <c r="A57">
        <v>79</v>
      </c>
      <c r="B57" t="s">
        <v>121</v>
      </c>
      <c r="C57" t="s">
        <v>122</v>
      </c>
      <c r="D57" t="s">
        <v>27</v>
      </c>
      <c r="E57" s="1">
        <v>61.223332684722834</v>
      </c>
    </row>
    <row r="58" spans="1:5" x14ac:dyDescent="0.3">
      <c r="A58">
        <v>80</v>
      </c>
      <c r="B58" t="s">
        <v>123</v>
      </c>
      <c r="C58" t="s">
        <v>124</v>
      </c>
      <c r="D58" t="s">
        <v>11</v>
      </c>
      <c r="E58" s="1">
        <v>67.866074445704896</v>
      </c>
    </row>
    <row r="59" spans="1:5" x14ac:dyDescent="0.3">
      <c r="A59">
        <v>81</v>
      </c>
      <c r="B59" t="s">
        <v>125</v>
      </c>
      <c r="C59" t="s">
        <v>126</v>
      </c>
      <c r="D59" t="s">
        <v>14</v>
      </c>
      <c r="E59" s="1">
        <v>41.451418062914847</v>
      </c>
    </row>
    <row r="60" spans="1:5" x14ac:dyDescent="0.3">
      <c r="A60">
        <v>83</v>
      </c>
      <c r="B60" t="s">
        <v>127</v>
      </c>
      <c r="C60" t="s">
        <v>128</v>
      </c>
      <c r="D60" t="s">
        <v>24</v>
      </c>
      <c r="E60" s="2">
        <f>AVERAGE(E20,E49,E115,E117,E126,E182)</f>
        <v>100.80718524928174</v>
      </c>
    </row>
    <row r="61" spans="1:5" x14ac:dyDescent="0.3">
      <c r="A61">
        <v>84</v>
      </c>
      <c r="B61" t="s">
        <v>129</v>
      </c>
      <c r="C61" t="s">
        <v>130</v>
      </c>
      <c r="D61" t="s">
        <v>27</v>
      </c>
      <c r="E61" s="1">
        <v>62.123963318138664</v>
      </c>
    </row>
    <row r="62" spans="1:5" x14ac:dyDescent="0.3">
      <c r="A62">
        <v>86</v>
      </c>
      <c r="B62" t="s">
        <v>131</v>
      </c>
      <c r="C62" t="s">
        <v>132</v>
      </c>
      <c r="D62" t="s">
        <v>19</v>
      </c>
      <c r="E62" s="1">
        <v>118.0201084653436</v>
      </c>
    </row>
    <row r="63" spans="1:5" x14ac:dyDescent="0.3">
      <c r="A63">
        <v>89</v>
      </c>
      <c r="B63" t="s">
        <v>133</v>
      </c>
      <c r="C63" t="s">
        <v>134</v>
      </c>
      <c r="D63" t="s">
        <v>19</v>
      </c>
      <c r="E63" s="1">
        <v>84.811520153845038</v>
      </c>
    </row>
    <row r="64" spans="1:5" x14ac:dyDescent="0.3">
      <c r="A64">
        <v>90</v>
      </c>
      <c r="B64" t="s">
        <v>135</v>
      </c>
      <c r="C64" t="s">
        <v>136</v>
      </c>
      <c r="D64" t="s">
        <v>14</v>
      </c>
      <c r="E64" s="1">
        <v>28.040772406274531</v>
      </c>
    </row>
    <row r="65" spans="1:5" x14ac:dyDescent="0.3">
      <c r="A65">
        <v>91</v>
      </c>
      <c r="B65" t="s">
        <v>137</v>
      </c>
      <c r="C65" t="s">
        <v>138</v>
      </c>
      <c r="D65" t="s">
        <v>19</v>
      </c>
      <c r="E65" s="1">
        <v>49.284224949843555</v>
      </c>
    </row>
    <row r="66" spans="1:5" x14ac:dyDescent="0.3">
      <c r="A66">
        <v>93</v>
      </c>
      <c r="B66" t="s">
        <v>139</v>
      </c>
      <c r="C66" t="s">
        <v>140</v>
      </c>
      <c r="D66" t="s">
        <v>19</v>
      </c>
      <c r="E66" s="1">
        <v>90.32418973104653</v>
      </c>
    </row>
    <row r="67" spans="1:5" x14ac:dyDescent="0.3">
      <c r="A67">
        <v>95</v>
      </c>
      <c r="B67" t="s">
        <v>141</v>
      </c>
      <c r="C67" t="s">
        <v>142</v>
      </c>
      <c r="D67" t="s">
        <v>19</v>
      </c>
      <c r="E67" s="1">
        <v>93.915321710743669</v>
      </c>
    </row>
    <row r="68" spans="1:5" x14ac:dyDescent="0.3">
      <c r="A68">
        <v>96</v>
      </c>
      <c r="B68" t="s">
        <v>143</v>
      </c>
      <c r="C68" t="s">
        <v>144</v>
      </c>
      <c r="D68" t="s">
        <v>6</v>
      </c>
      <c r="E68" s="1">
        <v>69.926540226320924</v>
      </c>
    </row>
    <row r="69" spans="1:5" x14ac:dyDescent="0.3">
      <c r="A69">
        <v>97</v>
      </c>
      <c r="B69" t="s">
        <v>145</v>
      </c>
      <c r="C69" t="s">
        <v>146</v>
      </c>
      <c r="D69" t="s">
        <v>27</v>
      </c>
      <c r="E69" s="1">
        <v>53.984705195968907</v>
      </c>
    </row>
    <row r="70" spans="1:5" x14ac:dyDescent="0.3">
      <c r="A70">
        <v>98</v>
      </c>
      <c r="B70" t="s">
        <v>147</v>
      </c>
      <c r="C70" t="s">
        <v>148</v>
      </c>
      <c r="D70" t="s">
        <v>27</v>
      </c>
      <c r="E70" s="1">
        <v>67.130891826304776</v>
      </c>
    </row>
    <row r="71" spans="1:5" x14ac:dyDescent="0.3">
      <c r="A71">
        <v>99</v>
      </c>
      <c r="B71" t="s">
        <v>149</v>
      </c>
      <c r="C71" t="s">
        <v>150</v>
      </c>
      <c r="D71" t="s">
        <v>11</v>
      </c>
      <c r="E71" s="1">
        <v>29.184101959600138</v>
      </c>
    </row>
    <row r="72" spans="1:5" x14ac:dyDescent="0.3">
      <c r="A72">
        <v>100</v>
      </c>
      <c r="B72" t="s">
        <v>151</v>
      </c>
      <c r="C72" t="s">
        <v>152</v>
      </c>
      <c r="D72" t="s">
        <v>6</v>
      </c>
      <c r="E72" s="1">
        <v>27.974896656782494</v>
      </c>
    </row>
    <row r="73" spans="1:5" x14ac:dyDescent="0.3">
      <c r="A73">
        <v>101</v>
      </c>
      <c r="B73" t="s">
        <v>153</v>
      </c>
      <c r="C73" t="s">
        <v>154</v>
      </c>
      <c r="D73" t="s">
        <v>6</v>
      </c>
      <c r="E73" s="1">
        <v>87.810631160468731</v>
      </c>
    </row>
    <row r="74" spans="1:5" x14ac:dyDescent="0.3">
      <c r="A74">
        <v>102</v>
      </c>
      <c r="B74" t="s">
        <v>155</v>
      </c>
      <c r="C74" t="s">
        <v>156</v>
      </c>
      <c r="D74" t="s">
        <v>6</v>
      </c>
      <c r="E74" s="1">
        <v>10.077744358809502</v>
      </c>
    </row>
    <row r="75" spans="1:5" x14ac:dyDescent="0.3">
      <c r="A75">
        <v>103</v>
      </c>
      <c r="B75" t="s">
        <v>157</v>
      </c>
      <c r="C75" t="s">
        <v>158</v>
      </c>
      <c r="D75" t="s">
        <v>6</v>
      </c>
      <c r="E75" s="1">
        <v>6.5508460488213496</v>
      </c>
    </row>
    <row r="76" spans="1:5" x14ac:dyDescent="0.3">
      <c r="A76">
        <v>104</v>
      </c>
      <c r="B76" t="s">
        <v>159</v>
      </c>
      <c r="C76" t="s">
        <v>160</v>
      </c>
      <c r="D76" t="s">
        <v>27</v>
      </c>
      <c r="E76" s="1">
        <v>85.11959210365319</v>
      </c>
    </row>
    <row r="77" spans="1:5" x14ac:dyDescent="0.3">
      <c r="A77">
        <v>105</v>
      </c>
      <c r="B77" t="s">
        <v>161</v>
      </c>
      <c r="C77" t="s">
        <v>162</v>
      </c>
      <c r="D77" t="s">
        <v>6</v>
      </c>
      <c r="E77" s="1">
        <v>48.328083218487023</v>
      </c>
    </row>
    <row r="78" spans="1:5" x14ac:dyDescent="0.3">
      <c r="A78">
        <v>106</v>
      </c>
      <c r="B78" t="s">
        <v>163</v>
      </c>
      <c r="C78" t="s">
        <v>164</v>
      </c>
      <c r="D78" t="s">
        <v>27</v>
      </c>
      <c r="E78" s="1">
        <v>79.335328475449046</v>
      </c>
    </row>
    <row r="79" spans="1:5" x14ac:dyDescent="0.3">
      <c r="A79">
        <v>107</v>
      </c>
      <c r="B79" t="s">
        <v>165</v>
      </c>
      <c r="C79" t="s">
        <v>166</v>
      </c>
      <c r="D79" t="s">
        <v>14</v>
      </c>
      <c r="E79" s="1">
        <v>54.643630145067064</v>
      </c>
    </row>
    <row r="80" spans="1:5" x14ac:dyDescent="0.3">
      <c r="A80">
        <v>108</v>
      </c>
      <c r="B80" t="s">
        <v>167</v>
      </c>
      <c r="C80" t="s">
        <v>168</v>
      </c>
      <c r="D80" t="s">
        <v>6</v>
      </c>
      <c r="E80" s="1">
        <v>13.2833342984304</v>
      </c>
    </row>
    <row r="81" spans="1:5" x14ac:dyDescent="0.3">
      <c r="A81">
        <v>109</v>
      </c>
      <c r="B81" t="s">
        <v>169</v>
      </c>
      <c r="C81" t="s">
        <v>170</v>
      </c>
      <c r="D81" t="s">
        <v>19</v>
      </c>
      <c r="E81" s="1">
        <v>122.71238457805683</v>
      </c>
    </row>
    <row r="82" spans="1:5" x14ac:dyDescent="0.3">
      <c r="A82">
        <v>110</v>
      </c>
      <c r="B82" t="s">
        <v>171</v>
      </c>
      <c r="C82" t="s">
        <v>172</v>
      </c>
      <c r="D82" t="s">
        <v>6</v>
      </c>
      <c r="E82" s="1">
        <v>79.663171814477224</v>
      </c>
    </row>
    <row r="83" spans="1:5" x14ac:dyDescent="0.3">
      <c r="A83">
        <v>112</v>
      </c>
      <c r="B83" t="s">
        <v>173</v>
      </c>
      <c r="C83" t="s">
        <v>174</v>
      </c>
      <c r="D83" t="s">
        <v>6</v>
      </c>
      <c r="E83" s="1">
        <v>11.899425400936051</v>
      </c>
    </row>
    <row r="84" spans="1:5" x14ac:dyDescent="0.3">
      <c r="A84">
        <v>113</v>
      </c>
      <c r="B84" t="s">
        <v>175</v>
      </c>
      <c r="C84" t="s">
        <v>176</v>
      </c>
      <c r="D84" t="s">
        <v>6</v>
      </c>
      <c r="E84" s="1">
        <v>22.117393967546747</v>
      </c>
    </row>
    <row r="85" spans="1:5" x14ac:dyDescent="0.3">
      <c r="A85">
        <v>114</v>
      </c>
      <c r="B85" t="s">
        <v>177</v>
      </c>
      <c r="C85" t="s">
        <v>178</v>
      </c>
      <c r="D85" t="s">
        <v>14</v>
      </c>
      <c r="E85" s="1">
        <v>36.428536680774101</v>
      </c>
    </row>
    <row r="86" spans="1:5" x14ac:dyDescent="0.3">
      <c r="A86">
        <v>115</v>
      </c>
      <c r="B86" t="s">
        <v>179</v>
      </c>
      <c r="C86" t="s">
        <v>180</v>
      </c>
      <c r="D86" t="s">
        <v>6</v>
      </c>
      <c r="E86" s="1">
        <v>52.574308191882011</v>
      </c>
    </row>
    <row r="87" spans="1:5" x14ac:dyDescent="0.3">
      <c r="A87">
        <v>116</v>
      </c>
      <c r="B87" t="s">
        <v>181</v>
      </c>
      <c r="C87" t="s">
        <v>182</v>
      </c>
      <c r="D87" t="s">
        <v>6</v>
      </c>
      <c r="E87" s="1">
        <v>41.498182749819307</v>
      </c>
    </row>
    <row r="88" spans="1:5" x14ac:dyDescent="0.3">
      <c r="A88">
        <v>117</v>
      </c>
      <c r="B88" t="s">
        <v>183</v>
      </c>
      <c r="C88" t="s">
        <v>184</v>
      </c>
      <c r="D88" t="s">
        <v>6</v>
      </c>
      <c r="E88" s="1">
        <v>72.912007534870071</v>
      </c>
    </row>
    <row r="89" spans="1:5" x14ac:dyDescent="0.3">
      <c r="A89">
        <v>118</v>
      </c>
      <c r="B89" t="s">
        <v>185</v>
      </c>
      <c r="C89" t="s">
        <v>186</v>
      </c>
      <c r="D89" t="s">
        <v>6</v>
      </c>
      <c r="E89" s="1">
        <v>0.92522679819084896</v>
      </c>
    </row>
    <row r="90" spans="1:5" x14ac:dyDescent="0.3">
      <c r="A90">
        <v>119</v>
      </c>
      <c r="B90" t="s">
        <v>187</v>
      </c>
      <c r="C90" t="s">
        <v>188</v>
      </c>
      <c r="D90" t="s">
        <v>27</v>
      </c>
      <c r="E90" s="1">
        <v>52.605627867054267</v>
      </c>
    </row>
    <row r="91" spans="1:5" x14ac:dyDescent="0.3">
      <c r="A91">
        <v>120</v>
      </c>
      <c r="B91" t="s">
        <v>189</v>
      </c>
      <c r="C91" t="s">
        <v>190</v>
      </c>
      <c r="D91" t="s">
        <v>6</v>
      </c>
      <c r="E91" s="1">
        <v>76.122892454928063</v>
      </c>
    </row>
    <row r="92" spans="1:5" x14ac:dyDescent="0.3">
      <c r="A92">
        <v>121</v>
      </c>
      <c r="B92" t="s">
        <v>191</v>
      </c>
      <c r="C92" t="s">
        <v>192</v>
      </c>
      <c r="D92" t="s">
        <v>6</v>
      </c>
      <c r="E92" s="1">
        <v>45.708710101128773</v>
      </c>
    </row>
    <row r="93" spans="1:5" x14ac:dyDescent="0.3">
      <c r="A93">
        <v>122</v>
      </c>
      <c r="B93" t="s">
        <v>193</v>
      </c>
      <c r="C93" t="s">
        <v>194</v>
      </c>
      <c r="D93" t="s">
        <v>14</v>
      </c>
      <c r="E93" s="1">
        <v>47.55698133061005</v>
      </c>
    </row>
    <row r="94" spans="1:5" x14ac:dyDescent="0.3">
      <c r="A94">
        <v>123</v>
      </c>
      <c r="B94" t="s">
        <v>195</v>
      </c>
      <c r="C94" t="s">
        <v>196</v>
      </c>
      <c r="D94" t="s">
        <v>14</v>
      </c>
      <c r="E94" s="1">
        <v>70.393224506264517</v>
      </c>
    </row>
    <row r="95" spans="1:5" x14ac:dyDescent="0.3">
      <c r="A95">
        <v>124</v>
      </c>
      <c r="B95" t="s">
        <v>197</v>
      </c>
      <c r="C95" t="s">
        <v>198</v>
      </c>
      <c r="D95" t="s">
        <v>14</v>
      </c>
      <c r="E95" s="1">
        <v>1.5051923708624153</v>
      </c>
    </row>
    <row r="96" spans="1:5" x14ac:dyDescent="0.3">
      <c r="A96">
        <v>126</v>
      </c>
      <c r="B96" t="s">
        <v>199</v>
      </c>
      <c r="C96" t="s">
        <v>200</v>
      </c>
      <c r="D96" t="s">
        <v>27</v>
      </c>
      <c r="E96" s="1">
        <v>52.377774530643698</v>
      </c>
    </row>
    <row r="97" spans="1:5" x14ac:dyDescent="0.3">
      <c r="A97">
        <v>128</v>
      </c>
      <c r="B97" t="s">
        <v>201</v>
      </c>
      <c r="C97" t="s">
        <v>202</v>
      </c>
      <c r="D97" t="s">
        <v>6</v>
      </c>
      <c r="E97" s="2">
        <f>$E$68</f>
        <v>69.926540226320924</v>
      </c>
    </row>
    <row r="98" spans="1:5" x14ac:dyDescent="0.3">
      <c r="A98">
        <v>129</v>
      </c>
      <c r="B98" t="s">
        <v>203</v>
      </c>
      <c r="C98" t="s">
        <v>204</v>
      </c>
      <c r="D98" t="s">
        <v>14</v>
      </c>
      <c r="E98" s="1">
        <v>86.766770739252038</v>
      </c>
    </row>
    <row r="99" spans="1:5" x14ac:dyDescent="0.3">
      <c r="A99">
        <v>130</v>
      </c>
      <c r="B99" t="s">
        <v>205</v>
      </c>
      <c r="C99" t="s">
        <v>206</v>
      </c>
      <c r="D99" t="s">
        <v>14</v>
      </c>
      <c r="E99" s="1">
        <v>59.145831411079726</v>
      </c>
    </row>
    <row r="100" spans="1:5" x14ac:dyDescent="0.3">
      <c r="A100">
        <v>131</v>
      </c>
      <c r="B100" t="s">
        <v>207</v>
      </c>
      <c r="C100" t="s">
        <v>208</v>
      </c>
      <c r="D100" t="s">
        <v>6</v>
      </c>
      <c r="E100" s="1">
        <v>76.411391832127265</v>
      </c>
    </row>
    <row r="101" spans="1:5" x14ac:dyDescent="0.3">
      <c r="A101">
        <v>132</v>
      </c>
      <c r="B101" t="s">
        <v>209</v>
      </c>
      <c r="C101" t="s">
        <v>210</v>
      </c>
      <c r="D101" t="s">
        <v>6</v>
      </c>
      <c r="E101" s="2">
        <f>$E$100</f>
        <v>76.411391832127265</v>
      </c>
    </row>
    <row r="102" spans="1:5" x14ac:dyDescent="0.3">
      <c r="A102">
        <v>133</v>
      </c>
      <c r="B102" t="s">
        <v>211</v>
      </c>
      <c r="C102" t="s">
        <v>212</v>
      </c>
      <c r="D102" t="s">
        <v>14</v>
      </c>
      <c r="E102" s="1">
        <v>8.3513566123239169</v>
      </c>
    </row>
    <row r="103" spans="1:5" x14ac:dyDescent="0.3">
      <c r="A103">
        <v>134</v>
      </c>
      <c r="B103" t="s">
        <v>213</v>
      </c>
      <c r="C103" t="s">
        <v>214</v>
      </c>
      <c r="D103" t="s">
        <v>27</v>
      </c>
      <c r="E103" s="1">
        <v>52.573447578677971</v>
      </c>
    </row>
    <row r="104" spans="1:5" x14ac:dyDescent="0.3">
      <c r="A104">
        <v>136</v>
      </c>
      <c r="B104" t="s">
        <v>215</v>
      </c>
      <c r="C104" t="s">
        <v>216</v>
      </c>
      <c r="D104" t="s">
        <v>14</v>
      </c>
      <c r="E104" s="1">
        <v>1.6543957131782714</v>
      </c>
    </row>
    <row r="105" spans="1:5" x14ac:dyDescent="0.3">
      <c r="A105">
        <v>137</v>
      </c>
      <c r="B105" t="s">
        <v>217</v>
      </c>
      <c r="C105" t="s">
        <v>218</v>
      </c>
      <c r="D105" t="s">
        <v>14</v>
      </c>
      <c r="E105" s="1">
        <v>115.28444444444494</v>
      </c>
    </row>
    <row r="106" spans="1:5" x14ac:dyDescent="0.3">
      <c r="A106">
        <v>138</v>
      </c>
      <c r="B106" t="s">
        <v>219</v>
      </c>
      <c r="C106" t="s">
        <v>220</v>
      </c>
      <c r="D106" t="s">
        <v>19</v>
      </c>
      <c r="E106" s="1">
        <v>34.845945701923561</v>
      </c>
    </row>
    <row r="107" spans="1:5" x14ac:dyDescent="0.3">
      <c r="A107">
        <v>141</v>
      </c>
      <c r="B107" t="s">
        <v>221</v>
      </c>
      <c r="C107" t="s">
        <v>222</v>
      </c>
      <c r="D107" t="s">
        <v>6</v>
      </c>
      <c r="E107" s="1">
        <v>10.034773413813461</v>
      </c>
    </row>
    <row r="108" spans="1:5" x14ac:dyDescent="0.3">
      <c r="A108">
        <v>143</v>
      </c>
      <c r="B108" t="s">
        <v>223</v>
      </c>
      <c r="C108" t="s">
        <v>224</v>
      </c>
      <c r="D108" t="s">
        <v>14</v>
      </c>
      <c r="E108" s="1">
        <v>13.505968532391577</v>
      </c>
    </row>
    <row r="109" spans="1:5" x14ac:dyDescent="0.3">
      <c r="A109">
        <v>144</v>
      </c>
      <c r="B109" t="s">
        <v>225</v>
      </c>
      <c r="C109" t="s">
        <v>226</v>
      </c>
      <c r="D109" t="s">
        <v>14</v>
      </c>
      <c r="E109" s="1">
        <v>64.327513495451271</v>
      </c>
    </row>
    <row r="110" spans="1:5" x14ac:dyDescent="0.3">
      <c r="A110">
        <v>146</v>
      </c>
      <c r="B110" t="s">
        <v>227</v>
      </c>
      <c r="C110" t="s">
        <v>228</v>
      </c>
      <c r="D110" t="s">
        <v>11</v>
      </c>
      <c r="E110" s="1">
        <v>44.727404445738586</v>
      </c>
    </row>
    <row r="111" spans="1:5" x14ac:dyDescent="0.3">
      <c r="A111">
        <v>147</v>
      </c>
      <c r="B111" t="s">
        <v>229</v>
      </c>
      <c r="C111" t="s">
        <v>60</v>
      </c>
      <c r="D111" t="s">
        <v>14</v>
      </c>
      <c r="E111" s="1">
        <v>23.327555094186813</v>
      </c>
    </row>
    <row r="112" spans="1:5" x14ac:dyDescent="0.3">
      <c r="A112">
        <v>149</v>
      </c>
      <c r="B112" t="s">
        <v>230</v>
      </c>
      <c r="C112" t="s">
        <v>231</v>
      </c>
      <c r="D112" t="s">
        <v>6</v>
      </c>
      <c r="E112" s="1">
        <v>48.455812578084164</v>
      </c>
    </row>
    <row r="113" spans="1:5" x14ac:dyDescent="0.3">
      <c r="A113">
        <v>150</v>
      </c>
      <c r="B113" t="s">
        <v>232</v>
      </c>
      <c r="C113" t="s">
        <v>233</v>
      </c>
      <c r="D113" t="s">
        <v>27</v>
      </c>
      <c r="E113" s="1">
        <v>69.081486418284058</v>
      </c>
    </row>
    <row r="114" spans="1:5" x14ac:dyDescent="0.3">
      <c r="A114">
        <v>151</v>
      </c>
      <c r="B114" t="s">
        <v>234</v>
      </c>
      <c r="C114" t="s">
        <v>235</v>
      </c>
      <c r="D114" t="s">
        <v>19</v>
      </c>
      <c r="E114" s="1">
        <v>43.028389021137649</v>
      </c>
    </row>
    <row r="115" spans="1:5" x14ac:dyDescent="0.3">
      <c r="A115">
        <v>153</v>
      </c>
      <c r="B115" t="s">
        <v>236</v>
      </c>
      <c r="C115" t="s">
        <v>237</v>
      </c>
      <c r="D115" t="s">
        <v>24</v>
      </c>
      <c r="E115" s="1">
        <v>93.218457335668802</v>
      </c>
    </row>
    <row r="116" spans="1:5" x14ac:dyDescent="0.3">
      <c r="A116">
        <v>154</v>
      </c>
      <c r="B116" t="s">
        <v>238</v>
      </c>
      <c r="C116" t="s">
        <v>239</v>
      </c>
      <c r="D116" t="s">
        <v>11</v>
      </c>
      <c r="E116" s="1">
        <v>51.096906226264338</v>
      </c>
    </row>
    <row r="117" spans="1:5" x14ac:dyDescent="0.3">
      <c r="A117">
        <v>155</v>
      </c>
      <c r="B117" t="s">
        <v>240</v>
      </c>
      <c r="C117" t="s">
        <v>241</v>
      </c>
      <c r="D117" t="s">
        <v>24</v>
      </c>
      <c r="E117" s="1">
        <v>99.778989554387664</v>
      </c>
    </row>
    <row r="118" spans="1:5" x14ac:dyDescent="0.3">
      <c r="A118">
        <v>156</v>
      </c>
      <c r="B118" t="s">
        <v>242</v>
      </c>
      <c r="C118" t="s">
        <v>243</v>
      </c>
      <c r="D118" t="s">
        <v>24</v>
      </c>
      <c r="E118" s="1">
        <v>88.904579143374235</v>
      </c>
    </row>
    <row r="119" spans="1:5" x14ac:dyDescent="0.3">
      <c r="A119">
        <v>157</v>
      </c>
      <c r="B119" t="s">
        <v>244</v>
      </c>
      <c r="C119" t="s">
        <v>245</v>
      </c>
      <c r="D119" t="s">
        <v>19</v>
      </c>
      <c r="E119" s="1">
        <v>72.204761226425248</v>
      </c>
    </row>
    <row r="120" spans="1:5" x14ac:dyDescent="0.3">
      <c r="A120">
        <v>158</v>
      </c>
      <c r="B120" t="s">
        <v>246</v>
      </c>
      <c r="C120" t="s">
        <v>247</v>
      </c>
      <c r="D120" t="s">
        <v>14</v>
      </c>
      <c r="E120" s="1">
        <v>2.0438502051245617</v>
      </c>
    </row>
    <row r="121" spans="1:5" x14ac:dyDescent="0.3">
      <c r="A121">
        <v>159</v>
      </c>
      <c r="B121" t="s">
        <v>248</v>
      </c>
      <c r="C121" t="s">
        <v>249</v>
      </c>
      <c r="D121" t="s">
        <v>14</v>
      </c>
      <c r="E121" s="1">
        <v>29.370359280042109</v>
      </c>
    </row>
    <row r="122" spans="1:5" x14ac:dyDescent="0.3">
      <c r="A122">
        <v>162</v>
      </c>
      <c r="B122" t="s">
        <v>250</v>
      </c>
      <c r="C122" t="s">
        <v>251</v>
      </c>
      <c r="D122" t="s">
        <v>11</v>
      </c>
      <c r="E122" s="1">
        <v>47.844394656900228</v>
      </c>
    </row>
    <row r="123" spans="1:5" x14ac:dyDescent="0.3">
      <c r="A123">
        <v>165</v>
      </c>
      <c r="B123" t="s">
        <v>252</v>
      </c>
      <c r="C123" t="s">
        <v>253</v>
      </c>
      <c r="D123" t="s">
        <v>6</v>
      </c>
      <c r="E123" s="1">
        <v>5.6384714020573616</v>
      </c>
    </row>
    <row r="124" spans="1:5" x14ac:dyDescent="0.3">
      <c r="A124">
        <v>166</v>
      </c>
      <c r="B124" t="s">
        <v>254</v>
      </c>
      <c r="C124" t="s">
        <v>255</v>
      </c>
      <c r="D124" t="s">
        <v>19</v>
      </c>
      <c r="E124" s="1">
        <v>60.197562011611616</v>
      </c>
    </row>
    <row r="125" spans="1:5" x14ac:dyDescent="0.3">
      <c r="A125">
        <v>167</v>
      </c>
      <c r="B125" t="s">
        <v>256</v>
      </c>
      <c r="C125" t="s">
        <v>257</v>
      </c>
      <c r="D125" t="s">
        <v>27</v>
      </c>
      <c r="E125" s="1">
        <v>58.745060940940405</v>
      </c>
    </row>
    <row r="126" spans="1:5" x14ac:dyDescent="0.3">
      <c r="A126">
        <v>168</v>
      </c>
      <c r="B126" t="s">
        <v>258</v>
      </c>
      <c r="C126" t="s">
        <v>259</v>
      </c>
      <c r="D126" t="s">
        <v>24</v>
      </c>
      <c r="E126" s="1">
        <v>121.07754470797383</v>
      </c>
    </row>
    <row r="127" spans="1:5" x14ac:dyDescent="0.3">
      <c r="A127">
        <v>169</v>
      </c>
      <c r="B127" t="s">
        <v>260</v>
      </c>
      <c r="C127" t="s">
        <v>261</v>
      </c>
      <c r="D127" t="s">
        <v>19</v>
      </c>
      <c r="E127" s="1">
        <v>66.670545164113008</v>
      </c>
    </row>
    <row r="128" spans="1:5" x14ac:dyDescent="0.3">
      <c r="A128">
        <v>170</v>
      </c>
      <c r="B128" t="s">
        <v>262</v>
      </c>
      <c r="C128" t="s">
        <v>263</v>
      </c>
      <c r="D128" t="s">
        <v>19</v>
      </c>
      <c r="E128" s="1">
        <v>40.707971367772508</v>
      </c>
    </row>
    <row r="129" spans="1:5" x14ac:dyDescent="0.3">
      <c r="A129">
        <v>171</v>
      </c>
      <c r="B129" t="s">
        <v>264</v>
      </c>
      <c r="C129" t="s">
        <v>265</v>
      </c>
      <c r="D129" t="s">
        <v>6</v>
      </c>
      <c r="E129" s="1">
        <v>94.080176196630177</v>
      </c>
    </row>
    <row r="130" spans="1:5" x14ac:dyDescent="0.3">
      <c r="A130">
        <v>173</v>
      </c>
      <c r="B130" t="s">
        <v>266</v>
      </c>
      <c r="C130" t="s">
        <v>267</v>
      </c>
      <c r="D130" t="s">
        <v>27</v>
      </c>
      <c r="E130" s="1">
        <v>53.301431828569285</v>
      </c>
    </row>
    <row r="131" spans="1:5" x14ac:dyDescent="0.3">
      <c r="A131">
        <v>174</v>
      </c>
      <c r="B131" t="s">
        <v>268</v>
      </c>
      <c r="C131" t="s">
        <v>269</v>
      </c>
      <c r="D131" t="s">
        <v>27</v>
      </c>
      <c r="E131" s="1">
        <v>75.690729638307218</v>
      </c>
    </row>
    <row r="132" spans="1:5" x14ac:dyDescent="0.3">
      <c r="A132">
        <v>175</v>
      </c>
      <c r="B132" t="s">
        <v>270</v>
      </c>
      <c r="C132" t="s">
        <v>271</v>
      </c>
      <c r="D132" t="s">
        <v>14</v>
      </c>
      <c r="E132" s="1">
        <v>18.032704733689048</v>
      </c>
    </row>
    <row r="133" spans="1:5" x14ac:dyDescent="0.3">
      <c r="A133">
        <v>176</v>
      </c>
      <c r="B133" t="s">
        <v>272</v>
      </c>
      <c r="C133" t="s">
        <v>273</v>
      </c>
      <c r="D133" t="s">
        <v>6</v>
      </c>
      <c r="E133" s="1">
        <v>95.354279367647464</v>
      </c>
    </row>
    <row r="134" spans="1:5" x14ac:dyDescent="0.3">
      <c r="A134">
        <v>177</v>
      </c>
      <c r="B134" t="s">
        <v>274</v>
      </c>
      <c r="C134" t="s">
        <v>275</v>
      </c>
      <c r="D134" t="s">
        <v>19</v>
      </c>
      <c r="E134" s="1">
        <v>93.643813968677392</v>
      </c>
    </row>
    <row r="135" spans="1:5" x14ac:dyDescent="0.3">
      <c r="A135">
        <v>178</v>
      </c>
      <c r="B135" t="s">
        <v>276</v>
      </c>
      <c r="C135" t="s">
        <v>277</v>
      </c>
      <c r="D135" t="s">
        <v>14</v>
      </c>
      <c r="E135" s="1">
        <v>4.5541901380189493</v>
      </c>
    </row>
    <row r="136" spans="1:5" x14ac:dyDescent="0.3">
      <c r="A136">
        <v>179</v>
      </c>
      <c r="B136" t="s">
        <v>278</v>
      </c>
      <c r="C136" t="s">
        <v>279</v>
      </c>
      <c r="D136" t="s">
        <v>6</v>
      </c>
      <c r="E136" s="1">
        <v>0.51934686217650916</v>
      </c>
    </row>
    <row r="137" spans="1:5" x14ac:dyDescent="0.3">
      <c r="A137">
        <v>181</v>
      </c>
      <c r="B137" t="s">
        <v>280</v>
      </c>
      <c r="C137" t="s">
        <v>281</v>
      </c>
      <c r="D137" t="s">
        <v>14</v>
      </c>
      <c r="E137" s="1">
        <v>47.959752600999558</v>
      </c>
    </row>
    <row r="138" spans="1:5" x14ac:dyDescent="0.3">
      <c r="A138">
        <v>183</v>
      </c>
      <c r="B138" t="s">
        <v>282</v>
      </c>
      <c r="C138" t="s">
        <v>283</v>
      </c>
      <c r="D138" t="s">
        <v>27</v>
      </c>
      <c r="E138" s="1">
        <v>59.400688154334048</v>
      </c>
    </row>
    <row r="139" spans="1:5" x14ac:dyDescent="0.3">
      <c r="A139">
        <v>184</v>
      </c>
      <c r="B139" t="s">
        <v>284</v>
      </c>
      <c r="C139" t="s">
        <v>285</v>
      </c>
      <c r="D139" t="s">
        <v>14</v>
      </c>
      <c r="E139" s="1">
        <v>93.549303334954075</v>
      </c>
    </row>
    <row r="140" spans="1:5" x14ac:dyDescent="0.3">
      <c r="A140">
        <v>185</v>
      </c>
      <c r="B140" t="s">
        <v>286</v>
      </c>
      <c r="C140" t="s">
        <v>287</v>
      </c>
      <c r="D140" t="s">
        <v>6</v>
      </c>
      <c r="E140" s="1">
        <v>30.349384053674129</v>
      </c>
    </row>
    <row r="141" spans="1:5" x14ac:dyDescent="0.3">
      <c r="A141">
        <v>186</v>
      </c>
      <c r="B141" t="s">
        <v>288</v>
      </c>
      <c r="C141" t="s">
        <v>289</v>
      </c>
      <c r="D141" t="s">
        <v>11</v>
      </c>
      <c r="E141" s="1">
        <v>60.044261405406886</v>
      </c>
    </row>
    <row r="142" spans="1:5" x14ac:dyDescent="0.3">
      <c r="A142">
        <v>188</v>
      </c>
      <c r="B142" t="s">
        <v>290</v>
      </c>
      <c r="C142" t="s">
        <v>291</v>
      </c>
      <c r="D142" t="s">
        <v>19</v>
      </c>
      <c r="E142" s="1">
        <v>98.857942724688925</v>
      </c>
    </row>
    <row r="143" spans="1:5" x14ac:dyDescent="0.3">
      <c r="A143">
        <v>189</v>
      </c>
      <c r="B143" t="s">
        <v>292</v>
      </c>
      <c r="C143" t="s">
        <v>293</v>
      </c>
      <c r="D143" t="s">
        <v>19</v>
      </c>
      <c r="E143" s="1">
        <v>114.62707863419875</v>
      </c>
    </row>
    <row r="144" spans="1:5" x14ac:dyDescent="0.3">
      <c r="A144">
        <v>191</v>
      </c>
      <c r="B144" t="s">
        <v>294</v>
      </c>
      <c r="C144" t="s">
        <v>295</v>
      </c>
      <c r="D144" t="s">
        <v>19</v>
      </c>
      <c r="E144" s="1">
        <v>108.05437815190828</v>
      </c>
    </row>
    <row r="145" spans="1:5" x14ac:dyDescent="0.3">
      <c r="A145">
        <v>193</v>
      </c>
      <c r="B145" t="s">
        <v>296</v>
      </c>
      <c r="C145" t="s">
        <v>297</v>
      </c>
      <c r="D145" t="s">
        <v>14</v>
      </c>
      <c r="E145" s="1">
        <v>53.415649122807245</v>
      </c>
    </row>
    <row r="146" spans="1:5" x14ac:dyDescent="0.3">
      <c r="A146">
        <v>194</v>
      </c>
      <c r="B146" t="s">
        <v>298</v>
      </c>
      <c r="C146" t="s">
        <v>299</v>
      </c>
      <c r="D146" t="s">
        <v>6</v>
      </c>
      <c r="E146" s="1">
        <v>0.58151187983585206</v>
      </c>
    </row>
    <row r="147" spans="1:5" x14ac:dyDescent="0.3">
      <c r="A147">
        <v>195</v>
      </c>
      <c r="B147" t="s">
        <v>300</v>
      </c>
      <c r="C147" t="s">
        <v>301</v>
      </c>
      <c r="D147" t="s">
        <v>14</v>
      </c>
      <c r="E147" s="1">
        <v>12.756914551464288</v>
      </c>
    </row>
    <row r="148" spans="1:5" x14ac:dyDescent="0.3">
      <c r="A148">
        <v>197</v>
      </c>
      <c r="B148" t="s">
        <v>302</v>
      </c>
      <c r="C148" t="s">
        <v>303</v>
      </c>
      <c r="D148" t="s">
        <v>14</v>
      </c>
      <c r="E148" s="1">
        <v>42.973607033714224</v>
      </c>
    </row>
    <row r="149" spans="1:5" x14ac:dyDescent="0.3">
      <c r="A149">
        <v>198</v>
      </c>
      <c r="B149" t="s">
        <v>304</v>
      </c>
      <c r="C149" t="s">
        <v>305</v>
      </c>
      <c r="D149" t="s">
        <v>27</v>
      </c>
      <c r="E149" s="1">
        <v>69.471686238563677</v>
      </c>
    </row>
    <row r="150" spans="1:5" x14ac:dyDescent="0.3">
      <c r="A150">
        <v>199</v>
      </c>
      <c r="B150" t="s">
        <v>306</v>
      </c>
      <c r="C150" t="s">
        <v>307</v>
      </c>
      <c r="D150" t="s">
        <v>27</v>
      </c>
      <c r="E150" s="1">
        <v>56.523404209203562</v>
      </c>
    </row>
    <row r="151" spans="1:5" x14ac:dyDescent="0.3">
      <c r="A151">
        <v>200</v>
      </c>
      <c r="B151" t="s">
        <v>308</v>
      </c>
      <c r="C151" t="s">
        <v>309</v>
      </c>
      <c r="D151" t="s">
        <v>6</v>
      </c>
      <c r="E151" s="1">
        <v>51.062640495573895</v>
      </c>
    </row>
    <row r="152" spans="1:5" x14ac:dyDescent="0.3">
      <c r="A152">
        <v>201</v>
      </c>
      <c r="B152" t="s">
        <v>310</v>
      </c>
      <c r="C152" t="s">
        <v>311</v>
      </c>
      <c r="D152" t="s">
        <v>14</v>
      </c>
      <c r="E152" s="1">
        <v>11.623078006323917</v>
      </c>
    </row>
    <row r="153" spans="1:5" x14ac:dyDescent="0.3">
      <c r="A153">
        <v>202</v>
      </c>
      <c r="B153" t="s">
        <v>312</v>
      </c>
      <c r="C153" t="s">
        <v>313</v>
      </c>
      <c r="D153" t="s">
        <v>14</v>
      </c>
      <c r="E153" s="1">
        <v>34.480983548116249</v>
      </c>
    </row>
    <row r="154" spans="1:5" x14ac:dyDescent="0.3">
      <c r="A154">
        <v>203</v>
      </c>
      <c r="B154" t="s">
        <v>314</v>
      </c>
      <c r="C154" t="s">
        <v>315</v>
      </c>
      <c r="D154" t="s">
        <v>27</v>
      </c>
      <c r="E154" s="1">
        <v>55.271739030420449</v>
      </c>
    </row>
    <row r="155" spans="1:5" x14ac:dyDescent="0.3">
      <c r="A155">
        <v>207</v>
      </c>
      <c r="B155" t="s">
        <v>316</v>
      </c>
      <c r="C155" t="s">
        <v>317</v>
      </c>
      <c r="D155" t="s">
        <v>19</v>
      </c>
      <c r="E155" s="1">
        <v>67.772617786444201</v>
      </c>
    </row>
    <row r="156" spans="1:5" x14ac:dyDescent="0.3">
      <c r="A156">
        <v>208</v>
      </c>
      <c r="B156" t="s">
        <v>318</v>
      </c>
      <c r="C156" t="s">
        <v>319</v>
      </c>
      <c r="D156" t="s">
        <v>6</v>
      </c>
      <c r="E156" s="1">
        <v>11.826252363727177</v>
      </c>
    </row>
    <row r="157" spans="1:5" x14ac:dyDescent="0.3">
      <c r="A157">
        <v>209</v>
      </c>
      <c r="B157" t="s">
        <v>320</v>
      </c>
      <c r="C157" t="s">
        <v>321</v>
      </c>
      <c r="D157" t="s">
        <v>14</v>
      </c>
      <c r="E157" s="1">
        <v>81.34104688841991</v>
      </c>
    </row>
    <row r="158" spans="1:5" x14ac:dyDescent="0.3">
      <c r="A158">
        <v>210</v>
      </c>
      <c r="B158" t="s">
        <v>322</v>
      </c>
      <c r="C158" t="s">
        <v>323</v>
      </c>
      <c r="D158" t="s">
        <v>27</v>
      </c>
      <c r="E158" s="1">
        <v>58.007370211286535</v>
      </c>
    </row>
    <row r="159" spans="1:5" x14ac:dyDescent="0.3">
      <c r="A159">
        <v>211</v>
      </c>
      <c r="B159" t="s">
        <v>324</v>
      </c>
      <c r="C159" t="s">
        <v>325</v>
      </c>
      <c r="D159" t="s">
        <v>11</v>
      </c>
      <c r="E159" s="1">
        <v>63.605277101541596</v>
      </c>
    </row>
    <row r="160" spans="1:5" x14ac:dyDescent="0.3">
      <c r="A160">
        <v>212</v>
      </c>
      <c r="B160" t="s">
        <v>326</v>
      </c>
      <c r="C160" t="s">
        <v>327</v>
      </c>
      <c r="D160" t="s">
        <v>6</v>
      </c>
      <c r="E160" s="1">
        <v>6.2359795664153443</v>
      </c>
    </row>
    <row r="161" spans="1:5" x14ac:dyDescent="0.3">
      <c r="A161">
        <v>213</v>
      </c>
      <c r="B161" t="s">
        <v>328</v>
      </c>
      <c r="C161" t="s">
        <v>329</v>
      </c>
      <c r="D161" t="s">
        <v>6</v>
      </c>
      <c r="E161" s="1">
        <v>3.9740252916413765</v>
      </c>
    </row>
    <row r="162" spans="1:5" x14ac:dyDescent="0.3">
      <c r="A162">
        <v>214</v>
      </c>
      <c r="B162" t="s">
        <v>330</v>
      </c>
      <c r="C162" t="s">
        <v>331</v>
      </c>
      <c r="D162" t="s">
        <v>6</v>
      </c>
      <c r="E162" s="1">
        <v>70.443129258180349</v>
      </c>
    </row>
    <row r="163" spans="1:5" x14ac:dyDescent="0.3">
      <c r="A163">
        <v>215</v>
      </c>
      <c r="B163" t="s">
        <v>332</v>
      </c>
      <c r="C163" t="s">
        <v>333</v>
      </c>
      <c r="D163" t="s">
        <v>14</v>
      </c>
      <c r="E163" s="1">
        <v>68.440558722044599</v>
      </c>
    </row>
    <row r="164" spans="1:5" x14ac:dyDescent="0.3">
      <c r="A164">
        <v>216</v>
      </c>
      <c r="B164" t="s">
        <v>334</v>
      </c>
      <c r="C164" t="s">
        <v>335</v>
      </c>
      <c r="D164" t="s">
        <v>6</v>
      </c>
      <c r="E164" s="1">
        <v>53.486411947032337</v>
      </c>
    </row>
    <row r="165" spans="1:5" x14ac:dyDescent="0.3">
      <c r="A165">
        <v>217</v>
      </c>
      <c r="B165" t="s">
        <v>336</v>
      </c>
      <c r="C165" t="s">
        <v>337</v>
      </c>
      <c r="D165" t="s">
        <v>14</v>
      </c>
      <c r="E165" s="1">
        <v>36.237789381210277</v>
      </c>
    </row>
    <row r="166" spans="1:5" x14ac:dyDescent="0.3">
      <c r="A166">
        <v>220</v>
      </c>
      <c r="B166" t="s">
        <v>338</v>
      </c>
      <c r="C166" t="s">
        <v>339</v>
      </c>
      <c r="D166" t="s">
        <v>19</v>
      </c>
      <c r="E166" s="1">
        <v>120.92263928310894</v>
      </c>
    </row>
    <row r="167" spans="1:5" x14ac:dyDescent="0.3">
      <c r="A167">
        <v>221</v>
      </c>
      <c r="B167" t="s">
        <v>340</v>
      </c>
      <c r="C167" t="s">
        <v>341</v>
      </c>
      <c r="D167" t="s">
        <v>6</v>
      </c>
      <c r="E167" s="1">
        <v>6.4261928453735342</v>
      </c>
    </row>
    <row r="168" spans="1:5" x14ac:dyDescent="0.3">
      <c r="A168">
        <v>222</v>
      </c>
      <c r="B168" t="s">
        <v>342</v>
      </c>
      <c r="C168" t="s">
        <v>343</v>
      </c>
      <c r="D168" t="s">
        <v>14</v>
      </c>
      <c r="E168" s="1">
        <v>5.4707770670700313</v>
      </c>
    </row>
    <row r="169" spans="1:5" x14ac:dyDescent="0.3">
      <c r="A169">
        <v>223</v>
      </c>
      <c r="B169" t="s">
        <v>344</v>
      </c>
      <c r="C169" t="s">
        <v>345</v>
      </c>
      <c r="D169" t="s">
        <v>11</v>
      </c>
      <c r="E169" s="1">
        <v>33.243254346801464</v>
      </c>
    </row>
    <row r="170" spans="1:5" x14ac:dyDescent="0.3">
      <c r="A170">
        <v>225</v>
      </c>
      <c r="B170" t="s">
        <v>346</v>
      </c>
      <c r="C170" t="s">
        <v>347</v>
      </c>
      <c r="D170" t="s">
        <v>6</v>
      </c>
      <c r="E170" s="1">
        <v>4.6559048037931401</v>
      </c>
    </row>
    <row r="171" spans="1:5" x14ac:dyDescent="0.3">
      <c r="A171">
        <v>226</v>
      </c>
      <c r="B171" t="s">
        <v>348</v>
      </c>
      <c r="C171" t="s">
        <v>349</v>
      </c>
      <c r="D171" t="s">
        <v>14</v>
      </c>
      <c r="E171" s="1">
        <v>91.647733131549174</v>
      </c>
    </row>
    <row r="172" spans="1:5" x14ac:dyDescent="0.3">
      <c r="A172">
        <v>228</v>
      </c>
      <c r="B172" t="s">
        <v>350</v>
      </c>
      <c r="C172" t="s">
        <v>351</v>
      </c>
      <c r="D172" t="s">
        <v>6</v>
      </c>
      <c r="E172" s="2">
        <f>E140</f>
        <v>30.349384053674129</v>
      </c>
    </row>
    <row r="173" spans="1:5" x14ac:dyDescent="0.3">
      <c r="A173">
        <v>229</v>
      </c>
      <c r="B173" t="s">
        <v>352</v>
      </c>
      <c r="C173" t="s">
        <v>353</v>
      </c>
      <c r="D173" t="s">
        <v>27</v>
      </c>
      <c r="E173" s="1">
        <v>74.5937210542385</v>
      </c>
    </row>
    <row r="174" spans="1:5" x14ac:dyDescent="0.3">
      <c r="A174">
        <v>230</v>
      </c>
      <c r="B174" t="s">
        <v>354</v>
      </c>
      <c r="C174" t="s">
        <v>355</v>
      </c>
      <c r="D174" t="s">
        <v>11</v>
      </c>
      <c r="E174" s="1">
        <v>42.378331287337581</v>
      </c>
    </row>
    <row r="175" spans="1:5" x14ac:dyDescent="0.3">
      <c r="A175">
        <v>231</v>
      </c>
      <c r="B175" t="s">
        <v>356</v>
      </c>
      <c r="C175" t="s">
        <v>357</v>
      </c>
      <c r="D175" t="s">
        <v>60</v>
      </c>
      <c r="E175" s="1">
        <v>29.843227905060914</v>
      </c>
    </row>
    <row r="176" spans="1:5" x14ac:dyDescent="0.3">
      <c r="A176">
        <v>233</v>
      </c>
      <c r="B176" t="s">
        <v>358</v>
      </c>
      <c r="C176" t="s">
        <v>359</v>
      </c>
      <c r="D176" t="s">
        <v>14</v>
      </c>
      <c r="E176" s="1">
        <v>11.408253451483402</v>
      </c>
    </row>
    <row r="177" spans="1:5" x14ac:dyDescent="0.3">
      <c r="A177">
        <v>234</v>
      </c>
      <c r="B177" t="s">
        <v>360</v>
      </c>
      <c r="C177" t="s">
        <v>361</v>
      </c>
      <c r="D177" t="s">
        <v>19</v>
      </c>
      <c r="E177" s="1">
        <v>75.236869937842116</v>
      </c>
    </row>
    <row r="178" spans="1:5" x14ac:dyDescent="0.3">
      <c r="A178">
        <v>235</v>
      </c>
      <c r="B178" t="s">
        <v>362</v>
      </c>
      <c r="C178" t="s">
        <v>363</v>
      </c>
      <c r="D178" t="s">
        <v>6</v>
      </c>
      <c r="E178" s="1">
        <v>6.3833173050033336</v>
      </c>
    </row>
    <row r="179" spans="1:5" x14ac:dyDescent="0.3">
      <c r="A179">
        <v>236</v>
      </c>
      <c r="B179" t="s">
        <v>364</v>
      </c>
      <c r="C179" t="s">
        <v>365</v>
      </c>
      <c r="D179" t="s">
        <v>19</v>
      </c>
      <c r="E179" s="1">
        <v>59.185375404917856</v>
      </c>
    </row>
    <row r="180" spans="1:5" x14ac:dyDescent="0.3">
      <c r="A180">
        <v>237</v>
      </c>
      <c r="B180" t="s">
        <v>366</v>
      </c>
      <c r="C180" t="s">
        <v>367</v>
      </c>
      <c r="D180" t="s">
        <v>6</v>
      </c>
      <c r="E180" s="1">
        <v>53.313797891416826</v>
      </c>
    </row>
    <row r="181" spans="1:5" x14ac:dyDescent="0.3">
      <c r="A181">
        <v>238</v>
      </c>
      <c r="B181" t="s">
        <v>368</v>
      </c>
      <c r="C181" t="s">
        <v>369</v>
      </c>
      <c r="D181" t="s">
        <v>14</v>
      </c>
      <c r="E181" s="1">
        <v>50.52448640293165</v>
      </c>
    </row>
    <row r="182" spans="1:5" x14ac:dyDescent="0.3">
      <c r="A182">
        <v>244</v>
      </c>
      <c r="B182" t="s">
        <v>370</v>
      </c>
      <c r="C182" t="s">
        <v>371</v>
      </c>
      <c r="D182" t="s">
        <v>24</v>
      </c>
      <c r="E182" s="1">
        <v>83.584538001992584</v>
      </c>
    </row>
    <row r="183" spans="1:5" x14ac:dyDescent="0.3">
      <c r="A183">
        <v>248</v>
      </c>
      <c r="B183" t="s">
        <v>372</v>
      </c>
      <c r="C183" t="s">
        <v>373</v>
      </c>
      <c r="D183" t="s">
        <v>11</v>
      </c>
      <c r="E183" s="2">
        <f>AVERAGE(E58,E116,E141)</f>
        <v>59.669080692458714</v>
      </c>
    </row>
    <row r="184" spans="1:5" x14ac:dyDescent="0.3">
      <c r="A184">
        <v>249</v>
      </c>
      <c r="B184" t="s">
        <v>374</v>
      </c>
      <c r="C184" t="s">
        <v>375</v>
      </c>
      <c r="D184" t="s">
        <v>6</v>
      </c>
      <c r="E184" s="1">
        <v>6.8211020426746254</v>
      </c>
    </row>
    <row r="185" spans="1:5" x14ac:dyDescent="0.3">
      <c r="A185">
        <v>250</v>
      </c>
      <c r="B185" t="s">
        <v>376</v>
      </c>
      <c r="C185" t="s">
        <v>377</v>
      </c>
      <c r="D185" t="s">
        <v>14</v>
      </c>
      <c r="E185" s="1">
        <v>85.885218750924182</v>
      </c>
    </row>
    <row r="186" spans="1:5" x14ac:dyDescent="0.3">
      <c r="A186">
        <v>251</v>
      </c>
      <c r="B186" t="s">
        <v>378</v>
      </c>
      <c r="C186" t="s">
        <v>379</v>
      </c>
      <c r="D186" t="s">
        <v>14</v>
      </c>
      <c r="E186" s="1">
        <v>63.661648483470252</v>
      </c>
    </row>
    <row r="187" spans="1:5" x14ac:dyDescent="0.3">
      <c r="A187">
        <v>255</v>
      </c>
      <c r="B187" t="s">
        <v>380</v>
      </c>
      <c r="C187" t="s">
        <v>381</v>
      </c>
      <c r="D187" t="s">
        <v>27</v>
      </c>
      <c r="E187" s="1">
        <v>66.110726913262141</v>
      </c>
    </row>
    <row r="188" spans="1:5" x14ac:dyDescent="0.3">
      <c r="A188">
        <v>256</v>
      </c>
      <c r="B188" t="s">
        <v>382</v>
      </c>
      <c r="C188" t="s">
        <v>383</v>
      </c>
      <c r="D188" t="s">
        <v>27</v>
      </c>
      <c r="E188" s="1">
        <v>66.857148795128921</v>
      </c>
    </row>
    <row r="189" spans="1:5" x14ac:dyDescent="0.3">
      <c r="A189">
        <v>272</v>
      </c>
      <c r="B189" t="s">
        <v>384</v>
      </c>
      <c r="C189" t="s">
        <v>385</v>
      </c>
      <c r="D189" t="s">
        <v>11</v>
      </c>
      <c r="E189" s="2">
        <f>$E$141</f>
        <v>60.044261405406886</v>
      </c>
    </row>
    <row r="190" spans="1:5" x14ac:dyDescent="0.3">
      <c r="A190">
        <v>273</v>
      </c>
      <c r="B190" t="s">
        <v>386</v>
      </c>
      <c r="C190" t="s">
        <v>387</v>
      </c>
      <c r="D190" t="s">
        <v>11</v>
      </c>
      <c r="E190" s="2">
        <f>$E$141</f>
        <v>60.044261405406886</v>
      </c>
    </row>
    <row r="191" spans="1:5" x14ac:dyDescent="0.3">
      <c r="A191">
        <v>276</v>
      </c>
      <c r="B191" t="s">
        <v>388</v>
      </c>
      <c r="C191" t="s">
        <v>389</v>
      </c>
      <c r="D191" t="s">
        <v>14</v>
      </c>
      <c r="E191" s="1">
        <v>16.926871895710555</v>
      </c>
    </row>
    <row r="192" spans="1:5" x14ac:dyDescent="0.3">
      <c r="A192">
        <v>277</v>
      </c>
      <c r="B192" t="s">
        <v>390</v>
      </c>
      <c r="C192" t="s">
        <v>391</v>
      </c>
      <c r="D192" t="s">
        <v>14</v>
      </c>
      <c r="E192" s="2">
        <f>$E$191</f>
        <v>16.926871895710555</v>
      </c>
    </row>
    <row r="193" spans="1:5" x14ac:dyDescent="0.3">
      <c r="A193">
        <v>999</v>
      </c>
      <c r="B193" t="s">
        <v>392</v>
      </c>
      <c r="C193" t="s">
        <v>393</v>
      </c>
      <c r="D193" t="s">
        <v>393</v>
      </c>
      <c r="E193" s="2">
        <f>AVERAGE(E2:E192)</f>
        <v>54.182668206979535</v>
      </c>
    </row>
  </sheetData>
  <autoFilter ref="A1:E193"/>
  <pageMargins left="0.7" right="0.7" top="0.78740157499999996" bottom="0.78740157499999996" header="0.3" footer="0.3"/>
  <ignoredErrors>
    <ignoredError sqref="E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1.44140625" defaultRowHeight="14.4" x14ac:dyDescent="0.3"/>
  <cols>
    <col min="5" max="5" width="12.33203125" bestFit="1" customWidth="1"/>
    <col min="6" max="6" width="16.33203125" bestFit="1" customWidth="1"/>
    <col min="7" max="7" width="10" customWidth="1"/>
    <col min="12" max="13" width="14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467</v>
      </c>
      <c r="F1" t="s">
        <v>466</v>
      </c>
      <c r="G1" t="s">
        <v>465</v>
      </c>
      <c r="H1" t="s">
        <v>464</v>
      </c>
      <c r="I1" t="s">
        <v>463</v>
      </c>
      <c r="J1" t="s">
        <v>458</v>
      </c>
      <c r="K1" t="s">
        <v>462</v>
      </c>
      <c r="L1" t="s">
        <v>461</v>
      </c>
      <c r="M1" t="s">
        <v>460</v>
      </c>
      <c r="N1" t="s">
        <v>459</v>
      </c>
      <c r="O1" t="s">
        <v>458</v>
      </c>
    </row>
    <row r="2" spans="1:17" x14ac:dyDescent="0.3">
      <c r="A2">
        <v>1</v>
      </c>
      <c r="B2" t="s">
        <v>4</v>
      </c>
      <c r="C2" t="s">
        <v>5</v>
      </c>
      <c r="D2" t="s">
        <v>6</v>
      </c>
      <c r="E2" s="12">
        <v>9950.3886930000008</v>
      </c>
      <c r="F2" s="12">
        <v>6406765</v>
      </c>
      <c r="G2" s="12">
        <f>F2/E2</f>
        <v>643.87082732829276</v>
      </c>
      <c r="H2" s="14">
        <v>11779</v>
      </c>
      <c r="I2" s="14">
        <f>H2-E2</f>
        <v>1828.6113069999992</v>
      </c>
      <c r="J2" s="13">
        <f>I2/H2</f>
        <v>0.15524334043636975</v>
      </c>
      <c r="K2" s="1">
        <f>VLOOKUP(A2,grazing!$A$2:$E$193,5,FALSE)</f>
        <v>40.543981340292909</v>
      </c>
      <c r="L2" s="11">
        <f>F2/K2</f>
        <v>158020.1250150268</v>
      </c>
      <c r="M2" s="11">
        <f>L2/100</f>
        <v>1580.2012501502679</v>
      </c>
      <c r="N2" s="14">
        <f>H2-M2</f>
        <v>10198.798749849731</v>
      </c>
      <c r="O2" s="13">
        <f>N2/H2</f>
        <v>0.86584589097968689</v>
      </c>
      <c r="P2" s="12"/>
      <c r="Q2" s="10"/>
    </row>
    <row r="3" spans="1:17" x14ac:dyDescent="0.3">
      <c r="A3">
        <v>2</v>
      </c>
      <c r="B3" t="s">
        <v>7</v>
      </c>
      <c r="C3" t="s">
        <v>8</v>
      </c>
      <c r="D3" t="s">
        <v>6</v>
      </c>
      <c r="E3" s="12">
        <v>295700.16729999997</v>
      </c>
      <c r="F3" s="12">
        <v>42614930</v>
      </c>
      <c r="G3" s="12">
        <f>F3/E3</f>
        <v>144.11533949781435</v>
      </c>
      <c r="H3" s="14">
        <v>300000</v>
      </c>
      <c r="I3" s="14">
        <f>H3-E3</f>
        <v>4299.8327000000281</v>
      </c>
      <c r="J3" s="13">
        <f>I3/H3</f>
        <v>1.4332775666666761E-2</v>
      </c>
      <c r="K3" s="1">
        <f>VLOOKUP(A3,grazing!$A$2:$E$193,5,FALSE)</f>
        <v>7.1045170622011407</v>
      </c>
      <c r="L3" s="11">
        <f>F3/K3</f>
        <v>5998286.6712683951</v>
      </c>
      <c r="M3" s="11">
        <f>L3/100</f>
        <v>59982.86671268395</v>
      </c>
      <c r="N3" s="14">
        <f>H3-M3</f>
        <v>240017.13328731604</v>
      </c>
      <c r="O3" s="13">
        <f>N3/H3</f>
        <v>0.80005711095772014</v>
      </c>
      <c r="P3" s="12"/>
      <c r="Q3" s="10"/>
    </row>
    <row r="4" spans="1:17" x14ac:dyDescent="0.3">
      <c r="A4">
        <v>3</v>
      </c>
      <c r="B4" t="s">
        <v>9</v>
      </c>
      <c r="C4" t="s">
        <v>10</v>
      </c>
      <c r="D4" t="s">
        <v>11</v>
      </c>
      <c r="E4" s="12">
        <v>4738.6234279999999</v>
      </c>
      <c r="F4" s="12">
        <v>8857380</v>
      </c>
      <c r="G4" s="12">
        <f>F4/E4</f>
        <v>1869.1884119051801</v>
      </c>
      <c r="H4" s="14">
        <v>7142</v>
      </c>
      <c r="I4" s="14">
        <f>H4-E4</f>
        <v>2403.3765720000001</v>
      </c>
      <c r="J4" s="13">
        <f>I4/H4</f>
        <v>0.33651310165219828</v>
      </c>
      <c r="K4" s="1">
        <f>VLOOKUP(A4,grazing!$A$2:$E$193,5,FALSE)</f>
        <v>64.196382103380444</v>
      </c>
      <c r="L4" s="11">
        <f>F4/K4</f>
        <v>137973.19583736462</v>
      </c>
      <c r="M4" s="11">
        <f>L4/100</f>
        <v>1379.7319583736462</v>
      </c>
      <c r="N4" s="14">
        <f>H4-M4</f>
        <v>5762.2680416263538</v>
      </c>
      <c r="O4" s="13">
        <f>N4/H4</f>
        <v>0.80681434354891546</v>
      </c>
      <c r="P4" s="12"/>
      <c r="Q4" s="10"/>
    </row>
    <row r="5" spans="1:17" x14ac:dyDescent="0.3">
      <c r="A5">
        <v>4</v>
      </c>
      <c r="B5" t="s">
        <v>12</v>
      </c>
      <c r="C5" t="s">
        <v>13</v>
      </c>
      <c r="D5" t="s">
        <v>14</v>
      </c>
      <c r="E5" s="12">
        <v>149420.1728</v>
      </c>
      <c r="F5" s="12">
        <v>20399240</v>
      </c>
      <c r="G5" s="12">
        <f>F5/E5</f>
        <v>136.52266369216781</v>
      </c>
      <c r="H5" s="14">
        <v>329676.90000000002</v>
      </c>
      <c r="I5" s="14">
        <f>H5-E5</f>
        <v>180256.72720000002</v>
      </c>
      <c r="J5" s="13">
        <f>I5/H5</f>
        <v>0.54676784209024054</v>
      </c>
      <c r="K5" s="1">
        <f>VLOOKUP(A5,grazing!$A$2:$E$193,5,FALSE)</f>
        <v>3.3687917775445833</v>
      </c>
      <c r="L5" s="11">
        <f>F5/K5</f>
        <v>6055357.9286127407</v>
      </c>
      <c r="M5" s="11">
        <f>L5/100</f>
        <v>60553.579286127409</v>
      </c>
      <c r="N5" s="14">
        <f>H5-M5</f>
        <v>269123.32071387261</v>
      </c>
      <c r="O5" s="13">
        <f>N5/H5</f>
        <v>0.81632447015205678</v>
      </c>
      <c r="P5" s="12"/>
      <c r="Q5" s="10"/>
    </row>
    <row r="6" spans="1:17" x14ac:dyDescent="0.3">
      <c r="A6">
        <v>7</v>
      </c>
      <c r="B6" t="s">
        <v>15</v>
      </c>
      <c r="C6" t="s">
        <v>16</v>
      </c>
      <c r="D6" t="s">
        <v>14</v>
      </c>
      <c r="E6" s="12">
        <v>538021.05870000005</v>
      </c>
      <c r="F6" s="12">
        <v>32569280</v>
      </c>
      <c r="G6" s="12">
        <f>F6/E6</f>
        <v>60.535325659363444</v>
      </c>
      <c r="H6" s="14">
        <v>540000</v>
      </c>
      <c r="I6" s="14">
        <f>H6-E6</f>
        <v>1978.9412999999477</v>
      </c>
      <c r="J6" s="13">
        <f>I6/H6</f>
        <v>3.6647061111110143E-3</v>
      </c>
      <c r="K6" s="1">
        <f>VLOOKUP(A6,grazing!$A$2:$E$193,5,FALSE)</f>
        <v>64.725247681916272</v>
      </c>
      <c r="L6" s="11">
        <f>F6/K6</f>
        <v>503192.82144824613</v>
      </c>
      <c r="M6" s="11">
        <f>L6/100</f>
        <v>5031.928214482461</v>
      </c>
      <c r="N6" s="14">
        <f>H6-M6</f>
        <v>534968.0717855175</v>
      </c>
      <c r="O6" s="13">
        <f>N6/H6</f>
        <v>0.99068161441762503</v>
      </c>
      <c r="P6" s="12"/>
      <c r="Q6" s="10"/>
    </row>
    <row r="7" spans="1:17" x14ac:dyDescent="0.3">
      <c r="A7">
        <v>8</v>
      </c>
      <c r="B7" t="s">
        <v>17</v>
      </c>
      <c r="C7" t="s">
        <v>18</v>
      </c>
      <c r="D7" t="s">
        <v>19</v>
      </c>
      <c r="E7" s="12">
        <v>37.628043720000001</v>
      </c>
      <c r="F7" s="12">
        <v>71107.679999999993</v>
      </c>
      <c r="G7" s="12">
        <f>F7/E7</f>
        <v>1889.7522424798542</v>
      </c>
      <c r="H7" s="14">
        <v>40</v>
      </c>
      <c r="I7" s="14">
        <f>H7-E7</f>
        <v>2.3719562799999991</v>
      </c>
      <c r="J7" s="13">
        <f>I7/H7</f>
        <v>5.9298906999999977E-2</v>
      </c>
      <c r="K7" s="1">
        <f>VLOOKUP(A7,grazing!$A$2:$E$193,5,FALSE)</f>
        <v>80.133457406925586</v>
      </c>
      <c r="L7" s="11">
        <f>F7/K7</f>
        <v>887.36568096529504</v>
      </c>
      <c r="M7" s="11">
        <f>L7/100</f>
        <v>8.8736568096529496</v>
      </c>
      <c r="N7" s="14">
        <f>H7-M7</f>
        <v>31.12634319034705</v>
      </c>
      <c r="O7" s="13">
        <f>N7/H7</f>
        <v>0.77815857975867631</v>
      </c>
      <c r="P7" s="12"/>
      <c r="Q7" s="10"/>
    </row>
    <row r="8" spans="1:17" x14ac:dyDescent="0.3">
      <c r="A8">
        <v>9</v>
      </c>
      <c r="B8" t="s">
        <v>20</v>
      </c>
      <c r="C8" t="s">
        <v>21</v>
      </c>
      <c r="D8" t="s">
        <v>19</v>
      </c>
      <c r="E8" s="12">
        <v>1015201.035</v>
      </c>
      <c r="F8" s="12">
        <v>732458100</v>
      </c>
      <c r="G8" s="12">
        <f>F8/E8</f>
        <v>721.49069469772553</v>
      </c>
      <c r="H8" s="14">
        <v>1129000</v>
      </c>
      <c r="I8" s="14">
        <f>H8-E8</f>
        <v>113798.96499999997</v>
      </c>
      <c r="J8" s="13">
        <f>I8/H8</f>
        <v>0.10079624889282549</v>
      </c>
      <c r="K8" s="1">
        <f>VLOOKUP(A8,grazing!$A$2:$E$193,5,FALSE)</f>
        <v>27.722067571119368</v>
      </c>
      <c r="L8" s="11">
        <f>F8/K8</f>
        <v>26421481.663332682</v>
      </c>
      <c r="M8" s="11">
        <f>L8/100</f>
        <v>264214.81663332682</v>
      </c>
      <c r="N8" s="14">
        <f>H8-M8</f>
        <v>864785.18336667318</v>
      </c>
      <c r="O8" s="13">
        <f>N8/H8</f>
        <v>0.76597447596693813</v>
      </c>
      <c r="P8" s="12"/>
      <c r="Q8" s="10"/>
    </row>
    <row r="9" spans="1:17" x14ac:dyDescent="0.3">
      <c r="A9">
        <v>10</v>
      </c>
      <c r="B9" t="s">
        <v>22</v>
      </c>
      <c r="C9" t="s">
        <v>23</v>
      </c>
      <c r="D9" t="s">
        <v>24</v>
      </c>
      <c r="E9" s="12">
        <v>2969331.3650000002</v>
      </c>
      <c r="F9" s="12">
        <v>426334800</v>
      </c>
      <c r="G9" s="12">
        <f>F9/E9</f>
        <v>143.57939468301814</v>
      </c>
      <c r="H9" s="14">
        <v>3550830</v>
      </c>
      <c r="I9" s="14">
        <f>H9-E9</f>
        <v>581498.63499999978</v>
      </c>
      <c r="J9" s="13">
        <f>I9/H9</f>
        <v>0.16376414387622043</v>
      </c>
      <c r="K9" s="1">
        <f>VLOOKUP(A9,grazing!$A$2:$E$193,5,FALSE)</f>
        <v>19.756403925553915</v>
      </c>
      <c r="L9" s="11">
        <f>F9/K9</f>
        <v>21579574.987761684</v>
      </c>
      <c r="M9" s="11">
        <f>L9/100</f>
        <v>215795.74987761685</v>
      </c>
      <c r="N9" s="14">
        <f>H9-M9</f>
        <v>3335034.2501223832</v>
      </c>
      <c r="O9" s="13">
        <f>N9/H9</f>
        <v>0.93922667379806501</v>
      </c>
      <c r="P9" s="12"/>
      <c r="Q9" s="10"/>
    </row>
    <row r="10" spans="1:17" x14ac:dyDescent="0.3">
      <c r="A10">
        <v>11</v>
      </c>
      <c r="B10" t="s">
        <v>25</v>
      </c>
      <c r="C10" t="s">
        <v>26</v>
      </c>
      <c r="D10" t="s">
        <v>27</v>
      </c>
      <c r="E10" s="12">
        <v>9273.6432390000009</v>
      </c>
      <c r="F10" s="12">
        <v>20265130</v>
      </c>
      <c r="G10" s="12">
        <f>F10/E10</f>
        <v>2185.2393366585061</v>
      </c>
      <c r="H10" s="14">
        <v>14763.999999999998</v>
      </c>
      <c r="I10" s="14">
        <f>H10-E10</f>
        <v>5490.3567609999973</v>
      </c>
      <c r="J10" s="13">
        <f>I10/H10</f>
        <v>0.37187461128420468</v>
      </c>
      <c r="K10" s="1">
        <f>VLOOKUP(A10,grazing!$A$2:$E$193,5,FALSE)</f>
        <v>60.319850645151327</v>
      </c>
      <c r="L10" s="11">
        <f>F10/K10</f>
        <v>335961.20983812428</v>
      </c>
      <c r="M10" s="11">
        <f>L10/100</f>
        <v>3359.612098381243</v>
      </c>
      <c r="N10" s="14">
        <f>H10-M10</f>
        <v>11404.387901618755</v>
      </c>
      <c r="O10" s="13">
        <f>N10/H10</f>
        <v>0.77244567201427505</v>
      </c>
      <c r="P10" s="12"/>
      <c r="Q10" s="10"/>
    </row>
    <row r="11" spans="1:17" x14ac:dyDescent="0.3">
      <c r="A11">
        <v>12</v>
      </c>
      <c r="B11" t="s">
        <v>28</v>
      </c>
      <c r="C11" t="s">
        <v>29</v>
      </c>
      <c r="D11" t="s">
        <v>19</v>
      </c>
      <c r="E11" s="12">
        <v>7.6139247320000001</v>
      </c>
      <c r="F11" s="12">
        <v>46588.52</v>
      </c>
      <c r="G11" s="12">
        <f>F11/E11</f>
        <v>6118.8574407882652</v>
      </c>
      <c r="H11" s="14">
        <v>20</v>
      </c>
      <c r="I11" s="14">
        <f>H11-E11</f>
        <v>12.386075267999999</v>
      </c>
      <c r="J11" s="13">
        <f>I11/H11</f>
        <v>0.61930376339999993</v>
      </c>
      <c r="K11" s="1">
        <f>VLOOKUP(A11,grazing!$A$2:$E$193,5,FALSE)</f>
        <v>99.668092722658571</v>
      </c>
      <c r="L11" s="11">
        <f>F11/K11</f>
        <v>467.43665627915192</v>
      </c>
      <c r="M11" s="11">
        <f>L11/100</f>
        <v>4.6743665627915192</v>
      </c>
      <c r="N11" s="14">
        <f>H11-M11</f>
        <v>15.325633437208481</v>
      </c>
      <c r="O11" s="13">
        <f>N11/H11</f>
        <v>0.76628167186042406</v>
      </c>
      <c r="P11" s="12"/>
      <c r="Q11" s="10"/>
    </row>
    <row r="12" spans="1:17" x14ac:dyDescent="0.3">
      <c r="A12">
        <v>13</v>
      </c>
      <c r="B12" t="s">
        <v>30</v>
      </c>
      <c r="C12" t="s">
        <v>31</v>
      </c>
      <c r="D12" t="s">
        <v>6</v>
      </c>
      <c r="E12" s="12">
        <v>40</v>
      </c>
      <c r="F12" s="12">
        <v>201726.3</v>
      </c>
      <c r="G12" s="12">
        <f>F12/E12</f>
        <v>5043.1574999999993</v>
      </c>
      <c r="H12" s="14">
        <v>40</v>
      </c>
      <c r="I12" s="14">
        <f>H12-E12</f>
        <v>0</v>
      </c>
      <c r="J12" s="13">
        <f>I12/H12</f>
        <v>0</v>
      </c>
      <c r="K12" s="2">
        <f>VLOOKUP(A12,grazing!$A$2:$E$193,5,FALSE)</f>
        <v>3.9947096683745825E-2</v>
      </c>
      <c r="L12" s="11">
        <f>F12/K12</f>
        <v>5049836.3272062503</v>
      </c>
      <c r="M12" s="11">
        <f>L12/100</f>
        <v>50498.363272062503</v>
      </c>
      <c r="N12" s="14">
        <f>H12-M12</f>
        <v>-50458.363272062503</v>
      </c>
      <c r="O12" s="13">
        <f>N12/H12</f>
        <v>-1261.4590818015627</v>
      </c>
      <c r="P12" s="12"/>
      <c r="Q12" s="10"/>
    </row>
    <row r="13" spans="1:17" x14ac:dyDescent="0.3">
      <c r="A13">
        <v>14</v>
      </c>
      <c r="B13" t="s">
        <v>32</v>
      </c>
      <c r="C13" t="s">
        <v>33</v>
      </c>
      <c r="D13" t="s">
        <v>19</v>
      </c>
      <c r="E13" s="12">
        <v>20</v>
      </c>
      <c r="F13" s="12">
        <v>115052.7</v>
      </c>
      <c r="G13" s="12">
        <f>F13/E13</f>
        <v>5752.6350000000002</v>
      </c>
      <c r="H13" s="14">
        <v>20</v>
      </c>
      <c r="I13" s="14">
        <f>H13-E13</f>
        <v>0</v>
      </c>
      <c r="J13" s="13">
        <f>I13/H13</f>
        <v>0</v>
      </c>
      <c r="K13" s="1">
        <f>VLOOKUP(A13,grazing!$A$2:$E$193,5,FALSE)</f>
        <v>81.046537215134833</v>
      </c>
      <c r="L13" s="11">
        <f>F13/K13</f>
        <v>1419.5881027538185</v>
      </c>
      <c r="M13" s="11">
        <f>L13/100</f>
        <v>14.195881027538185</v>
      </c>
      <c r="N13" s="14">
        <f>H13-M13</f>
        <v>5.804118972461815</v>
      </c>
      <c r="O13" s="13">
        <f>N13/H13</f>
        <v>0.29020594862309074</v>
      </c>
      <c r="P13" s="12"/>
      <c r="Q13" s="10"/>
    </row>
    <row r="14" spans="1:17" x14ac:dyDescent="0.3">
      <c r="A14">
        <v>15</v>
      </c>
      <c r="B14" t="s">
        <v>34</v>
      </c>
      <c r="C14" t="s">
        <v>35</v>
      </c>
      <c r="D14" t="s">
        <v>27</v>
      </c>
      <c r="E14" s="15">
        <f>E187+E188</f>
        <v>5855.7506670000002</v>
      </c>
      <c r="F14" s="15">
        <f>F187+F188</f>
        <v>19081916</v>
      </c>
      <c r="G14" s="12">
        <f>F14/E14</f>
        <v>3258.6626523454743</v>
      </c>
      <c r="H14" s="15">
        <f>H187+H188</f>
        <v>6454.9</v>
      </c>
      <c r="I14" s="14">
        <f>H14-E14</f>
        <v>599.14933299999939</v>
      </c>
      <c r="J14" s="13">
        <f>I14/H14</f>
        <v>9.2820854389688359E-2</v>
      </c>
      <c r="K14" s="2">
        <f>VLOOKUP(A14,grazing!$A$2:$E$193,5,FALSE)</f>
        <v>66.483937854195531</v>
      </c>
      <c r="L14" s="11">
        <f>F14/K14</f>
        <v>287015.42982980539</v>
      </c>
      <c r="M14" s="11">
        <f>L14/100</f>
        <v>2870.1542982980541</v>
      </c>
      <c r="N14" s="14">
        <f>H14-M14</f>
        <v>3584.7457017019456</v>
      </c>
      <c r="O14" s="13">
        <f>N14/H14</f>
        <v>0.55535263159800241</v>
      </c>
      <c r="P14" s="12"/>
      <c r="Q14" s="10"/>
    </row>
    <row r="15" spans="1:17" x14ac:dyDescent="0.3">
      <c r="A15">
        <v>16</v>
      </c>
      <c r="B15" t="s">
        <v>36</v>
      </c>
      <c r="C15" t="s">
        <v>37</v>
      </c>
      <c r="D15" t="s">
        <v>6</v>
      </c>
      <c r="E15" s="12">
        <v>5846.1235710000001</v>
      </c>
      <c r="F15" s="12">
        <v>61493430</v>
      </c>
      <c r="G15" s="16">
        <f>F15/E15</f>
        <v>10518.66749875787</v>
      </c>
      <c r="H15" s="14">
        <v>6000</v>
      </c>
      <c r="I15" s="14">
        <f>H15-E15</f>
        <v>153.87642899999992</v>
      </c>
      <c r="J15" s="13">
        <f>I15/H15</f>
        <v>2.5646071499999985E-2</v>
      </c>
      <c r="K15" s="1">
        <f>VLOOKUP(A15,grazing!$A$2:$E$193,5,FALSE)</f>
        <v>46.657020538222014</v>
      </c>
      <c r="L15" s="11">
        <f>F15/K15</f>
        <v>1317988.7890531674</v>
      </c>
      <c r="M15" s="11">
        <f>L15/100</f>
        <v>13179.887890531674</v>
      </c>
      <c r="N15" s="14">
        <f>H15-M15</f>
        <v>-7179.8878905316742</v>
      </c>
      <c r="O15" s="13">
        <f>N15/H15</f>
        <v>-1.1966479817552791</v>
      </c>
      <c r="P15" s="12"/>
      <c r="Q15" s="10"/>
    </row>
    <row r="16" spans="1:17" x14ac:dyDescent="0.3">
      <c r="A16">
        <v>19</v>
      </c>
      <c r="B16" t="s">
        <v>38</v>
      </c>
      <c r="C16" t="s">
        <v>39</v>
      </c>
      <c r="D16" t="s">
        <v>19</v>
      </c>
      <c r="E16" s="12">
        <v>266449.31160000002</v>
      </c>
      <c r="F16" s="12">
        <v>98798330</v>
      </c>
      <c r="G16" s="12">
        <f>F16/E16</f>
        <v>370.79596643251375</v>
      </c>
      <c r="H16" s="14">
        <v>330000</v>
      </c>
      <c r="I16" s="14">
        <f>H16-E16</f>
        <v>63550.688399999985</v>
      </c>
      <c r="J16" s="13">
        <f>I16/H16</f>
        <v>0.1925778436363636</v>
      </c>
      <c r="K16" s="1">
        <f>VLOOKUP(A16,grazing!$A$2:$E$193,5,FALSE)</f>
        <v>37.259371475196055</v>
      </c>
      <c r="L16" s="11">
        <f>F16/K16</f>
        <v>2651637.0536677213</v>
      </c>
      <c r="M16" s="11">
        <f>L16/100</f>
        <v>26516.370536677212</v>
      </c>
      <c r="N16" s="14">
        <f>H16-M16</f>
        <v>303483.62946332281</v>
      </c>
      <c r="O16" s="13">
        <f>N16/H16</f>
        <v>0.91964736201006914</v>
      </c>
      <c r="P16" s="12"/>
      <c r="Q16" s="10"/>
    </row>
    <row r="17" spans="1:17" x14ac:dyDescent="0.3">
      <c r="A17">
        <v>20</v>
      </c>
      <c r="B17" t="s">
        <v>40</v>
      </c>
      <c r="C17" t="s">
        <v>41</v>
      </c>
      <c r="D17" t="s">
        <v>14</v>
      </c>
      <c r="E17" s="12">
        <v>256000</v>
      </c>
      <c r="F17" s="12">
        <v>16042400</v>
      </c>
      <c r="G17" s="12">
        <f>F17/E17</f>
        <v>62.665624999999999</v>
      </c>
      <c r="H17" s="14">
        <v>256000</v>
      </c>
      <c r="I17" s="14">
        <f>H17-E17</f>
        <v>0</v>
      </c>
      <c r="J17" s="13">
        <f>I17/H17</f>
        <v>0</v>
      </c>
      <c r="K17" s="1">
        <f>VLOOKUP(A17,grazing!$A$2:$E$193,5,FALSE)</f>
        <v>25.955920909625505</v>
      </c>
      <c r="L17" s="11">
        <f>F17/K17</f>
        <v>618063.21786297439</v>
      </c>
      <c r="M17" s="11">
        <f>L17/100</f>
        <v>6180.632178629744</v>
      </c>
      <c r="N17" s="14">
        <f>H17-M17</f>
        <v>249819.36782137025</v>
      </c>
      <c r="O17" s="13">
        <f>N17/H17</f>
        <v>0.97585690555222759</v>
      </c>
      <c r="P17" s="12"/>
      <c r="Q17" s="10"/>
    </row>
    <row r="18" spans="1:17" x14ac:dyDescent="0.3">
      <c r="A18">
        <v>21</v>
      </c>
      <c r="B18" t="s">
        <v>42</v>
      </c>
      <c r="C18" t="s">
        <v>43</v>
      </c>
      <c r="D18" t="s">
        <v>19</v>
      </c>
      <c r="E18" s="12">
        <v>1607314.517</v>
      </c>
      <c r="F18" s="12">
        <v>2552347000</v>
      </c>
      <c r="G18" s="12">
        <f>F18/E18</f>
        <v>1587.9574115736054</v>
      </c>
      <c r="H18" s="14">
        <v>1706458</v>
      </c>
      <c r="I18" s="14">
        <f>H18-E18</f>
        <v>99143.483000000007</v>
      </c>
      <c r="J18" s="13">
        <f>I18/H18</f>
        <v>5.8098988079401899E-2</v>
      </c>
      <c r="K18" s="1">
        <f>VLOOKUP(A18,grazing!$A$2:$E$193,5,FALSE)</f>
        <v>72.285779007579151</v>
      </c>
      <c r="L18" s="11">
        <f>F18/K18</f>
        <v>35309116.60691084</v>
      </c>
      <c r="M18" s="11">
        <f>L18/100</f>
        <v>353091.16606910841</v>
      </c>
      <c r="N18" s="14">
        <f>H18-M18</f>
        <v>1353366.8339308915</v>
      </c>
      <c r="O18" s="13">
        <f>N18/H18</f>
        <v>0.79308534633192929</v>
      </c>
      <c r="P18" s="12"/>
      <c r="Q18" s="10"/>
    </row>
    <row r="19" spans="1:17" x14ac:dyDescent="0.3">
      <c r="A19">
        <v>23</v>
      </c>
      <c r="B19" t="s">
        <v>44</v>
      </c>
      <c r="C19" t="s">
        <v>45</v>
      </c>
      <c r="D19" t="s">
        <v>19</v>
      </c>
      <c r="E19" s="12">
        <v>365.5053595</v>
      </c>
      <c r="F19" s="12">
        <v>328179.3</v>
      </c>
      <c r="G19" s="12">
        <f>F19/E19</f>
        <v>897.87821565445472</v>
      </c>
      <c r="H19" s="14">
        <v>500</v>
      </c>
      <c r="I19" s="14">
        <f>H19-E19</f>
        <v>134.4946405</v>
      </c>
      <c r="J19" s="13">
        <f>I19/H19</f>
        <v>0.26898928100000002</v>
      </c>
      <c r="K19" s="1">
        <f>VLOOKUP(A19,grazing!$A$2:$E$193,5,FALSE)</f>
        <v>116.71984794861964</v>
      </c>
      <c r="L19" s="11">
        <f>F19/K19</f>
        <v>2811.6837518882417</v>
      </c>
      <c r="M19" s="11">
        <f>L19/100</f>
        <v>28.116837518882416</v>
      </c>
      <c r="N19" s="14">
        <f>H19-M19</f>
        <v>471.88316248111761</v>
      </c>
      <c r="O19" s="13">
        <f>N19/H19</f>
        <v>0.94376632496223523</v>
      </c>
      <c r="P19" s="12"/>
      <c r="Q19" s="10"/>
    </row>
    <row r="20" spans="1:17" x14ac:dyDescent="0.3">
      <c r="A20">
        <v>25</v>
      </c>
      <c r="B20" t="s">
        <v>46</v>
      </c>
      <c r="C20" t="s">
        <v>47</v>
      </c>
      <c r="D20" t="s">
        <v>24</v>
      </c>
      <c r="E20" s="12">
        <v>65.161633210000005</v>
      </c>
      <c r="F20" s="12">
        <v>104778</v>
      </c>
      <c r="G20" s="12">
        <f>F20/E20</f>
        <v>1607.9707465637969</v>
      </c>
      <c r="H20" s="14">
        <v>80</v>
      </c>
      <c r="I20" s="14">
        <f>H20-E20</f>
        <v>14.838366789999995</v>
      </c>
      <c r="J20" s="13">
        <f>I20/H20</f>
        <v>0.18547958487499994</v>
      </c>
      <c r="K20" s="1">
        <f>VLOOKUP(A20,grazing!$A$2:$E$193,5,FALSE)</f>
        <v>104.0728988233073</v>
      </c>
      <c r="L20" s="11">
        <f>F20/K20</f>
        <v>1006.7750700198119</v>
      </c>
      <c r="M20" s="11">
        <f>L20/100</f>
        <v>10.067750700198118</v>
      </c>
      <c r="N20" s="14">
        <f>H20-M20</f>
        <v>69.932249299801882</v>
      </c>
      <c r="O20" s="13">
        <f>N20/H20</f>
        <v>0.87415311624752357</v>
      </c>
      <c r="P20" s="12"/>
      <c r="Q20" s="10"/>
    </row>
    <row r="21" spans="1:17" x14ac:dyDescent="0.3">
      <c r="A21">
        <v>26</v>
      </c>
      <c r="B21" t="s">
        <v>48</v>
      </c>
      <c r="C21" t="s">
        <v>49</v>
      </c>
      <c r="D21" t="s">
        <v>6</v>
      </c>
      <c r="E21" s="12">
        <v>29.030982730000002</v>
      </c>
      <c r="F21" s="12">
        <v>31076.73</v>
      </c>
      <c r="G21" s="12">
        <f>F21/E21</f>
        <v>1070.4677237083665</v>
      </c>
      <c r="H21" s="14">
        <v>34</v>
      </c>
      <c r="I21" s="14">
        <f>H21-E21</f>
        <v>4.9690172699999984</v>
      </c>
      <c r="J21" s="13">
        <f>I21/H21</f>
        <v>0.14614756676470583</v>
      </c>
      <c r="K21" s="1">
        <f>VLOOKUP(A21,grazing!$A$2:$E$193,5,FALSE)</f>
        <v>84.613231374286855</v>
      </c>
      <c r="L21" s="11">
        <f>F21/K21</f>
        <v>367.27979176840557</v>
      </c>
      <c r="M21" s="11">
        <f>L21/100</f>
        <v>3.6727979176840559</v>
      </c>
      <c r="N21" s="14">
        <f>H21-M21</f>
        <v>30.327202082315942</v>
      </c>
      <c r="O21" s="13">
        <f>N21/H21</f>
        <v>0.89197653183282188</v>
      </c>
      <c r="P21" s="12"/>
      <c r="Q21" s="10"/>
    </row>
    <row r="22" spans="1:17" x14ac:dyDescent="0.3">
      <c r="A22">
        <v>27</v>
      </c>
      <c r="B22" t="s">
        <v>50</v>
      </c>
      <c r="C22" t="s">
        <v>51</v>
      </c>
      <c r="D22" t="s">
        <v>27</v>
      </c>
      <c r="E22" s="12">
        <v>15816.292869999999</v>
      </c>
      <c r="F22" s="12">
        <v>8015002</v>
      </c>
      <c r="G22" s="12">
        <f>F22/E22</f>
        <v>506.75604364931064</v>
      </c>
      <c r="H22" s="14">
        <v>17300</v>
      </c>
      <c r="I22" s="14">
        <f>H22-E22</f>
        <v>1483.7071300000007</v>
      </c>
      <c r="J22" s="13">
        <f>I22/H22</f>
        <v>8.5763417919075186E-2</v>
      </c>
      <c r="K22" s="1">
        <f>VLOOKUP(A22,grazing!$A$2:$E$193,5,FALSE)</f>
        <v>57.997365376086279</v>
      </c>
      <c r="L22" s="11">
        <f>F22/K22</f>
        <v>138195.96714482448</v>
      </c>
      <c r="M22" s="11">
        <f>L22/100</f>
        <v>1381.9596714482448</v>
      </c>
      <c r="N22" s="14">
        <f>H22-M22</f>
        <v>15918.040328551755</v>
      </c>
      <c r="O22" s="13">
        <f>N22/H22</f>
        <v>0.92011793806657538</v>
      </c>
      <c r="P22" s="12"/>
      <c r="Q22" s="10"/>
    </row>
    <row r="23" spans="1:17" x14ac:dyDescent="0.3">
      <c r="A23">
        <v>28</v>
      </c>
      <c r="B23" t="s">
        <v>52</v>
      </c>
      <c r="C23" t="s">
        <v>53</v>
      </c>
      <c r="D23" t="s">
        <v>6</v>
      </c>
      <c r="E23" s="12">
        <v>2871.4710500000001</v>
      </c>
      <c r="F23" s="12">
        <v>70374080</v>
      </c>
      <c r="G23" s="16">
        <f>F23/E23</f>
        <v>24508.023509413404</v>
      </c>
      <c r="H23" s="14">
        <v>3070</v>
      </c>
      <c r="I23" s="14">
        <f>H23-E23</f>
        <v>198.5289499999999</v>
      </c>
      <c r="J23" s="13">
        <f>I23/H23</f>
        <v>6.466741042345274E-2</v>
      </c>
      <c r="K23" s="1">
        <f>VLOOKUP(A23,grazing!$A$2:$E$193,5,FALSE)</f>
        <v>53.063505546188651</v>
      </c>
      <c r="L23" s="11">
        <f>F23/K23</f>
        <v>1326223.7252445284</v>
      </c>
      <c r="M23" s="11">
        <f>L23/100</f>
        <v>13262.237252445284</v>
      </c>
      <c r="N23" s="14">
        <f>H23-M23</f>
        <v>-10192.237252445284</v>
      </c>
      <c r="O23" s="13">
        <f>N23/H23</f>
        <v>-3.3199469877671937</v>
      </c>
      <c r="P23" s="12"/>
      <c r="Q23" s="10"/>
    </row>
    <row r="24" spans="1:17" x14ac:dyDescent="0.3">
      <c r="A24">
        <v>29</v>
      </c>
      <c r="B24" t="s">
        <v>54</v>
      </c>
      <c r="C24" t="s">
        <v>55</v>
      </c>
      <c r="D24" t="s">
        <v>14</v>
      </c>
      <c r="E24" s="12">
        <v>4830</v>
      </c>
      <c r="F24" s="12">
        <v>5040610</v>
      </c>
      <c r="G24" s="12">
        <f>F24/E24</f>
        <v>1043.6045548654245</v>
      </c>
      <c r="H24" s="14">
        <v>4830</v>
      </c>
      <c r="I24" s="14">
        <f>H24-E24</f>
        <v>0</v>
      </c>
      <c r="J24" s="13">
        <f>I24/H24</f>
        <v>0</v>
      </c>
      <c r="K24" s="1">
        <f>VLOOKUP(A24,grazing!$A$2:$E$193,5,FALSE)</f>
        <v>82.624326506757768</v>
      </c>
      <c r="L24" s="11">
        <f>F24/K24</f>
        <v>61006.367169452606</v>
      </c>
      <c r="M24" s="11">
        <f>L24/100</f>
        <v>610.06367169452608</v>
      </c>
      <c r="N24" s="14">
        <f>H24-M24</f>
        <v>4219.9363283054736</v>
      </c>
      <c r="O24" s="13">
        <f>N24/H24</f>
        <v>0.87369282159533612</v>
      </c>
      <c r="P24" s="12"/>
      <c r="Q24" s="10"/>
    </row>
    <row r="25" spans="1:17" x14ac:dyDescent="0.3">
      <c r="A25">
        <v>32</v>
      </c>
      <c r="B25" t="s">
        <v>56</v>
      </c>
      <c r="C25" t="s">
        <v>57</v>
      </c>
      <c r="D25" t="s">
        <v>14</v>
      </c>
      <c r="E25" s="12">
        <v>18839.099020000001</v>
      </c>
      <c r="F25" s="12">
        <v>40323090</v>
      </c>
      <c r="G25" s="12">
        <f>F25/E25</f>
        <v>2140.3937607203043</v>
      </c>
      <c r="H25" s="14">
        <v>20000</v>
      </c>
      <c r="I25" s="14">
        <f>H25-E25</f>
        <v>1160.9009799999985</v>
      </c>
      <c r="J25" s="13">
        <f>I25/H25</f>
        <v>5.8045048999999925E-2</v>
      </c>
      <c r="K25" s="1">
        <f>VLOOKUP(A25,grazing!$A$2:$E$193,5,FALSE)</f>
        <v>56.214295884255371</v>
      </c>
      <c r="L25" s="11">
        <f>F25/K25</f>
        <v>717310.23871622991</v>
      </c>
      <c r="M25" s="11">
        <f>L25/100</f>
        <v>7173.1023871622992</v>
      </c>
      <c r="N25" s="14">
        <f>H25-M25</f>
        <v>12826.8976128377</v>
      </c>
      <c r="O25" s="13">
        <f>N25/H25</f>
        <v>0.641344880641885</v>
      </c>
      <c r="P25" s="12"/>
      <c r="Q25" s="10"/>
    </row>
    <row r="26" spans="1:17" x14ac:dyDescent="0.3">
      <c r="A26">
        <v>33</v>
      </c>
      <c r="B26" t="s">
        <v>58</v>
      </c>
      <c r="C26" t="s">
        <v>59</v>
      </c>
      <c r="D26" t="s">
        <v>60</v>
      </c>
      <c r="E26" s="12">
        <v>110207.98239999999</v>
      </c>
      <c r="F26" s="12">
        <v>141472800</v>
      </c>
      <c r="G26" s="12">
        <f>F26/E26</f>
        <v>1283.6892293928793</v>
      </c>
      <c r="H26" s="14">
        <v>266870</v>
      </c>
      <c r="I26" s="14">
        <f>H26-E26</f>
        <v>156662.01760000002</v>
      </c>
      <c r="J26" s="13">
        <f>I26/H26</f>
        <v>0.58703495184921506</v>
      </c>
      <c r="K26" s="1">
        <f>VLOOKUP(A26,grazing!$A$2:$E$193,5,FALSE)</f>
        <v>32.979426463742044</v>
      </c>
      <c r="L26" s="11">
        <f>F26/K26</f>
        <v>4289728.9361759154</v>
      </c>
      <c r="M26" s="11">
        <f>L26/100</f>
        <v>42897.289361759154</v>
      </c>
      <c r="N26" s="14">
        <f>H26-M26</f>
        <v>223972.71063824085</v>
      </c>
      <c r="O26" s="13">
        <f>N26/H26</f>
        <v>0.83925773087361211</v>
      </c>
      <c r="P26" s="12"/>
      <c r="Q26" s="10"/>
    </row>
    <row r="27" spans="1:17" x14ac:dyDescent="0.3">
      <c r="A27">
        <v>35</v>
      </c>
      <c r="B27" t="s">
        <v>61</v>
      </c>
      <c r="C27" t="s">
        <v>62</v>
      </c>
      <c r="D27" t="s">
        <v>14</v>
      </c>
      <c r="E27" s="15">
        <f>$H$27</f>
        <v>250</v>
      </c>
      <c r="F27" s="12">
        <v>545622</v>
      </c>
      <c r="G27" s="12">
        <f>F27/E27</f>
        <v>2182.4879999999998</v>
      </c>
      <c r="H27" s="14">
        <v>250</v>
      </c>
      <c r="I27" s="14">
        <f>H27-E27</f>
        <v>0</v>
      </c>
      <c r="J27" s="13">
        <f>I27/H27</f>
        <v>0</v>
      </c>
      <c r="K27" s="2">
        <f>VLOOKUP(A27,grazing!$A$2:$E$193,5,FALSE)</f>
        <v>26.383430270241771</v>
      </c>
      <c r="L27" s="11">
        <f>F27/K27</f>
        <v>20680.479922863346</v>
      </c>
      <c r="M27" s="11">
        <f>L27/100</f>
        <v>206.80479922863344</v>
      </c>
      <c r="N27" s="14">
        <f>H27-M27</f>
        <v>43.195200771366558</v>
      </c>
      <c r="O27" s="13">
        <f>N27/H27</f>
        <v>0.17278080308546623</v>
      </c>
      <c r="P27" s="12"/>
      <c r="Q27" s="10"/>
    </row>
    <row r="28" spans="1:17" x14ac:dyDescent="0.3">
      <c r="A28">
        <v>37</v>
      </c>
      <c r="B28" t="s">
        <v>63</v>
      </c>
      <c r="C28" t="s">
        <v>64</v>
      </c>
      <c r="D28" t="s">
        <v>14</v>
      </c>
      <c r="E28" s="12">
        <v>31111.000469999999</v>
      </c>
      <c r="F28" s="12">
        <v>31914570</v>
      </c>
      <c r="G28" s="12">
        <f>F28/E28</f>
        <v>1025.829112463769</v>
      </c>
      <c r="H28" s="14">
        <v>32000</v>
      </c>
      <c r="I28" s="14">
        <f>H28-E28</f>
        <v>888.99953000000096</v>
      </c>
      <c r="J28" s="13">
        <f>I28/H28</f>
        <v>2.7781235312500031E-2</v>
      </c>
      <c r="K28" s="1">
        <f>VLOOKUP(A28,grazing!$A$2:$E$193,5,FALSE)</f>
        <v>50.886289819519554</v>
      </c>
      <c r="L28" s="11">
        <f>F28/K28</f>
        <v>627174.23717061488</v>
      </c>
      <c r="M28" s="11">
        <f>L28/100</f>
        <v>6271.7423717061492</v>
      </c>
      <c r="N28" s="14">
        <f>H28-M28</f>
        <v>25728.25762829385</v>
      </c>
      <c r="O28" s="13">
        <f>N28/H28</f>
        <v>0.80400805088418281</v>
      </c>
      <c r="P28" s="12"/>
      <c r="Q28" s="10"/>
    </row>
    <row r="29" spans="1:17" x14ac:dyDescent="0.3">
      <c r="A29">
        <v>38</v>
      </c>
      <c r="B29" t="s">
        <v>65</v>
      </c>
      <c r="C29" t="s">
        <v>66</v>
      </c>
      <c r="D29" t="s">
        <v>6</v>
      </c>
      <c r="E29" s="12">
        <v>4250.5401629999997</v>
      </c>
      <c r="F29" s="12">
        <v>7449669</v>
      </c>
      <c r="G29" s="12">
        <f>F29/E29</f>
        <v>1752.6405384538418</v>
      </c>
      <c r="H29" s="14">
        <v>4400</v>
      </c>
      <c r="I29" s="14">
        <f>H29-E29</f>
        <v>149.45983700000033</v>
      </c>
      <c r="J29" s="13">
        <f>I29/H29</f>
        <v>3.3968144772727346E-2</v>
      </c>
      <c r="K29" s="1">
        <f>VLOOKUP(A29,grazing!$A$2:$E$193,5,FALSE)</f>
        <v>55.980419991004197</v>
      </c>
      <c r="L29" s="11">
        <f>F29/K29</f>
        <v>133076.33278201785</v>
      </c>
      <c r="M29" s="11">
        <f>L29/100</f>
        <v>1330.7633278201786</v>
      </c>
      <c r="N29" s="14">
        <f>H29-M29</f>
        <v>3069.2366721798217</v>
      </c>
      <c r="O29" s="13">
        <f>N29/H29</f>
        <v>0.69755378913177768</v>
      </c>
      <c r="P29" s="12"/>
      <c r="Q29" s="10"/>
    </row>
    <row r="30" spans="1:17" x14ac:dyDescent="0.3">
      <c r="A30">
        <v>39</v>
      </c>
      <c r="B30" t="s">
        <v>67</v>
      </c>
      <c r="C30" t="s">
        <v>68</v>
      </c>
      <c r="D30" t="s">
        <v>14</v>
      </c>
      <c r="E30" s="12">
        <v>450000</v>
      </c>
      <c r="F30" s="12">
        <v>65015040</v>
      </c>
      <c r="G30" s="12">
        <f>F30/E30</f>
        <v>144.47786666666667</v>
      </c>
      <c r="H30" s="14">
        <v>450000</v>
      </c>
      <c r="I30" s="14">
        <f>H30-E30</f>
        <v>0</v>
      </c>
      <c r="J30" s="13">
        <f>I30/H30</f>
        <v>0</v>
      </c>
      <c r="K30" s="1">
        <f>VLOOKUP(A30,grazing!$A$2:$E$193,5,FALSE)</f>
        <v>9.0312824949349046</v>
      </c>
      <c r="L30" s="11">
        <f>F30/K30</f>
        <v>7198871.2606944768</v>
      </c>
      <c r="M30" s="11">
        <f>L30/100</f>
        <v>71988.71260694477</v>
      </c>
      <c r="N30" s="14">
        <f>H30-M30</f>
        <v>378011.28739305522</v>
      </c>
      <c r="O30" s="13">
        <f>N30/H30</f>
        <v>0.84002508309567825</v>
      </c>
      <c r="P30" s="12"/>
      <c r="Q30" s="10"/>
    </row>
    <row r="31" spans="1:17" x14ac:dyDescent="0.3">
      <c r="A31">
        <v>40</v>
      </c>
      <c r="B31" t="s">
        <v>69</v>
      </c>
      <c r="C31" t="s">
        <v>70</v>
      </c>
      <c r="D31" t="s">
        <v>19</v>
      </c>
      <c r="E31" s="12">
        <v>55442.310510000003</v>
      </c>
      <c r="F31" s="12">
        <v>72550810</v>
      </c>
      <c r="G31" s="12">
        <f>F31/E31</f>
        <v>1308.5820077234007</v>
      </c>
      <c r="H31" s="14">
        <v>140150</v>
      </c>
      <c r="I31" s="14">
        <f>H31-E31</f>
        <v>84707.68948999999</v>
      </c>
      <c r="J31" s="13">
        <f>I31/H31</f>
        <v>0.60440734562968246</v>
      </c>
      <c r="K31" s="1">
        <f>VLOOKUP(A31,grazing!$A$2:$E$193,5,FALSE)</f>
        <v>45.148628844921433</v>
      </c>
      <c r="L31" s="11">
        <f>F31/K31</f>
        <v>1606932.7431670367</v>
      </c>
      <c r="M31" s="11">
        <f>L31/100</f>
        <v>16069.327431670366</v>
      </c>
      <c r="N31" s="14">
        <f>H31-M31</f>
        <v>124080.67256832964</v>
      </c>
      <c r="O31" s="13">
        <f>N31/H31</f>
        <v>0.88534193769767844</v>
      </c>
      <c r="P31" s="12"/>
      <c r="Q31" s="10"/>
    </row>
    <row r="32" spans="1:17" x14ac:dyDescent="0.3">
      <c r="A32">
        <v>41</v>
      </c>
      <c r="B32" t="s">
        <v>71</v>
      </c>
      <c r="C32" t="s">
        <v>72</v>
      </c>
      <c r="D32" t="s">
        <v>6</v>
      </c>
      <c r="E32" s="12">
        <v>3785294.338</v>
      </c>
      <c r="F32" s="12">
        <v>1671463000</v>
      </c>
      <c r="G32" s="12">
        <f>F32/E32</f>
        <v>441.56751120261231</v>
      </c>
      <c r="H32" s="14">
        <v>3928330</v>
      </c>
      <c r="I32" s="14">
        <f>H32-E32</f>
        <v>143035.66200000001</v>
      </c>
      <c r="J32" s="13">
        <f>I32/H32</f>
        <v>3.6411315240827531E-2</v>
      </c>
      <c r="K32" s="1">
        <f>VLOOKUP(A32,grazing!$A$2:$E$193,5,FALSE)</f>
        <v>16.477001221955057</v>
      </c>
      <c r="L32" s="11">
        <f>F32/K32</f>
        <v>101442184.62354855</v>
      </c>
      <c r="M32" s="11">
        <f>L32/100</f>
        <v>1014421.8462354855</v>
      </c>
      <c r="N32" s="14">
        <f>H32-M32</f>
        <v>2913908.1537645143</v>
      </c>
      <c r="O32" s="13">
        <f>N32/H32</f>
        <v>0.74176766049810328</v>
      </c>
      <c r="P32" s="12"/>
      <c r="Q32" s="10"/>
    </row>
    <row r="33" spans="1:17" x14ac:dyDescent="0.3">
      <c r="A33">
        <v>44</v>
      </c>
      <c r="B33" t="s">
        <v>73</v>
      </c>
      <c r="C33" t="s">
        <v>74</v>
      </c>
      <c r="D33" t="s">
        <v>19</v>
      </c>
      <c r="E33" s="12">
        <v>348583.20779999997</v>
      </c>
      <c r="F33" s="12">
        <v>278456400</v>
      </c>
      <c r="G33" s="12">
        <f>F33/E33</f>
        <v>798.82333333671284</v>
      </c>
      <c r="H33" s="14">
        <v>391646</v>
      </c>
      <c r="I33" s="14">
        <f>H33-E33</f>
        <v>43062.792200000025</v>
      </c>
      <c r="J33" s="13">
        <f>I33/H33</f>
        <v>0.10995335634731371</v>
      </c>
      <c r="K33" s="1">
        <f>VLOOKUP(A33,grazing!$A$2:$E$193,5,FALSE)</f>
        <v>75.155536575164788</v>
      </c>
      <c r="L33" s="11">
        <f>F33/K33</f>
        <v>3705068.3514382113</v>
      </c>
      <c r="M33" s="11">
        <f>L33/100</f>
        <v>37050.683514382115</v>
      </c>
      <c r="N33" s="14">
        <f>H33-M33</f>
        <v>354595.31648561789</v>
      </c>
      <c r="O33" s="13">
        <f>N33/H33</f>
        <v>0.9053975183855264</v>
      </c>
      <c r="P33" s="12"/>
      <c r="Q33" s="10"/>
    </row>
    <row r="34" spans="1:17" x14ac:dyDescent="0.3">
      <c r="A34">
        <v>46</v>
      </c>
      <c r="B34" t="s">
        <v>75</v>
      </c>
      <c r="C34" t="s">
        <v>76</v>
      </c>
      <c r="D34" t="s">
        <v>14</v>
      </c>
      <c r="E34" s="12">
        <v>78065.392789999998</v>
      </c>
      <c r="F34" s="12">
        <v>2066631</v>
      </c>
      <c r="G34" s="12">
        <f>F34/E34</f>
        <v>26.473075022620407</v>
      </c>
      <c r="H34" s="14">
        <v>100000</v>
      </c>
      <c r="I34" s="14">
        <f>H34-E34</f>
        <v>21934.607210000002</v>
      </c>
      <c r="J34" s="13">
        <f>I34/H34</f>
        <v>0.21934607210000001</v>
      </c>
      <c r="K34" s="1">
        <f>VLOOKUP(A34,grazing!$A$2:$E$193,5,FALSE)</f>
        <v>81.480839667125935</v>
      </c>
      <c r="L34" s="11">
        <f>F34/K34</f>
        <v>25363.398419098496</v>
      </c>
      <c r="M34" s="11">
        <f>L34/100</f>
        <v>253.63398419098496</v>
      </c>
      <c r="N34" s="14">
        <f>H34-M34</f>
        <v>99746.366015809021</v>
      </c>
      <c r="O34" s="13">
        <f>N34/H34</f>
        <v>0.99746366015809018</v>
      </c>
      <c r="P34" s="12"/>
      <c r="Q34" s="10"/>
    </row>
    <row r="35" spans="1:17" x14ac:dyDescent="0.3">
      <c r="A35">
        <v>48</v>
      </c>
      <c r="B35" t="s">
        <v>77</v>
      </c>
      <c r="C35" t="s">
        <v>78</v>
      </c>
      <c r="D35" t="s">
        <v>19</v>
      </c>
      <c r="E35" s="12">
        <v>11707.57761</v>
      </c>
      <c r="F35" s="12">
        <v>23419850</v>
      </c>
      <c r="G35" s="12">
        <f>F35/E35</f>
        <v>2000.4010035343254</v>
      </c>
      <c r="H35" s="14">
        <v>12650</v>
      </c>
      <c r="I35" s="14">
        <f>H35-E35</f>
        <v>942.42238999999972</v>
      </c>
      <c r="J35" s="13">
        <f>I35/H35</f>
        <v>7.4499793675889311E-2</v>
      </c>
      <c r="K35" s="1">
        <f>VLOOKUP(A35,grazing!$A$2:$E$193,5,FALSE)</f>
        <v>78.926426760597337</v>
      </c>
      <c r="L35" s="11">
        <f>F35/K35</f>
        <v>296730.14427775866</v>
      </c>
      <c r="M35" s="11">
        <f>L35/100</f>
        <v>2967.3014427775865</v>
      </c>
      <c r="N35" s="14">
        <f>H35-M35</f>
        <v>9682.698557222413</v>
      </c>
      <c r="O35" s="13">
        <f>N35/H35</f>
        <v>0.76543071598596146</v>
      </c>
      <c r="P35" s="12"/>
      <c r="Q35" s="10"/>
    </row>
    <row r="36" spans="1:17" x14ac:dyDescent="0.3">
      <c r="A36">
        <v>49</v>
      </c>
      <c r="B36" t="s">
        <v>79</v>
      </c>
      <c r="C36" t="s">
        <v>80</v>
      </c>
      <c r="D36" t="s">
        <v>19</v>
      </c>
      <c r="E36" s="12">
        <v>26921.329170000001</v>
      </c>
      <c r="F36" s="12">
        <v>26529050</v>
      </c>
      <c r="G36" s="12">
        <f>F36/E36</f>
        <v>985.42868490917078</v>
      </c>
      <c r="H36" s="14">
        <v>29707</v>
      </c>
      <c r="I36" s="14">
        <f>H36-E36</f>
        <v>2785.6708299999991</v>
      </c>
      <c r="J36" s="13">
        <f>I36/H36</f>
        <v>9.3771529605816778E-2</v>
      </c>
      <c r="K36" s="1">
        <f>VLOOKUP(A36,grazing!$A$2:$E$193,5,FALSE)</f>
        <v>90.505234467392114</v>
      </c>
      <c r="L36" s="11">
        <f>F36/K36</f>
        <v>293121.72004325432</v>
      </c>
      <c r="M36" s="11">
        <f>L36/100</f>
        <v>2931.217200432543</v>
      </c>
      <c r="N36" s="14">
        <f>H36-M36</f>
        <v>26775.782799567456</v>
      </c>
      <c r="O36" s="13">
        <f>N36/H36</f>
        <v>0.90132907394107298</v>
      </c>
      <c r="P36" s="12"/>
      <c r="Q36" s="10"/>
    </row>
    <row r="37" spans="1:17" x14ac:dyDescent="0.3">
      <c r="A37">
        <v>50</v>
      </c>
      <c r="B37" t="s">
        <v>81</v>
      </c>
      <c r="C37" t="s">
        <v>82</v>
      </c>
      <c r="D37" t="s">
        <v>27</v>
      </c>
      <c r="E37" s="15">
        <f>$H$37</f>
        <v>26</v>
      </c>
      <c r="F37" s="12">
        <v>812700.4</v>
      </c>
      <c r="G37" s="16">
        <f>F37/E37</f>
        <v>31257.707692307693</v>
      </c>
      <c r="H37" s="14">
        <v>26</v>
      </c>
      <c r="I37" s="14">
        <f>H37-E37</f>
        <v>0</v>
      </c>
      <c r="J37" s="13">
        <f>I37/H37</f>
        <v>0</v>
      </c>
      <c r="K37" s="2">
        <f>VLOOKUP(A37,grazing!$A$2:$E$193,5,FALSE)</f>
        <v>63.283670239957644</v>
      </c>
      <c r="L37" s="11">
        <f>F37/K37</f>
        <v>12842.181828557357</v>
      </c>
      <c r="M37" s="11">
        <f>L37/100</f>
        <v>128.42181828557358</v>
      </c>
      <c r="N37" s="14">
        <f>H37-M37</f>
        <v>-102.42181828557358</v>
      </c>
      <c r="O37" s="13">
        <f>N37/H37</f>
        <v>-3.9393007032912917</v>
      </c>
      <c r="P37" s="12"/>
      <c r="Q37" s="10"/>
    </row>
    <row r="38" spans="1:17" x14ac:dyDescent="0.3">
      <c r="A38">
        <v>51</v>
      </c>
      <c r="B38" t="s">
        <v>83</v>
      </c>
      <c r="C38" t="s">
        <v>84</v>
      </c>
      <c r="D38" t="s">
        <v>27</v>
      </c>
      <c r="E38" s="15">
        <f>E150+E125</f>
        <v>14967.128660999999</v>
      </c>
      <c r="F38" s="15">
        <f>F150+F125</f>
        <v>18254382</v>
      </c>
      <c r="G38" s="12">
        <f>F38/E38</f>
        <v>1219.6315280943386</v>
      </c>
      <c r="H38" s="15">
        <f>H150+H125</f>
        <v>15807</v>
      </c>
      <c r="I38" s="14">
        <f>H38-E38</f>
        <v>839.87133900000117</v>
      </c>
      <c r="J38" s="13">
        <f>I38/H38</f>
        <v>5.3132873979882402E-2</v>
      </c>
      <c r="K38" s="2">
        <f>VLOOKUP(A38,grazing!$A$2:$E$193,5,FALSE)</f>
        <v>57.634232575071984</v>
      </c>
      <c r="L38" s="11">
        <f>F38/K38</f>
        <v>316728.11772452405</v>
      </c>
      <c r="M38" s="11">
        <f>L38/100</f>
        <v>3167.2811772452405</v>
      </c>
      <c r="N38" s="14">
        <f>H38-M38</f>
        <v>12639.718822754759</v>
      </c>
      <c r="O38" s="13">
        <f>N38/H38</f>
        <v>0.79962793842947799</v>
      </c>
      <c r="P38" s="12"/>
      <c r="Q38" s="10"/>
    </row>
    <row r="39" spans="1:17" x14ac:dyDescent="0.3">
      <c r="A39">
        <v>52</v>
      </c>
      <c r="B39" t="s">
        <v>85</v>
      </c>
      <c r="C39" t="s">
        <v>86</v>
      </c>
      <c r="D39" t="s">
        <v>6</v>
      </c>
      <c r="E39" s="12">
        <v>23941.286919999999</v>
      </c>
      <c r="F39" s="12">
        <v>26021100</v>
      </c>
      <c r="G39" s="12">
        <f>F39/E39</f>
        <v>1086.8713986407545</v>
      </c>
      <c r="H39" s="14">
        <v>26406</v>
      </c>
      <c r="I39" s="14">
        <f>H39-E39</f>
        <v>2464.7130800000014</v>
      </c>
      <c r="J39" s="13">
        <f>I39/H39</f>
        <v>9.3339130500643838E-2</v>
      </c>
      <c r="K39" s="1">
        <f>VLOOKUP(A39,grazing!$A$2:$E$193,5,FALSE)</f>
        <v>40.217042807650117</v>
      </c>
      <c r="L39" s="11">
        <f>F39/K39</f>
        <v>647016.74174437928</v>
      </c>
      <c r="M39" s="11">
        <f>L39/100</f>
        <v>6470.1674174437931</v>
      </c>
      <c r="N39" s="14">
        <f>H39-M39</f>
        <v>19935.832582556206</v>
      </c>
      <c r="O39" s="13">
        <f>N39/H39</f>
        <v>0.7549735886751574</v>
      </c>
      <c r="P39" s="12"/>
      <c r="Q39" s="10"/>
    </row>
    <row r="40" spans="1:17" x14ac:dyDescent="0.3">
      <c r="A40">
        <v>53</v>
      </c>
      <c r="B40" t="s">
        <v>87</v>
      </c>
      <c r="C40" t="s">
        <v>88</v>
      </c>
      <c r="D40" t="s">
        <v>14</v>
      </c>
      <c r="E40" s="12">
        <v>5500</v>
      </c>
      <c r="F40" s="12">
        <v>9999860</v>
      </c>
      <c r="G40" s="12">
        <f>F40/E40</f>
        <v>1818.1563636363637</v>
      </c>
      <c r="H40" s="14">
        <v>5500</v>
      </c>
      <c r="I40" s="14">
        <f>H40-E40</f>
        <v>0</v>
      </c>
      <c r="J40" s="13">
        <f>I40/H40</f>
        <v>0</v>
      </c>
      <c r="K40" s="1">
        <f>VLOOKUP(A40,grazing!$A$2:$E$193,5,FALSE)</f>
        <v>35.864717457893398</v>
      </c>
      <c r="L40" s="11">
        <f>F40/K40</f>
        <v>278821.6584095562</v>
      </c>
      <c r="M40" s="11">
        <f>L40/100</f>
        <v>2788.2165840955622</v>
      </c>
      <c r="N40" s="14">
        <f>H40-M40</f>
        <v>2711.7834159044378</v>
      </c>
      <c r="O40" s="13">
        <f>N40/H40</f>
        <v>0.49305153016444325</v>
      </c>
      <c r="P40" s="12"/>
      <c r="Q40" s="10"/>
    </row>
    <row r="41" spans="1:17" x14ac:dyDescent="0.3">
      <c r="A41">
        <v>54</v>
      </c>
      <c r="B41" t="s">
        <v>89</v>
      </c>
      <c r="C41" t="s">
        <v>90</v>
      </c>
      <c r="D41" t="s">
        <v>27</v>
      </c>
      <c r="E41" s="12">
        <v>1909.4215349999999</v>
      </c>
      <c r="F41" s="12">
        <v>17772750</v>
      </c>
      <c r="G41" s="12">
        <f>F41/E41</f>
        <v>9307.9237215160047</v>
      </c>
      <c r="H41" s="14">
        <v>7690</v>
      </c>
      <c r="I41" s="14">
        <f>H41-E41</f>
        <v>5780.5784650000005</v>
      </c>
      <c r="J41" s="13">
        <f>I41/H41</f>
        <v>0.75170071066319899</v>
      </c>
      <c r="K41" s="1">
        <f>VLOOKUP(A41,grazing!$A$2:$E$193,5,FALSE)</f>
        <v>62.407217503806116</v>
      </c>
      <c r="L41" s="11">
        <f>F41/K41</f>
        <v>284786.77164089342</v>
      </c>
      <c r="M41" s="11">
        <f>L41/100</f>
        <v>2847.867716408934</v>
      </c>
      <c r="N41" s="14">
        <f>H41-M41</f>
        <v>4842.132283591066</v>
      </c>
      <c r="O41" s="13">
        <f>N41/H41</f>
        <v>0.62966609669584728</v>
      </c>
      <c r="P41" s="12"/>
      <c r="Q41" s="10"/>
    </row>
    <row r="42" spans="1:17" x14ac:dyDescent="0.3">
      <c r="A42">
        <v>55</v>
      </c>
      <c r="B42" t="s">
        <v>91</v>
      </c>
      <c r="C42" t="s">
        <v>92</v>
      </c>
      <c r="D42" t="s">
        <v>19</v>
      </c>
      <c r="E42" s="12">
        <v>15.85463152</v>
      </c>
      <c r="F42" s="12">
        <v>165889.20000000001</v>
      </c>
      <c r="G42" s="16">
        <f>F42/E42</f>
        <v>10463.138155606912</v>
      </c>
      <c r="H42" s="14">
        <v>20</v>
      </c>
      <c r="I42" s="14">
        <f>H42-E42</f>
        <v>4.1453684800000001</v>
      </c>
      <c r="J42" s="13">
        <f>I42/H42</f>
        <v>0.20726842400000001</v>
      </c>
      <c r="K42" s="1">
        <f>VLOOKUP(A42,grazing!$A$2:$E$193,5,FALSE)</f>
        <v>124.63388010351308</v>
      </c>
      <c r="L42" s="11">
        <f>F42/K42</f>
        <v>1331.012080039736</v>
      </c>
      <c r="M42" s="11">
        <f>L42/100</f>
        <v>13.31012080039736</v>
      </c>
      <c r="N42" s="14">
        <f>H42-M42</f>
        <v>6.6898791996026397</v>
      </c>
      <c r="O42" s="13">
        <f>N42/H42</f>
        <v>0.33449395998013198</v>
      </c>
      <c r="P42" s="12"/>
      <c r="Q42" s="10"/>
    </row>
    <row r="43" spans="1:17" x14ac:dyDescent="0.3">
      <c r="A43">
        <v>56</v>
      </c>
      <c r="B43" t="s">
        <v>93</v>
      </c>
      <c r="C43" t="s">
        <v>94</v>
      </c>
      <c r="D43" t="s">
        <v>19</v>
      </c>
      <c r="E43" s="12">
        <v>11385.06244</v>
      </c>
      <c r="F43" s="12">
        <v>24268750</v>
      </c>
      <c r="G43" s="12">
        <f>F43/E43</f>
        <v>2131.6308213413718</v>
      </c>
      <c r="H43" s="14">
        <v>11970</v>
      </c>
      <c r="I43" s="14">
        <f>H43-E43</f>
        <v>584.9375600000003</v>
      </c>
      <c r="J43" s="13">
        <f>I43/H43</f>
        <v>4.8866964076858838E-2</v>
      </c>
      <c r="K43" s="1">
        <f>VLOOKUP(A43,grazing!$A$2:$E$193,5,FALSE)</f>
        <v>98.263392871391389</v>
      </c>
      <c r="L43" s="11">
        <f>F43/K43</f>
        <v>246976.51170831549</v>
      </c>
      <c r="M43" s="11">
        <f>L43/100</f>
        <v>2469.765117083155</v>
      </c>
      <c r="N43" s="14">
        <f>H43-M43</f>
        <v>9500.2348829168441</v>
      </c>
      <c r="O43" s="13">
        <f>N43/H43</f>
        <v>0.79367041628377977</v>
      </c>
      <c r="P43" s="12"/>
      <c r="Q43" s="10"/>
    </row>
    <row r="44" spans="1:17" x14ac:dyDescent="0.3">
      <c r="A44">
        <v>57</v>
      </c>
      <c r="B44" t="s">
        <v>95</v>
      </c>
      <c r="C44" t="s">
        <v>96</v>
      </c>
      <c r="D44" t="s">
        <v>11</v>
      </c>
      <c r="E44" s="12">
        <v>29453.036339999999</v>
      </c>
      <c r="F44" s="12">
        <v>41657930</v>
      </c>
      <c r="G44" s="12">
        <f>F44/E44</f>
        <v>1414.384904806049</v>
      </c>
      <c r="H44" s="14">
        <v>31540</v>
      </c>
      <c r="I44" s="14">
        <f>H44-E44</f>
        <v>2086.9636600000013</v>
      </c>
      <c r="J44" s="13">
        <f>I44/H44</f>
        <v>6.6168790741915062E-2</v>
      </c>
      <c r="K44" s="1">
        <f>VLOOKUP(A44,grazing!$A$2:$E$193,5,FALSE)</f>
        <v>50.98010098162554</v>
      </c>
      <c r="L44" s="11">
        <f>F44/K44</f>
        <v>817140.98634317191</v>
      </c>
      <c r="M44" s="11">
        <f>L44/100</f>
        <v>8171.4098634317188</v>
      </c>
      <c r="N44" s="14">
        <f>H44-M44</f>
        <v>23368.59013656828</v>
      </c>
      <c r="O44" s="13">
        <f>N44/H44</f>
        <v>0.74091915461535451</v>
      </c>
      <c r="P44" s="12"/>
      <c r="Q44" s="10"/>
    </row>
    <row r="45" spans="1:17" x14ac:dyDescent="0.3">
      <c r="A45">
        <v>58</v>
      </c>
      <c r="B45" t="s">
        <v>97</v>
      </c>
      <c r="C45" t="s">
        <v>98</v>
      </c>
      <c r="D45" t="s">
        <v>19</v>
      </c>
      <c r="E45" s="12">
        <v>39967.134270000002</v>
      </c>
      <c r="F45" s="12">
        <v>84177310</v>
      </c>
      <c r="G45" s="12">
        <f>F45/E45</f>
        <v>2106.1632648299455</v>
      </c>
      <c r="H45" s="14">
        <v>49760</v>
      </c>
      <c r="I45" s="14">
        <f>H45-E45</f>
        <v>9792.8657299999977</v>
      </c>
      <c r="J45" s="13">
        <f>I45/H45</f>
        <v>0.19680196402733113</v>
      </c>
      <c r="K45" s="1">
        <f>VLOOKUP(A45,grazing!$A$2:$E$193,5,FALSE)</f>
        <v>73.051087318338361</v>
      </c>
      <c r="L45" s="11">
        <f>F45/K45</f>
        <v>1152307.4206024662</v>
      </c>
      <c r="M45" s="11">
        <f>L45/100</f>
        <v>11523.074206024663</v>
      </c>
      <c r="N45" s="14">
        <f>H45-M45</f>
        <v>38236.925793975337</v>
      </c>
      <c r="O45" s="13">
        <f>N45/H45</f>
        <v>0.76842696531300914</v>
      </c>
      <c r="P45" s="12"/>
      <c r="Q45" s="10"/>
    </row>
    <row r="46" spans="1:17" x14ac:dyDescent="0.3">
      <c r="A46">
        <v>59</v>
      </c>
      <c r="B46" t="s">
        <v>99</v>
      </c>
      <c r="C46" t="s">
        <v>100</v>
      </c>
      <c r="D46" t="s">
        <v>14</v>
      </c>
      <c r="E46" s="15">
        <f>F46/G46</f>
        <v>34958.85</v>
      </c>
      <c r="F46" s="12">
        <v>34958850</v>
      </c>
      <c r="G46" s="15">
        <v>1000</v>
      </c>
      <c r="H46" s="14" t="e">
        <v>#N/A</v>
      </c>
      <c r="I46" s="14" t="e">
        <f>H46-E46</f>
        <v>#N/A</v>
      </c>
      <c r="J46" s="13" t="e">
        <f>I46/H46</f>
        <v>#N/A</v>
      </c>
      <c r="K46" s="2">
        <f>VLOOKUP(A46,grazing!$A$2:$E$193,5,FALSE)</f>
        <v>3.8476782652850279</v>
      </c>
      <c r="L46" s="11">
        <f>F46/K46</f>
        <v>9085699.8921686932</v>
      </c>
      <c r="M46" s="11">
        <f>L46/100</f>
        <v>90856.998921686929</v>
      </c>
      <c r="N46" s="14" t="e">
        <f>H46-M46</f>
        <v>#N/A</v>
      </c>
      <c r="O46" s="13" t="e">
        <f>N46/H46</f>
        <v>#N/A</v>
      </c>
      <c r="P46" s="12"/>
      <c r="Q46" s="10"/>
    </row>
    <row r="47" spans="1:17" x14ac:dyDescent="0.3">
      <c r="A47">
        <v>60</v>
      </c>
      <c r="B47" t="s">
        <v>101</v>
      </c>
      <c r="C47" t="s">
        <v>102</v>
      </c>
      <c r="D47" t="s">
        <v>19</v>
      </c>
      <c r="E47" s="12">
        <v>6294.6838500000003</v>
      </c>
      <c r="F47" s="12">
        <v>8721593</v>
      </c>
      <c r="G47" s="12">
        <f>F47/E47</f>
        <v>1385.5490137125789</v>
      </c>
      <c r="H47" s="14">
        <v>8570</v>
      </c>
      <c r="I47" s="14">
        <f>H47-E47</f>
        <v>2275.3161499999997</v>
      </c>
      <c r="J47" s="13">
        <f>I47/H47</f>
        <v>0.26549780046674443</v>
      </c>
      <c r="K47" s="1">
        <f>VLOOKUP(A47,grazing!$A$2:$E$193,5,FALSE)</f>
        <v>85.063037555321756</v>
      </c>
      <c r="L47" s="11">
        <f>F47/K47</f>
        <v>102530.937651125</v>
      </c>
      <c r="M47" s="11">
        <f>L47/100</f>
        <v>1025.3093765112501</v>
      </c>
      <c r="N47" s="14">
        <f>H47-M47</f>
        <v>7544.6906234887501</v>
      </c>
      <c r="O47" s="13">
        <f>N47/H47</f>
        <v>0.88036063284582844</v>
      </c>
      <c r="P47" s="12"/>
      <c r="Q47" s="10"/>
    </row>
    <row r="48" spans="1:17" x14ac:dyDescent="0.3">
      <c r="A48">
        <v>63</v>
      </c>
      <c r="B48" t="s">
        <v>103</v>
      </c>
      <c r="C48" t="s">
        <v>104</v>
      </c>
      <c r="D48" t="s">
        <v>27</v>
      </c>
      <c r="E48" s="12">
        <v>2337.559432</v>
      </c>
      <c r="F48" s="12">
        <v>3825950</v>
      </c>
      <c r="G48" s="12">
        <f>F48/E48</f>
        <v>1636.7284389114091</v>
      </c>
      <c r="H48" s="14">
        <v>4870</v>
      </c>
      <c r="I48" s="14">
        <f>H48-E48</f>
        <v>2532.440568</v>
      </c>
      <c r="J48" s="13">
        <f>I48/H48</f>
        <v>0.52000833018480497</v>
      </c>
      <c r="K48" s="1">
        <f>VLOOKUP(A48,grazing!$A$2:$E$193,5,FALSE)</f>
        <v>47.934398284489326</v>
      </c>
      <c r="L48" s="11">
        <f>F48/K48</f>
        <v>79816.376901053241</v>
      </c>
      <c r="M48" s="11">
        <f>L48/100</f>
        <v>798.16376901053241</v>
      </c>
      <c r="N48" s="14">
        <f>H48-M48</f>
        <v>4071.8362309894674</v>
      </c>
      <c r="O48" s="13">
        <f>N48/H48</f>
        <v>0.83610600225656417</v>
      </c>
      <c r="P48" s="12"/>
      <c r="Q48" s="10"/>
    </row>
    <row r="49" spans="1:17" x14ac:dyDescent="0.3">
      <c r="A49">
        <v>66</v>
      </c>
      <c r="B49" t="s">
        <v>105</v>
      </c>
      <c r="C49" t="s">
        <v>106</v>
      </c>
      <c r="D49" t="s">
        <v>24</v>
      </c>
      <c r="E49" s="12">
        <v>1512.638246</v>
      </c>
      <c r="F49" s="12">
        <v>1279723</v>
      </c>
      <c r="G49" s="12">
        <f>F49/E49</f>
        <v>846.0205230061332</v>
      </c>
      <c r="H49" s="14">
        <v>1750</v>
      </c>
      <c r="I49" s="14">
        <f>H49-E49</f>
        <v>237.36175400000002</v>
      </c>
      <c r="J49" s="13">
        <f>I49/H49</f>
        <v>0.13563528800000002</v>
      </c>
      <c r="K49" s="1">
        <f>VLOOKUP(A49,grazing!$A$2:$E$193,5,FALSE)</f>
        <v>103.1106830723603</v>
      </c>
      <c r="L49" s="11">
        <f>F49/K49</f>
        <v>12411.15820270461</v>
      </c>
      <c r="M49" s="11">
        <f>L49/100</f>
        <v>124.1115820270461</v>
      </c>
      <c r="N49" s="14">
        <f>H49-M49</f>
        <v>1625.8884179729539</v>
      </c>
      <c r="O49" s="13">
        <f>N49/H49</f>
        <v>0.92907909598454508</v>
      </c>
      <c r="P49" s="12"/>
      <c r="Q49" s="10"/>
    </row>
    <row r="50" spans="1:17" x14ac:dyDescent="0.3">
      <c r="A50">
        <v>67</v>
      </c>
      <c r="B50" t="s">
        <v>107</v>
      </c>
      <c r="C50" t="s">
        <v>108</v>
      </c>
      <c r="D50" t="s">
        <v>27</v>
      </c>
      <c r="E50" s="12">
        <v>74.438032000000007</v>
      </c>
      <c r="F50" s="12">
        <v>9689257</v>
      </c>
      <c r="G50" s="16">
        <f>F50/E50</f>
        <v>130165.41060623417</v>
      </c>
      <c r="H50" s="14">
        <v>6920</v>
      </c>
      <c r="I50" s="14">
        <f>H50-E50</f>
        <v>6845.561968</v>
      </c>
      <c r="J50" s="13">
        <f>I50/H50</f>
        <v>0.98924305895953757</v>
      </c>
      <c r="K50" s="1">
        <f>VLOOKUP(A50,grazing!$A$2:$E$193,5,FALSE)</f>
        <v>47.723902183091205</v>
      </c>
      <c r="L50" s="11">
        <f>F50/K50</f>
        <v>203027.34178834496</v>
      </c>
      <c r="M50" s="11">
        <f>L50/100</f>
        <v>2030.2734178834496</v>
      </c>
      <c r="N50" s="14">
        <f>H50-M50</f>
        <v>4889.7265821165502</v>
      </c>
      <c r="O50" s="13">
        <f>N50/H50</f>
        <v>0.70660788758909687</v>
      </c>
      <c r="P50" s="12"/>
      <c r="Q50" s="10"/>
    </row>
    <row r="51" spans="1:17" x14ac:dyDescent="0.3">
      <c r="A51">
        <v>68</v>
      </c>
      <c r="B51" t="s">
        <v>109</v>
      </c>
      <c r="C51" t="s">
        <v>110</v>
      </c>
      <c r="D51" t="s">
        <v>27</v>
      </c>
      <c r="E51" s="12">
        <v>93125.801189999998</v>
      </c>
      <c r="F51" s="12">
        <v>165867700</v>
      </c>
      <c r="G51" s="12">
        <f>F51/E51</f>
        <v>1781.1143408214903</v>
      </c>
      <c r="H51" s="14">
        <v>129938</v>
      </c>
      <c r="I51" s="14">
        <f>H51-E51</f>
        <v>36812.198810000002</v>
      </c>
      <c r="J51" s="13">
        <f>I51/H51</f>
        <v>0.28330587518662748</v>
      </c>
      <c r="K51" s="1">
        <f>VLOOKUP(A51,grazing!$A$2:$E$193,5,FALSE)</f>
        <v>75.998255700620518</v>
      </c>
      <c r="L51" s="11">
        <f>F51/K51</f>
        <v>2182519.8285260871</v>
      </c>
      <c r="M51" s="11">
        <f>L51/100</f>
        <v>21825.198285260871</v>
      </c>
      <c r="N51" s="14">
        <f>H51-M51</f>
        <v>108112.80171473912</v>
      </c>
      <c r="O51" s="13">
        <f>N51/H51</f>
        <v>0.8320337523645055</v>
      </c>
      <c r="P51" s="12"/>
      <c r="Q51" s="10"/>
    </row>
    <row r="52" spans="1:17" x14ac:dyDescent="0.3">
      <c r="A52">
        <v>70</v>
      </c>
      <c r="B52" t="s">
        <v>111</v>
      </c>
      <c r="C52" t="s">
        <v>112</v>
      </c>
      <c r="D52" t="s">
        <v>24</v>
      </c>
      <c r="E52" s="15">
        <f>F52/G52</f>
        <v>20.282781928524358</v>
      </c>
      <c r="F52" s="12">
        <v>32614.12</v>
      </c>
      <c r="G52" s="15">
        <f>$G$20</f>
        <v>1607.9707465637969</v>
      </c>
      <c r="H52" s="14">
        <v>200</v>
      </c>
      <c r="I52" s="14">
        <f>H52-E52</f>
        <v>179.71721807147566</v>
      </c>
      <c r="J52" s="13">
        <f>I52/H52</f>
        <v>0.89858609035737824</v>
      </c>
      <c r="K52" s="2">
        <f>VLOOKUP(A52,grazing!$A$2:$E$193,5,FALSE)</f>
        <v>100.80718524928174</v>
      </c>
      <c r="L52" s="11">
        <f>F52/K52</f>
        <v>323.52971585656269</v>
      </c>
      <c r="M52" s="11">
        <f>L52/100</f>
        <v>3.2352971585656269</v>
      </c>
      <c r="N52" s="14">
        <f>H52-M52</f>
        <v>196.76470284143437</v>
      </c>
      <c r="O52" s="13">
        <f>N52/H52</f>
        <v>0.98382351420717185</v>
      </c>
      <c r="P52" s="12"/>
      <c r="Q52" s="10"/>
    </row>
    <row r="53" spans="1:17" x14ac:dyDescent="0.3">
      <c r="A53">
        <v>72</v>
      </c>
      <c r="B53" t="s">
        <v>113</v>
      </c>
      <c r="C53" t="s">
        <v>114</v>
      </c>
      <c r="D53" t="s">
        <v>14</v>
      </c>
      <c r="E53" s="12">
        <v>17000</v>
      </c>
      <c r="F53" s="12">
        <v>4476027</v>
      </c>
      <c r="G53" s="12">
        <f>F53/E53</f>
        <v>263.29570588235293</v>
      </c>
      <c r="H53" s="14">
        <v>17000</v>
      </c>
      <c r="I53" s="14">
        <f>H53-E53</f>
        <v>0</v>
      </c>
      <c r="J53" s="13">
        <f>I53/H53</f>
        <v>0</v>
      </c>
      <c r="K53" s="1">
        <f>VLOOKUP(A53,grazing!$A$2:$E$193,5,FALSE)</f>
        <v>3.3969891384471924</v>
      </c>
      <c r="L53" s="11">
        <f>F53/K53</f>
        <v>1317645.3669928571</v>
      </c>
      <c r="M53" s="11">
        <f>L53/100</f>
        <v>13176.453669928571</v>
      </c>
      <c r="N53" s="14">
        <f>H53-M53</f>
        <v>3823.5463300714291</v>
      </c>
      <c r="O53" s="13">
        <f>N53/H53</f>
        <v>0.22491449000420172</v>
      </c>
      <c r="P53" s="12"/>
      <c r="Q53" s="10"/>
    </row>
    <row r="54" spans="1:17" x14ac:dyDescent="0.3">
      <c r="A54">
        <v>73</v>
      </c>
      <c r="B54" t="s">
        <v>115</v>
      </c>
      <c r="C54" t="s">
        <v>116</v>
      </c>
      <c r="D54" t="s">
        <v>6</v>
      </c>
      <c r="E54" s="12">
        <v>13930.324130000001</v>
      </c>
      <c r="F54" s="12">
        <v>4661477</v>
      </c>
      <c r="G54" s="12">
        <f>F54/E54</f>
        <v>334.62803567945406</v>
      </c>
      <c r="H54" s="14">
        <v>19400</v>
      </c>
      <c r="I54" s="14">
        <f>H54-E54</f>
        <v>5469.6758699999991</v>
      </c>
      <c r="J54" s="13">
        <f>I54/H54</f>
        <v>0.2819420551546391</v>
      </c>
      <c r="K54" s="1">
        <f>VLOOKUP(A54,grazing!$A$2:$E$193,5,FALSE)</f>
        <v>54.371105369017926</v>
      </c>
      <c r="L54" s="11">
        <f>F54/K54</f>
        <v>85734.453407971931</v>
      </c>
      <c r="M54" s="11">
        <f>L54/100</f>
        <v>857.34453407971932</v>
      </c>
      <c r="N54" s="14">
        <f>H54-M54</f>
        <v>18542.655465920281</v>
      </c>
      <c r="O54" s="13">
        <f>N54/H54</f>
        <v>0.95580698277939591</v>
      </c>
      <c r="P54" s="12"/>
      <c r="Q54" s="10"/>
    </row>
    <row r="55" spans="1:17" x14ac:dyDescent="0.3">
      <c r="A55">
        <v>74</v>
      </c>
      <c r="B55" t="s">
        <v>117</v>
      </c>
      <c r="C55" t="s">
        <v>118</v>
      </c>
      <c r="D55" t="s">
        <v>14</v>
      </c>
      <c r="E55" s="12">
        <v>28226.442169999998</v>
      </c>
      <c r="F55" s="12">
        <v>343516.3</v>
      </c>
      <c r="G55" s="12">
        <f>F55/E55</f>
        <v>12.170017671058117</v>
      </c>
      <c r="H55" s="14">
        <v>46650</v>
      </c>
      <c r="I55" s="14">
        <f>H55-E55</f>
        <v>18423.557830000002</v>
      </c>
      <c r="J55" s="13">
        <f>I55/H55</f>
        <v>0.39493157191854239</v>
      </c>
      <c r="K55" s="1">
        <f>VLOOKUP(A55,grazing!$A$2:$E$193,5,FALSE)</f>
        <v>85.502809948134114</v>
      </c>
      <c r="L55" s="11">
        <f>F55/K55</f>
        <v>4017.6024648590674</v>
      </c>
      <c r="M55" s="11">
        <f>L55/100</f>
        <v>40.176024648590676</v>
      </c>
      <c r="N55" s="14">
        <f>H55-M55</f>
        <v>46609.823975351406</v>
      </c>
      <c r="O55" s="13">
        <f>N55/H55</f>
        <v>0.99913877760667535</v>
      </c>
      <c r="P55" s="12"/>
      <c r="Q55" s="10"/>
    </row>
    <row r="56" spans="1:17" x14ac:dyDescent="0.3">
      <c r="A56">
        <v>75</v>
      </c>
      <c r="B56" t="s">
        <v>119</v>
      </c>
      <c r="C56" t="s">
        <v>120</v>
      </c>
      <c r="D56" t="s">
        <v>14</v>
      </c>
      <c r="E56" s="12">
        <v>1597.410554</v>
      </c>
      <c r="F56" s="12">
        <v>1395212</v>
      </c>
      <c r="G56" s="12">
        <f>F56/E56</f>
        <v>873.42104789924906</v>
      </c>
      <c r="H56" s="14">
        <v>1600</v>
      </c>
      <c r="I56" s="14">
        <f>H56-E56</f>
        <v>2.5894459999999526</v>
      </c>
      <c r="J56" s="13">
        <f>I56/H56</f>
        <v>1.6184037499999704E-3</v>
      </c>
      <c r="K56" s="1">
        <f>VLOOKUP(A56,grazing!$A$2:$E$193,5,FALSE)</f>
        <v>26.025465613451097</v>
      </c>
      <c r="L56" s="11">
        <f>F56/K56</f>
        <v>53609.492361162353</v>
      </c>
      <c r="M56" s="11">
        <f>L56/100</f>
        <v>536.09492361162347</v>
      </c>
      <c r="N56" s="14">
        <f>H56-M56</f>
        <v>1063.9050763883765</v>
      </c>
      <c r="O56" s="13">
        <f>N56/H56</f>
        <v>0.66494067274273538</v>
      </c>
      <c r="P56" s="12"/>
      <c r="Q56" s="10"/>
    </row>
    <row r="57" spans="1:17" x14ac:dyDescent="0.3">
      <c r="A57">
        <v>79</v>
      </c>
      <c r="B57" t="s">
        <v>121</v>
      </c>
      <c r="C57" t="s">
        <v>122</v>
      </c>
      <c r="D57" t="s">
        <v>27</v>
      </c>
      <c r="E57" s="12">
        <v>45998.226049999997</v>
      </c>
      <c r="F57" s="12">
        <v>139905100</v>
      </c>
      <c r="G57" s="12">
        <f>F57/E57</f>
        <v>3041.5325114477978</v>
      </c>
      <c r="H57" s="14">
        <v>74450</v>
      </c>
      <c r="I57" s="14">
        <f>H57-E57</f>
        <v>28451.773950000003</v>
      </c>
      <c r="J57" s="13">
        <f>I57/H57</f>
        <v>0.38215948891873747</v>
      </c>
      <c r="K57" s="1">
        <f>VLOOKUP(A57,grazing!$A$2:$E$193,5,FALSE)</f>
        <v>61.223332684722834</v>
      </c>
      <c r="L57" s="11">
        <f>F57/K57</f>
        <v>2285159.8216722161</v>
      </c>
      <c r="M57" s="11">
        <f>L57/100</f>
        <v>22851.598216722159</v>
      </c>
      <c r="N57" s="14">
        <f>H57-M57</f>
        <v>51598.401783277841</v>
      </c>
      <c r="O57" s="13">
        <f>N57/H57</f>
        <v>0.69306113879486686</v>
      </c>
      <c r="P57" s="12"/>
      <c r="Q57" s="10"/>
    </row>
    <row r="58" spans="1:17" x14ac:dyDescent="0.3">
      <c r="A58">
        <v>80</v>
      </c>
      <c r="B58" t="s">
        <v>123</v>
      </c>
      <c r="C58" t="s">
        <v>124</v>
      </c>
      <c r="D58" t="s">
        <v>11</v>
      </c>
      <c r="E58" s="12">
        <v>8847.4585860000007</v>
      </c>
      <c r="F58" s="12">
        <v>2725737</v>
      </c>
      <c r="G58" s="12">
        <f>F58/E58</f>
        <v>308.08135166782682</v>
      </c>
      <c r="H58" s="14">
        <v>10480</v>
      </c>
      <c r="I58" s="14">
        <f>H58-E58</f>
        <v>1632.5414139999993</v>
      </c>
      <c r="J58" s="13">
        <f>I58/H58</f>
        <v>0.15577685248091597</v>
      </c>
      <c r="K58" s="1">
        <f>VLOOKUP(A58,grazing!$A$2:$E$193,5,FALSE)</f>
        <v>67.866074445704896</v>
      </c>
      <c r="L58" s="11">
        <f>F58/K58</f>
        <v>40163.469336666582</v>
      </c>
      <c r="M58" s="11">
        <f>L58/100</f>
        <v>401.63469336666583</v>
      </c>
      <c r="N58" s="14">
        <f>H58-M58</f>
        <v>10078.365306633334</v>
      </c>
      <c r="O58" s="13">
        <f>N58/H58</f>
        <v>0.9616760788772265</v>
      </c>
      <c r="P58" s="12"/>
      <c r="Q58" s="10"/>
    </row>
    <row r="59" spans="1:17" x14ac:dyDescent="0.3">
      <c r="A59">
        <v>81</v>
      </c>
      <c r="B59" t="s">
        <v>125</v>
      </c>
      <c r="C59" t="s">
        <v>126</v>
      </c>
      <c r="D59" t="s">
        <v>14</v>
      </c>
      <c r="E59" s="12">
        <v>82981.42628</v>
      </c>
      <c r="F59" s="12">
        <v>9423959</v>
      </c>
      <c r="G59" s="12">
        <f>F59/E59</f>
        <v>113.56708871454215</v>
      </c>
      <c r="H59" s="14">
        <v>83000</v>
      </c>
      <c r="I59" s="14">
        <f>H59-E59</f>
        <v>18.573720000000321</v>
      </c>
      <c r="J59" s="13">
        <f>I59/H59</f>
        <v>2.2377975903614846E-4</v>
      </c>
      <c r="K59" s="1">
        <f>VLOOKUP(A59,grazing!$A$2:$E$193,5,FALSE)</f>
        <v>41.451418062914847</v>
      </c>
      <c r="L59" s="11">
        <f>F59/K59</f>
        <v>227349.4958772301</v>
      </c>
      <c r="M59" s="11">
        <f>L59/100</f>
        <v>2273.4949587723008</v>
      </c>
      <c r="N59" s="14">
        <f>H59-M59</f>
        <v>80726.505041227705</v>
      </c>
      <c r="O59" s="13">
        <f>N59/H59</f>
        <v>0.97260849447262299</v>
      </c>
      <c r="P59" s="12"/>
      <c r="Q59" s="10"/>
    </row>
    <row r="60" spans="1:17" x14ac:dyDescent="0.3">
      <c r="A60">
        <v>83</v>
      </c>
      <c r="B60" t="s">
        <v>127</v>
      </c>
      <c r="C60" t="s">
        <v>128</v>
      </c>
      <c r="D60" t="s">
        <v>24</v>
      </c>
      <c r="E60" s="15">
        <f>F60/G60</f>
        <v>0</v>
      </c>
      <c r="F60" s="12">
        <v>0</v>
      </c>
      <c r="G60" s="15">
        <f>$G$20</f>
        <v>1607.9707465637969</v>
      </c>
      <c r="H60" s="14" t="e">
        <v>#N/A</v>
      </c>
      <c r="I60" s="14" t="e">
        <f>H60-E60</f>
        <v>#N/A</v>
      </c>
      <c r="J60" s="13" t="e">
        <f>I60/H60</f>
        <v>#N/A</v>
      </c>
      <c r="K60" s="2">
        <f>VLOOKUP(A60,grazing!$A$2:$E$193,5,FALSE)</f>
        <v>100.80718524928174</v>
      </c>
      <c r="L60" s="11">
        <f>F60/K60</f>
        <v>0</v>
      </c>
      <c r="M60" s="11">
        <f>L60/100</f>
        <v>0</v>
      </c>
      <c r="N60" s="14" t="e">
        <f>H60-M60</f>
        <v>#N/A</v>
      </c>
      <c r="O60" s="13" t="e">
        <f>N60/H60</f>
        <v>#N/A</v>
      </c>
      <c r="P60" s="12"/>
      <c r="Q60" s="10"/>
    </row>
    <row r="61" spans="1:17" x14ac:dyDescent="0.3">
      <c r="A61">
        <v>84</v>
      </c>
      <c r="B61" t="s">
        <v>129</v>
      </c>
      <c r="C61" t="s">
        <v>130</v>
      </c>
      <c r="D61" t="s">
        <v>27</v>
      </c>
      <c r="E61" s="12">
        <v>28616.35745</v>
      </c>
      <c r="F61" s="12">
        <v>21044140</v>
      </c>
      <c r="G61" s="12">
        <f>F61/E61</f>
        <v>735.3884936882489</v>
      </c>
      <c r="H61" s="14">
        <v>36070</v>
      </c>
      <c r="I61" s="14">
        <f>H61-E61</f>
        <v>7453.6425500000005</v>
      </c>
      <c r="J61" s="13">
        <f>I61/H61</f>
        <v>0.20664381896312728</v>
      </c>
      <c r="K61" s="1">
        <f>VLOOKUP(A61,grazing!$A$2:$E$193,5,FALSE)</f>
        <v>62.123963318138664</v>
      </c>
      <c r="L61" s="11">
        <f>F61/K61</f>
        <v>338744.32466956967</v>
      </c>
      <c r="M61" s="11">
        <f>L61/100</f>
        <v>3387.4432466956969</v>
      </c>
      <c r="N61" s="14">
        <f>H61-M61</f>
        <v>32682.556753304303</v>
      </c>
      <c r="O61" s="13">
        <f>N61/H61</f>
        <v>0.90608696294162194</v>
      </c>
      <c r="P61" s="12"/>
      <c r="Q61" s="10"/>
    </row>
    <row r="62" spans="1:17" x14ac:dyDescent="0.3">
      <c r="A62">
        <v>86</v>
      </c>
      <c r="B62" t="s">
        <v>131</v>
      </c>
      <c r="C62" t="s">
        <v>132</v>
      </c>
      <c r="D62" t="s">
        <v>19</v>
      </c>
      <c r="E62" s="12">
        <v>9.0282058309999993</v>
      </c>
      <c r="F62" s="12">
        <v>60678.97</v>
      </c>
      <c r="G62" s="12">
        <f>F62/E62</f>
        <v>6721.0441516128967</v>
      </c>
      <c r="H62" s="14">
        <v>10</v>
      </c>
      <c r="I62" s="14">
        <f>H62-E62</f>
        <v>0.97179416900000071</v>
      </c>
      <c r="J62" s="13">
        <f>I62/H62</f>
        <v>9.7179416900000065E-2</v>
      </c>
      <c r="K62" s="1">
        <f>VLOOKUP(A62,grazing!$A$2:$E$193,5,FALSE)</f>
        <v>118.0201084653436</v>
      </c>
      <c r="L62" s="11">
        <f>F62/K62</f>
        <v>514.14094419188132</v>
      </c>
      <c r="M62" s="11">
        <f>L62/100</f>
        <v>5.141409441918813</v>
      </c>
      <c r="N62" s="14">
        <f>H62-M62</f>
        <v>4.858590558081187</v>
      </c>
      <c r="O62" s="13">
        <f>N62/H62</f>
        <v>0.48585905580811872</v>
      </c>
      <c r="P62" s="12"/>
      <c r="Q62" s="10"/>
    </row>
    <row r="63" spans="1:17" x14ac:dyDescent="0.3">
      <c r="A63">
        <v>89</v>
      </c>
      <c r="B63" t="s">
        <v>133</v>
      </c>
      <c r="C63" t="s">
        <v>134</v>
      </c>
      <c r="D63" t="s">
        <v>19</v>
      </c>
      <c r="E63" s="12">
        <v>14255.77173</v>
      </c>
      <c r="F63" s="12">
        <v>19853740</v>
      </c>
      <c r="G63" s="12">
        <f>F63/E63</f>
        <v>1392.6808296333459</v>
      </c>
      <c r="H63" s="14">
        <v>17220</v>
      </c>
      <c r="I63" s="14">
        <f>H63-E63</f>
        <v>2964.2282699999996</v>
      </c>
      <c r="J63" s="13">
        <f>I63/H63</f>
        <v>0.17213869163763065</v>
      </c>
      <c r="K63" s="1">
        <f>VLOOKUP(A63,grazing!$A$2:$E$193,5,FALSE)</f>
        <v>84.811520153845038</v>
      </c>
      <c r="L63" s="11">
        <f>F63/K63</f>
        <v>234092.49078410611</v>
      </c>
      <c r="M63" s="11">
        <f>L63/100</f>
        <v>2340.9249078410612</v>
      </c>
      <c r="N63" s="14">
        <f>H63-M63</f>
        <v>14879.075092158939</v>
      </c>
      <c r="O63" s="13">
        <f>N63/H63</f>
        <v>0.86405778700109981</v>
      </c>
      <c r="P63" s="12"/>
      <c r="Q63" s="10"/>
    </row>
    <row r="64" spans="1:17" x14ac:dyDescent="0.3">
      <c r="A64">
        <v>90</v>
      </c>
      <c r="B64" t="s">
        <v>135</v>
      </c>
      <c r="C64" t="s">
        <v>136</v>
      </c>
      <c r="D64" t="s">
        <v>14</v>
      </c>
      <c r="E64" s="12">
        <v>106837.0361</v>
      </c>
      <c r="F64" s="12">
        <v>20970770</v>
      </c>
      <c r="G64" s="12">
        <f>F64/E64</f>
        <v>196.28745578800272</v>
      </c>
      <c r="H64" s="14">
        <v>107000</v>
      </c>
      <c r="I64" s="14">
        <f>H64-E64</f>
        <v>162.96390000000247</v>
      </c>
      <c r="J64" s="13">
        <f>I64/H64</f>
        <v>1.5230271028037613E-3</v>
      </c>
      <c r="K64" s="1">
        <f>VLOOKUP(A64,grazing!$A$2:$E$193,5,FALSE)</f>
        <v>28.040772406274531</v>
      </c>
      <c r="L64" s="11">
        <f>F64/K64</f>
        <v>747867.05930067331</v>
      </c>
      <c r="M64" s="11">
        <f>L64/100</f>
        <v>7478.6705930067328</v>
      </c>
      <c r="N64" s="14">
        <f>H64-M64</f>
        <v>99521.32940699326</v>
      </c>
      <c r="O64" s="13">
        <f>N64/H64</f>
        <v>0.93010588230834823</v>
      </c>
      <c r="P64" s="12"/>
      <c r="Q64" s="10"/>
    </row>
    <row r="65" spans="1:17" x14ac:dyDescent="0.3">
      <c r="A65">
        <v>91</v>
      </c>
      <c r="B65" t="s">
        <v>137</v>
      </c>
      <c r="C65" t="s">
        <v>138</v>
      </c>
      <c r="D65" t="s">
        <v>19</v>
      </c>
      <c r="E65" s="12">
        <v>9649.8676589999995</v>
      </c>
      <c r="F65" s="12">
        <v>920562.8</v>
      </c>
      <c r="G65" s="12">
        <f>F65/E65</f>
        <v>95.39641708365113</v>
      </c>
      <c r="H65" s="14">
        <v>12300</v>
      </c>
      <c r="I65" s="14">
        <f>H65-E65</f>
        <v>2650.1323410000005</v>
      </c>
      <c r="J65" s="13">
        <f>I65/H65</f>
        <v>0.21545791390243907</v>
      </c>
      <c r="K65" s="1">
        <f>VLOOKUP(A65,grazing!$A$2:$E$193,5,FALSE)</f>
        <v>49.284224949843555</v>
      </c>
      <c r="L65" s="11">
        <f>F65/K65</f>
        <v>18678.65023619332</v>
      </c>
      <c r="M65" s="11">
        <f>L65/100</f>
        <v>186.7865023619332</v>
      </c>
      <c r="N65" s="14">
        <f>H65-M65</f>
        <v>12113.213497638068</v>
      </c>
      <c r="O65" s="13">
        <f>N65/H65</f>
        <v>0.98481410549902992</v>
      </c>
      <c r="P65" s="12"/>
      <c r="Q65" s="10"/>
    </row>
    <row r="66" spans="1:17" x14ac:dyDescent="0.3">
      <c r="A66">
        <v>93</v>
      </c>
      <c r="B66" t="s">
        <v>139</v>
      </c>
      <c r="C66" t="s">
        <v>140</v>
      </c>
      <c r="D66" t="s">
        <v>19</v>
      </c>
      <c r="E66" s="12">
        <v>4815.2893899999999</v>
      </c>
      <c r="F66" s="12">
        <v>16607700</v>
      </c>
      <c r="G66" s="12">
        <f>F66/E66</f>
        <v>3448.9515904255964</v>
      </c>
      <c r="H66" s="14">
        <v>4900</v>
      </c>
      <c r="I66" s="14">
        <f>H66-E66</f>
        <v>84.710610000000088</v>
      </c>
      <c r="J66" s="13">
        <f>I66/H66</f>
        <v>1.7287879591836752E-2</v>
      </c>
      <c r="K66" s="1">
        <f>VLOOKUP(A66,grazing!$A$2:$E$193,5,FALSE)</f>
        <v>90.32418973104653</v>
      </c>
      <c r="L66" s="11">
        <f>F66/K66</f>
        <v>183867.68870500641</v>
      </c>
      <c r="M66" s="11">
        <f>L66/100</f>
        <v>1838.6768870500641</v>
      </c>
      <c r="N66" s="14">
        <f>H66-M66</f>
        <v>3061.3231129499359</v>
      </c>
      <c r="O66" s="13">
        <f>N66/H66</f>
        <v>0.62475981896937471</v>
      </c>
      <c r="P66" s="12"/>
      <c r="Q66" s="10"/>
    </row>
    <row r="67" spans="1:17" x14ac:dyDescent="0.3">
      <c r="A67">
        <v>95</v>
      </c>
      <c r="B67" t="s">
        <v>141</v>
      </c>
      <c r="C67" t="s">
        <v>142</v>
      </c>
      <c r="D67" t="s">
        <v>19</v>
      </c>
      <c r="E67" s="12">
        <v>13985.876459999999</v>
      </c>
      <c r="F67" s="12">
        <v>17341690</v>
      </c>
      <c r="G67" s="12">
        <f>F67/E67</f>
        <v>1239.943027496183</v>
      </c>
      <c r="H67" s="14">
        <v>17600</v>
      </c>
      <c r="I67" s="14">
        <f>H67-E67</f>
        <v>3614.1235400000005</v>
      </c>
      <c r="J67" s="13">
        <f>I67/H67</f>
        <v>0.20534792840909094</v>
      </c>
      <c r="K67" s="1">
        <f>VLOOKUP(A67,grazing!$A$2:$E$193,5,FALSE)</f>
        <v>93.915321710743669</v>
      </c>
      <c r="L67" s="11">
        <f>F67/K67</f>
        <v>184652.40478451297</v>
      </c>
      <c r="M67" s="11">
        <f>L67/100</f>
        <v>1846.5240478451296</v>
      </c>
      <c r="N67" s="14">
        <f>H67-M67</f>
        <v>15753.475952154869</v>
      </c>
      <c r="O67" s="13">
        <f>N67/H67</f>
        <v>0.89508386091789027</v>
      </c>
      <c r="P67" s="12"/>
      <c r="Q67" s="10"/>
    </row>
    <row r="68" spans="1:17" x14ac:dyDescent="0.3">
      <c r="A68">
        <v>96</v>
      </c>
      <c r="B68" t="s">
        <v>143</v>
      </c>
      <c r="C68" t="s">
        <v>144</v>
      </c>
      <c r="D68" t="s">
        <v>6</v>
      </c>
      <c r="E68" s="15">
        <f>F68/G68</f>
        <v>0.46810509096797237</v>
      </c>
      <c r="F68" s="12">
        <v>206.7</v>
      </c>
      <c r="G68" s="15">
        <f>$G$32</f>
        <v>441.56751120261231</v>
      </c>
      <c r="H68" s="14">
        <v>10</v>
      </c>
      <c r="I68" s="14">
        <f>H68-E68</f>
        <v>9.5318949090320277</v>
      </c>
      <c r="J68" s="13">
        <f>I68/H68</f>
        <v>0.95318949090320282</v>
      </c>
      <c r="K68" s="2">
        <f>VLOOKUP(A68,grazing!$A$2:$E$193,5,FALSE)</f>
        <v>69.926540226320924</v>
      </c>
      <c r="L68" s="11">
        <f>F68/K68</f>
        <v>2.9559592013419307</v>
      </c>
      <c r="M68" s="11">
        <f>L68/100</f>
        <v>2.9559592013419306E-2</v>
      </c>
      <c r="N68" s="14">
        <f>H68-M68</f>
        <v>9.9704404079865814</v>
      </c>
      <c r="O68" s="13">
        <f>N68/H68</f>
        <v>0.99704404079865816</v>
      </c>
      <c r="P68" s="12"/>
      <c r="Q68" s="10"/>
    </row>
    <row r="69" spans="1:17" x14ac:dyDescent="0.3">
      <c r="A69">
        <v>97</v>
      </c>
      <c r="B69" t="s">
        <v>145</v>
      </c>
      <c r="C69" t="s">
        <v>146</v>
      </c>
      <c r="D69" t="s">
        <v>27</v>
      </c>
      <c r="E69" s="12">
        <v>7320.3099499999998</v>
      </c>
      <c r="F69" s="12">
        <v>9529534</v>
      </c>
      <c r="G69" s="12">
        <f>F69/E69</f>
        <v>1301.7937853847295</v>
      </c>
      <c r="H69" s="14">
        <v>7740</v>
      </c>
      <c r="I69" s="14">
        <f>H69-E69</f>
        <v>419.69005000000016</v>
      </c>
      <c r="J69" s="13">
        <f>I69/H69</f>
        <v>5.4223520671834648E-2</v>
      </c>
      <c r="K69" s="1">
        <f>VLOOKUP(A69,grazing!$A$2:$E$193,5,FALSE)</f>
        <v>53.984705195968907</v>
      </c>
      <c r="L69" s="11">
        <f>F69/K69</f>
        <v>176522.84967394025</v>
      </c>
      <c r="M69" s="11">
        <f>L69/100</f>
        <v>1765.2284967394025</v>
      </c>
      <c r="N69" s="14">
        <f>H69-M69</f>
        <v>5974.7715032605975</v>
      </c>
      <c r="O69" s="13">
        <f>N69/H69</f>
        <v>0.77193430274684727</v>
      </c>
      <c r="P69" s="12"/>
      <c r="Q69" s="10"/>
    </row>
    <row r="70" spans="1:17" x14ac:dyDescent="0.3">
      <c r="A70">
        <v>98</v>
      </c>
      <c r="B70" t="s">
        <v>147</v>
      </c>
      <c r="C70" t="s">
        <v>148</v>
      </c>
      <c r="D70" t="s">
        <v>27</v>
      </c>
      <c r="E70" s="12">
        <v>2988.8039039999999</v>
      </c>
      <c r="F70" s="12">
        <v>3196398</v>
      </c>
      <c r="G70" s="12">
        <f>F70/E70</f>
        <v>1069.4572486746858</v>
      </c>
      <c r="H70" s="14">
        <v>3847.0000000000005</v>
      </c>
      <c r="I70" s="14">
        <f>H70-E70</f>
        <v>858.19609600000058</v>
      </c>
      <c r="J70" s="13">
        <f>I70/H70</f>
        <v>0.22308190694047322</v>
      </c>
      <c r="K70" s="1">
        <f>VLOOKUP(A70,grazing!$A$2:$E$193,5,FALSE)</f>
        <v>67.130891826304776</v>
      </c>
      <c r="L70" s="11">
        <f>F70/K70</f>
        <v>47614.412873739202</v>
      </c>
      <c r="M70" s="11">
        <f>L70/100</f>
        <v>476.14412873739201</v>
      </c>
      <c r="N70" s="14">
        <f>H70-M70</f>
        <v>3370.8558712626086</v>
      </c>
      <c r="O70" s="13">
        <f>N70/H70</f>
        <v>0.87622975598196207</v>
      </c>
      <c r="P70" s="12"/>
      <c r="Q70" s="10"/>
    </row>
    <row r="71" spans="1:17" x14ac:dyDescent="0.3">
      <c r="A71">
        <v>99</v>
      </c>
      <c r="B71" t="s">
        <v>149</v>
      </c>
      <c r="C71" t="s">
        <v>150</v>
      </c>
      <c r="D71" t="s">
        <v>11</v>
      </c>
      <c r="E71" s="12">
        <v>1234.342034</v>
      </c>
      <c r="F71" s="12">
        <v>2284224</v>
      </c>
      <c r="G71" s="12">
        <f>F71/E71</f>
        <v>1850.5600045052017</v>
      </c>
      <c r="H71" s="14">
        <v>18660</v>
      </c>
      <c r="I71" s="14">
        <f>H71-E71</f>
        <v>17425.657965999999</v>
      </c>
      <c r="J71" s="13">
        <f>I71/H71</f>
        <v>0.93385090921757763</v>
      </c>
      <c r="K71" s="1">
        <f>VLOOKUP(A71,grazing!$A$2:$E$193,5,FALSE)</f>
        <v>29.184101959600138</v>
      </c>
      <c r="L71" s="11">
        <f>F71/K71</f>
        <v>78269.463393531027</v>
      </c>
      <c r="M71" s="11">
        <f>L71/100</f>
        <v>782.69463393531032</v>
      </c>
      <c r="N71" s="14">
        <f>H71-M71</f>
        <v>17877.305366064691</v>
      </c>
      <c r="O71" s="13">
        <f>N71/H71</f>
        <v>0.95805494994987628</v>
      </c>
      <c r="P71" s="12"/>
      <c r="Q71" s="10"/>
    </row>
    <row r="72" spans="1:17" x14ac:dyDescent="0.3">
      <c r="A72">
        <v>100</v>
      </c>
      <c r="B72" t="s">
        <v>151</v>
      </c>
      <c r="C72" t="s">
        <v>152</v>
      </c>
      <c r="D72" t="s">
        <v>6</v>
      </c>
      <c r="E72" s="12">
        <v>93888.435679999995</v>
      </c>
      <c r="F72" s="12">
        <v>976327500</v>
      </c>
      <c r="G72" s="16">
        <f>F72/E72</f>
        <v>10398.804633699698</v>
      </c>
      <c r="H72" s="14">
        <v>102960</v>
      </c>
      <c r="I72" s="14">
        <f>H72-E72</f>
        <v>9071.564320000005</v>
      </c>
      <c r="J72" s="13">
        <f>I72/H72</f>
        <v>8.8107656565656611E-2</v>
      </c>
      <c r="K72" s="1">
        <f>VLOOKUP(A72,grazing!$A$2:$E$193,5,FALSE)</f>
        <v>27.974896656782494</v>
      </c>
      <c r="L72" s="11">
        <f>F72/K72</f>
        <v>34900128.92552688</v>
      </c>
      <c r="M72" s="11">
        <f>L72/100</f>
        <v>349001.28925526881</v>
      </c>
      <c r="N72" s="14">
        <f>H72-M72</f>
        <v>-246041.28925526881</v>
      </c>
      <c r="O72" s="13">
        <f>N72/H72</f>
        <v>-2.3896784115702099</v>
      </c>
      <c r="P72" s="12"/>
      <c r="Q72" s="10"/>
    </row>
    <row r="73" spans="1:17" x14ac:dyDescent="0.3">
      <c r="A73">
        <v>101</v>
      </c>
      <c r="B73" t="s">
        <v>153</v>
      </c>
      <c r="C73" t="s">
        <v>154</v>
      </c>
      <c r="D73" t="s">
        <v>6</v>
      </c>
      <c r="E73" s="12">
        <v>92416.743449999994</v>
      </c>
      <c r="F73" s="12">
        <v>112327900</v>
      </c>
      <c r="G73" s="12">
        <f>F73/E73</f>
        <v>1215.4496664424503</v>
      </c>
      <c r="H73" s="14">
        <v>110000</v>
      </c>
      <c r="I73" s="14">
        <f>H73-E73</f>
        <v>17583.256550000006</v>
      </c>
      <c r="J73" s="13">
        <f>I73/H73</f>
        <v>0.15984778681818188</v>
      </c>
      <c r="K73" s="1">
        <f>VLOOKUP(A73,grazing!$A$2:$E$193,5,FALSE)</f>
        <v>87.810631160468731</v>
      </c>
      <c r="L73" s="11">
        <f>F73/K73</f>
        <v>1279206.1566523467</v>
      </c>
      <c r="M73" s="11">
        <f>L73/100</f>
        <v>12792.061566523467</v>
      </c>
      <c r="N73" s="14">
        <f>H73-M73</f>
        <v>97207.938433476535</v>
      </c>
      <c r="O73" s="13">
        <f>N73/H73</f>
        <v>0.88370853121342308</v>
      </c>
      <c r="P73" s="12"/>
      <c r="Q73" s="10"/>
    </row>
    <row r="74" spans="1:17" x14ac:dyDescent="0.3">
      <c r="A74">
        <v>102</v>
      </c>
      <c r="B74" t="s">
        <v>155</v>
      </c>
      <c r="C74" t="s">
        <v>156</v>
      </c>
      <c r="D74" t="s">
        <v>6</v>
      </c>
      <c r="E74" s="12">
        <v>115058.262</v>
      </c>
      <c r="F74" s="12">
        <v>35557020</v>
      </c>
      <c r="G74" s="12">
        <f>F74/E74</f>
        <v>309.03491311210661</v>
      </c>
      <c r="H74" s="14">
        <v>294770</v>
      </c>
      <c r="I74" s="14">
        <f>H74-E74</f>
        <v>179711.73800000001</v>
      </c>
      <c r="J74" s="13">
        <f>I74/H74</f>
        <v>0.60966766631611091</v>
      </c>
      <c r="K74" s="1">
        <f>VLOOKUP(A74,grazing!$A$2:$E$193,5,FALSE)</f>
        <v>10.077744358809502</v>
      </c>
      <c r="L74" s="11">
        <f>F74/K74</f>
        <v>3528271.6780682853</v>
      </c>
      <c r="M74" s="11">
        <f>L74/100</f>
        <v>35282.716780682851</v>
      </c>
      <c r="N74" s="14">
        <f>H74-M74</f>
        <v>259487.28321931715</v>
      </c>
      <c r="O74" s="13">
        <f>N74/H74</f>
        <v>0.88030424812334074</v>
      </c>
      <c r="P74" s="12"/>
      <c r="Q74" s="10"/>
    </row>
    <row r="75" spans="1:17" x14ac:dyDescent="0.3">
      <c r="A75">
        <v>103</v>
      </c>
      <c r="B75" t="s">
        <v>157</v>
      </c>
      <c r="C75" t="s">
        <v>158</v>
      </c>
      <c r="D75" t="s">
        <v>6</v>
      </c>
      <c r="E75" s="12">
        <v>27247.849829999999</v>
      </c>
      <c r="F75" s="12">
        <v>6402979</v>
      </c>
      <c r="G75" s="12">
        <f>F75/E75</f>
        <v>234.99024840302417</v>
      </c>
      <c r="H75" s="14">
        <v>40000</v>
      </c>
      <c r="I75" s="14">
        <f>H75-E75</f>
        <v>12752.150170000001</v>
      </c>
      <c r="J75" s="13">
        <f>I75/H75</f>
        <v>0.31880375425000002</v>
      </c>
      <c r="K75" s="1">
        <f>VLOOKUP(A75,grazing!$A$2:$E$193,5,FALSE)</f>
        <v>6.5508460488213496</v>
      </c>
      <c r="L75" s="11">
        <f>F75/K75</f>
        <v>977427.79364385246</v>
      </c>
      <c r="M75" s="11">
        <f>L75/100</f>
        <v>9774.2779364385242</v>
      </c>
      <c r="N75" s="14">
        <f>H75-M75</f>
        <v>30225.722063561476</v>
      </c>
      <c r="O75" s="13">
        <f>N75/H75</f>
        <v>0.75564305158903688</v>
      </c>
      <c r="P75" s="12"/>
      <c r="Q75" s="10"/>
    </row>
    <row r="76" spans="1:17" x14ac:dyDescent="0.3">
      <c r="A76">
        <v>104</v>
      </c>
      <c r="B76" t="s">
        <v>159</v>
      </c>
      <c r="C76" t="s">
        <v>160</v>
      </c>
      <c r="D76" t="s">
        <v>27</v>
      </c>
      <c r="E76" s="12">
        <v>32741.288100000002</v>
      </c>
      <c r="F76" s="12">
        <v>44293930</v>
      </c>
      <c r="G76" s="12">
        <f>F76/E76</f>
        <v>1352.8462858490896</v>
      </c>
      <c r="H76" s="14">
        <v>41510</v>
      </c>
      <c r="I76" s="14">
        <f>H76-E76</f>
        <v>8768.7118999999984</v>
      </c>
      <c r="J76" s="13">
        <f>I76/H76</f>
        <v>0.21124336063599128</v>
      </c>
      <c r="K76" s="1">
        <f>VLOOKUP(A76,grazing!$A$2:$E$193,5,FALSE)</f>
        <v>85.11959210365319</v>
      </c>
      <c r="L76" s="11">
        <f>F76/K76</f>
        <v>520372.91186806542</v>
      </c>
      <c r="M76" s="11">
        <f>L76/100</f>
        <v>5203.7291186806542</v>
      </c>
      <c r="N76" s="14">
        <f>H76-M76</f>
        <v>36306.270881319346</v>
      </c>
      <c r="O76" s="13">
        <f>N76/H76</f>
        <v>0.87463914433436152</v>
      </c>
      <c r="P76" s="12"/>
      <c r="Q76" s="10"/>
    </row>
    <row r="77" spans="1:17" x14ac:dyDescent="0.3">
      <c r="A77">
        <v>105</v>
      </c>
      <c r="B77" t="s">
        <v>161</v>
      </c>
      <c r="C77" t="s">
        <v>162</v>
      </c>
      <c r="D77" t="s">
        <v>6</v>
      </c>
      <c r="E77" s="12">
        <v>96.874434350000001</v>
      </c>
      <c r="F77" s="12">
        <v>6334223</v>
      </c>
      <c r="G77" s="16">
        <f>F77/E77</f>
        <v>65385.909528151999</v>
      </c>
      <c r="H77" s="14">
        <v>1400</v>
      </c>
      <c r="I77" s="14">
        <f>H77-E77</f>
        <v>1303.12556565</v>
      </c>
      <c r="J77" s="13">
        <f>I77/H77</f>
        <v>0.93080397546428573</v>
      </c>
      <c r="K77" s="1">
        <f>VLOOKUP(A77,grazing!$A$2:$E$193,5,FALSE)</f>
        <v>48.328083218487023</v>
      </c>
      <c r="L77" s="11">
        <f>F77/K77</f>
        <v>131067.12656828399</v>
      </c>
      <c r="M77" s="11">
        <f>L77/100</f>
        <v>1310.6712656828399</v>
      </c>
      <c r="N77" s="14">
        <f>H77-M77</f>
        <v>89.32873431716007</v>
      </c>
      <c r="O77" s="13">
        <f>N77/H77</f>
        <v>6.3806238797971482E-2</v>
      </c>
      <c r="P77" s="12"/>
      <c r="Q77" s="10"/>
    </row>
    <row r="78" spans="1:17" x14ac:dyDescent="0.3">
      <c r="A78">
        <v>106</v>
      </c>
      <c r="B78" t="s">
        <v>163</v>
      </c>
      <c r="C78" t="s">
        <v>164</v>
      </c>
      <c r="D78" t="s">
        <v>27</v>
      </c>
      <c r="E78" s="12">
        <v>32562.17265</v>
      </c>
      <c r="F78" s="12">
        <v>61411130</v>
      </c>
      <c r="G78" s="12">
        <f>F78/E78</f>
        <v>1885.9653703113695</v>
      </c>
      <c r="H78" s="14">
        <v>62310</v>
      </c>
      <c r="I78" s="14">
        <f>H78-E78</f>
        <v>29747.82735</v>
      </c>
      <c r="J78" s="13">
        <f>I78/H78</f>
        <v>0.47741658401540682</v>
      </c>
      <c r="K78" s="1">
        <f>VLOOKUP(A78,grazing!$A$2:$E$193,5,FALSE)</f>
        <v>79.335328475449046</v>
      </c>
      <c r="L78" s="11">
        <f>F78/K78</f>
        <v>774070.40696887218</v>
      </c>
      <c r="M78" s="11">
        <f>L78/100</f>
        <v>7740.7040696887216</v>
      </c>
      <c r="N78" s="14">
        <f>H78-M78</f>
        <v>54569.29593031128</v>
      </c>
      <c r="O78" s="13">
        <f>N78/H78</f>
        <v>0.87577107896503414</v>
      </c>
      <c r="P78" s="12"/>
      <c r="Q78" s="10"/>
    </row>
    <row r="79" spans="1:17" x14ac:dyDescent="0.3">
      <c r="A79">
        <v>107</v>
      </c>
      <c r="B79" t="s">
        <v>165</v>
      </c>
      <c r="C79" t="s">
        <v>166</v>
      </c>
      <c r="D79" t="s">
        <v>14</v>
      </c>
      <c r="E79" s="12">
        <v>129801.5094</v>
      </c>
      <c r="F79" s="12">
        <v>10745230</v>
      </c>
      <c r="G79" s="12">
        <f>F79/E79</f>
        <v>82.782011162036611</v>
      </c>
      <c r="H79" s="14">
        <v>132000</v>
      </c>
      <c r="I79" s="14">
        <f>H79-E79</f>
        <v>2198.4906000000046</v>
      </c>
      <c r="J79" s="13">
        <f>I79/H79</f>
        <v>1.6655231818181852E-2</v>
      </c>
      <c r="K79" s="1">
        <f>VLOOKUP(A79,grazing!$A$2:$E$193,5,FALSE)</f>
        <v>54.643630145067064</v>
      </c>
      <c r="L79" s="11">
        <f>F79/K79</f>
        <v>196641.9502414779</v>
      </c>
      <c r="M79" s="11">
        <f>L79/100</f>
        <v>1966.4195024147789</v>
      </c>
      <c r="N79" s="14">
        <f>H79-M79</f>
        <v>130033.58049758522</v>
      </c>
      <c r="O79" s="13">
        <f>N79/H79</f>
        <v>0.98510288255746381</v>
      </c>
      <c r="P79" s="12"/>
      <c r="Q79" s="10"/>
    </row>
    <row r="80" spans="1:17" x14ac:dyDescent="0.3">
      <c r="A80">
        <v>108</v>
      </c>
      <c r="B80" t="s">
        <v>167</v>
      </c>
      <c r="C80" t="s">
        <v>168</v>
      </c>
      <c r="D80" t="s">
        <v>6</v>
      </c>
      <c r="E80" s="12">
        <v>1872364.51</v>
      </c>
      <c r="F80" s="12">
        <v>83453930</v>
      </c>
      <c r="G80" s="12">
        <f>F80/E80</f>
        <v>44.571412005667632</v>
      </c>
      <c r="H80" s="14">
        <v>1875524</v>
      </c>
      <c r="I80" s="14">
        <f>H80-E80</f>
        <v>3159.4899999999907</v>
      </c>
      <c r="J80" s="13">
        <f>I80/H80</f>
        <v>1.6845905464286197E-3</v>
      </c>
      <c r="K80" s="1">
        <f>VLOOKUP(A80,grazing!$A$2:$E$193,5,FALSE)</f>
        <v>13.2833342984304</v>
      </c>
      <c r="L80" s="11">
        <f>F80/K80</f>
        <v>6282604.0604775846</v>
      </c>
      <c r="M80" s="11">
        <f>L80/100</f>
        <v>62826.040604775844</v>
      </c>
      <c r="N80" s="14">
        <f>H80-M80</f>
        <v>1812697.9593952242</v>
      </c>
      <c r="O80" s="13">
        <f>N80/H80</f>
        <v>0.9665021398794279</v>
      </c>
      <c r="P80" s="12"/>
      <c r="Q80" s="10"/>
    </row>
    <row r="81" spans="1:17" x14ac:dyDescent="0.3">
      <c r="A81">
        <v>109</v>
      </c>
      <c r="B81" t="s">
        <v>169</v>
      </c>
      <c r="C81" t="s">
        <v>170</v>
      </c>
      <c r="D81" t="s">
        <v>19</v>
      </c>
      <c r="E81" s="12">
        <v>2220.6908199999998</v>
      </c>
      <c r="F81" s="12">
        <v>2670910</v>
      </c>
      <c r="G81" s="12">
        <f>F81/E81</f>
        <v>1202.7383442779308</v>
      </c>
      <c r="H81" s="14">
        <v>2290</v>
      </c>
      <c r="I81" s="14">
        <f>H81-E81</f>
        <v>69.309180000000197</v>
      </c>
      <c r="J81" s="13">
        <f>I81/H81</f>
        <v>3.0266017467248996E-2</v>
      </c>
      <c r="K81" s="1">
        <f>VLOOKUP(A81,grazing!$A$2:$E$193,5,FALSE)</f>
        <v>122.71238457805683</v>
      </c>
      <c r="L81" s="11">
        <f>F81/K81</f>
        <v>21765.610775015502</v>
      </c>
      <c r="M81" s="11">
        <f>L81/100</f>
        <v>217.65610775015503</v>
      </c>
      <c r="N81" s="14">
        <f>H81-M81</f>
        <v>2072.3438922498449</v>
      </c>
      <c r="O81" s="13">
        <f>N81/H81</f>
        <v>0.90495366473792349</v>
      </c>
      <c r="P81" s="12"/>
      <c r="Q81" s="10"/>
    </row>
    <row r="82" spans="1:17" x14ac:dyDescent="0.3">
      <c r="A82">
        <v>110</v>
      </c>
      <c r="B82" t="s">
        <v>171</v>
      </c>
      <c r="C82" t="s">
        <v>172</v>
      </c>
      <c r="D82" t="s">
        <v>6</v>
      </c>
      <c r="E82" s="12">
        <v>3004.3880519999998</v>
      </c>
      <c r="F82" s="12">
        <v>37803060</v>
      </c>
      <c r="G82" s="16">
        <f>F82/E82</f>
        <v>12582.61560946988</v>
      </c>
      <c r="H82" s="14">
        <v>6130</v>
      </c>
      <c r="I82" s="14">
        <f>H82-E82</f>
        <v>3125.6119480000002</v>
      </c>
      <c r="J82" s="13">
        <f>I82/H82</f>
        <v>0.50988775660685159</v>
      </c>
      <c r="K82" s="1">
        <f>VLOOKUP(A82,grazing!$A$2:$E$193,5,FALSE)</f>
        <v>79.663171814477224</v>
      </c>
      <c r="L82" s="11">
        <f>F82/K82</f>
        <v>474536.21465182526</v>
      </c>
      <c r="M82" s="11">
        <f>L82/100</f>
        <v>4745.3621465182523</v>
      </c>
      <c r="N82" s="14">
        <f>H82-M82</f>
        <v>1384.6378534817477</v>
      </c>
      <c r="O82" s="13">
        <f>N82/H82</f>
        <v>0.22587893205248738</v>
      </c>
      <c r="P82" s="12"/>
      <c r="Q82" s="10"/>
    </row>
    <row r="83" spans="1:17" x14ac:dyDescent="0.3">
      <c r="A83">
        <v>112</v>
      </c>
      <c r="B83" t="s">
        <v>173</v>
      </c>
      <c r="C83" t="s">
        <v>174</v>
      </c>
      <c r="D83" t="s">
        <v>6</v>
      </c>
      <c r="E83" s="12">
        <v>4498.2882579999996</v>
      </c>
      <c r="F83" s="12">
        <v>2056944</v>
      </c>
      <c r="G83" s="12">
        <f>F83/E83</f>
        <v>457.27260727273745</v>
      </c>
      <c r="H83" s="14">
        <v>7420</v>
      </c>
      <c r="I83" s="14">
        <f>H83-E83</f>
        <v>2921.7117420000004</v>
      </c>
      <c r="J83" s="13">
        <f>I83/H83</f>
        <v>0.39376169029649599</v>
      </c>
      <c r="K83" s="1">
        <f>VLOOKUP(A83,grazing!$A$2:$E$193,5,FALSE)</f>
        <v>11.899425400936051</v>
      </c>
      <c r="L83" s="11">
        <f>F83/K83</f>
        <v>172860.78366760409</v>
      </c>
      <c r="M83" s="11">
        <f>L83/100</f>
        <v>1728.607836676041</v>
      </c>
      <c r="N83" s="14">
        <f>H83-M83</f>
        <v>5691.3921633239588</v>
      </c>
      <c r="O83" s="13">
        <f>N83/H83</f>
        <v>0.7670339842754661</v>
      </c>
      <c r="P83" s="12"/>
      <c r="Q83" s="10"/>
    </row>
    <row r="84" spans="1:17" x14ac:dyDescent="0.3">
      <c r="A84">
        <v>113</v>
      </c>
      <c r="B84" t="s">
        <v>175</v>
      </c>
      <c r="C84" t="s">
        <v>176</v>
      </c>
      <c r="D84" t="s">
        <v>6</v>
      </c>
      <c r="E84" s="12">
        <v>87930.111290000001</v>
      </c>
      <c r="F84" s="12">
        <v>23591490</v>
      </c>
      <c r="G84" s="12">
        <f>F84/E84</f>
        <v>268.29819334805029</v>
      </c>
      <c r="H84" s="14">
        <v>92399</v>
      </c>
      <c r="I84" s="14">
        <f>H84-E84</f>
        <v>4468.8887099999993</v>
      </c>
      <c r="J84" s="13">
        <f>I84/H84</f>
        <v>4.8365119860604544E-2</v>
      </c>
      <c r="K84" s="1">
        <f>VLOOKUP(A84,grazing!$A$2:$E$193,5,FALSE)</f>
        <v>22.117393967546747</v>
      </c>
      <c r="L84" s="11">
        <f>F84/K84</f>
        <v>1066648.7215725426</v>
      </c>
      <c r="M84" s="11">
        <f>L84/100</f>
        <v>10666.487215725425</v>
      </c>
      <c r="N84" s="14">
        <f>H84-M84</f>
        <v>81732.512784274571</v>
      </c>
      <c r="O84" s="13">
        <f>N84/H84</f>
        <v>0.88456057732523696</v>
      </c>
      <c r="P84" s="12"/>
      <c r="Q84" s="10"/>
    </row>
    <row r="85" spans="1:17" x14ac:dyDescent="0.3">
      <c r="A85">
        <v>114</v>
      </c>
      <c r="B85" t="s">
        <v>177</v>
      </c>
      <c r="C85" t="s">
        <v>178</v>
      </c>
      <c r="D85" t="s">
        <v>14</v>
      </c>
      <c r="E85" s="12">
        <v>207011.3309</v>
      </c>
      <c r="F85" s="12">
        <v>268540400</v>
      </c>
      <c r="G85" s="12">
        <f>F85/E85</f>
        <v>1297.2256099822987</v>
      </c>
      <c r="H85" s="14">
        <v>213000</v>
      </c>
      <c r="I85" s="14">
        <f>H85-E85</f>
        <v>5988.6690999999992</v>
      </c>
      <c r="J85" s="13">
        <f>I85/H85</f>
        <v>2.8115817370892016E-2</v>
      </c>
      <c r="K85" s="1">
        <f>VLOOKUP(A85,grazing!$A$2:$E$193,5,FALSE)</f>
        <v>36.428536680774101</v>
      </c>
      <c r="L85" s="11">
        <f>F85/K85</f>
        <v>7371704.2864839435</v>
      </c>
      <c r="M85" s="11">
        <f>L85/100</f>
        <v>73717.04286483943</v>
      </c>
      <c r="N85" s="14">
        <f>H85-M85</f>
        <v>139282.95713516057</v>
      </c>
      <c r="O85" s="13">
        <f>N85/H85</f>
        <v>0.65391059687868813</v>
      </c>
      <c r="P85" s="12"/>
      <c r="Q85" s="10"/>
    </row>
    <row r="86" spans="1:17" x14ac:dyDescent="0.3">
      <c r="A86">
        <v>115</v>
      </c>
      <c r="B86" t="s">
        <v>179</v>
      </c>
      <c r="C86" t="s">
        <v>180</v>
      </c>
      <c r="D86" t="s">
        <v>6</v>
      </c>
      <c r="E86" s="12">
        <v>11227.429630000001</v>
      </c>
      <c r="F86" s="12">
        <v>14525550</v>
      </c>
      <c r="G86" s="12">
        <f>F86/E86</f>
        <v>1293.7556037926377</v>
      </c>
      <c r="H86" s="14">
        <v>15000</v>
      </c>
      <c r="I86" s="14">
        <f>H86-E86</f>
        <v>3772.5703699999995</v>
      </c>
      <c r="J86" s="13">
        <f>I86/H86</f>
        <v>0.25150469133333331</v>
      </c>
      <c r="K86" s="1">
        <f>VLOOKUP(A86,grazing!$A$2:$E$193,5,FALSE)</f>
        <v>52.574308191882011</v>
      </c>
      <c r="L86" s="11">
        <f>F86/K86</f>
        <v>276286.08914806199</v>
      </c>
      <c r="M86" s="11">
        <f>L86/100</f>
        <v>2762.86089148062</v>
      </c>
      <c r="N86" s="14">
        <f>H86-M86</f>
        <v>12237.139108519379</v>
      </c>
      <c r="O86" s="13">
        <f>N86/H86</f>
        <v>0.81580927390129199</v>
      </c>
      <c r="P86" s="12"/>
      <c r="Q86" s="10"/>
    </row>
    <row r="87" spans="1:17" x14ac:dyDescent="0.3">
      <c r="A87">
        <v>116</v>
      </c>
      <c r="B87" t="s">
        <v>181</v>
      </c>
      <c r="C87" t="s">
        <v>182</v>
      </c>
      <c r="D87" t="s">
        <v>6</v>
      </c>
      <c r="E87" s="12">
        <v>458.11508420000001</v>
      </c>
      <c r="F87" s="12">
        <v>5267780</v>
      </c>
      <c r="G87" s="16">
        <f>F87/E87</f>
        <v>11498.813686082944</v>
      </c>
      <c r="H87" s="14">
        <v>500</v>
      </c>
      <c r="I87" s="14">
        <f>H87-E87</f>
        <v>41.884915799999987</v>
      </c>
      <c r="J87" s="13">
        <f>I87/H87</f>
        <v>8.3769831599999969E-2</v>
      </c>
      <c r="K87" s="1">
        <f>VLOOKUP(A87,grazing!$A$2:$E$193,5,FALSE)</f>
        <v>41.498182749819307</v>
      </c>
      <c r="L87" s="11">
        <f>F87/K87</f>
        <v>126940.01642813954</v>
      </c>
      <c r="M87" s="11">
        <f>L87/100</f>
        <v>1269.4001642813955</v>
      </c>
      <c r="N87" s="14">
        <f>H87-M87</f>
        <v>-769.40016428139552</v>
      </c>
      <c r="O87" s="13">
        <f>N87/H87</f>
        <v>-1.5388003285627911</v>
      </c>
      <c r="P87" s="12"/>
      <c r="Q87" s="10"/>
    </row>
    <row r="88" spans="1:17" x14ac:dyDescent="0.3">
      <c r="A88">
        <v>117</v>
      </c>
      <c r="B88" t="s">
        <v>183</v>
      </c>
      <c r="C88" t="s">
        <v>184</v>
      </c>
      <c r="D88" t="s">
        <v>6</v>
      </c>
      <c r="E88" s="12">
        <v>528.73442480000006</v>
      </c>
      <c r="F88" s="12">
        <v>62345870</v>
      </c>
      <c r="G88" s="16">
        <f>F88/E88</f>
        <v>117915.28426314033</v>
      </c>
      <c r="H88" s="14">
        <v>580</v>
      </c>
      <c r="I88" s="14">
        <f>H88-E88</f>
        <v>51.265575199999944</v>
      </c>
      <c r="J88" s="13">
        <f>I88/H88</f>
        <v>8.8388922758620592E-2</v>
      </c>
      <c r="K88" s="1">
        <f>VLOOKUP(A88,grazing!$A$2:$E$193,5,FALSE)</f>
        <v>72.912007534870071</v>
      </c>
      <c r="L88" s="11">
        <f>F88/K88</f>
        <v>855083.71128285246</v>
      </c>
      <c r="M88" s="11">
        <f>L88/100</f>
        <v>8550.8371128285253</v>
      </c>
      <c r="N88" s="14">
        <f>H88-M88</f>
        <v>-7970.8371128285253</v>
      </c>
      <c r="O88" s="13">
        <f>N88/H88</f>
        <v>-13.742822608325044</v>
      </c>
      <c r="P88" s="12"/>
      <c r="Q88" s="10"/>
    </row>
    <row r="89" spans="1:17" x14ac:dyDescent="0.3">
      <c r="A89">
        <v>118</v>
      </c>
      <c r="B89" t="s">
        <v>185</v>
      </c>
      <c r="C89" t="s">
        <v>186</v>
      </c>
      <c r="D89" t="s">
        <v>6</v>
      </c>
      <c r="E89" s="12">
        <v>1360</v>
      </c>
      <c r="F89" s="12">
        <v>1005234</v>
      </c>
      <c r="G89" s="12">
        <f>F89/E89</f>
        <v>739.14264705882351</v>
      </c>
      <c r="H89" s="14">
        <v>1360</v>
      </c>
      <c r="I89" s="14">
        <f>H89-E89</f>
        <v>0</v>
      </c>
      <c r="J89" s="13">
        <f>I89/H89</f>
        <v>0</v>
      </c>
      <c r="K89" s="1">
        <f>VLOOKUP(A89,grazing!$A$2:$E$193,5,FALSE)</f>
        <v>0.92522679819084896</v>
      </c>
      <c r="L89" s="11">
        <f>F89/K89</f>
        <v>1086473.070133284</v>
      </c>
      <c r="M89" s="11">
        <f>L89/100</f>
        <v>10864.730701332839</v>
      </c>
      <c r="N89" s="14">
        <f>H89-M89</f>
        <v>-9504.7307013328391</v>
      </c>
      <c r="O89" s="13">
        <f>N89/H89</f>
        <v>-6.9887725745094409</v>
      </c>
      <c r="P89" s="12"/>
      <c r="Q89" s="10"/>
    </row>
    <row r="90" spans="1:17" x14ac:dyDescent="0.3">
      <c r="A90">
        <v>119</v>
      </c>
      <c r="B90" t="s">
        <v>187</v>
      </c>
      <c r="C90" t="s">
        <v>188</v>
      </c>
      <c r="D90" t="s">
        <v>27</v>
      </c>
      <c r="E90" s="12">
        <v>5958.8552380000001</v>
      </c>
      <c r="F90" s="12">
        <v>4626809</v>
      </c>
      <c r="G90" s="12">
        <f>F90/E90</f>
        <v>776.45937268194461</v>
      </c>
      <c r="H90" s="14">
        <v>6570</v>
      </c>
      <c r="I90" s="14">
        <f>H90-E90</f>
        <v>611.1447619999999</v>
      </c>
      <c r="J90" s="13">
        <f>I90/H90</f>
        <v>9.3020511719939108E-2</v>
      </c>
      <c r="K90" s="1">
        <f>VLOOKUP(A90,grazing!$A$2:$E$193,5,FALSE)</f>
        <v>52.605627867054267</v>
      </c>
      <c r="L90" s="11">
        <f>F90/K90</f>
        <v>87952.73790273811</v>
      </c>
      <c r="M90" s="11">
        <f>L90/100</f>
        <v>879.52737902738113</v>
      </c>
      <c r="N90" s="14">
        <f>H90-M90</f>
        <v>5690.4726209726186</v>
      </c>
      <c r="O90" s="13">
        <f>N90/H90</f>
        <v>0.86612977488167708</v>
      </c>
      <c r="P90" s="12"/>
      <c r="Q90" s="10"/>
    </row>
    <row r="91" spans="1:17" x14ac:dyDescent="0.3">
      <c r="A91">
        <v>120</v>
      </c>
      <c r="B91" t="s">
        <v>189</v>
      </c>
      <c r="C91" t="s">
        <v>190</v>
      </c>
      <c r="D91" t="s">
        <v>6</v>
      </c>
      <c r="E91" s="12">
        <v>6567.0027330000003</v>
      </c>
      <c r="F91" s="12">
        <v>9182088</v>
      </c>
      <c r="G91" s="12">
        <f>F91/E91</f>
        <v>1398.2159553336064</v>
      </c>
      <c r="H91" s="14">
        <v>6800</v>
      </c>
      <c r="I91" s="14">
        <f>H91-E91</f>
        <v>232.99726699999974</v>
      </c>
      <c r="J91" s="13">
        <f>I91/H91</f>
        <v>3.4264303970588196E-2</v>
      </c>
      <c r="K91" s="1">
        <f>VLOOKUP(A91,grazing!$A$2:$E$193,5,FALSE)</f>
        <v>76.122892454928063</v>
      </c>
      <c r="L91" s="11">
        <f>F91/K91</f>
        <v>120621.90103242152</v>
      </c>
      <c r="M91" s="11">
        <f>L91/100</f>
        <v>1206.2190103242151</v>
      </c>
      <c r="N91" s="14">
        <f>H91-M91</f>
        <v>5593.7809896757844</v>
      </c>
      <c r="O91" s="13">
        <f>N91/H91</f>
        <v>0.82261485142290947</v>
      </c>
      <c r="P91" s="12"/>
      <c r="Q91" s="10"/>
    </row>
    <row r="92" spans="1:17" x14ac:dyDescent="0.3">
      <c r="A92">
        <v>121</v>
      </c>
      <c r="B92" t="s">
        <v>191</v>
      </c>
      <c r="C92" t="s">
        <v>192</v>
      </c>
      <c r="D92" t="s">
        <v>6</v>
      </c>
      <c r="E92" s="12">
        <v>3568.8868210000001</v>
      </c>
      <c r="F92" s="12">
        <v>980776.2</v>
      </c>
      <c r="G92" s="12">
        <f>F92/E92</f>
        <v>274.81291763833156</v>
      </c>
      <c r="H92" s="14">
        <v>4000</v>
      </c>
      <c r="I92" s="14">
        <f>H92-E92</f>
        <v>431.11317899999995</v>
      </c>
      <c r="J92" s="13">
        <f>I92/H92</f>
        <v>0.10777829474999999</v>
      </c>
      <c r="K92" s="1">
        <f>VLOOKUP(A92,grazing!$A$2:$E$193,5,FALSE)</f>
        <v>45.708710101128773</v>
      </c>
      <c r="L92" s="11">
        <f>F92/K92</f>
        <v>21457.096422762097</v>
      </c>
      <c r="M92" s="11">
        <f>L92/100</f>
        <v>214.57096422762098</v>
      </c>
      <c r="N92" s="14">
        <f>H92-M92</f>
        <v>3785.4290357723789</v>
      </c>
      <c r="O92" s="13">
        <f>N92/H92</f>
        <v>0.94635725894309475</v>
      </c>
      <c r="P92" s="12"/>
      <c r="Q92" s="10"/>
    </row>
    <row r="93" spans="1:17" x14ac:dyDescent="0.3">
      <c r="A93">
        <v>122</v>
      </c>
      <c r="B93" t="s">
        <v>193</v>
      </c>
      <c r="C93" t="s">
        <v>194</v>
      </c>
      <c r="D93" t="s">
        <v>14</v>
      </c>
      <c r="E93" s="12">
        <v>20000</v>
      </c>
      <c r="F93" s="12">
        <v>4478048</v>
      </c>
      <c r="G93" s="12">
        <f>F93/E93</f>
        <v>223.9024</v>
      </c>
      <c r="H93" s="14">
        <v>20000</v>
      </c>
      <c r="I93" s="14">
        <f>H93-E93</f>
        <v>0</v>
      </c>
      <c r="J93" s="13">
        <f>I93/H93</f>
        <v>0</v>
      </c>
      <c r="K93" s="1">
        <f>VLOOKUP(A93,grazing!$A$2:$E$193,5,FALSE)</f>
        <v>47.55698133061005</v>
      </c>
      <c r="L93" s="11">
        <f>F93/K93</f>
        <v>94161.737660958403</v>
      </c>
      <c r="M93" s="11">
        <f>L93/100</f>
        <v>941.61737660958397</v>
      </c>
      <c r="N93" s="14">
        <f>H93-M93</f>
        <v>19058.382623390415</v>
      </c>
      <c r="O93" s="13">
        <f>N93/H93</f>
        <v>0.95291913116952076</v>
      </c>
      <c r="P93" s="12"/>
      <c r="Q93" s="10"/>
    </row>
    <row r="94" spans="1:17" x14ac:dyDescent="0.3">
      <c r="A94">
        <v>123</v>
      </c>
      <c r="B94" t="s">
        <v>195</v>
      </c>
      <c r="C94" t="s">
        <v>196</v>
      </c>
      <c r="D94" t="s">
        <v>14</v>
      </c>
      <c r="E94" s="12">
        <v>19495.427500000002</v>
      </c>
      <c r="F94" s="12">
        <v>451631.3</v>
      </c>
      <c r="G94" s="12">
        <f>F94/E94</f>
        <v>23.166011619904204</v>
      </c>
      <c r="H94" s="14">
        <v>20000</v>
      </c>
      <c r="I94" s="14">
        <f>H94-E94</f>
        <v>504.5724999999984</v>
      </c>
      <c r="J94" s="13">
        <f>I94/H94</f>
        <v>2.5228624999999921E-2</v>
      </c>
      <c r="K94" s="1">
        <f>VLOOKUP(A94,grazing!$A$2:$E$193,5,FALSE)</f>
        <v>70.393224506264517</v>
      </c>
      <c r="L94" s="11">
        <f>F94/K94</f>
        <v>6415.8348075077574</v>
      </c>
      <c r="M94" s="11">
        <f>L94/100</f>
        <v>64.158348075077569</v>
      </c>
      <c r="N94" s="14">
        <f>H94-M94</f>
        <v>19935.841651924922</v>
      </c>
      <c r="O94" s="13">
        <f>N94/H94</f>
        <v>0.99679208259624608</v>
      </c>
      <c r="P94" s="12"/>
      <c r="Q94" s="10"/>
    </row>
    <row r="95" spans="1:17" x14ac:dyDescent="0.3">
      <c r="A95">
        <v>124</v>
      </c>
      <c r="B95" t="s">
        <v>197</v>
      </c>
      <c r="C95" t="s">
        <v>198</v>
      </c>
      <c r="D95" t="s">
        <v>14</v>
      </c>
      <c r="E95" s="12">
        <v>95890.390140000003</v>
      </c>
      <c r="F95" s="12">
        <v>1820108</v>
      </c>
      <c r="G95" s="12">
        <f>F95/E95</f>
        <v>18.981130406734625</v>
      </c>
      <c r="H95" s="14">
        <v>133000</v>
      </c>
      <c r="I95" s="14">
        <f>H95-E95</f>
        <v>37109.609859999997</v>
      </c>
      <c r="J95" s="13">
        <f>I95/H95</f>
        <v>0.27901962300751876</v>
      </c>
      <c r="K95" s="1">
        <f>VLOOKUP(A95,grazing!$A$2:$E$193,5,FALSE)</f>
        <v>1.5051923708624153</v>
      </c>
      <c r="L95" s="11">
        <f>F95/K95</f>
        <v>1209219.522523324</v>
      </c>
      <c r="M95" s="11">
        <f>L95/100</f>
        <v>12092.195225233239</v>
      </c>
      <c r="N95" s="14">
        <f>H95-M95</f>
        <v>120907.80477476676</v>
      </c>
      <c r="O95" s="13">
        <f>N95/H95</f>
        <v>0.90908123890802073</v>
      </c>
      <c r="P95" s="12"/>
      <c r="Q95" s="10"/>
    </row>
    <row r="96" spans="1:17" x14ac:dyDescent="0.3">
      <c r="A96">
        <v>126</v>
      </c>
      <c r="B96" t="s">
        <v>199</v>
      </c>
      <c r="C96" t="s">
        <v>200</v>
      </c>
      <c r="D96" t="s">
        <v>27</v>
      </c>
      <c r="E96" s="12">
        <v>5350.5556239999996</v>
      </c>
      <c r="F96" s="12">
        <v>10434950</v>
      </c>
      <c r="G96" s="12">
        <f>F96/E96</f>
        <v>1950.2554002417751</v>
      </c>
      <c r="H96" s="14">
        <v>11289</v>
      </c>
      <c r="I96" s="14">
        <f>H96-E96</f>
        <v>5938.4443760000004</v>
      </c>
      <c r="J96" s="13">
        <f>I96/H96</f>
        <v>0.52603812348303658</v>
      </c>
      <c r="K96" s="1">
        <f>VLOOKUP(A96,grazing!$A$2:$E$193,5,FALSE)</f>
        <v>52.377774530643698</v>
      </c>
      <c r="L96" s="11">
        <f>F96/K96</f>
        <v>199224.76839666063</v>
      </c>
      <c r="M96" s="11">
        <f>L96/100</f>
        <v>1992.2476839666062</v>
      </c>
      <c r="N96" s="14">
        <f>H96-M96</f>
        <v>9296.7523160333931</v>
      </c>
      <c r="O96" s="13">
        <f>N96/H96</f>
        <v>0.8235231035550884</v>
      </c>
      <c r="P96" s="12"/>
      <c r="Q96" s="10"/>
    </row>
    <row r="97" spans="1:17" x14ac:dyDescent="0.3">
      <c r="A97">
        <v>128</v>
      </c>
      <c r="B97" t="s">
        <v>201</v>
      </c>
      <c r="C97" t="s">
        <v>202</v>
      </c>
      <c r="D97" t="s">
        <v>6</v>
      </c>
      <c r="E97" s="15">
        <f>F97/G97</f>
        <v>0</v>
      </c>
      <c r="F97" s="12">
        <v>0</v>
      </c>
      <c r="G97" s="15">
        <f>$G$32</f>
        <v>441.56751120261231</v>
      </c>
      <c r="H97" s="14" t="e">
        <v>#N/A</v>
      </c>
      <c r="I97" s="14" t="e">
        <f>H97-E97</f>
        <v>#N/A</v>
      </c>
      <c r="J97" s="13" t="e">
        <f>I97/H97</f>
        <v>#N/A</v>
      </c>
      <c r="K97" s="2">
        <f>VLOOKUP(A97,grazing!$A$2:$E$193,5,FALSE)</f>
        <v>69.926540226320924</v>
      </c>
      <c r="L97" s="11">
        <f>F97/K97</f>
        <v>0</v>
      </c>
      <c r="M97" s="11">
        <f>L97/100</f>
        <v>0</v>
      </c>
      <c r="N97" s="14" t="e">
        <f>H97-M97</f>
        <v>#N/A</v>
      </c>
      <c r="O97" s="13" t="e">
        <f>N97/H97</f>
        <v>#N/A</v>
      </c>
      <c r="P97" s="12"/>
      <c r="Q97" s="10"/>
    </row>
    <row r="98" spans="1:17" x14ac:dyDescent="0.3">
      <c r="A98">
        <v>129</v>
      </c>
      <c r="B98" t="s">
        <v>203</v>
      </c>
      <c r="C98" t="s">
        <v>204</v>
      </c>
      <c r="D98" t="s">
        <v>14</v>
      </c>
      <c r="E98" s="12">
        <v>316517.77039999998</v>
      </c>
      <c r="F98" s="12">
        <v>74312380</v>
      </c>
      <c r="G98" s="12">
        <f>F98/E98</f>
        <v>234.78106744555788</v>
      </c>
      <c r="H98" s="14">
        <v>372950</v>
      </c>
      <c r="I98" s="14">
        <f>H98-E98</f>
        <v>56432.229600000021</v>
      </c>
      <c r="J98" s="13">
        <f>I98/H98</f>
        <v>0.15131312401126162</v>
      </c>
      <c r="K98" s="1">
        <f>VLOOKUP(A98,grazing!$A$2:$E$193,5,FALSE)</f>
        <v>86.766770739252038</v>
      </c>
      <c r="L98" s="11">
        <f>F98/K98</f>
        <v>856461.28543057723</v>
      </c>
      <c r="M98" s="11">
        <f>L98/100</f>
        <v>8564.612854305773</v>
      </c>
      <c r="N98" s="14">
        <f>H98-M98</f>
        <v>364385.38714569423</v>
      </c>
      <c r="O98" s="13">
        <f>N98/H98</f>
        <v>0.97703549308404403</v>
      </c>
      <c r="P98" s="12"/>
      <c r="Q98" s="10"/>
    </row>
    <row r="99" spans="1:17" x14ac:dyDescent="0.3">
      <c r="A99">
        <v>130</v>
      </c>
      <c r="B99" t="s">
        <v>205</v>
      </c>
      <c r="C99" t="s">
        <v>206</v>
      </c>
      <c r="D99" t="s">
        <v>14</v>
      </c>
      <c r="E99" s="12">
        <v>18500</v>
      </c>
      <c r="F99" s="12">
        <v>13869220</v>
      </c>
      <c r="G99" s="12">
        <f>F99/E99</f>
        <v>749.68756756756761</v>
      </c>
      <c r="H99" s="14">
        <v>18500</v>
      </c>
      <c r="I99" s="14">
        <f>H99-E99</f>
        <v>0</v>
      </c>
      <c r="J99" s="13">
        <f>I99/H99</f>
        <v>0</v>
      </c>
      <c r="K99" s="1">
        <f>VLOOKUP(A99,grazing!$A$2:$E$193,5,FALSE)</f>
        <v>59.145831411079726</v>
      </c>
      <c r="L99" s="11">
        <f>F99/K99</f>
        <v>234491.92731107495</v>
      </c>
      <c r="M99" s="11">
        <f>L99/100</f>
        <v>2344.9192731107496</v>
      </c>
      <c r="N99" s="14">
        <f>H99-M99</f>
        <v>16155.080726889249</v>
      </c>
      <c r="O99" s="13">
        <f>N99/H99</f>
        <v>0.87324760685887837</v>
      </c>
      <c r="P99" s="12"/>
      <c r="Q99" s="10"/>
    </row>
    <row r="100" spans="1:17" x14ac:dyDescent="0.3">
      <c r="A100">
        <v>131</v>
      </c>
      <c r="B100" t="s">
        <v>207</v>
      </c>
      <c r="C100" t="s">
        <v>208</v>
      </c>
      <c r="D100" t="s">
        <v>6</v>
      </c>
      <c r="E100" s="12">
        <v>2361.4649410000002</v>
      </c>
      <c r="F100" s="12">
        <v>3557259</v>
      </c>
      <c r="G100" s="12">
        <f>F100/E100</f>
        <v>1506.3780699168972</v>
      </c>
      <c r="H100" s="14">
        <v>2850</v>
      </c>
      <c r="I100" s="14">
        <f>H100-E100</f>
        <v>488.53505899999982</v>
      </c>
      <c r="J100" s="13">
        <f>I100/H100</f>
        <v>0.17141581017543853</v>
      </c>
      <c r="K100" s="1">
        <f>VLOOKUP(A100,grazing!$A$2:$E$193,5,FALSE)</f>
        <v>76.411391832127265</v>
      </c>
      <c r="L100" s="11">
        <f>F100/K100</f>
        <v>46554.040107202265</v>
      </c>
      <c r="M100" s="11">
        <f>L100/100</f>
        <v>465.54040107202263</v>
      </c>
      <c r="N100" s="14">
        <f>H100-M100</f>
        <v>2384.4595989279774</v>
      </c>
      <c r="O100" s="13">
        <f>N100/H100</f>
        <v>0.83665249085192184</v>
      </c>
      <c r="P100" s="12"/>
      <c r="Q100" s="10"/>
    </row>
    <row r="101" spans="1:17" x14ac:dyDescent="0.3">
      <c r="A101">
        <v>132</v>
      </c>
      <c r="B101" t="s">
        <v>209</v>
      </c>
      <c r="C101" t="s">
        <v>210</v>
      </c>
      <c r="D101" t="s">
        <v>6</v>
      </c>
      <c r="E101" s="15">
        <f>F101/G101</f>
        <v>0</v>
      </c>
      <c r="F101" s="12">
        <v>0</v>
      </c>
      <c r="G101" s="15">
        <f>$G$98</f>
        <v>234.78106744555788</v>
      </c>
      <c r="H101" s="14">
        <v>10</v>
      </c>
      <c r="I101" s="14">
        <f>H101-E101</f>
        <v>10</v>
      </c>
      <c r="J101" s="13">
        <f>I101/H101</f>
        <v>1</v>
      </c>
      <c r="K101" s="2">
        <f>VLOOKUP(A101,grazing!$A$2:$E$193,5,FALSE)</f>
        <v>76.411391832127265</v>
      </c>
      <c r="L101" s="11">
        <f>F101/K101</f>
        <v>0</v>
      </c>
      <c r="M101" s="11">
        <f>L101/100</f>
        <v>0</v>
      </c>
      <c r="N101" s="14">
        <f>H101-M101</f>
        <v>10</v>
      </c>
      <c r="O101" s="13">
        <f>N101/H101</f>
        <v>1</v>
      </c>
      <c r="P101" s="12"/>
      <c r="Q101" s="10"/>
    </row>
    <row r="102" spans="1:17" x14ac:dyDescent="0.3">
      <c r="A102">
        <v>133</v>
      </c>
      <c r="B102" t="s">
        <v>211</v>
      </c>
      <c r="C102" t="s">
        <v>212</v>
      </c>
      <c r="D102" t="s">
        <v>14</v>
      </c>
      <c r="E102" s="12">
        <v>346400</v>
      </c>
      <c r="F102" s="12">
        <v>112490400</v>
      </c>
      <c r="G102" s="12">
        <f>F102/E102</f>
        <v>324.74133949191685</v>
      </c>
      <c r="H102" s="14">
        <v>350010</v>
      </c>
      <c r="I102" s="14">
        <f>H102-E102</f>
        <v>3610</v>
      </c>
      <c r="J102" s="13">
        <f>I102/H102</f>
        <v>1.0313991028827747E-2</v>
      </c>
      <c r="K102" s="1">
        <f>VLOOKUP(A102,grazing!$A$2:$E$193,5,FALSE)</f>
        <v>8.3513566123239169</v>
      </c>
      <c r="L102" s="11">
        <f>F102/K102</f>
        <v>13469715.78653465</v>
      </c>
      <c r="M102" s="11">
        <f>L102/100</f>
        <v>134697.1578653465</v>
      </c>
      <c r="N102" s="14">
        <f>H102-M102</f>
        <v>215312.8421346535</v>
      </c>
      <c r="O102" s="13">
        <f>N102/H102</f>
        <v>0.61516197289978425</v>
      </c>
      <c r="P102" s="12"/>
      <c r="Q102" s="10"/>
    </row>
    <row r="103" spans="1:17" x14ac:dyDescent="0.3">
      <c r="A103">
        <v>134</v>
      </c>
      <c r="B103" t="s">
        <v>213</v>
      </c>
      <c r="C103" t="s">
        <v>214</v>
      </c>
      <c r="D103" t="s">
        <v>27</v>
      </c>
      <c r="E103" s="15">
        <f>F103/G103</f>
        <v>238.36054208690021</v>
      </c>
      <c r="F103" s="12">
        <v>175287.6</v>
      </c>
      <c r="G103" s="15">
        <f>$G$61</f>
        <v>735.3884936882489</v>
      </c>
      <c r="H103" s="14" t="e">
        <v>#N/A</v>
      </c>
      <c r="I103" s="14" t="e">
        <f>H103-E103</f>
        <v>#N/A</v>
      </c>
      <c r="J103" s="13" t="e">
        <f>I103/H103</f>
        <v>#N/A</v>
      </c>
      <c r="K103" s="2">
        <f>VLOOKUP(A103,grazing!$A$2:$E$193,5,FALSE)</f>
        <v>52.573447578677971</v>
      </c>
      <c r="L103" s="11">
        <f>F103/K103</f>
        <v>3334.1469519889501</v>
      </c>
      <c r="M103" s="11">
        <f>L103/100</f>
        <v>33.3414695198895</v>
      </c>
      <c r="N103" s="14" t="e">
        <f>H103-M103</f>
        <v>#N/A</v>
      </c>
      <c r="O103" s="13" t="e">
        <f>N103/H103</f>
        <v>#N/A</v>
      </c>
      <c r="P103" s="12"/>
      <c r="Q103" s="10"/>
    </row>
    <row r="104" spans="1:17" x14ac:dyDescent="0.3">
      <c r="A104">
        <v>136</v>
      </c>
      <c r="B104" t="s">
        <v>215</v>
      </c>
      <c r="C104" t="s">
        <v>216</v>
      </c>
      <c r="D104" t="s">
        <v>14</v>
      </c>
      <c r="E104" s="12">
        <v>272195.44429999997</v>
      </c>
      <c r="F104" s="12">
        <v>39901500</v>
      </c>
      <c r="G104" s="12">
        <f>F104/E104</f>
        <v>146.59135865632857</v>
      </c>
      <c r="H104" s="14">
        <v>392500</v>
      </c>
      <c r="I104" s="14">
        <f>H104-E104</f>
        <v>120304.55570000003</v>
      </c>
      <c r="J104" s="13">
        <f>I104/H104</f>
        <v>0.30650842216560514</v>
      </c>
      <c r="K104" s="1">
        <f>VLOOKUP(A104,grazing!$A$2:$E$193,5,FALSE)</f>
        <v>1.6543957131782714</v>
      </c>
      <c r="L104" s="11">
        <f>F104/K104</f>
        <v>24118474.003625736</v>
      </c>
      <c r="M104" s="11">
        <f>L104/100</f>
        <v>241184.74003625737</v>
      </c>
      <c r="N104" s="14">
        <f>H104-M104</f>
        <v>151315.25996374263</v>
      </c>
      <c r="O104" s="13">
        <f>N104/H104</f>
        <v>0.38551658589488569</v>
      </c>
      <c r="P104" s="12"/>
      <c r="Q104" s="10"/>
    </row>
    <row r="105" spans="1:17" x14ac:dyDescent="0.3">
      <c r="A105">
        <v>137</v>
      </c>
      <c r="B105" t="s">
        <v>217</v>
      </c>
      <c r="C105" t="s">
        <v>218</v>
      </c>
      <c r="D105" t="s">
        <v>14</v>
      </c>
      <c r="E105" s="15">
        <f>$H$105</f>
        <v>70</v>
      </c>
      <c r="F105" s="12">
        <v>153943.6</v>
      </c>
      <c r="G105" s="12">
        <f>F105/E105</f>
        <v>2199.1942857142858</v>
      </c>
      <c r="H105" s="14">
        <v>70</v>
      </c>
      <c r="I105" s="14">
        <f>H105-E105</f>
        <v>0</v>
      </c>
      <c r="J105" s="13">
        <f>I105/H105</f>
        <v>0</v>
      </c>
      <c r="K105" s="1">
        <f>VLOOKUP(A105,grazing!$A$2:$E$193,5,FALSE)</f>
        <v>115.28444444444494</v>
      </c>
      <c r="L105" s="11">
        <f>F105/K105</f>
        <v>1335.3371371294133</v>
      </c>
      <c r="M105" s="11">
        <f>L105/100</f>
        <v>13.353371371294134</v>
      </c>
      <c r="N105" s="14">
        <f>H105-M105</f>
        <v>56.646628628705869</v>
      </c>
      <c r="O105" s="13">
        <f>N105/H105</f>
        <v>0.80923755183865531</v>
      </c>
      <c r="P105" s="12"/>
      <c r="Q105" s="10"/>
    </row>
    <row r="106" spans="1:17" x14ac:dyDescent="0.3">
      <c r="A106">
        <v>138</v>
      </c>
      <c r="B106" t="s">
        <v>219</v>
      </c>
      <c r="C106" t="s">
        <v>220</v>
      </c>
      <c r="D106" t="s">
        <v>19</v>
      </c>
      <c r="E106" s="12">
        <v>681878.17200000002</v>
      </c>
      <c r="F106" s="12">
        <v>557974500</v>
      </c>
      <c r="G106" s="12">
        <f>F106/E106</f>
        <v>818.29060221039015</v>
      </c>
      <c r="H106" s="14">
        <v>793740</v>
      </c>
      <c r="I106" s="14">
        <f>H106-E106</f>
        <v>111861.82799999998</v>
      </c>
      <c r="J106" s="13">
        <f>I106/H106</f>
        <v>0.14093006274094788</v>
      </c>
      <c r="K106" s="1">
        <f>VLOOKUP(A106,grazing!$A$2:$E$193,5,FALSE)</f>
        <v>34.845945701923561</v>
      </c>
      <c r="L106" s="11">
        <f>F106/K106</f>
        <v>16012608.892092682</v>
      </c>
      <c r="M106" s="11">
        <f>L106/100</f>
        <v>160126.08892092682</v>
      </c>
      <c r="N106" s="14">
        <f>H106-M106</f>
        <v>633613.91107907321</v>
      </c>
      <c r="O106" s="13">
        <f>N106/H106</f>
        <v>0.79826380310816292</v>
      </c>
      <c r="P106" s="12"/>
      <c r="Q106" s="10"/>
    </row>
    <row r="107" spans="1:17" x14ac:dyDescent="0.3">
      <c r="A107">
        <v>141</v>
      </c>
      <c r="B107" t="s">
        <v>221</v>
      </c>
      <c r="C107" t="s">
        <v>222</v>
      </c>
      <c r="D107" t="s">
        <v>6</v>
      </c>
      <c r="E107" s="12">
        <v>1038918.192</v>
      </c>
      <c r="F107" s="12">
        <v>54405070</v>
      </c>
      <c r="G107" s="12">
        <f>F107/E107</f>
        <v>52.367039502182479</v>
      </c>
      <c r="H107" s="14">
        <v>1127448</v>
      </c>
      <c r="I107" s="14">
        <f>H107-E107</f>
        <v>88529.807999999961</v>
      </c>
      <c r="J107" s="13">
        <f>I107/H107</f>
        <v>7.8522298145901157E-2</v>
      </c>
      <c r="K107" s="1">
        <f>VLOOKUP(A107,grazing!$A$2:$E$193,5,FALSE)</f>
        <v>10.034773413813461</v>
      </c>
      <c r="L107" s="11">
        <f>F107/K107</f>
        <v>5421654.0579888122</v>
      </c>
      <c r="M107" s="11">
        <f>L107/100</f>
        <v>54216.540579888126</v>
      </c>
      <c r="N107" s="14">
        <f>H107-M107</f>
        <v>1073231.459420112</v>
      </c>
      <c r="O107" s="13">
        <f>N107/H107</f>
        <v>0.95191215862737077</v>
      </c>
      <c r="P107" s="12"/>
      <c r="Q107" s="10"/>
    </row>
    <row r="108" spans="1:17" x14ac:dyDescent="0.3">
      <c r="A108">
        <v>143</v>
      </c>
      <c r="B108" t="s">
        <v>223</v>
      </c>
      <c r="C108" t="s">
        <v>224</v>
      </c>
      <c r="D108" t="s">
        <v>14</v>
      </c>
      <c r="E108" s="12">
        <v>63886.606939999998</v>
      </c>
      <c r="F108" s="12">
        <v>16884500</v>
      </c>
      <c r="G108" s="12">
        <f>F108/E108</f>
        <v>264.2885701514453</v>
      </c>
      <c r="H108" s="14">
        <v>210000</v>
      </c>
      <c r="I108" s="14">
        <f>H108-E108</f>
        <v>146113.39306</v>
      </c>
      <c r="J108" s="13">
        <f>I108/H108</f>
        <v>0.69577806219047622</v>
      </c>
      <c r="K108" s="1">
        <f>VLOOKUP(A108,grazing!$A$2:$E$193,5,FALSE)</f>
        <v>13.505968532391577</v>
      </c>
      <c r="L108" s="11">
        <f>F108/K108</f>
        <v>1250150.9950586392</v>
      </c>
      <c r="M108" s="11">
        <f>L108/100</f>
        <v>12501.509950586393</v>
      </c>
      <c r="N108" s="14">
        <f>H108-M108</f>
        <v>197498.49004941361</v>
      </c>
      <c r="O108" s="13">
        <f>N108/H108</f>
        <v>0.94046900023530289</v>
      </c>
      <c r="P108" s="12"/>
      <c r="Q108" s="10"/>
    </row>
    <row r="109" spans="1:17" x14ac:dyDescent="0.3">
      <c r="A109">
        <v>144</v>
      </c>
      <c r="B109" t="s">
        <v>225</v>
      </c>
      <c r="C109" t="s">
        <v>226</v>
      </c>
      <c r="D109" t="s">
        <v>14</v>
      </c>
      <c r="E109" s="12">
        <v>429748.57329999999</v>
      </c>
      <c r="F109" s="12">
        <v>10462530</v>
      </c>
      <c r="G109" s="12">
        <f>F109/E109</f>
        <v>24.345700370007489</v>
      </c>
      <c r="H109" s="14">
        <v>440000</v>
      </c>
      <c r="I109" s="14">
        <f>H109-E109</f>
        <v>10251.426700000011</v>
      </c>
      <c r="J109" s="13">
        <f>I109/H109</f>
        <v>2.3298697045454571E-2</v>
      </c>
      <c r="K109" s="1">
        <f>VLOOKUP(A109,grazing!$A$2:$E$193,5,FALSE)</f>
        <v>64.327513495451271</v>
      </c>
      <c r="L109" s="11">
        <f>F109/K109</f>
        <v>162644.7134590369</v>
      </c>
      <c r="M109" s="11">
        <f>L109/100</f>
        <v>1626.4471345903689</v>
      </c>
      <c r="N109" s="14">
        <f>H109-M109</f>
        <v>438373.55286540964</v>
      </c>
      <c r="O109" s="13">
        <f>N109/H109</f>
        <v>0.99630352923956733</v>
      </c>
      <c r="P109" s="12"/>
      <c r="Q109" s="10"/>
    </row>
    <row r="110" spans="1:17" x14ac:dyDescent="0.3">
      <c r="A110">
        <v>146</v>
      </c>
      <c r="B110" t="s">
        <v>227</v>
      </c>
      <c r="C110" t="s">
        <v>228</v>
      </c>
      <c r="D110" t="s">
        <v>11</v>
      </c>
      <c r="E110" s="12">
        <v>3491.6088880000002</v>
      </c>
      <c r="F110" s="12">
        <v>3126108</v>
      </c>
      <c r="G110" s="12">
        <f>F110/E110</f>
        <v>895.32020918604098</v>
      </c>
      <c r="H110" s="14">
        <v>3510</v>
      </c>
      <c r="I110" s="14">
        <f>H110-E110</f>
        <v>18.391111999999794</v>
      </c>
      <c r="J110" s="13">
        <f>I110/H110</f>
        <v>5.2396330484329899E-3</v>
      </c>
      <c r="K110" s="1">
        <f>VLOOKUP(A110,grazing!$A$2:$E$193,5,FALSE)</f>
        <v>44.727404445738586</v>
      </c>
      <c r="L110" s="11">
        <f>F110/K110</f>
        <v>69892.452708550598</v>
      </c>
      <c r="M110" s="11">
        <f>L110/100</f>
        <v>698.92452708550593</v>
      </c>
      <c r="N110" s="14">
        <f>H110-M110</f>
        <v>2811.0754729144942</v>
      </c>
      <c r="O110" s="13">
        <f>N110/H110</f>
        <v>0.80087620310954255</v>
      </c>
      <c r="P110" s="12"/>
      <c r="Q110" s="10"/>
    </row>
    <row r="111" spans="1:17" x14ac:dyDescent="0.3">
      <c r="A111">
        <v>147</v>
      </c>
      <c r="B111" t="s">
        <v>229</v>
      </c>
      <c r="C111" t="s">
        <v>60</v>
      </c>
      <c r="D111" t="s">
        <v>14</v>
      </c>
      <c r="E111" s="12">
        <v>380000</v>
      </c>
      <c r="F111" s="12">
        <v>20528680</v>
      </c>
      <c r="G111" s="12">
        <f>F111/E111</f>
        <v>54.022842105263159</v>
      </c>
      <c r="H111" s="14">
        <v>380000</v>
      </c>
      <c r="I111" s="14">
        <f>H111-E111</f>
        <v>0</v>
      </c>
      <c r="J111" s="13">
        <f>I111/H111</f>
        <v>0</v>
      </c>
      <c r="K111" s="1">
        <f>VLOOKUP(A111,grazing!$A$2:$E$193,5,FALSE)</f>
        <v>23.327555094186813</v>
      </c>
      <c r="L111" s="11">
        <f>F111/K111</f>
        <v>880018.49817153416</v>
      </c>
      <c r="M111" s="11">
        <f>L111/100</f>
        <v>8800.1849817153416</v>
      </c>
      <c r="N111" s="14">
        <f>H111-M111</f>
        <v>371199.81501828466</v>
      </c>
      <c r="O111" s="13">
        <f>N111/H111</f>
        <v>0.97684161846917017</v>
      </c>
      <c r="P111" s="12"/>
      <c r="Q111" s="10"/>
    </row>
    <row r="112" spans="1:17" x14ac:dyDescent="0.3">
      <c r="A112">
        <v>149</v>
      </c>
      <c r="B112" t="s">
        <v>230</v>
      </c>
      <c r="C112" t="s">
        <v>231</v>
      </c>
      <c r="D112" t="s">
        <v>6</v>
      </c>
      <c r="E112" s="12">
        <v>17931.151819999999</v>
      </c>
      <c r="F112" s="12">
        <v>79599250</v>
      </c>
      <c r="G112" s="12">
        <f>F112/E112</f>
        <v>4439.1598932990355</v>
      </c>
      <c r="H112" s="14">
        <v>17950</v>
      </c>
      <c r="I112" s="14">
        <f>H112-E112</f>
        <v>18.848180000000866</v>
      </c>
      <c r="J112" s="13">
        <f>I112/H112</f>
        <v>1.0500378830084049E-3</v>
      </c>
      <c r="K112" s="1">
        <f>VLOOKUP(A112,grazing!$A$2:$E$193,5,FALSE)</f>
        <v>48.455812578084164</v>
      </c>
      <c r="L112" s="11">
        <f>F112/K112</f>
        <v>1642718.2986918178</v>
      </c>
      <c r="M112" s="11">
        <f>L112/100</f>
        <v>16427.182986918178</v>
      </c>
      <c r="N112" s="14">
        <f>H112-M112</f>
        <v>1522.8170130818216</v>
      </c>
      <c r="O112" s="13">
        <f>N112/H112</f>
        <v>8.4836602400101491E-2</v>
      </c>
      <c r="P112" s="12"/>
      <c r="Q112" s="10"/>
    </row>
    <row r="113" spans="1:17" x14ac:dyDescent="0.3">
      <c r="A113">
        <v>150</v>
      </c>
      <c r="B113" t="s">
        <v>232</v>
      </c>
      <c r="C113" t="s">
        <v>233</v>
      </c>
      <c r="D113" t="s">
        <v>27</v>
      </c>
      <c r="E113" s="12">
        <v>7863.7946929999998</v>
      </c>
      <c r="F113" s="12">
        <v>41418740</v>
      </c>
      <c r="G113" s="12">
        <f>F113/E113</f>
        <v>5267.0169577124288</v>
      </c>
      <c r="H113" s="14">
        <v>9866</v>
      </c>
      <c r="I113" s="14">
        <f>H113-E113</f>
        <v>2002.2053070000002</v>
      </c>
      <c r="J113" s="13">
        <f>I113/H113</f>
        <v>0.2029399257044395</v>
      </c>
      <c r="K113" s="1">
        <f>VLOOKUP(A113,grazing!$A$2:$E$193,5,FALSE)</f>
        <v>69.081486418284058</v>
      </c>
      <c r="L113" s="11">
        <f>F113/K113</f>
        <v>599563.53210485564</v>
      </c>
      <c r="M113" s="11">
        <f>L113/100</f>
        <v>5995.6353210485568</v>
      </c>
      <c r="N113" s="14">
        <f>H113-M113</f>
        <v>3870.3646789514432</v>
      </c>
      <c r="O113" s="13">
        <f>N113/H113</f>
        <v>0.39229319673134433</v>
      </c>
      <c r="P113" s="12"/>
      <c r="Q113" s="10"/>
    </row>
    <row r="114" spans="1:17" x14ac:dyDescent="0.3">
      <c r="A114">
        <v>151</v>
      </c>
      <c r="B114" t="s">
        <v>234</v>
      </c>
      <c r="C114" t="s">
        <v>235</v>
      </c>
      <c r="D114" t="s">
        <v>19</v>
      </c>
      <c r="E114" s="15">
        <f>F114/G114</f>
        <v>9.9389698958114732</v>
      </c>
      <c r="F114" s="12">
        <v>26465.89</v>
      </c>
      <c r="G114" s="15">
        <f>$G$142</f>
        <v>2662.8403423531222</v>
      </c>
      <c r="H114" s="14" t="e">
        <v>#N/A</v>
      </c>
      <c r="I114" s="14" t="e">
        <f>H114-E114</f>
        <v>#N/A</v>
      </c>
      <c r="J114" s="13" t="e">
        <f>I114/H114</f>
        <v>#N/A</v>
      </c>
      <c r="K114" s="2">
        <f>VLOOKUP(A114,grazing!$A$2:$E$193,5,FALSE)</f>
        <v>43.028389021137649</v>
      </c>
      <c r="L114" s="11">
        <f>F114/K114</f>
        <v>615.07973229020172</v>
      </c>
      <c r="M114" s="11">
        <f>L114/100</f>
        <v>6.150797322902017</v>
      </c>
      <c r="N114" s="14" t="e">
        <f>H114-M114</f>
        <v>#N/A</v>
      </c>
      <c r="O114" s="13" t="e">
        <f>N114/H114</f>
        <v>#N/A</v>
      </c>
      <c r="P114" s="12"/>
      <c r="Q114" s="10"/>
    </row>
    <row r="115" spans="1:17" x14ac:dyDescent="0.3">
      <c r="A115">
        <v>153</v>
      </c>
      <c r="B115" t="s">
        <v>236</v>
      </c>
      <c r="C115" t="s">
        <v>237</v>
      </c>
      <c r="D115" t="s">
        <v>24</v>
      </c>
      <c r="E115" s="12">
        <v>735.69454050000002</v>
      </c>
      <c r="F115" s="12">
        <v>463930.8</v>
      </c>
      <c r="G115" s="12">
        <f>F115/E115</f>
        <v>630.6024776053099</v>
      </c>
      <c r="H115" s="14">
        <v>1751.0000000000002</v>
      </c>
      <c r="I115" s="14">
        <f>H115-E115</f>
        <v>1015.3054595000002</v>
      </c>
      <c r="J115" s="13">
        <f>I115/H115</f>
        <v>0.57984320930896638</v>
      </c>
      <c r="K115" s="1">
        <f>VLOOKUP(A115,grazing!$A$2:$E$193,5,FALSE)</f>
        <v>93.218457335668802</v>
      </c>
      <c r="L115" s="11">
        <f>F115/K115</f>
        <v>4976.8126748701625</v>
      </c>
      <c r="M115" s="11">
        <f>L115/100</f>
        <v>49.768126748701626</v>
      </c>
      <c r="N115" s="14">
        <f>H115-M115</f>
        <v>1701.2318732512986</v>
      </c>
      <c r="O115" s="13">
        <f>N115/H115</f>
        <v>0.97157731196533315</v>
      </c>
      <c r="P115" s="12"/>
      <c r="Q115" s="10"/>
    </row>
    <row r="116" spans="1:17" x14ac:dyDescent="0.3">
      <c r="A116">
        <v>154</v>
      </c>
      <c r="B116" t="s">
        <v>238</v>
      </c>
      <c r="C116" t="s">
        <v>239</v>
      </c>
      <c r="D116" t="s">
        <v>11</v>
      </c>
      <c r="E116" s="12">
        <v>5984.242115</v>
      </c>
      <c r="F116" s="12">
        <v>2259288</v>
      </c>
      <c r="G116" s="12">
        <f>F116/E116</f>
        <v>377.53953743564404</v>
      </c>
      <c r="H116" s="14">
        <v>8170</v>
      </c>
      <c r="I116" s="14">
        <f>H116-E116</f>
        <v>2185.757885</v>
      </c>
      <c r="J116" s="13">
        <f>I116/H116</f>
        <v>0.26753462484700125</v>
      </c>
      <c r="K116" s="1">
        <f>VLOOKUP(A116,grazing!$A$2:$E$193,5,FALSE)</f>
        <v>51.096906226264338</v>
      </c>
      <c r="L116" s="11">
        <f>F116/K116</f>
        <v>44215.749384034185</v>
      </c>
      <c r="M116" s="11">
        <f>L116/100</f>
        <v>442.15749384034183</v>
      </c>
      <c r="N116" s="14">
        <f>H116-M116</f>
        <v>7727.8425061596581</v>
      </c>
      <c r="O116" s="13">
        <f>N116/H116</f>
        <v>0.94588035571109641</v>
      </c>
      <c r="P116" s="12"/>
      <c r="Q116" s="10"/>
    </row>
    <row r="117" spans="1:17" x14ac:dyDescent="0.3">
      <c r="A117">
        <v>155</v>
      </c>
      <c r="B117" t="s">
        <v>240</v>
      </c>
      <c r="C117" t="s">
        <v>241</v>
      </c>
      <c r="D117" t="s">
        <v>24</v>
      </c>
      <c r="E117" s="12">
        <v>320.87995899999999</v>
      </c>
      <c r="F117" s="12">
        <v>501493.6</v>
      </c>
      <c r="G117" s="12">
        <f>F117/E117</f>
        <v>1562.8698082699518</v>
      </c>
      <c r="H117" s="14">
        <v>420</v>
      </c>
      <c r="I117" s="14">
        <f>H117-E117</f>
        <v>99.120041000000015</v>
      </c>
      <c r="J117" s="13">
        <f>I117/H117</f>
        <v>0.23600009761904767</v>
      </c>
      <c r="K117" s="1">
        <f>VLOOKUP(A117,grazing!$A$2:$E$193,5,FALSE)</f>
        <v>99.778989554387664</v>
      </c>
      <c r="L117" s="11">
        <f>F117/K117</f>
        <v>5026.0440824232355</v>
      </c>
      <c r="M117" s="11">
        <f>L117/100</f>
        <v>50.260440824232354</v>
      </c>
      <c r="N117" s="14">
        <f>H117-M117</f>
        <v>369.73955917576762</v>
      </c>
      <c r="O117" s="13">
        <f>N117/H117</f>
        <v>0.8803322837518277</v>
      </c>
      <c r="P117" s="12"/>
      <c r="Q117" s="10"/>
    </row>
    <row r="118" spans="1:17" x14ac:dyDescent="0.3">
      <c r="A118">
        <v>156</v>
      </c>
      <c r="B118" t="s">
        <v>242</v>
      </c>
      <c r="C118" t="s">
        <v>243</v>
      </c>
      <c r="D118" t="s">
        <v>24</v>
      </c>
      <c r="E118" s="12">
        <v>69377.824609999996</v>
      </c>
      <c r="F118" s="12">
        <v>209289700</v>
      </c>
      <c r="G118" s="12">
        <f>F118/E118</f>
        <v>3016.6656446277989</v>
      </c>
      <c r="H118" s="14">
        <v>106290</v>
      </c>
      <c r="I118" s="14">
        <f>H118-E118</f>
        <v>36912.175390000004</v>
      </c>
      <c r="J118" s="13">
        <f>I118/H118</f>
        <v>0.34727796961144042</v>
      </c>
      <c r="K118" s="1">
        <f>VLOOKUP(A118,grazing!$A$2:$E$193,5,FALSE)</f>
        <v>88.904579143374235</v>
      </c>
      <c r="L118" s="11">
        <f>F118/K118</f>
        <v>2354093.5913152867</v>
      </c>
      <c r="M118" s="11">
        <f>L118/100</f>
        <v>23540.935913152865</v>
      </c>
      <c r="N118" s="14">
        <f>H118-M118</f>
        <v>82749.064086847138</v>
      </c>
      <c r="O118" s="13">
        <f>N118/H118</f>
        <v>0.77852163032126387</v>
      </c>
      <c r="P118" s="12"/>
      <c r="Q118" s="10"/>
    </row>
    <row r="119" spans="1:17" x14ac:dyDescent="0.3">
      <c r="A119">
        <v>157</v>
      </c>
      <c r="B119" t="s">
        <v>244</v>
      </c>
      <c r="C119" t="s">
        <v>245</v>
      </c>
      <c r="D119" t="s">
        <v>19</v>
      </c>
      <c r="E119" s="12">
        <v>28314.162209999999</v>
      </c>
      <c r="F119" s="12">
        <v>28580800</v>
      </c>
      <c r="G119" s="12">
        <f>F119/E119</f>
        <v>1009.4171174136253</v>
      </c>
      <c r="H119" s="14">
        <v>32750</v>
      </c>
      <c r="I119" s="14">
        <f>H119-E119</f>
        <v>4435.8377900000014</v>
      </c>
      <c r="J119" s="13">
        <f>I119/H119</f>
        <v>0.13544542870229012</v>
      </c>
      <c r="K119" s="1">
        <f>VLOOKUP(A119,grazing!$A$2:$E$193,5,FALSE)</f>
        <v>72.204761226425248</v>
      </c>
      <c r="L119" s="11">
        <f>F119/K119</f>
        <v>395829.85269315034</v>
      </c>
      <c r="M119" s="11">
        <f>L119/100</f>
        <v>3958.2985269315036</v>
      </c>
      <c r="N119" s="14">
        <f>H119-M119</f>
        <v>28791.701473068497</v>
      </c>
      <c r="O119" s="13">
        <f>N119/H119</f>
        <v>0.87913592284178621</v>
      </c>
      <c r="P119" s="12"/>
      <c r="Q119" s="10"/>
    </row>
    <row r="120" spans="1:17" x14ac:dyDescent="0.3">
      <c r="A120">
        <v>158</v>
      </c>
      <c r="B120" t="s">
        <v>246</v>
      </c>
      <c r="C120" t="s">
        <v>247</v>
      </c>
      <c r="D120" t="s">
        <v>14</v>
      </c>
      <c r="E120" s="12">
        <v>259378.5993</v>
      </c>
      <c r="F120" s="12">
        <v>107730000</v>
      </c>
      <c r="G120" s="12">
        <f>F120/E120</f>
        <v>415.3388147315822</v>
      </c>
      <c r="H120" s="14">
        <v>287820</v>
      </c>
      <c r="I120" s="14">
        <f>H120-E120</f>
        <v>28441.400699999998</v>
      </c>
      <c r="J120" s="13">
        <f>I120/H120</f>
        <v>9.8816623931623923E-2</v>
      </c>
      <c r="K120" s="1">
        <f>VLOOKUP(A120,grazing!$A$2:$E$193,5,FALSE)</f>
        <v>2.0438502051245617</v>
      </c>
      <c r="L120" s="11">
        <f>F120/K120</f>
        <v>52709342.26485274</v>
      </c>
      <c r="M120" s="11">
        <f>L120/100</f>
        <v>527093.42264852743</v>
      </c>
      <c r="N120" s="14">
        <f>H120-M120</f>
        <v>-239273.42264852743</v>
      </c>
      <c r="O120" s="13">
        <f>N120/H120</f>
        <v>-0.83133007660526514</v>
      </c>
      <c r="P120" s="12"/>
      <c r="Q120" s="10"/>
    </row>
    <row r="121" spans="1:17" x14ac:dyDescent="0.3">
      <c r="A121">
        <v>159</v>
      </c>
      <c r="B121" t="s">
        <v>248</v>
      </c>
      <c r="C121" t="s">
        <v>249</v>
      </c>
      <c r="D121" t="s">
        <v>14</v>
      </c>
      <c r="E121" s="12">
        <v>302564.23859999998</v>
      </c>
      <c r="F121" s="12">
        <v>145752800</v>
      </c>
      <c r="G121" s="12">
        <f>F121/E121</f>
        <v>481.72513934368186</v>
      </c>
      <c r="H121" s="14">
        <v>303000</v>
      </c>
      <c r="I121" s="14">
        <f>H121-E121</f>
        <v>435.7614000000176</v>
      </c>
      <c r="J121" s="13">
        <f>I121/H121</f>
        <v>1.4381564356436224E-3</v>
      </c>
      <c r="K121" s="1">
        <f>VLOOKUP(A121,grazing!$A$2:$E$193,5,FALSE)</f>
        <v>29.370359280042109</v>
      </c>
      <c r="L121" s="11">
        <f>F121/K121</f>
        <v>4962581.4451320879</v>
      </c>
      <c r="M121" s="11">
        <f>L121/100</f>
        <v>49625.814451320883</v>
      </c>
      <c r="N121" s="14">
        <f>H121-M121</f>
        <v>253374.18554867912</v>
      </c>
      <c r="O121" s="13">
        <f>N121/H121</f>
        <v>0.8362184341540565</v>
      </c>
      <c r="P121" s="12"/>
      <c r="Q121" s="10"/>
    </row>
    <row r="122" spans="1:17" x14ac:dyDescent="0.3">
      <c r="A122">
        <v>162</v>
      </c>
      <c r="B122" t="s">
        <v>250</v>
      </c>
      <c r="C122" t="s">
        <v>251</v>
      </c>
      <c r="D122" t="s">
        <v>11</v>
      </c>
      <c r="E122" s="12">
        <v>1647.3353629999999</v>
      </c>
      <c r="F122" s="12">
        <v>9973743</v>
      </c>
      <c r="G122" s="12">
        <f>F122/E122</f>
        <v>6054.4702821389019</v>
      </c>
      <c r="H122" s="14">
        <v>6494</v>
      </c>
      <c r="I122" s="14">
        <f>H122-E122</f>
        <v>4846.6646369999999</v>
      </c>
      <c r="J122" s="13">
        <f>I122/H122</f>
        <v>0.74632963304588851</v>
      </c>
      <c r="K122" s="1">
        <f>VLOOKUP(A122,grazing!$A$2:$E$193,5,FALSE)</f>
        <v>47.844394656900228</v>
      </c>
      <c r="L122" s="11">
        <f>F122/K122</f>
        <v>208462.10034682849</v>
      </c>
      <c r="M122" s="11">
        <f>L122/100</f>
        <v>2084.6210034682849</v>
      </c>
      <c r="N122" s="14">
        <f>H122-M122</f>
        <v>4409.3789965317155</v>
      </c>
      <c r="O122" s="13">
        <f>N122/H122</f>
        <v>0.67899276201597103</v>
      </c>
      <c r="P122" s="12"/>
      <c r="Q122" s="10"/>
    </row>
    <row r="123" spans="1:17" x14ac:dyDescent="0.3">
      <c r="A123">
        <v>165</v>
      </c>
      <c r="B123" t="s">
        <v>252</v>
      </c>
      <c r="C123" t="s">
        <v>253</v>
      </c>
      <c r="D123" t="s">
        <v>6</v>
      </c>
      <c r="E123" s="12">
        <v>48912.730349999998</v>
      </c>
      <c r="F123" s="12">
        <v>479904200</v>
      </c>
      <c r="G123" s="12">
        <f>F123/E123</f>
        <v>9811.4375657624678</v>
      </c>
      <c r="H123" s="14">
        <v>50000</v>
      </c>
      <c r="I123" s="14">
        <f>H123-E123</f>
        <v>1087.269650000002</v>
      </c>
      <c r="J123" s="13">
        <f>I123/H123</f>
        <v>2.174539300000004E-2</v>
      </c>
      <c r="K123" s="1">
        <f>VLOOKUP(A123,grazing!$A$2:$E$193,5,FALSE)</f>
        <v>5.6384714020573616</v>
      </c>
      <c r="L123" s="11">
        <f>F123/K123</f>
        <v>85112465.024632901</v>
      </c>
      <c r="M123" s="11">
        <f>L123/100</f>
        <v>851124.65024632902</v>
      </c>
      <c r="N123" s="14">
        <f>H123-M123</f>
        <v>-801124.65024632902</v>
      </c>
      <c r="O123" s="13">
        <f>N123/H123</f>
        <v>-16.022493004926581</v>
      </c>
      <c r="P123" s="12"/>
      <c r="Q123" s="10"/>
    </row>
    <row r="124" spans="1:17" x14ac:dyDescent="0.3">
      <c r="A124">
        <v>166</v>
      </c>
      <c r="B124" t="s">
        <v>254</v>
      </c>
      <c r="C124" t="s">
        <v>255</v>
      </c>
      <c r="D124" t="s">
        <v>19</v>
      </c>
      <c r="E124" s="12">
        <v>12198.27342</v>
      </c>
      <c r="F124" s="12">
        <v>18448160</v>
      </c>
      <c r="G124" s="12">
        <f>F124/E124</f>
        <v>1512.3582957037866</v>
      </c>
      <c r="H124" s="14">
        <v>15380</v>
      </c>
      <c r="I124" s="14">
        <f>H124-E124</f>
        <v>3181.7265800000005</v>
      </c>
      <c r="J124" s="13">
        <f>I124/H124</f>
        <v>0.20687428998699614</v>
      </c>
      <c r="K124" s="1">
        <f>VLOOKUP(A124,grazing!$A$2:$E$193,5,FALSE)</f>
        <v>60.197562011611616</v>
      </c>
      <c r="L124" s="11">
        <f>F124/K124</f>
        <v>306460.25160356995</v>
      </c>
      <c r="M124" s="11">
        <f>L124/100</f>
        <v>3064.6025160356994</v>
      </c>
      <c r="N124" s="14">
        <f>H124-M124</f>
        <v>12315.397483964302</v>
      </c>
      <c r="O124" s="13">
        <f>N124/H124</f>
        <v>0.80074105877531221</v>
      </c>
      <c r="P124" s="12"/>
      <c r="Q124" s="10"/>
    </row>
    <row r="125" spans="1:17" x14ac:dyDescent="0.3">
      <c r="A125">
        <v>167</v>
      </c>
      <c r="B125" t="s">
        <v>256</v>
      </c>
      <c r="C125" t="s">
        <v>257</v>
      </c>
      <c r="D125" t="s">
        <v>27</v>
      </c>
      <c r="E125" s="12">
        <v>9832.7712119999997</v>
      </c>
      <c r="F125" s="12">
        <v>14161520</v>
      </c>
      <c r="G125" s="12">
        <f>F125/E125</f>
        <v>1440.2369072431136</v>
      </c>
      <c r="H125" s="14">
        <v>9920</v>
      </c>
      <c r="I125" s="14">
        <f>H125-E125</f>
        <v>87.22878800000035</v>
      </c>
      <c r="J125" s="13">
        <f>I125/H125</f>
        <v>8.7932245967742295E-3</v>
      </c>
      <c r="K125" s="1">
        <f>VLOOKUP(A125,grazing!$A$2:$E$193,5,FALSE)</f>
        <v>58.745060940940405</v>
      </c>
      <c r="L125" s="11">
        <f>F125/K125</f>
        <v>241067.41525448998</v>
      </c>
      <c r="M125" s="11">
        <f>L125/100</f>
        <v>2410.6741525448997</v>
      </c>
      <c r="N125" s="14">
        <f>H125-M125</f>
        <v>7509.3258474551003</v>
      </c>
      <c r="O125" s="13">
        <f>N125/H125</f>
        <v>0.75698849268700608</v>
      </c>
      <c r="P125" s="12"/>
      <c r="Q125" s="10"/>
    </row>
    <row r="126" spans="1:17" x14ac:dyDescent="0.3">
      <c r="A126">
        <v>168</v>
      </c>
      <c r="B126" t="s">
        <v>258</v>
      </c>
      <c r="C126" t="s">
        <v>259</v>
      </c>
      <c r="D126" t="s">
        <v>24</v>
      </c>
      <c r="E126" s="12">
        <v>1320.7562680000001</v>
      </c>
      <c r="F126" s="12">
        <v>454702.6</v>
      </c>
      <c r="G126" s="12">
        <f>F126/E126</f>
        <v>344.27442141807796</v>
      </c>
      <c r="H126" s="14">
        <v>1900</v>
      </c>
      <c r="I126" s="14">
        <f>H126-E126</f>
        <v>579.24373199999991</v>
      </c>
      <c r="J126" s="13">
        <f>I126/H126</f>
        <v>0.30486512210526312</v>
      </c>
      <c r="K126" s="1">
        <f>VLOOKUP(A126,grazing!$A$2:$E$193,5,FALSE)</f>
        <v>121.07754470797383</v>
      </c>
      <c r="L126" s="11">
        <f>F126/K126</f>
        <v>3755.4659792341704</v>
      </c>
      <c r="M126" s="11">
        <f>L126/100</f>
        <v>37.554659792341702</v>
      </c>
      <c r="N126" s="14">
        <f>H126-M126</f>
        <v>1862.4453402076583</v>
      </c>
      <c r="O126" s="13">
        <f>N126/H126</f>
        <v>0.98023438958297804</v>
      </c>
      <c r="P126" s="12"/>
      <c r="Q126" s="10"/>
    </row>
    <row r="127" spans="1:17" x14ac:dyDescent="0.3">
      <c r="A127">
        <v>169</v>
      </c>
      <c r="B127" t="s">
        <v>260</v>
      </c>
      <c r="C127" t="s">
        <v>261</v>
      </c>
      <c r="D127" t="s">
        <v>19</v>
      </c>
      <c r="E127" s="12">
        <v>117413.6081</v>
      </c>
      <c r="F127" s="12">
        <v>95474620</v>
      </c>
      <c r="G127" s="12">
        <f>F127/E127</f>
        <v>813.14782455782483</v>
      </c>
      <c r="H127" s="14">
        <v>170000</v>
      </c>
      <c r="I127" s="14">
        <f>H127-E127</f>
        <v>52586.391900000002</v>
      </c>
      <c r="J127" s="13">
        <f>I127/H127</f>
        <v>0.30933171705882356</v>
      </c>
      <c r="K127" s="1">
        <f>VLOOKUP(A127,grazing!$A$2:$E$193,5,FALSE)</f>
        <v>66.670545164113008</v>
      </c>
      <c r="L127" s="11">
        <f>F127/K127</f>
        <v>1432035.9877811747</v>
      </c>
      <c r="M127" s="11">
        <f>L127/100</f>
        <v>14320.359877811747</v>
      </c>
      <c r="N127" s="14">
        <f>H127-M127</f>
        <v>155679.64012218826</v>
      </c>
      <c r="O127" s="13">
        <f>N127/H127</f>
        <v>0.91576258895404861</v>
      </c>
      <c r="P127" s="12"/>
      <c r="Q127" s="10"/>
    </row>
    <row r="128" spans="1:17" x14ac:dyDescent="0.3">
      <c r="A128">
        <v>170</v>
      </c>
      <c r="B128" t="s">
        <v>262</v>
      </c>
      <c r="C128" t="s">
        <v>263</v>
      </c>
      <c r="D128" t="s">
        <v>19</v>
      </c>
      <c r="E128" s="12">
        <v>171951.9736</v>
      </c>
      <c r="F128" s="12">
        <v>135665200</v>
      </c>
      <c r="G128" s="12">
        <f>F128/E128</f>
        <v>788.97146197105349</v>
      </c>
      <c r="H128" s="14">
        <v>187971</v>
      </c>
      <c r="I128" s="14">
        <f>H128-E128</f>
        <v>16019.026400000002</v>
      </c>
      <c r="J128" s="13">
        <f>I128/H128</f>
        <v>8.5220732985407333E-2</v>
      </c>
      <c r="K128" s="1">
        <f>VLOOKUP(A128,grazing!$A$2:$E$193,5,FALSE)</f>
        <v>40.707971367772508</v>
      </c>
      <c r="L128" s="11">
        <f>F128/K128</f>
        <v>3332644.5765215107</v>
      </c>
      <c r="M128" s="11">
        <f>L128/100</f>
        <v>33326.44576521511</v>
      </c>
      <c r="N128" s="14">
        <f>H128-M128</f>
        <v>154644.55423478488</v>
      </c>
      <c r="O128" s="13">
        <f>N128/H128</f>
        <v>0.82270432266033</v>
      </c>
      <c r="P128" s="12"/>
      <c r="Q128" s="10"/>
    </row>
    <row r="129" spans="1:17" x14ac:dyDescent="0.3">
      <c r="A129">
        <v>171</v>
      </c>
      <c r="B129" t="s">
        <v>264</v>
      </c>
      <c r="C129" t="s">
        <v>265</v>
      </c>
      <c r="D129" t="s">
        <v>6</v>
      </c>
      <c r="E129" s="12">
        <v>14027.78642</v>
      </c>
      <c r="F129" s="12">
        <v>62225750</v>
      </c>
      <c r="G129" s="12">
        <f>F129/E129</f>
        <v>4435.8923166439254</v>
      </c>
      <c r="H129" s="14">
        <v>15000</v>
      </c>
      <c r="I129" s="14">
        <f>H129-E129</f>
        <v>972.21357999999964</v>
      </c>
      <c r="J129" s="13">
        <f>I129/H129</f>
        <v>6.4814238666666649E-2</v>
      </c>
      <c r="K129" s="1">
        <f>VLOOKUP(A129,grazing!$A$2:$E$193,5,FALSE)</f>
        <v>94.080176196630177</v>
      </c>
      <c r="L129" s="11">
        <f>F129/K129</f>
        <v>661411.92029600858</v>
      </c>
      <c r="M129" s="11">
        <f>L129/100</f>
        <v>6614.1192029600861</v>
      </c>
      <c r="N129" s="14">
        <f>H129-M129</f>
        <v>8385.8807970399139</v>
      </c>
      <c r="O129" s="13">
        <f>N129/H129</f>
        <v>0.55905871980266097</v>
      </c>
      <c r="P129" s="12"/>
      <c r="Q129" s="10"/>
    </row>
    <row r="130" spans="1:17" x14ac:dyDescent="0.3">
      <c r="A130">
        <v>173</v>
      </c>
      <c r="B130" t="s">
        <v>266</v>
      </c>
      <c r="C130" t="s">
        <v>267</v>
      </c>
      <c r="D130" t="s">
        <v>27</v>
      </c>
      <c r="E130" s="12">
        <v>31869.432420000001</v>
      </c>
      <c r="F130" s="12">
        <v>57837330</v>
      </c>
      <c r="G130" s="12">
        <f>F130/E130</f>
        <v>1814.8214639587861</v>
      </c>
      <c r="H130" s="14">
        <v>32060</v>
      </c>
      <c r="I130" s="14">
        <f>H130-E130</f>
        <v>190.567579999999</v>
      </c>
      <c r="J130" s="13">
        <f>I130/H130</f>
        <v>5.9440917030567373E-3</v>
      </c>
      <c r="K130" s="1">
        <f>VLOOKUP(A130,grazing!$A$2:$E$193,5,FALSE)</f>
        <v>53.301431828569285</v>
      </c>
      <c r="L130" s="11">
        <f>F130/K130</f>
        <v>1085098.9929504951</v>
      </c>
      <c r="M130" s="11">
        <f>L130/100</f>
        <v>10850.989929504951</v>
      </c>
      <c r="N130" s="14">
        <f>H130-M130</f>
        <v>21209.010070495049</v>
      </c>
      <c r="O130" s="13">
        <f>N130/H130</f>
        <v>0.66154117499984555</v>
      </c>
      <c r="P130" s="12"/>
      <c r="Q130" s="10"/>
    </row>
    <row r="131" spans="1:17" x14ac:dyDescent="0.3">
      <c r="A131">
        <v>174</v>
      </c>
      <c r="B131" t="s">
        <v>268</v>
      </c>
      <c r="C131" t="s">
        <v>269</v>
      </c>
      <c r="D131" t="s">
        <v>27</v>
      </c>
      <c r="E131" s="12">
        <v>16571.182260000001</v>
      </c>
      <c r="F131" s="12">
        <v>11482080</v>
      </c>
      <c r="G131" s="12">
        <f>F131/E131</f>
        <v>692.89443685112178</v>
      </c>
      <c r="H131" s="14">
        <v>18085.899999999998</v>
      </c>
      <c r="I131" s="14">
        <f>H131-E131</f>
        <v>1514.7177399999964</v>
      </c>
      <c r="J131" s="13">
        <f>I131/H131</f>
        <v>8.3751305713290272E-2</v>
      </c>
      <c r="K131" s="1">
        <f>VLOOKUP(A131,grazing!$A$2:$E$193,5,FALSE)</f>
        <v>75.690729638307218</v>
      </c>
      <c r="L131" s="11">
        <f>F131/K131</f>
        <v>151697.308968586</v>
      </c>
      <c r="M131" s="11">
        <f>L131/100</f>
        <v>1516.97308968586</v>
      </c>
      <c r="N131" s="14">
        <f>H131-M131</f>
        <v>16568.926910314138</v>
      </c>
      <c r="O131" s="13">
        <f>N131/H131</f>
        <v>0.91612399218806584</v>
      </c>
      <c r="P131" s="12"/>
      <c r="Q131" s="10"/>
    </row>
    <row r="132" spans="1:17" x14ac:dyDescent="0.3">
      <c r="A132">
        <v>175</v>
      </c>
      <c r="B132" t="s">
        <v>270</v>
      </c>
      <c r="C132" t="s">
        <v>271</v>
      </c>
      <c r="D132" t="s">
        <v>14</v>
      </c>
      <c r="E132" s="12">
        <v>10796.215690000001</v>
      </c>
      <c r="F132" s="12">
        <v>2574335</v>
      </c>
      <c r="G132" s="12">
        <f>F132/E132</f>
        <v>238.44790377655005</v>
      </c>
      <c r="H132" s="14">
        <v>10800</v>
      </c>
      <c r="I132" s="14">
        <f>H132-E132</f>
        <v>3.7843099999990955</v>
      </c>
      <c r="J132" s="13">
        <f>I132/H132</f>
        <v>3.5039907407399031E-4</v>
      </c>
      <c r="K132" s="1">
        <f>VLOOKUP(A132,grazing!$A$2:$E$193,5,FALSE)</f>
        <v>18.032704733689048</v>
      </c>
      <c r="L132" s="11">
        <f>F132/K132</f>
        <v>142759.22763769195</v>
      </c>
      <c r="M132" s="11">
        <f>L132/100</f>
        <v>1427.5922763769195</v>
      </c>
      <c r="N132" s="14">
        <f>H132-M132</f>
        <v>9372.4077236230805</v>
      </c>
      <c r="O132" s="13">
        <f>N132/H132</f>
        <v>0.86781552996510003</v>
      </c>
      <c r="P132" s="12"/>
      <c r="Q132" s="10"/>
    </row>
    <row r="133" spans="1:17" x14ac:dyDescent="0.3">
      <c r="A133">
        <v>176</v>
      </c>
      <c r="B133" t="s">
        <v>272</v>
      </c>
      <c r="C133" t="s">
        <v>273</v>
      </c>
      <c r="D133" t="s">
        <v>6</v>
      </c>
      <c r="E133" s="12">
        <v>1402.918154</v>
      </c>
      <c r="F133" s="12">
        <v>377852.7</v>
      </c>
      <c r="G133" s="12">
        <f>F133/E133</f>
        <v>269.33338835388685</v>
      </c>
      <c r="H133" s="14">
        <v>1500</v>
      </c>
      <c r="I133" s="14">
        <f>H133-E133</f>
        <v>97.081846000000041</v>
      </c>
      <c r="J133" s="13">
        <f>I133/H133</f>
        <v>6.4721230666666699E-2</v>
      </c>
      <c r="K133" s="1">
        <f>VLOOKUP(A133,grazing!$A$2:$E$193,5,FALSE)</f>
        <v>95.354279367647464</v>
      </c>
      <c r="L133" s="11">
        <f>F133/K133</f>
        <v>3962.6192186210446</v>
      </c>
      <c r="M133" s="11">
        <f>L133/100</f>
        <v>39.626192186210446</v>
      </c>
      <c r="N133" s="14">
        <f>H133-M133</f>
        <v>1460.3738078137897</v>
      </c>
      <c r="O133" s="13">
        <f>N133/H133</f>
        <v>0.97358253854252641</v>
      </c>
      <c r="P133" s="12"/>
      <c r="Q133" s="10"/>
    </row>
    <row r="134" spans="1:17" x14ac:dyDescent="0.3">
      <c r="A134">
        <v>177</v>
      </c>
      <c r="B134" t="s">
        <v>274</v>
      </c>
      <c r="C134" t="s">
        <v>275</v>
      </c>
      <c r="D134" t="s">
        <v>19</v>
      </c>
      <c r="E134" s="12">
        <v>845.36804729999994</v>
      </c>
      <c r="F134" s="12">
        <v>1749619</v>
      </c>
      <c r="G134" s="12">
        <f>F134/E134</f>
        <v>2069.6535734796989</v>
      </c>
      <c r="H134" s="14">
        <v>867</v>
      </c>
      <c r="I134" s="14">
        <f>H134-E134</f>
        <v>21.631952700000056</v>
      </c>
      <c r="J134" s="13">
        <f>I134/H134</f>
        <v>2.495034913494816E-2</v>
      </c>
      <c r="K134" s="1">
        <f>VLOOKUP(A134,grazing!$A$2:$E$193,5,FALSE)</f>
        <v>93.643813968677392</v>
      </c>
      <c r="L134" s="11">
        <f>F134/K134</f>
        <v>18683.764851624095</v>
      </c>
      <c r="M134" s="11">
        <f>L134/100</f>
        <v>186.83764851624096</v>
      </c>
      <c r="N134" s="14">
        <f>H134-M134</f>
        <v>680.16235148375904</v>
      </c>
      <c r="O134" s="13">
        <f>N134/H134</f>
        <v>0.78450098210352825</v>
      </c>
      <c r="P134" s="12"/>
      <c r="Q134" s="10"/>
    </row>
    <row r="135" spans="1:17" x14ac:dyDescent="0.3">
      <c r="A135">
        <v>178</v>
      </c>
      <c r="B135" t="s">
        <v>276</v>
      </c>
      <c r="C135" t="s">
        <v>277</v>
      </c>
      <c r="D135" t="s">
        <v>14</v>
      </c>
      <c r="E135" s="12">
        <v>57956.654699999999</v>
      </c>
      <c r="F135" s="12">
        <v>15769820</v>
      </c>
      <c r="G135" s="12">
        <f>F135/E135</f>
        <v>272.09679512437424</v>
      </c>
      <c r="H135" s="14">
        <v>69000</v>
      </c>
      <c r="I135" s="14">
        <f>H135-E135</f>
        <v>11043.345300000001</v>
      </c>
      <c r="J135" s="13">
        <f>I135/H135</f>
        <v>0.16004848260869567</v>
      </c>
      <c r="K135" s="1">
        <f>VLOOKUP(A135,grazing!$A$2:$E$193,5,FALSE)</f>
        <v>4.5541901380189493</v>
      </c>
      <c r="L135" s="11">
        <f>F135/K135</f>
        <v>3462705.6671067746</v>
      </c>
      <c r="M135" s="11">
        <f>L135/100</f>
        <v>34627.056671067745</v>
      </c>
      <c r="N135" s="14">
        <f>H135-M135</f>
        <v>34372.943328932255</v>
      </c>
      <c r="O135" s="13">
        <f>N135/H135</f>
        <v>0.49815859897003267</v>
      </c>
      <c r="P135" s="12"/>
      <c r="Q135" s="10"/>
    </row>
    <row r="136" spans="1:17" x14ac:dyDescent="0.3">
      <c r="A136">
        <v>179</v>
      </c>
      <c r="B136" t="s">
        <v>278</v>
      </c>
      <c r="C136" t="s">
        <v>279</v>
      </c>
      <c r="D136" t="s">
        <v>6</v>
      </c>
      <c r="E136" s="12">
        <v>500</v>
      </c>
      <c r="F136" s="12">
        <v>474510.3</v>
      </c>
      <c r="G136" s="12">
        <f>F136/E136</f>
        <v>949.02059999999994</v>
      </c>
      <c r="H136" s="14">
        <v>500</v>
      </c>
      <c r="I136" s="14">
        <f>H136-E136</f>
        <v>0</v>
      </c>
      <c r="J136" s="13">
        <f>I136/H136</f>
        <v>0</v>
      </c>
      <c r="K136" s="1">
        <f>VLOOKUP(A136,grazing!$A$2:$E$193,5,FALSE)</f>
        <v>0.51934686217650916</v>
      </c>
      <c r="L136" s="11">
        <f>F136/K136</f>
        <v>913667.40527013969</v>
      </c>
      <c r="M136" s="11">
        <f>L136/100</f>
        <v>9136.6740527013972</v>
      </c>
      <c r="N136" s="14">
        <f>H136-M136</f>
        <v>-8636.6740527013972</v>
      </c>
      <c r="O136" s="13">
        <f>N136/H136</f>
        <v>-17.273348105402793</v>
      </c>
      <c r="P136" s="12"/>
      <c r="Q136" s="10"/>
    </row>
    <row r="137" spans="1:17" x14ac:dyDescent="0.3">
      <c r="A137">
        <v>181</v>
      </c>
      <c r="B137" t="s">
        <v>280</v>
      </c>
      <c r="C137" t="s">
        <v>281</v>
      </c>
      <c r="D137" t="s">
        <v>14</v>
      </c>
      <c r="E137" s="12">
        <v>121000</v>
      </c>
      <c r="F137" s="12">
        <v>40663110</v>
      </c>
      <c r="G137" s="12">
        <f>F137/E137</f>
        <v>336.05876033057854</v>
      </c>
      <c r="H137" s="14">
        <v>121000</v>
      </c>
      <c r="I137" s="14">
        <f>H137-E137</f>
        <v>0</v>
      </c>
      <c r="J137" s="13">
        <f>I137/H137</f>
        <v>0</v>
      </c>
      <c r="K137" s="1">
        <f>VLOOKUP(A137,grazing!$A$2:$E$193,5,FALSE)</f>
        <v>47.959752600999558</v>
      </c>
      <c r="L137" s="11">
        <f>F137/K137</f>
        <v>847859.04419266153</v>
      </c>
      <c r="M137" s="11">
        <f>L137/100</f>
        <v>8478.5904419266153</v>
      </c>
      <c r="N137" s="14">
        <f>H137-M137</f>
        <v>112521.40955807338</v>
      </c>
      <c r="O137" s="13">
        <f>N137/H137</f>
        <v>0.92992900461217676</v>
      </c>
      <c r="P137" s="12"/>
      <c r="Q137" s="10"/>
    </row>
    <row r="138" spans="1:17" x14ac:dyDescent="0.3">
      <c r="A138">
        <v>183</v>
      </c>
      <c r="B138" t="s">
        <v>282</v>
      </c>
      <c r="C138" t="s">
        <v>283</v>
      </c>
      <c r="D138" t="s">
        <v>27</v>
      </c>
      <c r="E138" s="12">
        <v>41331.253129999997</v>
      </c>
      <c r="F138" s="12">
        <v>42492460</v>
      </c>
      <c r="G138" s="12">
        <f>F138/E138</f>
        <v>1028.0951285543565</v>
      </c>
      <c r="H138" s="14">
        <v>53620</v>
      </c>
      <c r="I138" s="14">
        <f>H138-E138</f>
        <v>12288.746870000003</v>
      </c>
      <c r="J138" s="13">
        <f>I138/H138</f>
        <v>0.22918214975755319</v>
      </c>
      <c r="K138" s="1">
        <f>VLOOKUP(A138,grazing!$A$2:$E$193,5,FALSE)</f>
        <v>59.400688154334048</v>
      </c>
      <c r="L138" s="11">
        <f>F138/K138</f>
        <v>715352.99203262897</v>
      </c>
      <c r="M138" s="11">
        <f>L138/100</f>
        <v>7153.5299203262894</v>
      </c>
      <c r="N138" s="14">
        <f>H138-M138</f>
        <v>46466.470079673709</v>
      </c>
      <c r="O138" s="13">
        <f>N138/H138</f>
        <v>0.86658840133669734</v>
      </c>
      <c r="P138" s="12"/>
      <c r="Q138" s="10"/>
    </row>
    <row r="139" spans="1:17" x14ac:dyDescent="0.3">
      <c r="A139">
        <v>184</v>
      </c>
      <c r="B139" t="s">
        <v>284</v>
      </c>
      <c r="C139" t="s">
        <v>285</v>
      </c>
      <c r="D139" t="s">
        <v>14</v>
      </c>
      <c r="E139" s="12">
        <v>4107.5572279999997</v>
      </c>
      <c r="F139" s="12">
        <v>17417570</v>
      </c>
      <c r="G139" s="12">
        <f>F139/E139</f>
        <v>4240.3718398053206</v>
      </c>
      <c r="H139" s="14">
        <v>4150</v>
      </c>
      <c r="I139" s="14">
        <f>H139-E139</f>
        <v>42.442772000000332</v>
      </c>
      <c r="J139" s="13">
        <f>I139/H139</f>
        <v>1.0227173975903694E-2</v>
      </c>
      <c r="K139" s="1">
        <f>VLOOKUP(A139,grazing!$A$2:$E$193,5,FALSE)</f>
        <v>93.549303334954075</v>
      </c>
      <c r="L139" s="11">
        <f>F139/K139</f>
        <v>186185.99368544994</v>
      </c>
      <c r="M139" s="11">
        <f>L139/100</f>
        <v>1861.8599368544994</v>
      </c>
      <c r="N139" s="14">
        <f>H139-M139</f>
        <v>2288.1400631455008</v>
      </c>
      <c r="O139" s="13">
        <f>N139/H139</f>
        <v>0.55135905136036167</v>
      </c>
      <c r="P139" s="12"/>
      <c r="Q139" s="10"/>
    </row>
    <row r="140" spans="1:17" x14ac:dyDescent="0.3">
      <c r="A140">
        <v>185</v>
      </c>
      <c r="B140" t="s">
        <v>286</v>
      </c>
      <c r="C140" t="s">
        <v>287</v>
      </c>
      <c r="D140" t="s">
        <v>6</v>
      </c>
      <c r="E140" s="12">
        <v>728772.72580000001</v>
      </c>
      <c r="F140" s="12">
        <v>246789800</v>
      </c>
      <c r="G140" s="12">
        <f>F140/E140</f>
        <v>338.63753576821904</v>
      </c>
      <c r="H140" s="14">
        <v>930000</v>
      </c>
      <c r="I140" s="14">
        <f>H140-E140</f>
        <v>201227.27419999999</v>
      </c>
      <c r="J140" s="13">
        <f>I140/H140</f>
        <v>0.21637341311827957</v>
      </c>
      <c r="K140" s="1">
        <f>VLOOKUP(A140,grazing!$A$2:$E$193,5,FALSE)</f>
        <v>30.349384053674129</v>
      </c>
      <c r="L140" s="11">
        <f>F140/K140</f>
        <v>8131624.6670292262</v>
      </c>
      <c r="M140" s="11">
        <f>L140/100</f>
        <v>81316.246670292268</v>
      </c>
      <c r="N140" s="14">
        <f>H140-M140</f>
        <v>848683.75332970778</v>
      </c>
      <c r="O140" s="13">
        <f>N140/H140</f>
        <v>0.91256317562334166</v>
      </c>
      <c r="P140" s="12"/>
      <c r="Q140" s="10"/>
    </row>
    <row r="141" spans="1:17" x14ac:dyDescent="0.3">
      <c r="A141">
        <v>186</v>
      </c>
      <c r="B141" t="s">
        <v>288</v>
      </c>
      <c r="C141" t="s">
        <v>289</v>
      </c>
      <c r="D141" t="s">
        <v>11</v>
      </c>
      <c r="E141" s="12">
        <v>9261.1446500000002</v>
      </c>
      <c r="F141" s="15">
        <f>F189+F190</f>
        <v>11101884.199999999</v>
      </c>
      <c r="G141" s="12">
        <f>F141/E141</f>
        <v>1198.759399573788</v>
      </c>
      <c r="H141" s="15">
        <f>H189+H190</f>
        <v>11642</v>
      </c>
      <c r="I141" s="14">
        <f>H141-E141</f>
        <v>2380.8553499999998</v>
      </c>
      <c r="J141" s="13">
        <f>I141/H141</f>
        <v>0.20450569919257858</v>
      </c>
      <c r="K141" s="1">
        <f>VLOOKUP(A141,grazing!$A$2:$E$193,5,FALSE)</f>
        <v>60.044261405406886</v>
      </c>
      <c r="L141" s="11">
        <f>F141/K141</f>
        <v>184895.00811813289</v>
      </c>
      <c r="M141" s="11">
        <f>L141/100</f>
        <v>1848.9500811813289</v>
      </c>
      <c r="N141" s="14">
        <f>H141-M141</f>
        <v>9793.0499188186714</v>
      </c>
      <c r="O141" s="13">
        <f>N141/H141</f>
        <v>0.84118277948966425</v>
      </c>
      <c r="P141" s="12"/>
      <c r="Q141" s="10"/>
    </row>
    <row r="142" spans="1:17" x14ac:dyDescent="0.3">
      <c r="A142">
        <v>188</v>
      </c>
      <c r="B142" t="s">
        <v>290</v>
      </c>
      <c r="C142" t="s">
        <v>291</v>
      </c>
      <c r="D142" t="s">
        <v>19</v>
      </c>
      <c r="E142" s="12">
        <v>7.860576418</v>
      </c>
      <c r="F142" s="12">
        <v>20931.46</v>
      </c>
      <c r="G142" s="12">
        <f>F142/E142</f>
        <v>2662.8403423531222</v>
      </c>
      <c r="H142" s="14">
        <v>9</v>
      </c>
      <c r="I142" s="14">
        <f>H142-E142</f>
        <v>1.139423582</v>
      </c>
      <c r="J142" s="13">
        <f>I142/H142</f>
        <v>0.12660262022222224</v>
      </c>
      <c r="K142" s="1">
        <f>VLOOKUP(A142,grazing!$A$2:$E$193,5,FALSE)</f>
        <v>98.857942724688925</v>
      </c>
      <c r="L142" s="11">
        <f>F142/K142</f>
        <v>211.73270880512209</v>
      </c>
      <c r="M142" s="11">
        <f>L142/100</f>
        <v>2.1173270880512209</v>
      </c>
      <c r="N142" s="14">
        <f>H142-M142</f>
        <v>6.8826729119487791</v>
      </c>
      <c r="O142" s="13">
        <f>N142/H142</f>
        <v>0.76474143466097544</v>
      </c>
      <c r="P142" s="12"/>
      <c r="Q142" s="10"/>
    </row>
    <row r="143" spans="1:17" x14ac:dyDescent="0.3">
      <c r="A143">
        <v>189</v>
      </c>
      <c r="B143" t="s">
        <v>292</v>
      </c>
      <c r="C143" t="s">
        <v>293</v>
      </c>
      <c r="D143" t="s">
        <v>19</v>
      </c>
      <c r="E143" s="12">
        <v>5.0906006100000001</v>
      </c>
      <c r="F143" s="12">
        <v>132623.9</v>
      </c>
      <c r="G143" s="16">
        <f>F143/E143</f>
        <v>26052.701863798346</v>
      </c>
      <c r="H143" s="14">
        <v>6</v>
      </c>
      <c r="I143" s="14">
        <f>H143-E143</f>
        <v>0.90939938999999992</v>
      </c>
      <c r="J143" s="13">
        <f>I143/H143</f>
        <v>0.15156656499999999</v>
      </c>
      <c r="K143" s="1">
        <f>VLOOKUP(A143,grazing!$A$2:$E$193,5,FALSE)</f>
        <v>114.62707863419875</v>
      </c>
      <c r="L143" s="11">
        <f>F143/K143</f>
        <v>1157.0032280350895</v>
      </c>
      <c r="M143" s="11">
        <f>L143/100</f>
        <v>11.570032280350894</v>
      </c>
      <c r="N143" s="14">
        <f>H143-M143</f>
        <v>-5.5700322803508939</v>
      </c>
      <c r="O143" s="13">
        <f>N143/H143</f>
        <v>-0.92833871339181562</v>
      </c>
      <c r="P143" s="12"/>
      <c r="Q143" s="10"/>
    </row>
    <row r="144" spans="1:17" x14ac:dyDescent="0.3">
      <c r="A144">
        <v>191</v>
      </c>
      <c r="B144" t="s">
        <v>294</v>
      </c>
      <c r="C144" t="s">
        <v>295</v>
      </c>
      <c r="D144" t="s">
        <v>19</v>
      </c>
      <c r="E144" s="12">
        <v>20</v>
      </c>
      <c r="F144" s="12">
        <v>67596.37</v>
      </c>
      <c r="G144" s="12">
        <f>F144/E144</f>
        <v>3379.8184999999999</v>
      </c>
      <c r="H144" s="14">
        <v>20</v>
      </c>
      <c r="I144" s="14">
        <f>H144-E144</f>
        <v>0</v>
      </c>
      <c r="J144" s="13">
        <f>I144/H144</f>
        <v>0</v>
      </c>
      <c r="K144" s="1">
        <f>VLOOKUP(A144,grazing!$A$2:$E$193,5,FALSE)</f>
        <v>108.05437815190828</v>
      </c>
      <c r="L144" s="11">
        <f>F144/K144</f>
        <v>625.57733574635563</v>
      </c>
      <c r="M144" s="11">
        <f>L144/100</f>
        <v>6.2557733574635561</v>
      </c>
      <c r="N144" s="14">
        <f>H144-M144</f>
        <v>13.744226642536443</v>
      </c>
      <c r="O144" s="13">
        <f>N144/H144</f>
        <v>0.68721133212682217</v>
      </c>
      <c r="P144" s="12"/>
      <c r="Q144" s="10"/>
    </row>
    <row r="145" spans="1:17" x14ac:dyDescent="0.3">
      <c r="A145">
        <v>193</v>
      </c>
      <c r="B145" t="s">
        <v>296</v>
      </c>
      <c r="C145" t="s">
        <v>297</v>
      </c>
      <c r="D145" t="s">
        <v>14</v>
      </c>
      <c r="E145" s="12">
        <v>18.0952381</v>
      </c>
      <c r="F145" s="12">
        <v>46497.99</v>
      </c>
      <c r="G145" s="12">
        <f>F145/E145</f>
        <v>2569.6257624816772</v>
      </c>
      <c r="H145" s="14">
        <v>10</v>
      </c>
      <c r="I145" s="14">
        <f>H145-E145</f>
        <v>-8.0952380999999995</v>
      </c>
      <c r="J145" s="13">
        <f>I145/H145</f>
        <v>-0.80952380999999995</v>
      </c>
      <c r="K145" s="1">
        <f>VLOOKUP(A145,grazing!$A$2:$E$193,5,FALSE)</f>
        <v>53.415649122807245</v>
      </c>
      <c r="L145" s="11">
        <f>F145/K145</f>
        <v>870.49377408289195</v>
      </c>
      <c r="M145" s="11">
        <f>L145/100</f>
        <v>8.7049377408289192</v>
      </c>
      <c r="N145" s="14">
        <f>H145-M145</f>
        <v>1.2950622591710808</v>
      </c>
      <c r="O145" s="13">
        <f>N145/H145</f>
        <v>0.12950622591710809</v>
      </c>
      <c r="P145" s="12"/>
      <c r="Q145" s="10"/>
    </row>
    <row r="146" spans="1:17" x14ac:dyDescent="0.3">
      <c r="A146">
        <v>194</v>
      </c>
      <c r="B146" t="s">
        <v>298</v>
      </c>
      <c r="C146" t="s">
        <v>299</v>
      </c>
      <c r="D146" t="s">
        <v>6</v>
      </c>
      <c r="E146" s="12">
        <v>1345344.594</v>
      </c>
      <c r="F146" s="12">
        <v>8234620</v>
      </c>
      <c r="G146" s="12">
        <f>F146/E146</f>
        <v>6.1208258737017678</v>
      </c>
      <c r="H146" s="14">
        <v>1700000</v>
      </c>
      <c r="I146" s="14">
        <f>H146-E146</f>
        <v>354655.40599999996</v>
      </c>
      <c r="J146" s="13">
        <f>I146/H146</f>
        <v>0.20862082705882351</v>
      </c>
      <c r="K146" s="1">
        <f>VLOOKUP(A146,grazing!$A$2:$E$193,5,FALSE)</f>
        <v>0.58151187983585206</v>
      </c>
      <c r="L146" s="11">
        <f>F146/K146</f>
        <v>14160708.122290555</v>
      </c>
      <c r="M146" s="11">
        <f>L146/100</f>
        <v>141607.08122290554</v>
      </c>
      <c r="N146" s="14">
        <f>H146-M146</f>
        <v>1558392.9187770945</v>
      </c>
      <c r="O146" s="13">
        <f>N146/H146</f>
        <v>0.91670171692770264</v>
      </c>
      <c r="P146" s="12"/>
      <c r="Q146" s="10"/>
    </row>
    <row r="147" spans="1:17" x14ac:dyDescent="0.3">
      <c r="A147">
        <v>195</v>
      </c>
      <c r="B147" t="s">
        <v>300</v>
      </c>
      <c r="C147" t="s">
        <v>301</v>
      </c>
      <c r="D147" t="s">
        <v>14</v>
      </c>
      <c r="E147" s="12">
        <v>55954.461139999999</v>
      </c>
      <c r="F147" s="12">
        <v>26421880</v>
      </c>
      <c r="G147" s="12">
        <f>F147/E147</f>
        <v>472.20327855345693</v>
      </c>
      <c r="H147" s="14">
        <v>56000</v>
      </c>
      <c r="I147" s="14">
        <f>H147-E147</f>
        <v>45.538860000000568</v>
      </c>
      <c r="J147" s="13">
        <f>I147/H147</f>
        <v>8.1319392857143874E-4</v>
      </c>
      <c r="K147" s="1">
        <f>VLOOKUP(A147,grazing!$A$2:$E$193,5,FALSE)</f>
        <v>12.756914551464288</v>
      </c>
      <c r="L147" s="11">
        <f>F147/K147</f>
        <v>2071181.0754401577</v>
      </c>
      <c r="M147" s="11">
        <f>L147/100</f>
        <v>20711.810754401577</v>
      </c>
      <c r="N147" s="14">
        <f>H147-M147</f>
        <v>35288.18924559842</v>
      </c>
      <c r="O147" s="13">
        <f>N147/H147</f>
        <v>0.63014623652854318</v>
      </c>
      <c r="P147" s="12"/>
      <c r="Q147" s="10"/>
    </row>
    <row r="148" spans="1:17" x14ac:dyDescent="0.3">
      <c r="A148">
        <v>197</v>
      </c>
      <c r="B148" t="s">
        <v>302</v>
      </c>
      <c r="C148" t="s">
        <v>303</v>
      </c>
      <c r="D148" t="s">
        <v>14</v>
      </c>
      <c r="E148" s="12">
        <v>21967.705910000001</v>
      </c>
      <c r="F148" s="12">
        <v>2467942</v>
      </c>
      <c r="G148" s="12">
        <f>F148/E148</f>
        <v>112.34409319347994</v>
      </c>
      <c r="H148" s="14">
        <v>22000</v>
      </c>
      <c r="I148" s="14">
        <f>H148-E148</f>
        <v>32.294089999999414</v>
      </c>
      <c r="J148" s="13">
        <f>I148/H148</f>
        <v>1.4679131818181551E-3</v>
      </c>
      <c r="K148" s="1">
        <f>VLOOKUP(A148,grazing!$A$2:$E$193,5,FALSE)</f>
        <v>42.973607033714224</v>
      </c>
      <c r="L148" s="11">
        <f>F148/K148</f>
        <v>57429.249494086391</v>
      </c>
      <c r="M148" s="11">
        <f>L148/100</f>
        <v>574.29249494086389</v>
      </c>
      <c r="N148" s="14">
        <f>H148-M148</f>
        <v>21425.707505059137</v>
      </c>
      <c r="O148" s="13">
        <f>N148/H148</f>
        <v>0.97389579568450624</v>
      </c>
      <c r="P148" s="12"/>
      <c r="Q148" s="10"/>
    </row>
    <row r="149" spans="1:17" x14ac:dyDescent="0.3">
      <c r="A149">
        <v>198</v>
      </c>
      <c r="B149" t="s">
        <v>304</v>
      </c>
      <c r="C149" t="s">
        <v>305</v>
      </c>
      <c r="D149" t="s">
        <v>27</v>
      </c>
      <c r="E149" s="12">
        <v>3697.6524869999998</v>
      </c>
      <c r="F149" s="12">
        <v>4388670</v>
      </c>
      <c r="G149" s="12">
        <f>F149/E149</f>
        <v>1186.880058477491</v>
      </c>
      <c r="H149" s="14">
        <v>3761.2</v>
      </c>
      <c r="I149" s="14">
        <f>H149-E149</f>
        <v>63.547512999999981</v>
      </c>
      <c r="J149" s="13">
        <f>I149/H149</f>
        <v>1.6895542114218863E-2</v>
      </c>
      <c r="K149" s="1">
        <f>VLOOKUP(A149,grazing!$A$2:$E$193,5,FALSE)</f>
        <v>69.471686238563677</v>
      </c>
      <c r="L149" s="11">
        <f>F149/K149</f>
        <v>63172.066745716227</v>
      </c>
      <c r="M149" s="11">
        <f>L149/100</f>
        <v>631.72066745716222</v>
      </c>
      <c r="N149" s="14">
        <f>H149-M149</f>
        <v>3129.4793325428377</v>
      </c>
      <c r="O149" s="13">
        <f>N149/H149</f>
        <v>0.83204278755259964</v>
      </c>
      <c r="P149" s="12"/>
      <c r="Q149" s="10"/>
    </row>
    <row r="150" spans="1:17" x14ac:dyDescent="0.3">
      <c r="A150">
        <v>199</v>
      </c>
      <c r="B150" t="s">
        <v>306</v>
      </c>
      <c r="C150" t="s">
        <v>307</v>
      </c>
      <c r="D150" t="s">
        <v>27</v>
      </c>
      <c r="E150" s="12">
        <v>5134.3574490000001</v>
      </c>
      <c r="F150" s="12">
        <v>4092862</v>
      </c>
      <c r="G150" s="12">
        <f>F150/E150</f>
        <v>797.15174501478305</v>
      </c>
      <c r="H150" s="14">
        <v>5886.9999999999991</v>
      </c>
      <c r="I150" s="14">
        <f>H150-E150</f>
        <v>752.642550999999</v>
      </c>
      <c r="J150" s="13">
        <f>I150/H150</f>
        <v>0.12784823356548311</v>
      </c>
      <c r="K150" s="1">
        <f>VLOOKUP(A150,grazing!$A$2:$E$193,5,FALSE)</f>
        <v>56.523404209203562</v>
      </c>
      <c r="L150" s="11">
        <f>F150/K150</f>
        <v>72410.040712543807</v>
      </c>
      <c r="M150" s="11">
        <f>L150/100</f>
        <v>724.1004071254381</v>
      </c>
      <c r="N150" s="14">
        <f>H150-M150</f>
        <v>5162.8995928745608</v>
      </c>
      <c r="O150" s="13">
        <f>N150/H150</f>
        <v>0.87700010070911527</v>
      </c>
      <c r="P150" s="12"/>
      <c r="Q150" s="10"/>
    </row>
    <row r="151" spans="1:17" x14ac:dyDescent="0.3">
      <c r="A151">
        <v>200</v>
      </c>
      <c r="B151" t="s">
        <v>308</v>
      </c>
      <c r="C151" t="s">
        <v>309</v>
      </c>
      <c r="D151" t="s">
        <v>6</v>
      </c>
      <c r="E151" s="15">
        <f>F151/G151</f>
        <v>3.153325247400907</v>
      </c>
      <c r="F151" s="12">
        <v>4750.1000000000004</v>
      </c>
      <c r="G151" s="15">
        <f>$G$100</f>
        <v>1506.3780699168972</v>
      </c>
      <c r="H151" s="14" t="e">
        <v>#N/A</v>
      </c>
      <c r="I151" s="14" t="e">
        <f>H151-E151</f>
        <v>#N/A</v>
      </c>
      <c r="J151" s="13" t="e">
        <f>I151/H151</f>
        <v>#N/A</v>
      </c>
      <c r="K151" s="2">
        <f>VLOOKUP(A151,grazing!$A$2:$E$193,5,FALSE)</f>
        <v>51.062640495573895</v>
      </c>
      <c r="L151" s="11">
        <f>F151/K151</f>
        <v>93.024958245387623</v>
      </c>
      <c r="M151" s="11">
        <f>L151/100</f>
        <v>0.93024958245387623</v>
      </c>
      <c r="N151" s="14" t="e">
        <f>H151-M151</f>
        <v>#N/A</v>
      </c>
      <c r="O151" s="13" t="e">
        <f>N151/H151</f>
        <v>#N/A</v>
      </c>
      <c r="P151" s="12"/>
      <c r="Q151" s="10"/>
    </row>
    <row r="152" spans="1:17" x14ac:dyDescent="0.3">
      <c r="A152">
        <v>201</v>
      </c>
      <c r="B152" t="s">
        <v>310</v>
      </c>
      <c r="C152" t="s">
        <v>311</v>
      </c>
      <c r="D152" t="s">
        <v>14</v>
      </c>
      <c r="E152" s="12">
        <v>404351.20890000003</v>
      </c>
      <c r="F152" s="12">
        <v>143392000</v>
      </c>
      <c r="G152" s="12">
        <f>F152/E152</f>
        <v>354.62240953868951</v>
      </c>
      <c r="H152" s="14">
        <v>430000</v>
      </c>
      <c r="I152" s="14">
        <f>H152-E152</f>
        <v>25648.791099999973</v>
      </c>
      <c r="J152" s="13">
        <f>I152/H152</f>
        <v>5.9648351395348777E-2</v>
      </c>
      <c r="K152" s="1">
        <f>VLOOKUP(A152,grazing!$A$2:$E$193,5,FALSE)</f>
        <v>11.623078006323917</v>
      </c>
      <c r="L152" s="11">
        <f>F152/K152</f>
        <v>12336835.382330125</v>
      </c>
      <c r="M152" s="11">
        <f>L152/100</f>
        <v>123368.35382330125</v>
      </c>
      <c r="N152" s="14">
        <f>H152-M152</f>
        <v>306631.64617669873</v>
      </c>
      <c r="O152" s="13">
        <f>N152/H152</f>
        <v>0.71309685157371794</v>
      </c>
      <c r="P152" s="12"/>
      <c r="Q152" s="10"/>
    </row>
    <row r="153" spans="1:17" x14ac:dyDescent="0.3">
      <c r="A153">
        <v>202</v>
      </c>
      <c r="B153" t="s">
        <v>312</v>
      </c>
      <c r="C153" t="s">
        <v>313</v>
      </c>
      <c r="D153" t="s">
        <v>14</v>
      </c>
      <c r="E153" s="12">
        <v>788089.13280000002</v>
      </c>
      <c r="F153" s="12">
        <v>287756100</v>
      </c>
      <c r="G153" s="12">
        <f>F153/E153</f>
        <v>365.13141473938617</v>
      </c>
      <c r="H153" s="14">
        <v>839280</v>
      </c>
      <c r="I153" s="14">
        <f>H153-E153</f>
        <v>51190.867199999979</v>
      </c>
      <c r="J153" s="13">
        <f>I153/H153</f>
        <v>6.0993788961967374E-2</v>
      </c>
      <c r="K153" s="1">
        <f>VLOOKUP(A153,grazing!$A$2:$E$193,5,FALSE)</f>
        <v>34.480983548116249</v>
      </c>
      <c r="L153" s="11">
        <f>F153/K153</f>
        <v>8345356.4947894467</v>
      </c>
      <c r="M153" s="11">
        <f>L153/100</f>
        <v>83453.564947894469</v>
      </c>
      <c r="N153" s="14">
        <f>H153-M153</f>
        <v>755826.43505210557</v>
      </c>
      <c r="O153" s="13">
        <f>N153/H153</f>
        <v>0.90056528816617287</v>
      </c>
      <c r="P153" s="12"/>
      <c r="Q153" s="10"/>
    </row>
    <row r="154" spans="1:17" x14ac:dyDescent="0.3">
      <c r="A154">
        <v>203</v>
      </c>
      <c r="B154" t="s">
        <v>314</v>
      </c>
      <c r="C154" t="s">
        <v>315</v>
      </c>
      <c r="D154" t="s">
        <v>27</v>
      </c>
      <c r="E154" s="12">
        <v>47896.78587</v>
      </c>
      <c r="F154" s="12">
        <v>54571360</v>
      </c>
      <c r="G154" s="12">
        <f>F154/E154</f>
        <v>1139.353278278754</v>
      </c>
      <c r="H154" s="14">
        <v>105230</v>
      </c>
      <c r="I154" s="14">
        <f>H154-E154</f>
        <v>57333.21413</v>
      </c>
      <c r="J154" s="13">
        <f>I154/H154</f>
        <v>0.54483715793975107</v>
      </c>
      <c r="K154" s="1">
        <f>VLOOKUP(A154,grazing!$A$2:$E$193,5,FALSE)</f>
        <v>55.271739030420449</v>
      </c>
      <c r="L154" s="11">
        <f>F154/K154</f>
        <v>987328.44229788077</v>
      </c>
      <c r="M154" s="11">
        <f>L154/100</f>
        <v>9873.2844229788079</v>
      </c>
      <c r="N154" s="14">
        <f>H154-M154</f>
        <v>95356.715577021198</v>
      </c>
      <c r="O154" s="13">
        <f>N154/H154</f>
        <v>0.90617424286820492</v>
      </c>
      <c r="P154" s="12"/>
      <c r="Q154" s="10"/>
    </row>
    <row r="155" spans="1:17" x14ac:dyDescent="0.3">
      <c r="A155">
        <v>207</v>
      </c>
      <c r="B155" t="s">
        <v>316</v>
      </c>
      <c r="C155" t="s">
        <v>317</v>
      </c>
      <c r="D155" t="s">
        <v>19</v>
      </c>
      <c r="E155" s="12">
        <v>87.058906949999994</v>
      </c>
      <c r="F155" s="12">
        <v>479985.8</v>
      </c>
      <c r="G155" s="12">
        <f>F155/E155</f>
        <v>5513.3451224659557</v>
      </c>
      <c r="H155" s="14">
        <v>162</v>
      </c>
      <c r="I155" s="14">
        <f>H155-E155</f>
        <v>74.941093050000006</v>
      </c>
      <c r="J155" s="13">
        <f>I155/H155</f>
        <v>0.46259933981481488</v>
      </c>
      <c r="K155" s="1">
        <f>VLOOKUP(A155,grazing!$A$2:$E$193,5,FALSE)</f>
        <v>67.772617786444201</v>
      </c>
      <c r="L155" s="11">
        <f>F155/K155</f>
        <v>7082.296887401717</v>
      </c>
      <c r="M155" s="11">
        <f>L155/100</f>
        <v>70.822968874017164</v>
      </c>
      <c r="N155" s="14">
        <f>H155-M155</f>
        <v>91.177031125982836</v>
      </c>
      <c r="O155" s="13">
        <f>N155/H155</f>
        <v>0.56282117979001756</v>
      </c>
      <c r="P155" s="12"/>
      <c r="Q155" s="10"/>
    </row>
    <row r="156" spans="1:17" x14ac:dyDescent="0.3">
      <c r="A156">
        <v>208</v>
      </c>
      <c r="B156" t="s">
        <v>318</v>
      </c>
      <c r="C156" t="s">
        <v>319</v>
      </c>
      <c r="D156" t="s">
        <v>6</v>
      </c>
      <c r="E156" s="12">
        <v>38750</v>
      </c>
      <c r="F156" s="12">
        <v>10885850</v>
      </c>
      <c r="G156" s="12">
        <f>F156/E156</f>
        <v>280.92516129032259</v>
      </c>
      <c r="H156" s="14">
        <v>38750</v>
      </c>
      <c r="I156" s="14">
        <f>H156-E156</f>
        <v>0</v>
      </c>
      <c r="J156" s="13">
        <f>I156/H156</f>
        <v>0</v>
      </c>
      <c r="K156" s="1">
        <f>VLOOKUP(A156,grazing!$A$2:$E$193,5,FALSE)</f>
        <v>11.826252363727177</v>
      </c>
      <c r="L156" s="11">
        <f>F156/K156</f>
        <v>920481.79467135959</v>
      </c>
      <c r="M156" s="11">
        <f>L156/100</f>
        <v>9204.817946713596</v>
      </c>
      <c r="N156" s="14">
        <f>H156-M156</f>
        <v>29545.182053286404</v>
      </c>
      <c r="O156" s="13">
        <f>N156/H156</f>
        <v>0.7624563110525524</v>
      </c>
      <c r="P156" s="12"/>
      <c r="Q156" s="10"/>
    </row>
    <row r="157" spans="1:17" x14ac:dyDescent="0.3">
      <c r="A157">
        <v>209</v>
      </c>
      <c r="B157" t="s">
        <v>320</v>
      </c>
      <c r="C157" t="s">
        <v>321</v>
      </c>
      <c r="D157" t="s">
        <v>14</v>
      </c>
      <c r="E157" s="12">
        <v>9636.4421920000004</v>
      </c>
      <c r="F157" s="12">
        <v>5003372</v>
      </c>
      <c r="G157" s="12">
        <f>F157/E157</f>
        <v>519.21361642720262</v>
      </c>
      <c r="H157" s="14">
        <v>10320</v>
      </c>
      <c r="I157" s="14">
        <f>H157-E157</f>
        <v>683.55780799999957</v>
      </c>
      <c r="J157" s="13">
        <f>I157/H157</f>
        <v>6.6236221705426312E-2</v>
      </c>
      <c r="K157" s="1">
        <f>VLOOKUP(A157,grazing!$A$2:$E$193,5,FALSE)</f>
        <v>81.34104688841991</v>
      </c>
      <c r="L157" s="11">
        <f>F157/K157</f>
        <v>61511.035220181111</v>
      </c>
      <c r="M157" s="11">
        <f>L157/100</f>
        <v>615.11035220181111</v>
      </c>
      <c r="N157" s="14">
        <f>H157-M157</f>
        <v>9704.8896477981889</v>
      </c>
      <c r="O157" s="13">
        <f>N157/H157</f>
        <v>0.94039628370137485</v>
      </c>
      <c r="P157" s="12"/>
      <c r="Q157" s="10"/>
    </row>
    <row r="158" spans="1:17" x14ac:dyDescent="0.3">
      <c r="A158">
        <v>210</v>
      </c>
      <c r="B158" t="s">
        <v>322</v>
      </c>
      <c r="C158" t="s">
        <v>323</v>
      </c>
      <c r="D158" t="s">
        <v>27</v>
      </c>
      <c r="E158" s="12">
        <v>3431.8180510000002</v>
      </c>
      <c r="F158" s="12">
        <v>13540740</v>
      </c>
      <c r="G158" s="12">
        <f>F158/E158</f>
        <v>3945.6462431201307</v>
      </c>
      <c r="H158" s="14">
        <v>4406</v>
      </c>
      <c r="I158" s="14">
        <f>H158-E158</f>
        <v>974.1819489999998</v>
      </c>
      <c r="J158" s="13">
        <f>I158/H158</f>
        <v>0.22110348365864727</v>
      </c>
      <c r="K158" s="1">
        <f>VLOOKUP(A158,grazing!$A$2:$E$193,5,FALSE)</f>
        <v>58.007370211286535</v>
      </c>
      <c r="L158" s="11">
        <f>F158/K158</f>
        <v>233431.37174947071</v>
      </c>
      <c r="M158" s="11">
        <f>L158/100</f>
        <v>2334.3137174947069</v>
      </c>
      <c r="N158" s="14">
        <f>H158-M158</f>
        <v>2071.6862825052931</v>
      </c>
      <c r="O158" s="13">
        <f>N158/H158</f>
        <v>0.47019661427718862</v>
      </c>
      <c r="P158" s="12"/>
      <c r="Q158" s="10"/>
    </row>
    <row r="159" spans="1:17" x14ac:dyDescent="0.3">
      <c r="A159">
        <v>211</v>
      </c>
      <c r="B159" t="s">
        <v>324</v>
      </c>
      <c r="C159" t="s">
        <v>325</v>
      </c>
      <c r="D159" t="s">
        <v>11</v>
      </c>
      <c r="E159" s="12">
        <v>7951.8275700000004</v>
      </c>
      <c r="F159" s="12">
        <v>17267670</v>
      </c>
      <c r="G159" s="12">
        <f>F159/E159</f>
        <v>2171.5347632971875</v>
      </c>
      <c r="H159" s="14">
        <v>12341</v>
      </c>
      <c r="I159" s="14">
        <f>H159-E159</f>
        <v>4389.1724299999996</v>
      </c>
      <c r="J159" s="13">
        <f>I159/H159</f>
        <v>0.35565776112146502</v>
      </c>
      <c r="K159" s="1">
        <f>VLOOKUP(A159,grazing!$A$2:$E$193,5,FALSE)</f>
        <v>63.605277101541596</v>
      </c>
      <c r="L159" s="11">
        <f>F159/K159</f>
        <v>271481.7195503026</v>
      </c>
      <c r="M159" s="11">
        <f>L159/100</f>
        <v>2714.8171955030261</v>
      </c>
      <c r="N159" s="14">
        <f>H159-M159</f>
        <v>9626.1828044969734</v>
      </c>
      <c r="O159" s="13">
        <f>N159/H159</f>
        <v>0.78001643339251059</v>
      </c>
      <c r="P159" s="12"/>
      <c r="Q159" s="10"/>
    </row>
    <row r="160" spans="1:17" x14ac:dyDescent="0.3">
      <c r="A160">
        <v>212</v>
      </c>
      <c r="B160" t="s">
        <v>326</v>
      </c>
      <c r="C160" t="s">
        <v>327</v>
      </c>
      <c r="D160" t="s">
        <v>6</v>
      </c>
      <c r="E160" s="12">
        <v>71459.626359999995</v>
      </c>
      <c r="F160" s="12">
        <v>11490300</v>
      </c>
      <c r="G160" s="12">
        <f>F160/E160</f>
        <v>160.79429162019483</v>
      </c>
      <c r="H160" s="14">
        <v>81900</v>
      </c>
      <c r="I160" s="14">
        <f>H160-E160</f>
        <v>10440.373640000005</v>
      </c>
      <c r="J160" s="13">
        <f>I160/H160</f>
        <v>0.12747708962148968</v>
      </c>
      <c r="K160" s="1">
        <f>VLOOKUP(A160,grazing!$A$2:$E$193,5,FALSE)</f>
        <v>6.2359795664153443</v>
      </c>
      <c r="L160" s="11">
        <f>F160/K160</f>
        <v>1842581.4064373241</v>
      </c>
      <c r="M160" s="11">
        <f>L160/100</f>
        <v>18425.81406437324</v>
      </c>
      <c r="N160" s="14">
        <f>H160-M160</f>
        <v>63474.18593562676</v>
      </c>
      <c r="O160" s="13">
        <f>N160/H160</f>
        <v>0.77502058529458806</v>
      </c>
      <c r="P160" s="12"/>
      <c r="Q160" s="10"/>
    </row>
    <row r="161" spans="1:17" x14ac:dyDescent="0.3">
      <c r="A161">
        <v>213</v>
      </c>
      <c r="B161" t="s">
        <v>328</v>
      </c>
      <c r="C161" t="s">
        <v>329</v>
      </c>
      <c r="D161" t="s">
        <v>6</v>
      </c>
      <c r="E161" s="12">
        <v>318380</v>
      </c>
      <c r="F161" s="12">
        <v>39148340</v>
      </c>
      <c r="G161" s="12">
        <f>F161/E161</f>
        <v>122.96105282995163</v>
      </c>
      <c r="H161" s="14">
        <v>318380</v>
      </c>
      <c r="I161" s="14">
        <f>H161-E161</f>
        <v>0</v>
      </c>
      <c r="J161" s="13">
        <f>I161/H161</f>
        <v>0</v>
      </c>
      <c r="K161" s="1">
        <f>VLOOKUP(A161,grazing!$A$2:$E$193,5,FALSE)</f>
        <v>3.9740252916413765</v>
      </c>
      <c r="L161" s="11">
        <f>F161/K161</f>
        <v>9851054.5673529692</v>
      </c>
      <c r="M161" s="11">
        <f>L161/100</f>
        <v>98510.54567352969</v>
      </c>
      <c r="N161" s="14">
        <f>H161-M161</f>
        <v>219869.45432647032</v>
      </c>
      <c r="O161" s="13">
        <f>N161/H161</f>
        <v>0.69058814726575268</v>
      </c>
      <c r="P161" s="12"/>
      <c r="Q161" s="10"/>
    </row>
    <row r="162" spans="1:17" x14ac:dyDescent="0.3">
      <c r="A162">
        <v>214</v>
      </c>
      <c r="B162" t="s">
        <v>330</v>
      </c>
      <c r="C162" t="s">
        <v>331</v>
      </c>
      <c r="D162" t="s">
        <v>6</v>
      </c>
      <c r="E162" s="12">
        <v>7716.2534919999998</v>
      </c>
      <c r="F162" s="12">
        <v>2898215</v>
      </c>
      <c r="G162" s="12">
        <f>F162/E162</f>
        <v>375.5987284508978</v>
      </c>
      <c r="H162" s="14" t="e">
        <v>#N/A</v>
      </c>
      <c r="I162" s="14" t="e">
        <f>H162-E162</f>
        <v>#N/A</v>
      </c>
      <c r="J162" s="13" t="e">
        <f>I162/H162</f>
        <v>#N/A</v>
      </c>
      <c r="K162" s="1">
        <f>VLOOKUP(A162,grazing!$A$2:$E$193,5,FALSE)</f>
        <v>70.443129258180349</v>
      </c>
      <c r="L162" s="11">
        <f>F162/K162</f>
        <v>41142.621438320602</v>
      </c>
      <c r="M162" s="11">
        <f>L162/100</f>
        <v>411.426214383206</v>
      </c>
      <c r="N162" s="14" t="e">
        <f>H162-M162</f>
        <v>#N/A</v>
      </c>
      <c r="O162" s="13" t="e">
        <f>N162/H162</f>
        <v>#N/A</v>
      </c>
      <c r="P162" s="12"/>
      <c r="Q162" s="10"/>
    </row>
    <row r="163" spans="1:17" x14ac:dyDescent="0.3">
      <c r="A163">
        <v>215</v>
      </c>
      <c r="B163" t="s">
        <v>332</v>
      </c>
      <c r="C163" t="s">
        <v>333</v>
      </c>
      <c r="D163" t="s">
        <v>14</v>
      </c>
      <c r="E163" s="12">
        <v>229206.96170000001</v>
      </c>
      <c r="F163" s="12">
        <v>114295400</v>
      </c>
      <c r="G163" s="12">
        <f>F163/E163</f>
        <v>498.65588353985845</v>
      </c>
      <c r="H163" s="14">
        <v>240000</v>
      </c>
      <c r="I163" s="14">
        <f>H163-E163</f>
        <v>10793.038299999986</v>
      </c>
      <c r="J163" s="13">
        <f>I163/H163</f>
        <v>4.4970992916666605E-2</v>
      </c>
      <c r="K163" s="1">
        <f>VLOOKUP(A163,grazing!$A$2:$E$193,5,FALSE)</f>
        <v>68.440558722044599</v>
      </c>
      <c r="L163" s="11">
        <f>F163/K163</f>
        <v>1669995.1335024042</v>
      </c>
      <c r="M163" s="11">
        <f>L163/100</f>
        <v>16699.951335024041</v>
      </c>
      <c r="N163" s="14">
        <f>H163-M163</f>
        <v>223300.04866497597</v>
      </c>
      <c r="O163" s="13">
        <f>N163/H163</f>
        <v>0.93041686943739987</v>
      </c>
      <c r="P163" s="12"/>
      <c r="Q163" s="10"/>
    </row>
    <row r="164" spans="1:17" x14ac:dyDescent="0.3">
      <c r="A164">
        <v>216</v>
      </c>
      <c r="B164" t="s">
        <v>334</v>
      </c>
      <c r="C164" t="s">
        <v>335</v>
      </c>
      <c r="D164" t="s">
        <v>6</v>
      </c>
      <c r="E164" s="12">
        <v>7821.5462799999996</v>
      </c>
      <c r="F164" s="12">
        <v>64549420</v>
      </c>
      <c r="G164" s="12">
        <f>F164/E164</f>
        <v>8252.7696812400627</v>
      </c>
      <c r="H164" s="14">
        <v>8000</v>
      </c>
      <c r="I164" s="14">
        <f>H164-E164</f>
        <v>178.45372000000043</v>
      </c>
      <c r="J164" s="13">
        <f>I164/H164</f>
        <v>2.2306715000000053E-2</v>
      </c>
      <c r="K164" s="1">
        <f>VLOOKUP(A164,grazing!$A$2:$E$193,5,FALSE)</f>
        <v>53.486411947032337</v>
      </c>
      <c r="L164" s="11">
        <f>F164/K164</f>
        <v>1206837.7303739008</v>
      </c>
      <c r="M164" s="11">
        <f>L164/100</f>
        <v>12068.377303739009</v>
      </c>
      <c r="N164" s="14">
        <f>H164-M164</f>
        <v>-4068.3773037390092</v>
      </c>
      <c r="O164" s="13">
        <f>N164/H164</f>
        <v>-0.50854716296737612</v>
      </c>
      <c r="P164" s="12"/>
      <c r="Q164" s="10"/>
    </row>
    <row r="165" spans="1:17" x14ac:dyDescent="0.3">
      <c r="A165">
        <v>217</v>
      </c>
      <c r="B165" t="s">
        <v>336</v>
      </c>
      <c r="C165" t="s">
        <v>337</v>
      </c>
      <c r="D165" t="s">
        <v>14</v>
      </c>
      <c r="E165" s="12">
        <v>10000</v>
      </c>
      <c r="F165" s="12">
        <v>3868258</v>
      </c>
      <c r="G165" s="12">
        <f>F165/E165</f>
        <v>386.82580000000002</v>
      </c>
      <c r="H165" s="14">
        <v>10000</v>
      </c>
      <c r="I165" s="14">
        <f>H165-E165</f>
        <v>0</v>
      </c>
      <c r="J165" s="13">
        <f>I165/H165</f>
        <v>0</v>
      </c>
      <c r="K165" s="1">
        <f>VLOOKUP(A165,grazing!$A$2:$E$193,5,FALSE)</f>
        <v>36.237789381210277</v>
      </c>
      <c r="L165" s="11">
        <f>F165/K165</f>
        <v>106746.52251292508</v>
      </c>
      <c r="M165" s="11">
        <f>L165/100</f>
        <v>1067.4652251292507</v>
      </c>
      <c r="N165" s="14">
        <f>H165-M165</f>
        <v>8932.53477487075</v>
      </c>
      <c r="O165" s="13">
        <f>N165/H165</f>
        <v>0.89325347748707495</v>
      </c>
      <c r="P165" s="12"/>
      <c r="Q165" s="10"/>
    </row>
    <row r="166" spans="1:17" x14ac:dyDescent="0.3">
      <c r="A166">
        <v>220</v>
      </c>
      <c r="B166" t="s">
        <v>338</v>
      </c>
      <c r="C166" t="s">
        <v>339</v>
      </c>
      <c r="D166" t="s">
        <v>19</v>
      </c>
      <c r="E166" s="12">
        <v>66.683067719999997</v>
      </c>
      <c r="F166" s="12">
        <v>234446.8</v>
      </c>
      <c r="G166" s="12">
        <f>F166/E166</f>
        <v>3515.837048535835</v>
      </c>
      <c r="H166" s="14">
        <v>70</v>
      </c>
      <c r="I166" s="14">
        <f>H166-E166</f>
        <v>3.3169322800000032</v>
      </c>
      <c r="J166" s="13">
        <f>I166/H166</f>
        <v>4.7384746857142904E-2</v>
      </c>
      <c r="K166" s="1">
        <f>VLOOKUP(A166,grazing!$A$2:$E$193,5,FALSE)</f>
        <v>120.92263928310894</v>
      </c>
      <c r="L166" s="11">
        <f>F166/K166</f>
        <v>1938.8164316452251</v>
      </c>
      <c r="M166" s="11">
        <f>L166/100</f>
        <v>19.388164316452251</v>
      </c>
      <c r="N166" s="14">
        <f>H166-M166</f>
        <v>50.611835683547753</v>
      </c>
      <c r="O166" s="13">
        <f>N166/H166</f>
        <v>0.72302622405068218</v>
      </c>
      <c r="P166" s="12"/>
      <c r="Q166" s="10"/>
    </row>
    <row r="167" spans="1:17" x14ac:dyDescent="0.3">
      <c r="A167">
        <v>221</v>
      </c>
      <c r="B167" t="s">
        <v>340</v>
      </c>
      <c r="C167" t="s">
        <v>341</v>
      </c>
      <c r="D167" t="s">
        <v>6</v>
      </c>
      <c r="E167" s="12">
        <v>14000</v>
      </c>
      <c r="F167" s="12">
        <v>2448564</v>
      </c>
      <c r="G167" s="12">
        <f>F167/E167</f>
        <v>174.89742857142858</v>
      </c>
      <c r="H167" s="14">
        <v>13691</v>
      </c>
      <c r="I167" s="14">
        <f>H167-E167</f>
        <v>-309</v>
      </c>
      <c r="J167" s="13">
        <f>I167/H167</f>
        <v>-2.2569571251186912E-2</v>
      </c>
      <c r="K167" s="1">
        <f>VLOOKUP(A167,grazing!$A$2:$E$193,5,FALSE)</f>
        <v>6.4261928453735342</v>
      </c>
      <c r="L167" s="11">
        <f>F167/K167</f>
        <v>381028.71465533692</v>
      </c>
      <c r="M167" s="11">
        <f>L167/100</f>
        <v>3810.2871465533694</v>
      </c>
      <c r="N167" s="14">
        <f>H167-M167</f>
        <v>9880.7128534466301</v>
      </c>
      <c r="O167" s="13">
        <f>N167/H167</f>
        <v>0.72169402187178655</v>
      </c>
      <c r="P167" s="12"/>
      <c r="Q167" s="10"/>
    </row>
    <row r="168" spans="1:17" x14ac:dyDescent="0.3">
      <c r="A168">
        <v>222</v>
      </c>
      <c r="B168" t="s">
        <v>342</v>
      </c>
      <c r="C168" t="s">
        <v>343</v>
      </c>
      <c r="D168" t="s">
        <v>14</v>
      </c>
      <c r="E168" s="12">
        <v>30088.932069999999</v>
      </c>
      <c r="F168" s="12">
        <v>6432572</v>
      </c>
      <c r="G168" s="12">
        <f>F168/E168</f>
        <v>213.78532096237339</v>
      </c>
      <c r="H168" s="14">
        <v>47990</v>
      </c>
      <c r="I168" s="14">
        <f>H168-E168</f>
        <v>17901.067930000001</v>
      </c>
      <c r="J168" s="13">
        <f>I168/H168</f>
        <v>0.37301662700562621</v>
      </c>
      <c r="K168" s="1">
        <f>VLOOKUP(A168,grazing!$A$2:$E$193,5,FALSE)</f>
        <v>5.4707770670700313</v>
      </c>
      <c r="L168" s="11">
        <f>F168/K168</f>
        <v>1175805.9085827591</v>
      </c>
      <c r="M168" s="11">
        <f>L168/100</f>
        <v>11758.05908582759</v>
      </c>
      <c r="N168" s="14">
        <f>H168-M168</f>
        <v>36231.94091417241</v>
      </c>
      <c r="O168" s="13">
        <f>N168/H168</f>
        <v>0.75498939183522418</v>
      </c>
      <c r="P168" s="12"/>
      <c r="Q168" s="10"/>
    </row>
    <row r="169" spans="1:17" x14ac:dyDescent="0.3">
      <c r="A169">
        <v>223</v>
      </c>
      <c r="B169" t="s">
        <v>344</v>
      </c>
      <c r="C169" t="s">
        <v>345</v>
      </c>
      <c r="D169" t="s">
        <v>11</v>
      </c>
      <c r="E169" s="12">
        <v>98919.842350000006</v>
      </c>
      <c r="F169" s="12">
        <v>79104020</v>
      </c>
      <c r="G169" s="12">
        <f>F169/E169</f>
        <v>799.67798290774363</v>
      </c>
      <c r="H169" s="14">
        <v>146170</v>
      </c>
      <c r="I169" s="14">
        <f>H169-E169</f>
        <v>47250.157649999994</v>
      </c>
      <c r="J169" s="13">
        <f>I169/H169</f>
        <v>0.3232548241773277</v>
      </c>
      <c r="K169" s="1">
        <f>VLOOKUP(A169,grazing!$A$2:$E$193,5,FALSE)</f>
        <v>33.243254346801464</v>
      </c>
      <c r="L169" s="11">
        <f>F169/K169</f>
        <v>2379551.0263456223</v>
      </c>
      <c r="M169" s="11">
        <f>L169/100</f>
        <v>23795.510263456221</v>
      </c>
      <c r="N169" s="14">
        <f>H169-M169</f>
        <v>122374.48973654378</v>
      </c>
      <c r="O169" s="13">
        <f>N169/H169</f>
        <v>0.83720660694084814</v>
      </c>
      <c r="P169" s="12"/>
      <c r="Q169" s="10"/>
    </row>
    <row r="170" spans="1:17" x14ac:dyDescent="0.3">
      <c r="A170">
        <v>225</v>
      </c>
      <c r="B170" t="s">
        <v>346</v>
      </c>
      <c r="C170" t="s">
        <v>347</v>
      </c>
      <c r="D170" t="s">
        <v>6</v>
      </c>
      <c r="E170" s="12">
        <v>3050</v>
      </c>
      <c r="F170" s="12">
        <v>4108883</v>
      </c>
      <c r="G170" s="12">
        <f>F170/E170</f>
        <v>1347.1747540983606</v>
      </c>
      <c r="H170" s="14">
        <v>3050</v>
      </c>
      <c r="I170" s="14">
        <f>H170-E170</f>
        <v>0</v>
      </c>
      <c r="J170" s="13">
        <f>I170/H170</f>
        <v>0</v>
      </c>
      <c r="K170" s="1">
        <f>VLOOKUP(A170,grazing!$A$2:$E$193,5,FALSE)</f>
        <v>4.6559048037931401</v>
      </c>
      <c r="L170" s="11">
        <f>F170/K170</f>
        <v>882510.09699608025</v>
      </c>
      <c r="M170" s="11">
        <f>L170/100</f>
        <v>8825.1009699608021</v>
      </c>
      <c r="N170" s="14">
        <f>H170-M170</f>
        <v>-5775.1009699608021</v>
      </c>
      <c r="O170" s="13">
        <f>N170/H170</f>
        <v>-1.8934757278560006</v>
      </c>
      <c r="P170" s="12"/>
      <c r="Q170" s="10"/>
    </row>
    <row r="171" spans="1:17" x14ac:dyDescent="0.3">
      <c r="A171">
        <v>226</v>
      </c>
      <c r="B171" t="s">
        <v>348</v>
      </c>
      <c r="C171" t="s">
        <v>349</v>
      </c>
      <c r="D171" t="s">
        <v>14</v>
      </c>
      <c r="E171" s="12">
        <v>52820.949739999996</v>
      </c>
      <c r="F171" s="12">
        <v>95662640</v>
      </c>
      <c r="G171" s="12">
        <f>F171/E171</f>
        <v>1811.0738347356344</v>
      </c>
      <c r="H171" s="14">
        <v>53150</v>
      </c>
      <c r="I171" s="14">
        <f>H171-E171</f>
        <v>329.05026000000362</v>
      </c>
      <c r="J171" s="13">
        <f>I171/H171</f>
        <v>6.1909738476011974E-3</v>
      </c>
      <c r="K171" s="1">
        <f>VLOOKUP(A171,grazing!$A$2:$E$193,5,FALSE)</f>
        <v>91.647733131549174</v>
      </c>
      <c r="L171" s="11">
        <f>F171/K171</f>
        <v>1043808.0324658757</v>
      </c>
      <c r="M171" s="11">
        <f>L171/100</f>
        <v>10438.080324658757</v>
      </c>
      <c r="N171" s="14">
        <f>H171-M171</f>
        <v>42711.91967534124</v>
      </c>
      <c r="O171" s="13">
        <f>N171/H171</f>
        <v>0.80361090640340993</v>
      </c>
      <c r="P171" s="12"/>
      <c r="Q171" s="10"/>
    </row>
    <row r="172" spans="1:17" x14ac:dyDescent="0.3">
      <c r="A172">
        <v>228</v>
      </c>
      <c r="B172" t="s">
        <v>350</v>
      </c>
      <c r="C172" t="s">
        <v>351</v>
      </c>
      <c r="D172" t="s">
        <v>6</v>
      </c>
      <c r="E172" s="15">
        <f>F172/G172</f>
        <v>0</v>
      </c>
      <c r="F172" s="12">
        <v>0</v>
      </c>
      <c r="G172" s="15">
        <f>$G$140</f>
        <v>338.63753576821904</v>
      </c>
      <c r="H172" s="14" t="e">
        <v>#N/A</v>
      </c>
      <c r="I172" s="14" t="e">
        <f>H172-E172</f>
        <v>#N/A</v>
      </c>
      <c r="J172" s="13" t="e">
        <f>I172/H172</f>
        <v>#N/A</v>
      </c>
      <c r="K172" s="2">
        <f>VLOOKUP(A172,grazing!$A$2:$E$193,5,FALSE)</f>
        <v>30.349384053674129</v>
      </c>
      <c r="L172" s="11">
        <f>F172/K172</f>
        <v>0</v>
      </c>
      <c r="M172" s="11">
        <f>L172/100</f>
        <v>0</v>
      </c>
      <c r="N172" s="14" t="e">
        <f>H172-M172</f>
        <v>#N/A</v>
      </c>
      <c r="O172" s="13" t="e">
        <f>N172/H172</f>
        <v>#N/A</v>
      </c>
      <c r="P172" s="12"/>
      <c r="Q172" s="10"/>
    </row>
    <row r="173" spans="1:17" x14ac:dyDescent="0.3">
      <c r="A173">
        <v>229</v>
      </c>
      <c r="B173" t="s">
        <v>352</v>
      </c>
      <c r="C173" t="s">
        <v>353</v>
      </c>
      <c r="D173" t="s">
        <v>27</v>
      </c>
      <c r="E173" s="12">
        <v>84330.007320000004</v>
      </c>
      <c r="F173" s="12">
        <v>104494200</v>
      </c>
      <c r="G173" s="12">
        <f>F173/E173</f>
        <v>1239.1105292269765</v>
      </c>
      <c r="H173" s="14">
        <v>122810</v>
      </c>
      <c r="I173" s="14">
        <f>H173-E173</f>
        <v>38479.992679999996</v>
      </c>
      <c r="J173" s="13">
        <f>I173/H173</f>
        <v>0.31332947382135001</v>
      </c>
      <c r="K173" s="1">
        <f>VLOOKUP(A173,grazing!$A$2:$E$193,5,FALSE)</f>
        <v>74.5937210542385</v>
      </c>
      <c r="L173" s="11">
        <f>F173/K173</f>
        <v>1400844.4480738572</v>
      </c>
      <c r="M173" s="11">
        <f>L173/100</f>
        <v>14008.444480738572</v>
      </c>
      <c r="N173" s="14">
        <f>H173-M173</f>
        <v>108801.55551926143</v>
      </c>
      <c r="O173" s="13">
        <f>N173/H173</f>
        <v>0.88593400797379229</v>
      </c>
      <c r="P173" s="12"/>
      <c r="Q173" s="10"/>
    </row>
    <row r="174" spans="1:17" x14ac:dyDescent="0.3">
      <c r="A174">
        <v>230</v>
      </c>
      <c r="B174" t="s">
        <v>354</v>
      </c>
      <c r="C174" t="s">
        <v>355</v>
      </c>
      <c r="D174" t="s">
        <v>11</v>
      </c>
      <c r="E174" s="12">
        <v>77954.1198</v>
      </c>
      <c r="F174" s="12">
        <v>68478270</v>
      </c>
      <c r="G174" s="12">
        <f>F174/E174</f>
        <v>878.44324553581839</v>
      </c>
      <c r="H174" s="14">
        <v>90560</v>
      </c>
      <c r="I174" s="14">
        <f>H174-E174</f>
        <v>12605.8802</v>
      </c>
      <c r="J174" s="13">
        <f>I174/H174</f>
        <v>0.13919920715547704</v>
      </c>
      <c r="K174" s="1">
        <f>VLOOKUP(A174,grazing!$A$2:$E$193,5,FALSE)</f>
        <v>42.378331287337581</v>
      </c>
      <c r="L174" s="11">
        <f>F174/K174</f>
        <v>1615879.3402151004</v>
      </c>
      <c r="M174" s="11">
        <f>L174/100</f>
        <v>16158.793402151005</v>
      </c>
      <c r="N174" s="14">
        <f>H174-M174</f>
        <v>74401.206597848999</v>
      </c>
      <c r="O174" s="13">
        <f>N174/H174</f>
        <v>0.82156809405751985</v>
      </c>
      <c r="P174" s="12"/>
      <c r="Q174" s="10"/>
    </row>
    <row r="175" spans="1:17" x14ac:dyDescent="0.3">
      <c r="A175">
        <v>231</v>
      </c>
      <c r="B175" t="s">
        <v>356</v>
      </c>
      <c r="C175" t="s">
        <v>357</v>
      </c>
      <c r="D175" t="s">
        <v>60</v>
      </c>
      <c r="E175" s="12">
        <v>2249324.6170000001</v>
      </c>
      <c r="F175" s="12">
        <v>1142755000</v>
      </c>
      <c r="G175" s="12">
        <f>F175/E175</f>
        <v>508.04361067462588</v>
      </c>
      <c r="H175" s="14">
        <v>2561804</v>
      </c>
      <c r="I175" s="14">
        <f>H175-E175</f>
        <v>312479.38299999991</v>
      </c>
      <c r="J175" s="13">
        <f>I175/H175</f>
        <v>0.12197630380778542</v>
      </c>
      <c r="K175" s="1">
        <f>VLOOKUP(A175,grazing!$A$2:$E$193,5,FALSE)</f>
        <v>29.843227905060914</v>
      </c>
      <c r="L175" s="11">
        <f>F175/K175</f>
        <v>38291936.905598871</v>
      </c>
      <c r="M175" s="11">
        <f>L175/100</f>
        <v>382919.36905598873</v>
      </c>
      <c r="N175" s="14">
        <f>H175-M175</f>
        <v>2178884.6309440113</v>
      </c>
      <c r="O175" s="13">
        <f>N175/H175</f>
        <v>0.85052745289804033</v>
      </c>
      <c r="P175" s="12"/>
      <c r="Q175" s="10"/>
    </row>
    <row r="176" spans="1:17" x14ac:dyDescent="0.3">
      <c r="A176">
        <v>233</v>
      </c>
      <c r="B176" t="s">
        <v>358</v>
      </c>
      <c r="C176" t="s">
        <v>359</v>
      </c>
      <c r="D176" t="s">
        <v>14</v>
      </c>
      <c r="E176" s="12">
        <v>60000</v>
      </c>
      <c r="F176" s="12">
        <v>57715640</v>
      </c>
      <c r="G176" s="12">
        <f>F176/E176</f>
        <v>961.92733333333331</v>
      </c>
      <c r="H176" s="14">
        <v>60000</v>
      </c>
      <c r="I176" s="14">
        <f>H176-E176</f>
        <v>0</v>
      </c>
      <c r="J176" s="13">
        <f>I176/H176</f>
        <v>0</v>
      </c>
      <c r="K176" s="1">
        <f>VLOOKUP(A176,grazing!$A$2:$E$193,5,FALSE)</f>
        <v>11.408253451483402</v>
      </c>
      <c r="L176" s="11">
        <f>F176/K176</f>
        <v>5059112.7069056574</v>
      </c>
      <c r="M176" s="11">
        <f>L176/100</f>
        <v>50591.127069056573</v>
      </c>
      <c r="N176" s="14">
        <f>H176-M176</f>
        <v>9408.8729309434275</v>
      </c>
      <c r="O176" s="13">
        <f>N176/H176</f>
        <v>0.15681454884905713</v>
      </c>
      <c r="P176" s="12"/>
      <c r="Q176" s="10"/>
    </row>
    <row r="177" spans="1:17" x14ac:dyDescent="0.3">
      <c r="A177">
        <v>234</v>
      </c>
      <c r="B177" t="s">
        <v>360</v>
      </c>
      <c r="C177" t="s">
        <v>361</v>
      </c>
      <c r="D177" t="s">
        <v>19</v>
      </c>
      <c r="E177" s="12">
        <v>120379.9941</v>
      </c>
      <c r="F177" s="12">
        <v>154900600</v>
      </c>
      <c r="G177" s="12">
        <f>F177/E177</f>
        <v>1286.7636450565335</v>
      </c>
      <c r="H177" s="14">
        <v>125710</v>
      </c>
      <c r="I177" s="14">
        <f>H177-E177</f>
        <v>5330.0059000000037</v>
      </c>
      <c r="J177" s="13">
        <f>I177/H177</f>
        <v>4.2399219632487502E-2</v>
      </c>
      <c r="K177" s="1">
        <f>VLOOKUP(A177,grazing!$A$2:$E$193,5,FALSE)</f>
        <v>75.236869937842116</v>
      </c>
      <c r="L177" s="11">
        <f>F177/K177</f>
        <v>2058838.9725406317</v>
      </c>
      <c r="M177" s="11">
        <f>L177/100</f>
        <v>20588.389725406316</v>
      </c>
      <c r="N177" s="14">
        <f>H177-M177</f>
        <v>105121.61027459368</v>
      </c>
      <c r="O177" s="13">
        <f>N177/H177</f>
        <v>0.83622313479113575</v>
      </c>
      <c r="P177" s="12"/>
      <c r="Q177" s="10"/>
    </row>
    <row r="178" spans="1:17" x14ac:dyDescent="0.3">
      <c r="A178">
        <v>235</v>
      </c>
      <c r="B178" t="s">
        <v>362</v>
      </c>
      <c r="C178" t="s">
        <v>363</v>
      </c>
      <c r="D178" t="s">
        <v>6</v>
      </c>
      <c r="E178" s="12">
        <v>220000</v>
      </c>
      <c r="F178" s="12">
        <v>91310580</v>
      </c>
      <c r="G178" s="12">
        <f>F178/E178</f>
        <v>415.04809090909089</v>
      </c>
      <c r="H178" s="14">
        <v>207790</v>
      </c>
      <c r="I178" s="14">
        <f>H178-E178</f>
        <v>-12210</v>
      </c>
      <c r="J178" s="13">
        <f>I178/H178</f>
        <v>-5.8761249338274216E-2</v>
      </c>
      <c r="K178" s="1">
        <f>VLOOKUP(A178,grazing!$A$2:$E$193,5,FALSE)</f>
        <v>6.3833173050033336</v>
      </c>
      <c r="L178" s="11">
        <f>F178/K178</f>
        <v>14304565.42218722</v>
      </c>
      <c r="M178" s="11">
        <f>L178/100</f>
        <v>143045.65422187222</v>
      </c>
      <c r="N178" s="14">
        <f>H178-M178</f>
        <v>64744.345778127783</v>
      </c>
      <c r="O178" s="13">
        <f>N178/H178</f>
        <v>0.31158547465290815</v>
      </c>
      <c r="P178" s="12"/>
      <c r="Q178" s="10"/>
    </row>
    <row r="179" spans="1:17" x14ac:dyDescent="0.3">
      <c r="A179">
        <v>236</v>
      </c>
      <c r="B179" t="s">
        <v>364</v>
      </c>
      <c r="C179" t="s">
        <v>365</v>
      </c>
      <c r="D179" t="s">
        <v>19</v>
      </c>
      <c r="E179" s="12">
        <v>161274.3658</v>
      </c>
      <c r="F179" s="12">
        <v>106307700</v>
      </c>
      <c r="G179" s="12">
        <f>F179/E179</f>
        <v>659.17295332498531</v>
      </c>
      <c r="H179" s="14">
        <v>182000</v>
      </c>
      <c r="I179" s="14">
        <f>H179-E179</f>
        <v>20725.6342</v>
      </c>
      <c r="J179" s="13">
        <f>I179/H179</f>
        <v>0.11387711098901099</v>
      </c>
      <c r="K179" s="1">
        <f>VLOOKUP(A179,grazing!$A$2:$E$193,5,FALSE)</f>
        <v>59.185375404917856</v>
      </c>
      <c r="L179" s="11">
        <f>F179/K179</f>
        <v>1796181.8992055703</v>
      </c>
      <c r="M179" s="11">
        <f>L179/100</f>
        <v>17961.818992055705</v>
      </c>
      <c r="N179" s="14">
        <f>H179-M179</f>
        <v>164038.18100794428</v>
      </c>
      <c r="O179" s="13">
        <f>N179/H179</f>
        <v>0.90130868685683674</v>
      </c>
      <c r="P179" s="12"/>
      <c r="Q179" s="10"/>
    </row>
    <row r="180" spans="1:17" x14ac:dyDescent="0.3">
      <c r="A180">
        <v>237</v>
      </c>
      <c r="B180" t="s">
        <v>366</v>
      </c>
      <c r="C180" t="s">
        <v>367</v>
      </c>
      <c r="D180" t="s">
        <v>6</v>
      </c>
      <c r="E180" s="12">
        <v>6299.4235779999999</v>
      </c>
      <c r="F180" s="12">
        <v>80325710</v>
      </c>
      <c r="G180" s="16">
        <f>F180/E180</f>
        <v>12751.279383803963</v>
      </c>
      <c r="H180" s="14">
        <v>6875</v>
      </c>
      <c r="I180" s="14">
        <f>H180-E180</f>
        <v>575.57642200000009</v>
      </c>
      <c r="J180" s="13">
        <f>I180/H180</f>
        <v>8.372020683636365E-2</v>
      </c>
      <c r="K180" s="1">
        <f>VLOOKUP(A180,grazing!$A$2:$E$193,5,FALSE)</f>
        <v>53.313797891416826</v>
      </c>
      <c r="L180" s="11">
        <f>F180/K180</f>
        <v>1506658.9359024432</v>
      </c>
      <c r="M180" s="11">
        <f>L180/100</f>
        <v>15066.589359024432</v>
      </c>
      <c r="N180" s="14">
        <f>H180-M180</f>
        <v>-8191.5893590244323</v>
      </c>
      <c r="O180" s="13">
        <f>N180/H180</f>
        <v>-1.1915039067671902</v>
      </c>
      <c r="P180" s="12"/>
      <c r="Q180" s="10"/>
    </row>
    <row r="181" spans="1:17" x14ac:dyDescent="0.3">
      <c r="A181">
        <v>238</v>
      </c>
      <c r="B181" t="s">
        <v>368</v>
      </c>
      <c r="C181" t="s">
        <v>369</v>
      </c>
      <c r="D181" t="s">
        <v>14</v>
      </c>
      <c r="E181" s="12">
        <v>185739.45860000001</v>
      </c>
      <c r="F181" s="12">
        <v>217017700</v>
      </c>
      <c r="G181" s="12">
        <f>F181/E181</f>
        <v>1168.3984740547746</v>
      </c>
      <c r="H181" s="14">
        <v>219250</v>
      </c>
      <c r="I181" s="14">
        <f>H181-E181</f>
        <v>33510.541399999987</v>
      </c>
      <c r="J181" s="13">
        <f>I181/H181</f>
        <v>0.15284169395667041</v>
      </c>
      <c r="K181" s="1">
        <f>VLOOKUP(A181,grazing!$A$2:$E$193,5,FALSE)</f>
        <v>50.52448640293165</v>
      </c>
      <c r="L181" s="11">
        <f>F181/K181</f>
        <v>4295297.4973221635</v>
      </c>
      <c r="M181" s="11">
        <f>L181/100</f>
        <v>42952.974973221637</v>
      </c>
      <c r="N181" s="14">
        <f>H181-M181</f>
        <v>176297.02502677837</v>
      </c>
      <c r="O181" s="13">
        <f>N181/H181</f>
        <v>0.80409133421563683</v>
      </c>
      <c r="P181" s="12"/>
      <c r="Q181" s="10"/>
    </row>
    <row r="182" spans="1:17" x14ac:dyDescent="0.3">
      <c r="A182">
        <v>244</v>
      </c>
      <c r="B182" t="s">
        <v>370</v>
      </c>
      <c r="C182" t="s">
        <v>371</v>
      </c>
      <c r="D182" t="s">
        <v>24</v>
      </c>
      <c r="E182" s="12">
        <v>35.319506240000003</v>
      </c>
      <c r="F182" s="12">
        <v>153388</v>
      </c>
      <c r="G182" s="12">
        <f>F182/E182</f>
        <v>4342.8693186623659</v>
      </c>
      <c r="H182" s="14">
        <v>50</v>
      </c>
      <c r="I182" s="14">
        <f>H182-E182</f>
        <v>14.680493759999997</v>
      </c>
      <c r="J182" s="13">
        <f>I182/H182</f>
        <v>0.29360987519999993</v>
      </c>
      <c r="K182" s="1">
        <f>VLOOKUP(A182,grazing!$A$2:$E$193,5,FALSE)</f>
        <v>83.584538001992584</v>
      </c>
      <c r="L182" s="11">
        <f>F182/K182</f>
        <v>1835.1240991048292</v>
      </c>
      <c r="M182" s="11">
        <f>L182/100</f>
        <v>18.351240991048293</v>
      </c>
      <c r="N182" s="14">
        <f>H182-M182</f>
        <v>31.648759008951707</v>
      </c>
      <c r="O182" s="13">
        <f>N182/H182</f>
        <v>0.63297518017903409</v>
      </c>
      <c r="P182" s="12"/>
      <c r="Q182" s="10"/>
    </row>
    <row r="183" spans="1:17" x14ac:dyDescent="0.3">
      <c r="A183">
        <v>248</v>
      </c>
      <c r="B183" t="s">
        <v>372</v>
      </c>
      <c r="C183" t="s">
        <v>373</v>
      </c>
      <c r="D183" t="s">
        <v>11</v>
      </c>
      <c r="E183" s="15">
        <f>F183/G183</f>
        <v>0</v>
      </c>
      <c r="F183" s="12">
        <v>0</v>
      </c>
      <c r="G183" s="15">
        <f>$G$141</f>
        <v>1198.759399573788</v>
      </c>
      <c r="H183" s="14" t="e">
        <v>#N/A</v>
      </c>
      <c r="I183" s="14" t="e">
        <f>H183-E183</f>
        <v>#N/A</v>
      </c>
      <c r="J183" s="13" t="e">
        <f>I183/H183</f>
        <v>#N/A</v>
      </c>
      <c r="K183" s="2">
        <f>VLOOKUP(A183,grazing!$A$2:$E$193,5,FALSE)</f>
        <v>59.669080692458714</v>
      </c>
      <c r="L183" s="11">
        <f>F183/K183</f>
        <v>0</v>
      </c>
      <c r="M183" s="11">
        <f>L183/100</f>
        <v>0</v>
      </c>
      <c r="N183" s="14" t="e">
        <f>H183-M183</f>
        <v>#N/A</v>
      </c>
      <c r="O183" s="13" t="e">
        <f>N183/H183</f>
        <v>#N/A</v>
      </c>
      <c r="P183" s="12"/>
      <c r="Q183" s="10"/>
    </row>
    <row r="184" spans="1:17" x14ac:dyDescent="0.3">
      <c r="A184">
        <v>249</v>
      </c>
      <c r="B184" t="s">
        <v>374</v>
      </c>
      <c r="C184" t="s">
        <v>375</v>
      </c>
      <c r="D184" t="s">
        <v>6</v>
      </c>
      <c r="E184" s="12">
        <v>220000</v>
      </c>
      <c r="F184" s="12">
        <v>13112710</v>
      </c>
      <c r="G184" s="12">
        <f>F184/E184</f>
        <v>59.603227272727274</v>
      </c>
      <c r="H184" s="14">
        <v>220180</v>
      </c>
      <c r="I184" s="14">
        <f>H184-E184</f>
        <v>180</v>
      </c>
      <c r="J184" s="13">
        <f>I184/H184</f>
        <v>8.1751294395494595E-4</v>
      </c>
      <c r="K184" s="1">
        <f>VLOOKUP(A184,grazing!$A$2:$E$193,5,FALSE)</f>
        <v>6.8211020426746254</v>
      </c>
      <c r="L184" s="11">
        <f>F184/K184</f>
        <v>1922374.1146171696</v>
      </c>
      <c r="M184" s="11">
        <f>L184/100</f>
        <v>19223.741146171695</v>
      </c>
      <c r="N184" s="14">
        <f>H184-M184</f>
        <v>200956.2588538283</v>
      </c>
      <c r="O184" s="13">
        <f>N184/H184</f>
        <v>0.91269079323202973</v>
      </c>
      <c r="P184" s="12"/>
      <c r="Q184" s="10"/>
    </row>
    <row r="185" spans="1:17" x14ac:dyDescent="0.3">
      <c r="A185">
        <v>250</v>
      </c>
      <c r="B185" t="s">
        <v>376</v>
      </c>
      <c r="C185" t="s">
        <v>377</v>
      </c>
      <c r="D185" t="s">
        <v>14</v>
      </c>
      <c r="E185" s="12">
        <v>172888.90549999999</v>
      </c>
      <c r="F185" s="12">
        <v>5228222</v>
      </c>
      <c r="G185" s="12">
        <f>F185/E185</f>
        <v>30.240355706341145</v>
      </c>
      <c r="H185" s="14">
        <v>182000</v>
      </c>
      <c r="I185" s="14">
        <f>H185-E185</f>
        <v>9111.0945000000065</v>
      </c>
      <c r="J185" s="13">
        <f>I185/H185</f>
        <v>5.006095879120883E-2</v>
      </c>
      <c r="K185" s="1">
        <f>VLOOKUP(A185,grazing!$A$2:$E$193,5,FALSE)</f>
        <v>85.885218750924182</v>
      </c>
      <c r="L185" s="11">
        <f>F185/K185</f>
        <v>60874.526211109413</v>
      </c>
      <c r="M185" s="11">
        <f>L185/100</f>
        <v>608.74526211109412</v>
      </c>
      <c r="N185" s="14">
        <f>H185-M185</f>
        <v>181391.2547378889</v>
      </c>
      <c r="O185" s="13">
        <f>N185/H185</f>
        <v>0.99665524581257636</v>
      </c>
      <c r="P185" s="12"/>
      <c r="Q185" s="10"/>
    </row>
    <row r="186" spans="1:17" x14ac:dyDescent="0.3">
      <c r="A186">
        <v>251</v>
      </c>
      <c r="B186" t="s">
        <v>378</v>
      </c>
      <c r="C186" t="s">
        <v>379</v>
      </c>
      <c r="D186" t="s">
        <v>14</v>
      </c>
      <c r="E186" s="12">
        <v>195874.4608</v>
      </c>
      <c r="F186" s="12">
        <v>46114770</v>
      </c>
      <c r="G186" s="12">
        <f>F186/E186</f>
        <v>235.43023328133648</v>
      </c>
      <c r="H186" s="14">
        <v>200000</v>
      </c>
      <c r="I186" s="14">
        <f>H186-E186</f>
        <v>4125.5391999999993</v>
      </c>
      <c r="J186" s="13">
        <f>I186/H186</f>
        <v>2.0627695999999997E-2</v>
      </c>
      <c r="K186" s="1">
        <f>VLOOKUP(A186,grazing!$A$2:$E$193,5,FALSE)</f>
        <v>63.661648483470252</v>
      </c>
      <c r="L186" s="11">
        <f>F186/K186</f>
        <v>724372.85396361828</v>
      </c>
      <c r="M186" s="11">
        <f>L186/100</f>
        <v>7243.7285396361831</v>
      </c>
      <c r="N186" s="14">
        <f>H186-M186</f>
        <v>192756.27146036382</v>
      </c>
      <c r="O186" s="13">
        <f>N186/H186</f>
        <v>0.96378135730181913</v>
      </c>
      <c r="P186" s="12"/>
      <c r="Q186" s="10"/>
    </row>
    <row r="187" spans="1:17" x14ac:dyDescent="0.3">
      <c r="A187">
        <v>255</v>
      </c>
      <c r="B187" t="s">
        <v>380</v>
      </c>
      <c r="C187" t="s">
        <v>381</v>
      </c>
      <c r="D187" t="s">
        <v>27</v>
      </c>
      <c r="E187" s="12">
        <v>5205.7506670000002</v>
      </c>
      <c r="F187" s="12">
        <v>17658470</v>
      </c>
      <c r="G187" s="12">
        <f>F187/E187</f>
        <v>3392.1082913055311</v>
      </c>
      <c r="H187" s="14">
        <v>5782</v>
      </c>
      <c r="I187" s="14">
        <f>H187-E187</f>
        <v>576.24933299999975</v>
      </c>
      <c r="J187" s="13">
        <f>I187/H187</f>
        <v>9.966263109650636E-2</v>
      </c>
      <c r="K187" s="1">
        <f>VLOOKUP(A187,grazing!$A$2:$E$193,5,FALSE)</f>
        <v>66.110726913262141</v>
      </c>
      <c r="L187" s="11">
        <f>F187/K187</f>
        <v>267104.45981282386</v>
      </c>
      <c r="M187" s="11">
        <f>L187/100</f>
        <v>2671.0445981282387</v>
      </c>
      <c r="N187" s="14">
        <f>H187-M187</f>
        <v>3110.9554018717613</v>
      </c>
      <c r="O187" s="13">
        <f>N187/H187</f>
        <v>0.53804140468207562</v>
      </c>
      <c r="P187" s="12"/>
      <c r="Q187" s="10"/>
    </row>
    <row r="188" spans="1:17" x14ac:dyDescent="0.3">
      <c r="A188">
        <v>256</v>
      </c>
      <c r="B188" t="s">
        <v>382</v>
      </c>
      <c r="C188" t="s">
        <v>383</v>
      </c>
      <c r="D188" t="s">
        <v>27</v>
      </c>
      <c r="E188" s="12">
        <v>650</v>
      </c>
      <c r="F188" s="12">
        <v>1423446</v>
      </c>
      <c r="G188" s="12">
        <f>F188/E188</f>
        <v>2189.916923076923</v>
      </c>
      <c r="H188" s="14">
        <v>672.90000000000009</v>
      </c>
      <c r="I188" s="14">
        <f>H188-E188</f>
        <v>22.900000000000091</v>
      </c>
      <c r="J188" s="13">
        <f>I188/H188</f>
        <v>3.4031802645266888E-2</v>
      </c>
      <c r="K188" s="1">
        <f>VLOOKUP(A188,grazing!$A$2:$E$193,5,FALSE)</f>
        <v>66.857148795128921</v>
      </c>
      <c r="L188" s="11">
        <f>F188/K188</f>
        <v>21290.857083389554</v>
      </c>
      <c r="M188" s="11">
        <f>L188/100</f>
        <v>212.90857083389554</v>
      </c>
      <c r="N188" s="14">
        <f>H188-M188</f>
        <v>459.99142916610458</v>
      </c>
      <c r="O188" s="13">
        <f>N188/H188</f>
        <v>0.68359552558493764</v>
      </c>
      <c r="P188" s="12"/>
      <c r="Q188" s="10"/>
    </row>
    <row r="189" spans="1:17" x14ac:dyDescent="0.3">
      <c r="A189">
        <v>272</v>
      </c>
      <c r="B189" t="s">
        <v>384</v>
      </c>
      <c r="C189" t="s">
        <v>385</v>
      </c>
      <c r="D189" t="s">
        <v>11</v>
      </c>
      <c r="E189" s="15">
        <f>F189/G189</f>
        <v>8923.4670475187013</v>
      </c>
      <c r="F189" s="12">
        <v>10697090</v>
      </c>
      <c r="G189" s="15">
        <f>$G$141</f>
        <v>1198.759399573788</v>
      </c>
      <c r="H189" s="14">
        <v>7132</v>
      </c>
      <c r="I189" s="14">
        <f>H189-E189</f>
        <v>-1791.4670475187013</v>
      </c>
      <c r="J189" s="13">
        <f>I189/H189</f>
        <v>-0.2511871911832167</v>
      </c>
      <c r="K189" s="2">
        <f>VLOOKUP(A189,grazing!$A$2:$E$193,5,FALSE)</f>
        <v>60.044261405406886</v>
      </c>
      <c r="L189" s="11">
        <f>F189/K189</f>
        <v>178153.41132727705</v>
      </c>
      <c r="M189" s="11">
        <f>L189/100</f>
        <v>1781.5341132727706</v>
      </c>
      <c r="N189" s="14">
        <f>H189-M189</f>
        <v>5350.4658867272292</v>
      </c>
      <c r="O189" s="13">
        <f>N189/H189</f>
        <v>0.75020553655737932</v>
      </c>
      <c r="P189" s="12"/>
      <c r="Q189" s="10"/>
    </row>
    <row r="190" spans="1:17" x14ac:dyDescent="0.3">
      <c r="A190">
        <v>273</v>
      </c>
      <c r="B190" t="s">
        <v>386</v>
      </c>
      <c r="C190" t="s">
        <v>387</v>
      </c>
      <c r="D190" t="s">
        <v>11</v>
      </c>
      <c r="E190" s="15">
        <f>F190/G190</f>
        <v>337.67760248130048</v>
      </c>
      <c r="F190" s="12">
        <v>404794.2</v>
      </c>
      <c r="G190" s="15">
        <f>$G$141</f>
        <v>1198.759399573788</v>
      </c>
      <c r="H190" s="14">
        <v>4510</v>
      </c>
      <c r="I190" s="14">
        <f>H190-E190</f>
        <v>4172.3223975186993</v>
      </c>
      <c r="J190" s="13">
        <f>I190/H190</f>
        <v>0.92512691740991115</v>
      </c>
      <c r="K190" s="2">
        <f>VLOOKUP(A190,grazing!$A$2:$E$193,5,FALSE)</f>
        <v>60.044261405406886</v>
      </c>
      <c r="L190" s="11">
        <f>F190/K190</f>
        <v>6741.5967908558359</v>
      </c>
      <c r="M190" s="11">
        <f>L190/100</f>
        <v>67.415967908558358</v>
      </c>
      <c r="N190" s="14">
        <f>H190-M190</f>
        <v>4442.5840320914413</v>
      </c>
      <c r="O190" s="13">
        <f>N190/H190</f>
        <v>0.98505189181628405</v>
      </c>
      <c r="P190" s="12"/>
      <c r="Q190" s="10"/>
    </row>
    <row r="191" spans="1:17" x14ac:dyDescent="0.3">
      <c r="A191">
        <v>276</v>
      </c>
      <c r="B191" t="s">
        <v>388</v>
      </c>
      <c r="C191" t="s">
        <v>389</v>
      </c>
      <c r="D191" t="s">
        <v>14</v>
      </c>
      <c r="E191" s="12">
        <v>738038.23369999998</v>
      </c>
      <c r="F191" s="12">
        <v>53458350</v>
      </c>
      <c r="G191" s="12">
        <f>F191/E191</f>
        <v>72.433036066434894</v>
      </c>
      <c r="H191" s="14">
        <v>481950</v>
      </c>
      <c r="I191" s="14">
        <f>H191-E191</f>
        <v>-256088.23369999998</v>
      </c>
      <c r="J191" s="13">
        <f>I191/H191</f>
        <v>-0.53135850959643116</v>
      </c>
      <c r="K191" s="1">
        <f>VLOOKUP(A191,grazing!$A$2:$E$193,5,FALSE)</f>
        <v>16.926871895710555</v>
      </c>
      <c r="L191" s="11">
        <f>F191/K191</f>
        <v>3158194.2800398283</v>
      </c>
      <c r="M191" s="11">
        <f>L191/100</f>
        <v>31581.942800398283</v>
      </c>
      <c r="N191" s="14">
        <f>H191-M191</f>
        <v>450368.05719960172</v>
      </c>
      <c r="O191" s="13">
        <f>N191/H191</f>
        <v>0.93447049942857496</v>
      </c>
      <c r="P191" s="12"/>
      <c r="Q191" s="10"/>
    </row>
    <row r="192" spans="1:17" x14ac:dyDescent="0.3">
      <c r="A192">
        <v>277</v>
      </c>
      <c r="B192" t="s">
        <v>390</v>
      </c>
      <c r="C192" t="s">
        <v>391</v>
      </c>
      <c r="D192" t="s">
        <v>14</v>
      </c>
      <c r="E192" s="15">
        <f>F192/G192</f>
        <v>0</v>
      </c>
      <c r="F192" s="12">
        <v>0</v>
      </c>
      <c r="G192" s="15">
        <f>G191</f>
        <v>72.433036066434894</v>
      </c>
      <c r="H192" s="14">
        <v>257732</v>
      </c>
      <c r="I192" s="14">
        <f>H192-E192</f>
        <v>257732</v>
      </c>
      <c r="J192" s="13">
        <f>I192/H192</f>
        <v>1</v>
      </c>
      <c r="K192" s="2">
        <f>VLOOKUP(A192,grazing!$A$2:$E$193,5,FALSE)</f>
        <v>16.926871895710555</v>
      </c>
      <c r="L192" s="11">
        <f>F192/K192</f>
        <v>0</v>
      </c>
      <c r="M192" s="11">
        <f>L192/100</f>
        <v>0</v>
      </c>
      <c r="N192" s="14">
        <f>H192-M192</f>
        <v>257732</v>
      </c>
      <c r="O192" s="13">
        <f>N192/H192</f>
        <v>1</v>
      </c>
      <c r="P192" s="12"/>
      <c r="Q192" s="10"/>
    </row>
    <row r="193" spans="1:17" x14ac:dyDescent="0.3">
      <c r="A193">
        <v>999</v>
      </c>
      <c r="B193" t="s">
        <v>392</v>
      </c>
      <c r="C193" t="s">
        <v>393</v>
      </c>
      <c r="D193" t="s">
        <v>393</v>
      </c>
      <c r="E193" s="15">
        <f>F193/G193</f>
        <v>4499.0249999999996</v>
      </c>
      <c r="F193" s="12">
        <v>4499025</v>
      </c>
      <c r="G193" s="15">
        <v>1000</v>
      </c>
      <c r="H193" s="14" t="e">
        <v>#N/A</v>
      </c>
      <c r="I193" s="14" t="e">
        <f>H193-E193</f>
        <v>#N/A</v>
      </c>
      <c r="J193" s="13" t="e">
        <f>I193/H193</f>
        <v>#N/A</v>
      </c>
      <c r="K193" s="2">
        <f>VLOOKUP(A193,grazing!$A$2:$E$193,5,FALSE)</f>
        <v>54.182668206979535</v>
      </c>
      <c r="L193" s="11">
        <f>F193/K193</f>
        <v>83034.393633284722</v>
      </c>
      <c r="M193" s="11">
        <f>L193/100</f>
        <v>830.34393633284719</v>
      </c>
      <c r="N193" s="14" t="e">
        <f>H193-M193</f>
        <v>#N/A</v>
      </c>
      <c r="O193" s="13" t="e">
        <f>N193/H193</f>
        <v>#N/A</v>
      </c>
      <c r="P193" s="12"/>
      <c r="Q193" s="10"/>
    </row>
    <row r="195" spans="1:17" x14ac:dyDescent="0.3">
      <c r="E195" s="11">
        <f>SUM(E2:E193)</f>
        <v>29338928.38097968</v>
      </c>
      <c r="F195" s="10">
        <f>SUM(F2:F193)</f>
        <v>14959660245.129999</v>
      </c>
      <c r="M195">
        <f>SUM(M2:M193)</f>
        <v>6808588.1789352028</v>
      </c>
    </row>
    <row r="196" spans="1:17" x14ac:dyDescent="0.3">
      <c r="F196" s="10">
        <f>F195*0.15</f>
        <v>2243949036.7694998</v>
      </c>
    </row>
    <row r="198" spans="1:17" x14ac:dyDescent="0.3">
      <c r="F198" s="9"/>
    </row>
  </sheetData>
  <conditionalFormatting sqref="I2:I193">
    <cfRule type="cellIs" dxfId="1" priority="4" operator="lessThan">
      <formula>0</formula>
    </cfRule>
  </conditionalFormatting>
  <conditionalFormatting sqref="J2:J19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93">
    <cfRule type="cellIs" dxfId="0" priority="2" operator="lessThan">
      <formula>0</formula>
    </cfRule>
  </conditionalFormatting>
  <conditionalFormatting sqref="O2:O19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grazing_yields_new</vt:lpstr>
      <vt:lpstr>grazing</vt:lpstr>
      <vt:lpstr>fao_comparison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Bruckner</dc:creator>
  <cp:lastModifiedBy>Martin Bruckner</cp:lastModifiedBy>
  <dcterms:created xsi:type="dcterms:W3CDTF">2020-03-27T14:53:20Z</dcterms:created>
  <dcterms:modified xsi:type="dcterms:W3CDTF">2020-03-28T07:39:00Z</dcterms:modified>
</cp:coreProperties>
</file>