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0" windowWidth="10520" windowHeight="49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64" i="1" l="1"/>
  <c r="M29" i="1"/>
  <c r="L208" i="1"/>
  <c r="L209" i="1"/>
  <c r="L207" i="1"/>
  <c r="L153" i="1"/>
  <c r="L152" i="1"/>
  <c r="L157" i="1"/>
  <c r="R146" i="1"/>
  <c r="R147" i="1" s="1"/>
  <c r="Q146" i="1"/>
  <c r="Q147" i="1" s="1"/>
  <c r="P146" i="1"/>
  <c r="P147" i="1" s="1"/>
  <c r="O146" i="1"/>
  <c r="O147" i="1" s="1"/>
  <c r="R142" i="1"/>
  <c r="R143" i="1" s="1"/>
  <c r="Q142" i="1"/>
  <c r="Q143" i="1" s="1"/>
  <c r="P142" i="1"/>
  <c r="P143" i="1" s="1"/>
  <c r="O142" i="1"/>
  <c r="O143" i="1" s="1"/>
  <c r="L201" i="1"/>
  <c r="L200" i="1"/>
  <c r="L199" i="1"/>
  <c r="L198" i="1"/>
  <c r="L197" i="1"/>
  <c r="L195" i="1"/>
  <c r="L194" i="1"/>
  <c r="L193" i="1"/>
  <c r="L192" i="1"/>
  <c r="L190" i="1"/>
  <c r="L189" i="1"/>
  <c r="L188" i="1"/>
  <c r="L187" i="1"/>
  <c r="L184" i="1"/>
  <c r="L183" i="1"/>
  <c r="L181" i="1"/>
  <c r="L180" i="1"/>
  <c r="L179" i="1"/>
  <c r="L178" i="1"/>
  <c r="K177" i="1"/>
  <c r="L176" i="1"/>
  <c r="L175" i="1"/>
  <c r="K173" i="1" s="1"/>
  <c r="L174" i="1"/>
  <c r="L171" i="1"/>
  <c r="K170" i="1" s="1"/>
  <c r="L169" i="1"/>
  <c r="L168" i="1"/>
  <c r="K167" i="1" s="1"/>
  <c r="M167" i="1" s="1"/>
  <c r="L166" i="1"/>
  <c r="L165" i="1"/>
  <c r="L164" i="1"/>
  <c r="L163" i="1"/>
  <c r="L162" i="1"/>
  <c r="K161" i="1" s="1"/>
  <c r="L160" i="1"/>
  <c r="L159" i="1"/>
  <c r="K156" i="1"/>
  <c r="L155" i="1"/>
  <c r="L154" i="1"/>
  <c r="L149" i="1"/>
  <c r="L148" i="1"/>
  <c r="L147" i="1"/>
  <c r="L146" i="1"/>
  <c r="L145" i="1"/>
  <c r="L132" i="1"/>
  <c r="L133" i="1"/>
  <c r="L134" i="1"/>
  <c r="L135" i="1"/>
  <c r="L131" i="1"/>
  <c r="L118" i="1"/>
  <c r="L117" i="1"/>
  <c r="K116" i="1" s="1"/>
  <c r="L127" i="1"/>
  <c r="L128" i="1"/>
  <c r="L129" i="1"/>
  <c r="L126" i="1"/>
  <c r="K125" i="1" s="1"/>
  <c r="L122" i="1"/>
  <c r="L123" i="1"/>
  <c r="L124" i="1"/>
  <c r="L121" i="1"/>
  <c r="K120" i="1" s="1"/>
  <c r="M111" i="1"/>
  <c r="M106" i="1" s="1"/>
  <c r="L113" i="1"/>
  <c r="L114" i="1"/>
  <c r="L115" i="1"/>
  <c r="L112" i="1"/>
  <c r="L109" i="1"/>
  <c r="L110" i="1"/>
  <c r="L108" i="1"/>
  <c r="P102" i="1"/>
  <c r="P103" i="1" s="1"/>
  <c r="Q102" i="1"/>
  <c r="Q103" i="1" s="1"/>
  <c r="R102" i="1"/>
  <c r="R103" i="1" s="1"/>
  <c r="O102" i="1"/>
  <c r="O103" i="1" s="1"/>
  <c r="L105" i="1"/>
  <c r="K104" i="1" s="1"/>
  <c r="K111" i="1" l="1"/>
  <c r="K182" i="1"/>
  <c r="M182" i="1" s="1"/>
  <c r="K186" i="1"/>
  <c r="K191" i="1"/>
  <c r="M191" i="1" s="1"/>
  <c r="K196" i="1"/>
  <c r="K206" i="1"/>
  <c r="M206" i="1" s="1"/>
  <c r="M120" i="1"/>
  <c r="K119" i="1"/>
  <c r="M125" i="1"/>
  <c r="M173" i="1"/>
  <c r="K107" i="1"/>
  <c r="K130" i="1"/>
  <c r="M177" i="1"/>
  <c r="M156" i="1"/>
  <c r="M161" i="1"/>
  <c r="M170" i="1"/>
  <c r="K158" i="1"/>
  <c r="K151" i="1"/>
  <c r="K144" i="1"/>
  <c r="M186" i="1"/>
  <c r="K185" i="1"/>
  <c r="M196" i="1"/>
  <c r="K172" i="1"/>
  <c r="M172" i="1" s="1"/>
  <c r="K106" i="1"/>
  <c r="L103" i="1"/>
  <c r="L102" i="1"/>
  <c r="L97" i="1"/>
  <c r="L98" i="1"/>
  <c r="L99" i="1"/>
  <c r="L100" i="1"/>
  <c r="L96" i="1"/>
  <c r="L94" i="1"/>
  <c r="L93" i="1"/>
  <c r="L91" i="1"/>
  <c r="K90" i="1" s="1"/>
  <c r="L87" i="1"/>
  <c r="L88" i="1"/>
  <c r="L89" i="1"/>
  <c r="L86" i="1"/>
  <c r="M84" i="1"/>
  <c r="Q89" i="1" s="1"/>
  <c r="Q90" i="1" s="1"/>
  <c r="L82" i="1"/>
  <c r="L83" i="1"/>
  <c r="L80" i="1"/>
  <c r="L81" i="1"/>
  <c r="L79" i="1"/>
  <c r="R83" i="1"/>
  <c r="R84" i="1" s="1"/>
  <c r="Q83" i="1"/>
  <c r="Q84" i="1" s="1"/>
  <c r="P83" i="1"/>
  <c r="P84" i="1" s="1"/>
  <c r="O83" i="1"/>
  <c r="O84" i="1" s="1"/>
  <c r="L55" i="1"/>
  <c r="L56" i="1"/>
  <c r="L54" i="1"/>
  <c r="K53" i="1" s="1"/>
  <c r="L66" i="1"/>
  <c r="L67" i="1"/>
  <c r="L68" i="1"/>
  <c r="L69" i="1"/>
  <c r="L70" i="1"/>
  <c r="L65" i="1"/>
  <c r="L59" i="1"/>
  <c r="L60" i="1"/>
  <c r="L61" i="1"/>
  <c r="L62" i="1"/>
  <c r="L63" i="1"/>
  <c r="L58" i="1"/>
  <c r="L51" i="1"/>
  <c r="L52" i="1"/>
  <c r="L50" i="1"/>
  <c r="K101" i="1" l="1"/>
  <c r="M53" i="1"/>
  <c r="M151" i="1"/>
  <c r="M130" i="1"/>
  <c r="M144" i="1"/>
  <c r="M158" i="1"/>
  <c r="M119" i="1"/>
  <c r="K150" i="1"/>
  <c r="K143" i="1" s="1"/>
  <c r="M143" i="1" s="1"/>
  <c r="M185" i="1"/>
  <c r="K92" i="1"/>
  <c r="K85" i="1"/>
  <c r="K95" i="1"/>
  <c r="P89" i="1"/>
  <c r="P90" i="1" s="1"/>
  <c r="R89" i="1"/>
  <c r="R90" i="1" s="1"/>
  <c r="O89" i="1"/>
  <c r="O90" i="1" s="1"/>
  <c r="K78" i="1"/>
  <c r="K64" i="1"/>
  <c r="K49" i="1"/>
  <c r="K57" i="1"/>
  <c r="L17" i="1"/>
  <c r="L18" i="1"/>
  <c r="L19" i="1"/>
  <c r="L20" i="1"/>
  <c r="L21" i="1"/>
  <c r="L16" i="1"/>
  <c r="K15" i="1" s="1"/>
  <c r="M15" i="1" s="1"/>
  <c r="I24" i="1" s="1"/>
  <c r="I25" i="1" s="1"/>
  <c r="L31" i="1"/>
  <c r="L32" i="1"/>
  <c r="L33" i="1"/>
  <c r="L34" i="1"/>
  <c r="L35" i="1"/>
  <c r="L36" i="1"/>
  <c r="L37" i="1"/>
  <c r="L38" i="1"/>
  <c r="L39" i="1"/>
  <c r="L40" i="1"/>
  <c r="L41" i="1"/>
  <c r="L30" i="1"/>
  <c r="K29" i="1" s="1"/>
  <c r="J43" i="1"/>
  <c r="J44" i="1" s="1"/>
  <c r="I43" i="1"/>
  <c r="I44" i="1" s="1"/>
  <c r="H43" i="1"/>
  <c r="H44" i="1" s="1"/>
  <c r="G43" i="1"/>
  <c r="G44" i="1" s="1"/>
  <c r="L8" i="1"/>
  <c r="L9" i="1"/>
  <c r="L10" i="1"/>
  <c r="L11" i="1"/>
  <c r="L12" i="1"/>
  <c r="L13" i="1"/>
  <c r="L14" i="1"/>
  <c r="L7" i="1"/>
  <c r="J24" i="1"/>
  <c r="H24" i="1"/>
  <c r="H25" i="1" s="1"/>
  <c r="J25" i="1"/>
  <c r="R5" i="1"/>
  <c r="R6" i="1"/>
  <c r="R7" i="1"/>
  <c r="R4" i="1"/>
  <c r="M57" i="1" l="1"/>
  <c r="G24" i="1"/>
  <c r="G25" i="1" s="1"/>
  <c r="K6" i="1"/>
  <c r="M6" i="1" s="1"/>
  <c r="K48" i="1"/>
  <c r="M48" i="1" s="1"/>
  <c r="M49" i="1"/>
  <c r="M150" i="1"/>
  <c r="K84" i="1"/>
  <c r="K77" i="1" s="1"/>
  <c r="M77" i="1" s="1"/>
  <c r="I72" i="1" l="1"/>
  <c r="I73" i="1" s="1"/>
  <c r="J72" i="1"/>
  <c r="J73" i="1" s="1"/>
  <c r="G72" i="1"/>
  <c r="G73" i="1" s="1"/>
  <c r="H72" i="1"/>
  <c r="H73" i="1" s="1"/>
  <c r="M5" i="1"/>
  <c r="H22" i="1"/>
  <c r="H23" i="1" s="1"/>
  <c r="G22" i="1"/>
  <c r="G23" i="1" s="1"/>
  <c r="I22" i="1"/>
  <c r="I23" i="1" s="1"/>
  <c r="K5" i="1"/>
  <c r="J22" i="1"/>
  <c r="J23" i="1" s="1"/>
</calcChain>
</file>

<file path=xl/sharedStrings.xml><?xml version="1.0" encoding="utf-8"?>
<sst xmlns="http://schemas.openxmlformats.org/spreadsheetml/2006/main" count="308" uniqueCount="157">
  <si>
    <t>Propuesta de Proyecto</t>
  </si>
  <si>
    <t>Anibal</t>
  </si>
  <si>
    <t>Pablo</t>
  </si>
  <si>
    <t>Marcos</t>
  </si>
  <si>
    <t>Martín</t>
  </si>
  <si>
    <t>Actividad</t>
  </si>
  <si>
    <t>Investigación de la organización</t>
  </si>
  <si>
    <t>Elaboración de la propuesta</t>
  </si>
  <si>
    <t>Presentación de la propuesta a la org.</t>
  </si>
  <si>
    <t>Aprobación de la Organización</t>
  </si>
  <si>
    <t>Elaboración de la presentación de propuesta a Curso</t>
  </si>
  <si>
    <t>Presentación de propuesta a curso</t>
  </si>
  <si>
    <t>Corrección de propuesta</t>
  </si>
  <si>
    <t>Aprobación de propuesta</t>
  </si>
  <si>
    <t>Estudio Inicial</t>
  </si>
  <si>
    <t>Reunión con el cliente</t>
  </si>
  <si>
    <t>Registración de los datos Relevados</t>
  </si>
  <si>
    <t>Estudio de Factibilidad</t>
  </si>
  <si>
    <t>Diagrama de Gantt</t>
  </si>
  <si>
    <t>Corrección de informe preliminar</t>
  </si>
  <si>
    <t>Aprobación de Informe preliminar</t>
  </si>
  <si>
    <t>Inicio del Proyecto</t>
  </si>
  <si>
    <t>Recursos Disponibles</t>
  </si>
  <si>
    <t>Nombre</t>
  </si>
  <si>
    <t>disp. de hs x semana</t>
  </si>
  <si>
    <t>disp. De hs x día</t>
  </si>
  <si>
    <t>Aníbal</t>
  </si>
  <si>
    <t>Gantt</t>
  </si>
  <si>
    <t>16 días</t>
  </si>
  <si>
    <t>Máxima cant de horas</t>
  </si>
  <si>
    <t>hs</t>
  </si>
  <si>
    <t>Recurso x Hs</t>
  </si>
  <si>
    <t>Disp en 10 días</t>
  </si>
  <si>
    <t>Disp en 6 días</t>
  </si>
  <si>
    <t>Hs x Entregable</t>
  </si>
  <si>
    <t>Requerimientos</t>
  </si>
  <si>
    <t>Gantt 4 iter.</t>
  </si>
  <si>
    <t>ERS</t>
  </si>
  <si>
    <t>Definición de los alcances del sistema</t>
  </si>
  <si>
    <t>Definición del objetivo del sistema</t>
  </si>
  <si>
    <t>Definición del Listado de Casos de Uso</t>
  </si>
  <si>
    <t>Definición de listado de actores del sistema</t>
  </si>
  <si>
    <t>Definición de los requerimientos funcionales</t>
  </si>
  <si>
    <t>Definición de los requerimientos no funcionales</t>
  </si>
  <si>
    <t>Elaboración de los diagramas de casos de uso</t>
  </si>
  <si>
    <t>Descripción a trazo fino de Casos de uso</t>
  </si>
  <si>
    <t>Construcción de prototipos de interfaz de Usuario</t>
  </si>
  <si>
    <t>Aprobación de la ERS</t>
  </si>
  <si>
    <t>Disponibilidad en 36 días</t>
  </si>
  <si>
    <t>Elaboración de modelo de objeto de dominio</t>
  </si>
  <si>
    <t>Descripción a trazo grueso de Casos de uso</t>
  </si>
  <si>
    <t>Gestión de Proyecto</t>
  </si>
  <si>
    <t>WBS</t>
  </si>
  <si>
    <t>Definición de la WBS</t>
  </si>
  <si>
    <t>Elaboración de la WBS</t>
  </si>
  <si>
    <t>Aprobación de la WBS</t>
  </si>
  <si>
    <t>Gestión de Tiempo</t>
  </si>
  <si>
    <t>Estimación de horas por actividad</t>
  </si>
  <si>
    <t>Estimación de recursos por actividad</t>
  </si>
  <si>
    <t>Aprobación de cronograma</t>
  </si>
  <si>
    <t>Gestión de Riesgos</t>
  </si>
  <si>
    <t>Identificación de Riesgos</t>
  </si>
  <si>
    <t>Análisis de Riesgos</t>
  </si>
  <si>
    <t>Selección de Riesgos</t>
  </si>
  <si>
    <t>Elaboración de estrategias de respuesta a riesgos</t>
  </si>
  <si>
    <t>Documentación de riesgos</t>
  </si>
  <si>
    <t>Definición de Ciclo de Vida</t>
  </si>
  <si>
    <t>Elaboración de informe de impacto ambiental</t>
  </si>
  <si>
    <t>Aprobación de plan de proyecto</t>
  </si>
  <si>
    <t>Definición de métricas</t>
  </si>
  <si>
    <t>Registro de resultados de las métricas</t>
  </si>
  <si>
    <t>Implementación de acciones correctivas</t>
  </si>
  <si>
    <t>30 días</t>
  </si>
  <si>
    <t>11 días</t>
  </si>
  <si>
    <t>Disponibilidad en 11 días</t>
  </si>
  <si>
    <t>Escritorio</t>
  </si>
  <si>
    <t>Análisis</t>
  </si>
  <si>
    <t>Elaboración de diagramas de clase de análisis</t>
  </si>
  <si>
    <t>Elaboración de diagramas de comunicación</t>
  </si>
  <si>
    <t>Elaboración de diagrama de secuencia</t>
  </si>
  <si>
    <t>Refinación de prototipos de interfaz de usuario</t>
  </si>
  <si>
    <t>Aprobación de prototipos de interfaz de usuario</t>
  </si>
  <si>
    <t>Diseño</t>
  </si>
  <si>
    <t>Identificación de patrones de diseño</t>
  </si>
  <si>
    <t>Realización de vista de la estructura de patrón</t>
  </si>
  <si>
    <t>Realización de vista de la dinámica de patrón</t>
  </si>
  <si>
    <t>Elaboración de diagrama de clase de diseño</t>
  </si>
  <si>
    <t>Mapeo de Base de Datos Relacional</t>
  </si>
  <si>
    <t>Realización del mapeo de clases a tablas relacionales</t>
  </si>
  <si>
    <t>Normalización de las tablas</t>
  </si>
  <si>
    <t>Vista de la Arquitectura</t>
  </si>
  <si>
    <t>Elaboración de la vista de la funcionalidad</t>
  </si>
  <si>
    <t>Elaboración de la vista de subsistemas/interfaces</t>
  </si>
  <si>
    <t>Elaboración de la vista de despliegue: Nodos/Componentes</t>
  </si>
  <si>
    <t>Elaboración de la vista de despliegue: Niveles de hardware</t>
  </si>
  <si>
    <t>Identificación de patrones arquitectónicos</t>
  </si>
  <si>
    <t>Requerimientos no funcionales</t>
  </si>
  <si>
    <t>Identificación de RNF significativos para la Arquitectura</t>
  </si>
  <si>
    <t>Clasificación de requerimientos no funcionales</t>
  </si>
  <si>
    <t>Desarrollo</t>
  </si>
  <si>
    <t>Prueba</t>
  </si>
  <si>
    <t>Diseño de Prueba</t>
  </si>
  <si>
    <t>Planificación de la prueba</t>
  </si>
  <si>
    <t>Elaboración del diseño de prueba</t>
  </si>
  <si>
    <t>Aprobación del diseño de prueba</t>
  </si>
  <si>
    <t>Implementación de Prueba</t>
  </si>
  <si>
    <t>Implementación de la prueba</t>
  </si>
  <si>
    <t>Realización de pruebas de integración</t>
  </si>
  <si>
    <t>Realización de prueba de sistema</t>
  </si>
  <si>
    <t>Evaluación de prueba</t>
  </si>
  <si>
    <t>Despliegue</t>
  </si>
  <si>
    <t>Instalación del sistema en la organización</t>
  </si>
  <si>
    <t>Configuración de componentes</t>
  </si>
  <si>
    <t>Documentación</t>
  </si>
  <si>
    <t>Manual de Usuario</t>
  </si>
  <si>
    <t>Realización del modelo de manual de Usuario</t>
  </si>
  <si>
    <t>Aprobación del modelo de manual de Usuario</t>
  </si>
  <si>
    <t>Realización del manual de Usuario</t>
  </si>
  <si>
    <t>Aprobación del manual de Usuario</t>
  </si>
  <si>
    <t>Manual de Procedimiento</t>
  </si>
  <si>
    <t>Realización del modelo de manual de Procedimiento</t>
  </si>
  <si>
    <t>Aprobación del modelo de manual de Procedimiento</t>
  </si>
  <si>
    <t>Realización del manual de Procedimiento</t>
  </si>
  <si>
    <t>Aprobación del manual de Procedimiento</t>
  </si>
  <si>
    <t>Capacitación al cliente para el uso del sistema</t>
  </si>
  <si>
    <t>Elaborar metodología para enseñanza del sistema</t>
  </si>
  <si>
    <t>Presentación de metodología de aprendizaje</t>
  </si>
  <si>
    <t>Aprobación de metodología</t>
  </si>
  <si>
    <t>Coordinación de agenda con cliente para la capacitación</t>
  </si>
  <si>
    <t>Realización de la capacitación</t>
  </si>
  <si>
    <t>WEB</t>
  </si>
  <si>
    <t>Relevamiento</t>
  </si>
  <si>
    <t>Coordinación de reunión con el cliente</t>
  </si>
  <si>
    <t>Anotación o comentarios o explicación de cliente</t>
  </si>
  <si>
    <t>Registración de apuntes tomados durante la reunión</t>
  </si>
  <si>
    <t>32 días</t>
  </si>
  <si>
    <t>28 días</t>
  </si>
  <si>
    <t xml:space="preserve">Codificación </t>
  </si>
  <si>
    <t>Elaboración de diagramas de estado</t>
  </si>
  <si>
    <t>casi 40 días Seún Gantt</t>
  </si>
  <si>
    <t>casi 25 días</t>
  </si>
  <si>
    <t>días</t>
  </si>
  <si>
    <t>Análisis 18 días</t>
  </si>
  <si>
    <t>Simultaneas</t>
  </si>
  <si>
    <t>65 días aproximados</t>
  </si>
  <si>
    <t>Hs x 
Actividad</t>
  </si>
  <si>
    <t>Total 
(en Días)</t>
  </si>
  <si>
    <t xml:space="preserve"> Hs x
Actividad</t>
  </si>
  <si>
    <t>Total
(en Días)</t>
  </si>
  <si>
    <t xml:space="preserve"> Hs x 
Actividad</t>
  </si>
  <si>
    <t>Supervisión y control de riesgos</t>
  </si>
  <si>
    <t>Hs x
Actividad</t>
  </si>
  <si>
    <t xml:space="preserve">Total
(en Días)
</t>
  </si>
  <si>
    <t>Plan de Proyecto</t>
  </si>
  <si>
    <t xml:space="preserve">Total 
(en Días)
</t>
  </si>
  <si>
    <t>Diagramas de Estado</t>
  </si>
  <si>
    <t>Diagramas de clases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</si>
</sst>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7"/>
  <sheetViews>
    <sheetView tabSelected="1" zoomScaleNormal="100" workbookViewId="0">
      <selection activeCell="C7" sqref="C7:F7"/>
    </sheetView>
  </sheetViews>
  <sheetFormatPr baseColWidth="10" defaultRowHeight="14.5" x14ac:dyDescent="0.35"/>
  <cols>
    <col min="6" max="6" width="14.1796875" customWidth="1"/>
    <col min="7" max="8" width="8.1796875" customWidth="1"/>
    <col min="9" max="9" width="8.26953125" customWidth="1"/>
    <col min="10" max="10" width="7" customWidth="1"/>
    <col min="11" max="11" width="11.7265625" customWidth="1"/>
    <col min="12" max="12" width="10.1796875" customWidth="1"/>
    <col min="13" max="13" width="11" customWidth="1"/>
    <col min="14" max="14" width="22.81640625" customWidth="1"/>
    <col min="17" max="17" width="11.54296875" customWidth="1"/>
  </cols>
  <sheetData>
    <row r="2" spans="3:19" x14ac:dyDescent="0.35">
      <c r="N2" s="28" t="s">
        <v>22</v>
      </c>
      <c r="O2" s="28"/>
      <c r="P2" s="28"/>
      <c r="Q2" s="28"/>
      <c r="R2" s="28"/>
      <c r="S2" s="28"/>
    </row>
    <row r="3" spans="3:19" ht="75" customHeight="1" x14ac:dyDescent="0.35">
      <c r="C3" s="10"/>
      <c r="D3" s="10"/>
      <c r="E3" s="10"/>
      <c r="F3" s="10"/>
      <c r="G3" s="50" t="s">
        <v>31</v>
      </c>
      <c r="H3" s="51"/>
      <c r="I3" s="51"/>
      <c r="J3" s="52"/>
      <c r="K3" s="53" t="s">
        <v>34</v>
      </c>
      <c r="L3" s="53" t="s">
        <v>145</v>
      </c>
      <c r="M3" s="53" t="s">
        <v>146</v>
      </c>
      <c r="N3" s="50" t="s">
        <v>23</v>
      </c>
      <c r="O3" s="52"/>
      <c r="P3" s="50" t="s">
        <v>24</v>
      </c>
      <c r="Q3" s="52"/>
      <c r="R3" s="50" t="s">
        <v>25</v>
      </c>
      <c r="S3" s="52"/>
    </row>
    <row r="4" spans="3:19" x14ac:dyDescent="0.35">
      <c r="C4" s="28" t="s">
        <v>5</v>
      </c>
      <c r="D4" s="28"/>
      <c r="E4" s="28"/>
      <c r="F4" s="28"/>
      <c r="G4" s="9" t="s">
        <v>1</v>
      </c>
      <c r="H4" s="9" t="s">
        <v>2</v>
      </c>
      <c r="I4" s="9" t="s">
        <v>3</v>
      </c>
      <c r="J4" s="9" t="s">
        <v>4</v>
      </c>
      <c r="K4" s="54"/>
      <c r="L4" s="54"/>
      <c r="M4" s="55"/>
      <c r="N4" s="31" t="s">
        <v>26</v>
      </c>
      <c r="O4" s="24"/>
      <c r="P4" s="24">
        <v>20</v>
      </c>
      <c r="Q4" s="24"/>
      <c r="R4" s="36">
        <f>P4/7</f>
        <v>2.8571428571428572</v>
      </c>
      <c r="S4" s="36"/>
    </row>
    <row r="5" spans="3:19" ht="15" x14ac:dyDescent="0.25">
      <c r="C5" s="28" t="s">
        <v>21</v>
      </c>
      <c r="D5" s="28"/>
      <c r="E5" s="28"/>
      <c r="F5" s="28"/>
      <c r="G5" s="4"/>
      <c r="H5" s="4"/>
      <c r="I5" s="4"/>
      <c r="J5" s="4"/>
      <c r="K5" s="13">
        <f>K6+K15</f>
        <v>224</v>
      </c>
      <c r="L5" s="8"/>
      <c r="M5" s="13">
        <f>M6+M15</f>
        <v>16</v>
      </c>
      <c r="N5" s="31" t="s">
        <v>2</v>
      </c>
      <c r="O5" s="24"/>
      <c r="P5" s="24">
        <v>20</v>
      </c>
      <c r="Q5" s="24"/>
      <c r="R5" s="36">
        <f t="shared" ref="R5:R7" si="0">P5/7</f>
        <v>2.8571428571428572</v>
      </c>
      <c r="S5" s="36"/>
    </row>
    <row r="6" spans="3:19" ht="15" x14ac:dyDescent="0.25">
      <c r="C6" s="28" t="s">
        <v>0</v>
      </c>
      <c r="D6" s="28"/>
      <c r="E6" s="28"/>
      <c r="F6" s="28"/>
      <c r="G6" s="4"/>
      <c r="H6" s="4"/>
      <c r="I6" s="4"/>
      <c r="J6" s="4"/>
      <c r="K6" s="14">
        <f>SUM(L7:L14)</f>
        <v>140</v>
      </c>
      <c r="L6" s="4"/>
      <c r="M6" s="14">
        <f>K6/14</f>
        <v>10</v>
      </c>
      <c r="N6" s="31" t="s">
        <v>3</v>
      </c>
      <c r="O6" s="24"/>
      <c r="P6" s="24">
        <v>25</v>
      </c>
      <c r="Q6" s="24"/>
      <c r="R6" s="36">
        <f t="shared" si="0"/>
        <v>3.5714285714285716</v>
      </c>
      <c r="S6" s="36"/>
    </row>
    <row r="7" spans="3:19" x14ac:dyDescent="0.35">
      <c r="C7" s="35" t="s">
        <v>6</v>
      </c>
      <c r="D7" s="35"/>
      <c r="E7" s="35"/>
      <c r="F7" s="35"/>
      <c r="G7" s="4">
        <v>12</v>
      </c>
      <c r="H7" s="4">
        <v>13</v>
      </c>
      <c r="I7" s="4">
        <v>14</v>
      </c>
      <c r="J7" s="4">
        <v>15</v>
      </c>
      <c r="K7" s="4"/>
      <c r="L7" s="4">
        <f t="shared" ref="L7:L14" si="1">G7+H7+I7+J7</f>
        <v>54</v>
      </c>
      <c r="M7" s="4"/>
      <c r="N7" s="31" t="s">
        <v>4</v>
      </c>
      <c r="O7" s="24"/>
      <c r="P7" s="24">
        <v>25</v>
      </c>
      <c r="Q7" s="24"/>
      <c r="R7" s="36">
        <f t="shared" si="0"/>
        <v>3.5714285714285716</v>
      </c>
      <c r="S7" s="36"/>
    </row>
    <row r="8" spans="3:19" x14ac:dyDescent="0.35">
      <c r="C8" s="35" t="s">
        <v>7</v>
      </c>
      <c r="D8" s="35"/>
      <c r="E8" s="35"/>
      <c r="F8" s="35"/>
      <c r="G8" s="4">
        <v>4</v>
      </c>
      <c r="H8" s="4">
        <v>3</v>
      </c>
      <c r="I8" s="4">
        <v>6</v>
      </c>
      <c r="J8" s="4">
        <v>6</v>
      </c>
      <c r="K8" s="4"/>
      <c r="L8" s="4">
        <f t="shared" si="1"/>
        <v>19</v>
      </c>
      <c r="M8" s="4"/>
    </row>
    <row r="9" spans="3:19" x14ac:dyDescent="0.35">
      <c r="C9" s="35" t="s">
        <v>8</v>
      </c>
      <c r="D9" s="35"/>
      <c r="E9" s="35"/>
      <c r="F9" s="35"/>
      <c r="G9" s="4">
        <v>4</v>
      </c>
      <c r="H9" s="4">
        <v>4</v>
      </c>
      <c r="I9" s="4">
        <v>4</v>
      </c>
      <c r="J9" s="4">
        <v>4</v>
      </c>
      <c r="K9" s="4"/>
      <c r="L9" s="4">
        <f t="shared" si="1"/>
        <v>16</v>
      </c>
      <c r="M9" s="4"/>
    </row>
    <row r="10" spans="3:19" x14ac:dyDescent="0.35">
      <c r="C10" s="35" t="s">
        <v>9</v>
      </c>
      <c r="D10" s="35"/>
      <c r="E10" s="35"/>
      <c r="F10" s="35"/>
      <c r="G10" s="4">
        <v>0</v>
      </c>
      <c r="H10" s="4">
        <v>0</v>
      </c>
      <c r="I10" s="4">
        <v>0</v>
      </c>
      <c r="J10" s="4">
        <v>0</v>
      </c>
      <c r="K10" s="4"/>
      <c r="L10" s="4">
        <f t="shared" si="1"/>
        <v>0</v>
      </c>
      <c r="M10" s="4"/>
      <c r="O10" t="s">
        <v>27</v>
      </c>
      <c r="P10" t="s">
        <v>29</v>
      </c>
    </row>
    <row r="11" spans="3:19" x14ac:dyDescent="0.35">
      <c r="C11" s="35" t="s">
        <v>10</v>
      </c>
      <c r="D11" s="35"/>
      <c r="E11" s="35"/>
      <c r="F11" s="35"/>
      <c r="G11" s="4">
        <v>2</v>
      </c>
      <c r="H11" s="4">
        <v>3</v>
      </c>
      <c r="I11" s="4">
        <v>7</v>
      </c>
      <c r="J11" s="4">
        <v>4</v>
      </c>
      <c r="K11" s="4"/>
      <c r="L11" s="4">
        <f t="shared" si="1"/>
        <v>16</v>
      </c>
      <c r="M11" s="4"/>
      <c r="N11" t="s">
        <v>21</v>
      </c>
      <c r="O11" t="s">
        <v>28</v>
      </c>
      <c r="P11">
        <v>224</v>
      </c>
      <c r="Q11" t="s">
        <v>30</v>
      </c>
    </row>
    <row r="12" spans="3:19" x14ac:dyDescent="0.35">
      <c r="C12" s="35" t="s">
        <v>11</v>
      </c>
      <c r="D12" s="35"/>
      <c r="E12" s="35"/>
      <c r="F12" s="35"/>
      <c r="G12" s="4">
        <v>1</v>
      </c>
      <c r="H12" s="4">
        <v>1</v>
      </c>
      <c r="I12" s="4">
        <v>1</v>
      </c>
      <c r="J12" s="4">
        <v>1</v>
      </c>
      <c r="K12" s="4"/>
      <c r="L12" s="4">
        <f t="shared" si="1"/>
        <v>4</v>
      </c>
      <c r="M12" s="4"/>
    </row>
    <row r="13" spans="3:19" x14ac:dyDescent="0.35">
      <c r="C13" s="35" t="s">
        <v>12</v>
      </c>
      <c r="D13" s="35"/>
      <c r="E13" s="35"/>
      <c r="F13" s="35"/>
      <c r="G13" s="4">
        <v>7</v>
      </c>
      <c r="H13" s="4">
        <v>6</v>
      </c>
      <c r="I13" s="4">
        <v>8</v>
      </c>
      <c r="J13" s="4">
        <v>10</v>
      </c>
      <c r="K13" s="4"/>
      <c r="L13" s="4">
        <f t="shared" si="1"/>
        <v>31</v>
      </c>
      <c r="M13" s="4"/>
    </row>
    <row r="14" spans="3:19" x14ac:dyDescent="0.35">
      <c r="C14" s="35" t="s">
        <v>13</v>
      </c>
      <c r="D14" s="35"/>
      <c r="E14" s="35"/>
      <c r="F14" s="35"/>
      <c r="G14" s="4">
        <v>0</v>
      </c>
      <c r="H14" s="4">
        <v>0</v>
      </c>
      <c r="I14" s="4">
        <v>0</v>
      </c>
      <c r="J14" s="4">
        <v>0</v>
      </c>
      <c r="K14" s="4"/>
      <c r="L14" s="4">
        <f t="shared" si="1"/>
        <v>0</v>
      </c>
      <c r="M14" s="4"/>
    </row>
    <row r="15" spans="3:19" ht="15" x14ac:dyDescent="0.25">
      <c r="C15" s="28" t="s">
        <v>14</v>
      </c>
      <c r="D15" s="28"/>
      <c r="E15" s="28"/>
      <c r="F15" s="28"/>
      <c r="G15" s="4"/>
      <c r="H15" s="4"/>
      <c r="I15" s="4"/>
      <c r="J15" s="4"/>
      <c r="K15" s="14">
        <f>SUM(L16:L21)</f>
        <v>84</v>
      </c>
      <c r="L15" s="4"/>
      <c r="M15" s="14">
        <f>K15/14</f>
        <v>6</v>
      </c>
    </row>
    <row r="16" spans="3:19" x14ac:dyDescent="0.35">
      <c r="C16" s="35" t="s">
        <v>15</v>
      </c>
      <c r="D16" s="35"/>
      <c r="E16" s="35"/>
      <c r="F16" s="35"/>
      <c r="G16" s="4">
        <v>4</v>
      </c>
      <c r="H16" s="4">
        <v>4</v>
      </c>
      <c r="I16" s="4">
        <v>4</v>
      </c>
      <c r="J16" s="4">
        <v>4</v>
      </c>
      <c r="K16" s="4"/>
      <c r="L16" s="4">
        <f t="shared" ref="L16:L21" si="2">G16+H16+I16+J16</f>
        <v>16</v>
      </c>
      <c r="M16" s="4"/>
    </row>
    <row r="17" spans="3:17" x14ac:dyDescent="0.35">
      <c r="C17" s="35" t="s">
        <v>16</v>
      </c>
      <c r="D17" s="35"/>
      <c r="E17" s="35"/>
      <c r="F17" s="35"/>
      <c r="G17" s="4">
        <v>0</v>
      </c>
      <c r="H17" s="4">
        <v>2</v>
      </c>
      <c r="I17" s="4">
        <v>2</v>
      </c>
      <c r="J17" s="4">
        <v>0</v>
      </c>
      <c r="K17" s="4"/>
      <c r="L17" s="4">
        <f t="shared" si="2"/>
        <v>4</v>
      </c>
      <c r="M17" s="4"/>
    </row>
    <row r="18" spans="3:17" ht="15" x14ac:dyDescent="0.25">
      <c r="C18" s="35" t="s">
        <v>17</v>
      </c>
      <c r="D18" s="35"/>
      <c r="E18" s="35"/>
      <c r="F18" s="35"/>
      <c r="G18" s="4">
        <v>2</v>
      </c>
      <c r="H18" s="4">
        <v>3</v>
      </c>
      <c r="I18" s="4">
        <v>2</v>
      </c>
      <c r="J18" s="4">
        <v>4</v>
      </c>
      <c r="K18" s="4"/>
      <c r="L18" s="4">
        <f t="shared" si="2"/>
        <v>11</v>
      </c>
      <c r="M18" s="4"/>
    </row>
    <row r="19" spans="3:17" ht="15" x14ac:dyDescent="0.25">
      <c r="C19" s="35" t="s">
        <v>18</v>
      </c>
      <c r="D19" s="35"/>
      <c r="E19" s="35"/>
      <c r="F19" s="35"/>
      <c r="G19" s="4">
        <v>3</v>
      </c>
      <c r="H19" s="4">
        <v>2</v>
      </c>
      <c r="I19" s="4">
        <v>5</v>
      </c>
      <c r="J19" s="4">
        <v>6</v>
      </c>
      <c r="K19" s="4"/>
      <c r="L19" s="4">
        <f t="shared" si="2"/>
        <v>16</v>
      </c>
      <c r="M19" s="4"/>
    </row>
    <row r="20" spans="3:17" x14ac:dyDescent="0.35">
      <c r="C20" s="35" t="s">
        <v>19</v>
      </c>
      <c r="D20" s="35"/>
      <c r="E20" s="35"/>
      <c r="F20" s="35"/>
      <c r="G20" s="4">
        <v>9</v>
      </c>
      <c r="H20" s="4">
        <v>7</v>
      </c>
      <c r="I20" s="4">
        <v>11</v>
      </c>
      <c r="J20" s="4">
        <v>10</v>
      </c>
      <c r="K20" s="4"/>
      <c r="L20" s="4">
        <f t="shared" si="2"/>
        <v>37</v>
      </c>
      <c r="M20" s="4"/>
    </row>
    <row r="21" spans="3:17" x14ac:dyDescent="0.35">
      <c r="C21" s="35" t="s">
        <v>20</v>
      </c>
      <c r="D21" s="35"/>
      <c r="E21" s="35"/>
      <c r="F21" s="35"/>
      <c r="G21" s="4">
        <v>0</v>
      </c>
      <c r="H21" s="4">
        <v>0</v>
      </c>
      <c r="I21" s="4">
        <v>0</v>
      </c>
      <c r="J21" s="4">
        <v>0</v>
      </c>
      <c r="K21" s="4"/>
      <c r="L21" s="4">
        <f t="shared" si="2"/>
        <v>0</v>
      </c>
      <c r="M21" s="4"/>
    </row>
    <row r="22" spans="3:17" x14ac:dyDescent="0.35">
      <c r="F22" t="s">
        <v>32</v>
      </c>
      <c r="G22">
        <f>M6*3</f>
        <v>30</v>
      </c>
      <c r="H22">
        <f>M6*3</f>
        <v>30</v>
      </c>
      <c r="I22">
        <f>M6*4</f>
        <v>40</v>
      </c>
      <c r="J22">
        <f>M6*4</f>
        <v>40</v>
      </c>
      <c r="N22">
        <v>48</v>
      </c>
      <c r="O22">
        <v>48</v>
      </c>
      <c r="P22">
        <v>64</v>
      </c>
      <c r="Q22">
        <v>64</v>
      </c>
    </row>
    <row r="23" spans="3:17" x14ac:dyDescent="0.35">
      <c r="G23">
        <f>G22-G7-G8-G9-G10-G11-G12-G13-G14</f>
        <v>0</v>
      </c>
      <c r="H23">
        <f t="shared" ref="H23:J23" si="3">H22-H7-H8-H9-H10-H11-H12-H13-H14</f>
        <v>0</v>
      </c>
      <c r="I23">
        <f t="shared" si="3"/>
        <v>0</v>
      </c>
      <c r="J23">
        <f t="shared" si="3"/>
        <v>0</v>
      </c>
    </row>
    <row r="24" spans="3:17" x14ac:dyDescent="0.35">
      <c r="F24" t="s">
        <v>33</v>
      </c>
      <c r="G24">
        <f>M15*3</f>
        <v>18</v>
      </c>
      <c r="H24">
        <f>M15*3</f>
        <v>18</v>
      </c>
      <c r="I24">
        <f>M15*4</f>
        <v>24</v>
      </c>
      <c r="J24">
        <f>M15*4</f>
        <v>24</v>
      </c>
    </row>
    <row r="25" spans="3:17" x14ac:dyDescent="0.35">
      <c r="G25">
        <f>G24-G16-G17-G18-G19-G20-G21</f>
        <v>0</v>
      </c>
      <c r="H25">
        <f t="shared" ref="H25:J25" si="4">H24-H16-H17-H18-H19-H20-H21</f>
        <v>0</v>
      </c>
      <c r="I25">
        <f t="shared" si="4"/>
        <v>0</v>
      </c>
      <c r="J25">
        <f t="shared" si="4"/>
        <v>0</v>
      </c>
    </row>
    <row r="27" spans="3:17" ht="75" customHeight="1" x14ac:dyDescent="0.35">
      <c r="C27" s="10"/>
      <c r="D27" s="10"/>
      <c r="E27" s="10"/>
      <c r="F27" s="10"/>
      <c r="G27" s="50" t="s">
        <v>31</v>
      </c>
      <c r="H27" s="51"/>
      <c r="I27" s="51"/>
      <c r="J27" s="52"/>
      <c r="K27" s="53" t="s">
        <v>34</v>
      </c>
      <c r="L27" s="53" t="s">
        <v>147</v>
      </c>
      <c r="M27" s="53" t="s">
        <v>148</v>
      </c>
    </row>
    <row r="28" spans="3:17" x14ac:dyDescent="0.35">
      <c r="C28" s="28" t="s">
        <v>5</v>
      </c>
      <c r="D28" s="28"/>
      <c r="E28" s="28"/>
      <c r="F28" s="28"/>
      <c r="G28" s="9" t="s">
        <v>26</v>
      </c>
      <c r="H28" s="9" t="s">
        <v>2</v>
      </c>
      <c r="I28" s="9" t="s">
        <v>3</v>
      </c>
      <c r="J28" s="9" t="s">
        <v>4</v>
      </c>
      <c r="K28" s="54"/>
      <c r="L28" s="55"/>
      <c r="M28" s="55"/>
      <c r="O28" t="s">
        <v>36</v>
      </c>
      <c r="P28" t="s">
        <v>29</v>
      </c>
    </row>
    <row r="29" spans="3:17" x14ac:dyDescent="0.35">
      <c r="C29" s="28" t="s">
        <v>37</v>
      </c>
      <c r="D29" s="28"/>
      <c r="E29" s="28"/>
      <c r="F29" s="28"/>
      <c r="G29" s="1"/>
      <c r="H29" s="1"/>
      <c r="I29" s="1"/>
      <c r="J29" s="1"/>
      <c r="K29" s="11">
        <f>SUM(L30:L41)</f>
        <v>420</v>
      </c>
      <c r="L29" s="7"/>
      <c r="M29" s="11">
        <f>420/14</f>
        <v>30</v>
      </c>
      <c r="N29" t="s">
        <v>35</v>
      </c>
      <c r="O29" t="s">
        <v>72</v>
      </c>
      <c r="P29">
        <v>420</v>
      </c>
      <c r="Q29" t="s">
        <v>30</v>
      </c>
    </row>
    <row r="30" spans="3:17" x14ac:dyDescent="0.35">
      <c r="C30" s="35" t="s">
        <v>39</v>
      </c>
      <c r="D30" s="35"/>
      <c r="E30" s="35"/>
      <c r="F30" s="35"/>
      <c r="G30" s="3">
        <v>2</v>
      </c>
      <c r="H30" s="3">
        <v>2</v>
      </c>
      <c r="I30" s="3">
        <v>5</v>
      </c>
      <c r="J30" s="3">
        <v>5</v>
      </c>
      <c r="K30" s="3"/>
      <c r="L30" s="3">
        <f t="shared" ref="L30:L41" si="5">G30+H30+I30+J30</f>
        <v>14</v>
      </c>
      <c r="M30" s="3"/>
    </row>
    <row r="31" spans="3:17" x14ac:dyDescent="0.35">
      <c r="C31" s="24" t="s">
        <v>38</v>
      </c>
      <c r="D31" s="24"/>
      <c r="E31" s="24"/>
      <c r="F31" s="24"/>
      <c r="G31" s="3">
        <v>4</v>
      </c>
      <c r="H31" s="3">
        <v>4</v>
      </c>
      <c r="I31" s="3">
        <v>4</v>
      </c>
      <c r="J31" s="3">
        <v>4</v>
      </c>
      <c r="K31" s="3"/>
      <c r="L31" s="3">
        <f t="shared" si="5"/>
        <v>16</v>
      </c>
      <c r="M31" s="3"/>
    </row>
    <row r="32" spans="3:17" x14ac:dyDescent="0.35">
      <c r="C32" s="24" t="s">
        <v>40</v>
      </c>
      <c r="D32" s="24"/>
      <c r="E32" s="24"/>
      <c r="F32" s="24"/>
      <c r="G32" s="3">
        <v>8</v>
      </c>
      <c r="H32" s="3">
        <v>8</v>
      </c>
      <c r="I32" s="3">
        <v>8</v>
      </c>
      <c r="J32" s="3">
        <v>8</v>
      </c>
      <c r="K32" s="3"/>
      <c r="L32" s="3">
        <f t="shared" si="5"/>
        <v>32</v>
      </c>
      <c r="M32" s="3"/>
    </row>
    <row r="33" spans="3:13" x14ac:dyDescent="0.35">
      <c r="C33" s="24" t="s">
        <v>41</v>
      </c>
      <c r="D33" s="24"/>
      <c r="E33" s="24"/>
      <c r="F33" s="24"/>
      <c r="G33" s="3">
        <v>0</v>
      </c>
      <c r="H33" s="3">
        <v>0</v>
      </c>
      <c r="I33" s="3">
        <v>5</v>
      </c>
      <c r="J33" s="3">
        <v>5</v>
      </c>
      <c r="K33" s="3"/>
      <c r="L33" s="3">
        <f t="shared" si="5"/>
        <v>10</v>
      </c>
      <c r="M33" s="3"/>
    </row>
    <row r="34" spans="3:13" x14ac:dyDescent="0.35">
      <c r="C34" s="24" t="s">
        <v>42</v>
      </c>
      <c r="D34" s="24"/>
      <c r="E34" s="24"/>
      <c r="F34" s="24"/>
      <c r="G34" s="3">
        <v>6</v>
      </c>
      <c r="H34" s="3">
        <v>6</v>
      </c>
      <c r="I34" s="3">
        <v>6</v>
      </c>
      <c r="J34" s="3">
        <v>6</v>
      </c>
      <c r="K34" s="3"/>
      <c r="L34" s="3">
        <f t="shared" si="5"/>
        <v>24</v>
      </c>
      <c r="M34" s="3"/>
    </row>
    <row r="35" spans="3:13" x14ac:dyDescent="0.35">
      <c r="C35" s="24" t="s">
        <v>43</v>
      </c>
      <c r="D35" s="24"/>
      <c r="E35" s="24"/>
      <c r="F35" s="24"/>
      <c r="G35" s="3">
        <v>4</v>
      </c>
      <c r="H35" s="3">
        <v>4</v>
      </c>
      <c r="I35" s="3">
        <v>4</v>
      </c>
      <c r="J35" s="3">
        <v>4</v>
      </c>
      <c r="K35" s="3"/>
      <c r="L35" s="3">
        <f t="shared" si="5"/>
        <v>16</v>
      </c>
      <c r="M35" s="3"/>
    </row>
    <row r="36" spans="3:13" x14ac:dyDescent="0.35">
      <c r="C36" s="24" t="s">
        <v>44</v>
      </c>
      <c r="D36" s="24"/>
      <c r="E36" s="24"/>
      <c r="F36" s="24"/>
      <c r="G36" s="3">
        <v>6</v>
      </c>
      <c r="H36" s="3">
        <v>6</v>
      </c>
      <c r="I36" s="3">
        <v>7</v>
      </c>
      <c r="J36" s="3">
        <v>7</v>
      </c>
      <c r="K36" s="3"/>
      <c r="L36" s="3">
        <f t="shared" si="5"/>
        <v>26</v>
      </c>
      <c r="M36" s="3"/>
    </row>
    <row r="37" spans="3:13" x14ac:dyDescent="0.35">
      <c r="C37" s="29" t="s">
        <v>49</v>
      </c>
      <c r="D37" s="30"/>
      <c r="E37" s="30"/>
      <c r="F37" s="31"/>
      <c r="G37" s="3">
        <v>10</v>
      </c>
      <c r="H37" s="3">
        <v>10</v>
      </c>
      <c r="I37" s="3">
        <v>12</v>
      </c>
      <c r="J37" s="3">
        <v>12</v>
      </c>
      <c r="K37" s="3"/>
      <c r="L37" s="3">
        <f t="shared" si="5"/>
        <v>44</v>
      </c>
      <c r="M37" s="3"/>
    </row>
    <row r="38" spans="3:13" x14ac:dyDescent="0.35">
      <c r="C38" s="35" t="s">
        <v>45</v>
      </c>
      <c r="D38" s="35"/>
      <c r="E38" s="35"/>
      <c r="F38" s="35"/>
      <c r="G38" s="3">
        <v>25</v>
      </c>
      <c r="H38" s="3">
        <v>25</v>
      </c>
      <c r="I38" s="3">
        <v>34</v>
      </c>
      <c r="J38" s="3">
        <v>30</v>
      </c>
      <c r="K38" s="3"/>
      <c r="L38" s="3">
        <f t="shared" si="5"/>
        <v>114</v>
      </c>
      <c r="M38" s="3"/>
    </row>
    <row r="39" spans="3:13" x14ac:dyDescent="0.35">
      <c r="C39" s="32" t="s">
        <v>50</v>
      </c>
      <c r="D39" s="33"/>
      <c r="E39" s="33"/>
      <c r="F39" s="34"/>
      <c r="G39" s="3">
        <v>15</v>
      </c>
      <c r="H39" s="3">
        <v>15</v>
      </c>
      <c r="I39" s="3">
        <v>15</v>
      </c>
      <c r="J39" s="3">
        <v>15</v>
      </c>
      <c r="K39" s="3"/>
      <c r="L39" s="3">
        <f t="shared" si="5"/>
        <v>60</v>
      </c>
      <c r="M39" s="3"/>
    </row>
    <row r="40" spans="3:13" x14ac:dyDescent="0.35">
      <c r="C40" s="24" t="s">
        <v>46</v>
      </c>
      <c r="D40" s="24"/>
      <c r="E40" s="24"/>
      <c r="F40" s="24"/>
      <c r="G40" s="3">
        <v>10</v>
      </c>
      <c r="H40" s="3">
        <v>10</v>
      </c>
      <c r="I40" s="3">
        <v>20</v>
      </c>
      <c r="J40" s="3">
        <v>24</v>
      </c>
      <c r="K40" s="3"/>
      <c r="L40" s="3">
        <f t="shared" si="5"/>
        <v>64</v>
      </c>
      <c r="M40" s="3"/>
    </row>
    <row r="41" spans="3:13" x14ac:dyDescent="0.35">
      <c r="C41" s="24" t="s">
        <v>47</v>
      </c>
      <c r="D41" s="24"/>
      <c r="E41" s="24"/>
      <c r="F41" s="24"/>
      <c r="G41" s="3">
        <v>0</v>
      </c>
      <c r="H41" s="3">
        <v>0</v>
      </c>
      <c r="I41" s="3">
        <v>0</v>
      </c>
      <c r="J41" s="3">
        <v>0</v>
      </c>
      <c r="K41" s="3"/>
      <c r="L41" s="3">
        <f t="shared" si="5"/>
        <v>0</v>
      </c>
      <c r="M41" s="3"/>
    </row>
    <row r="42" spans="3:13" x14ac:dyDescent="0.35">
      <c r="C42" s="25"/>
      <c r="D42" s="25"/>
      <c r="E42" s="25"/>
      <c r="F42" s="25"/>
      <c r="G42" s="2"/>
      <c r="H42" s="2"/>
      <c r="I42" s="2"/>
      <c r="J42" s="2"/>
      <c r="K42" s="2"/>
      <c r="L42" s="2"/>
      <c r="M42" s="2"/>
    </row>
    <row r="43" spans="3:13" x14ac:dyDescent="0.35">
      <c r="C43" s="25" t="s">
        <v>48</v>
      </c>
      <c r="D43" s="25"/>
      <c r="E43" s="25"/>
      <c r="F43" s="25"/>
      <c r="G43" s="2">
        <f>M29*3</f>
        <v>90</v>
      </c>
      <c r="H43" s="2">
        <f>M29*3</f>
        <v>90</v>
      </c>
      <c r="I43" s="2">
        <f>M29*4</f>
        <v>120</v>
      </c>
      <c r="J43" s="2">
        <f>M29*4</f>
        <v>120</v>
      </c>
      <c r="K43" s="2"/>
      <c r="L43" s="2"/>
      <c r="M43" s="2"/>
    </row>
    <row r="44" spans="3:13" x14ac:dyDescent="0.35">
      <c r="C44" s="25"/>
      <c r="D44" s="25"/>
      <c r="E44" s="25"/>
      <c r="F44" s="25"/>
      <c r="G44" s="2">
        <f>G43-G30-G31-G32-G33-G34-G35-G36-G37-G38-G39-G40-G41</f>
        <v>0</v>
      </c>
      <c r="H44" s="2">
        <f t="shared" ref="H44:J44" si="6">H43-H30-H31-H32-H33-H34-H35-H36-H37-H38-H39-H40-H41</f>
        <v>0</v>
      </c>
      <c r="I44" s="2">
        <f t="shared" si="6"/>
        <v>0</v>
      </c>
      <c r="J44" s="2">
        <f t="shared" si="6"/>
        <v>0</v>
      </c>
      <c r="K44" s="6"/>
      <c r="L44" s="2"/>
      <c r="M44" s="2"/>
    </row>
    <row r="45" spans="3:13" x14ac:dyDescent="0.35">
      <c r="C45" s="25"/>
      <c r="D45" s="25"/>
      <c r="E45" s="25"/>
      <c r="F45" s="25"/>
      <c r="G45" s="2"/>
      <c r="H45" s="2"/>
      <c r="I45" s="2"/>
      <c r="J45" s="2"/>
      <c r="K45" s="2"/>
      <c r="L45" s="2"/>
      <c r="M45" s="2"/>
    </row>
    <row r="46" spans="3:13" ht="15" customHeight="1" x14ac:dyDescent="0.35">
      <c r="C46" s="10"/>
      <c r="D46" s="10"/>
      <c r="E46" s="10"/>
      <c r="F46" s="10"/>
      <c r="G46" s="50" t="s">
        <v>31</v>
      </c>
      <c r="H46" s="51"/>
      <c r="I46" s="51"/>
      <c r="J46" s="52"/>
      <c r="K46" s="53" t="s">
        <v>34</v>
      </c>
      <c r="L46" s="53" t="s">
        <v>149</v>
      </c>
      <c r="M46" s="53" t="s">
        <v>148</v>
      </c>
    </row>
    <row r="47" spans="3:13" ht="42.75" customHeight="1" x14ac:dyDescent="0.35">
      <c r="C47" s="28" t="s">
        <v>5</v>
      </c>
      <c r="D47" s="28"/>
      <c r="E47" s="28"/>
      <c r="F47" s="28"/>
      <c r="G47" s="56" t="s">
        <v>1</v>
      </c>
      <c r="H47" s="57" t="s">
        <v>2</v>
      </c>
      <c r="I47" s="57" t="s">
        <v>3</v>
      </c>
      <c r="J47" s="57" t="s">
        <v>4</v>
      </c>
      <c r="K47" s="54"/>
      <c r="L47" s="55"/>
      <c r="M47" s="55"/>
    </row>
    <row r="48" spans="3:13" x14ac:dyDescent="0.35">
      <c r="C48" s="28" t="s">
        <v>51</v>
      </c>
      <c r="D48" s="28"/>
      <c r="E48" s="28"/>
      <c r="F48" s="28"/>
      <c r="G48" s="7"/>
      <c r="H48" s="7"/>
      <c r="I48" s="7"/>
      <c r="J48" s="7"/>
      <c r="K48" s="11">
        <f>K49+K57+K64+K53</f>
        <v>154</v>
      </c>
      <c r="L48" s="7"/>
      <c r="M48" s="18">
        <f>K48/14</f>
        <v>11</v>
      </c>
    </row>
    <row r="49" spans="3:17" x14ac:dyDescent="0.35">
      <c r="C49" s="28" t="s">
        <v>52</v>
      </c>
      <c r="D49" s="28"/>
      <c r="E49" s="28"/>
      <c r="F49" s="28"/>
      <c r="G49" s="7"/>
      <c r="H49" s="7"/>
      <c r="I49" s="7"/>
      <c r="J49" s="7"/>
      <c r="K49" s="12">
        <f>L50+L51+L52</f>
        <v>22</v>
      </c>
      <c r="L49" s="7"/>
      <c r="M49" s="19">
        <f>K49/14</f>
        <v>1.5714285714285714</v>
      </c>
      <c r="N49" t="s">
        <v>51</v>
      </c>
      <c r="O49" t="s">
        <v>73</v>
      </c>
      <c r="P49">
        <v>126</v>
      </c>
      <c r="Q49" t="s">
        <v>30</v>
      </c>
    </row>
    <row r="50" spans="3:17" x14ac:dyDescent="0.35">
      <c r="C50" s="24" t="s">
        <v>53</v>
      </c>
      <c r="D50" s="24"/>
      <c r="E50" s="24"/>
      <c r="F50" s="24"/>
      <c r="G50" s="7">
        <v>4</v>
      </c>
      <c r="H50" s="7">
        <v>6</v>
      </c>
      <c r="I50" s="7">
        <v>2</v>
      </c>
      <c r="J50" s="7">
        <v>4</v>
      </c>
      <c r="K50" s="7"/>
      <c r="L50" s="7">
        <f>G50+H50+I50+J50</f>
        <v>16</v>
      </c>
      <c r="M50" s="7"/>
    </row>
    <row r="51" spans="3:17" x14ac:dyDescent="0.35">
      <c r="C51" s="24" t="s">
        <v>54</v>
      </c>
      <c r="D51" s="24"/>
      <c r="E51" s="24"/>
      <c r="F51" s="24"/>
      <c r="G51" s="7">
        <v>4</v>
      </c>
      <c r="H51" s="7">
        <v>2</v>
      </c>
      <c r="I51" s="7">
        <v>0</v>
      </c>
      <c r="J51" s="7">
        <v>0</v>
      </c>
      <c r="K51" s="7"/>
      <c r="L51" s="7">
        <f>G51+H51+I51+J51</f>
        <v>6</v>
      </c>
      <c r="M51" s="7"/>
    </row>
    <row r="52" spans="3:17" x14ac:dyDescent="0.35">
      <c r="C52" s="24" t="s">
        <v>55</v>
      </c>
      <c r="D52" s="24"/>
      <c r="E52" s="24"/>
      <c r="F52" s="24"/>
      <c r="G52" s="7">
        <v>0</v>
      </c>
      <c r="H52" s="7">
        <v>0</v>
      </c>
      <c r="I52" s="7">
        <v>0</v>
      </c>
      <c r="J52" s="7">
        <v>0</v>
      </c>
      <c r="K52" s="7"/>
      <c r="L52" s="7">
        <f>G52+H52+I52+J52</f>
        <v>0</v>
      </c>
      <c r="M52" s="7"/>
    </row>
    <row r="53" spans="3:17" x14ac:dyDescent="0.35">
      <c r="C53" s="28" t="s">
        <v>56</v>
      </c>
      <c r="D53" s="28"/>
      <c r="E53" s="28"/>
      <c r="F53" s="28"/>
      <c r="G53" s="7"/>
      <c r="H53" s="7"/>
      <c r="I53" s="7"/>
      <c r="J53" s="7"/>
      <c r="K53" s="12">
        <f>L54+L55+L56</f>
        <v>25</v>
      </c>
      <c r="L53" s="7"/>
      <c r="M53" s="19">
        <f>K53/14</f>
        <v>1.7857142857142858</v>
      </c>
    </row>
    <row r="54" spans="3:17" x14ac:dyDescent="0.35">
      <c r="C54" s="24" t="s">
        <v>57</v>
      </c>
      <c r="D54" s="24"/>
      <c r="E54" s="24"/>
      <c r="F54" s="24"/>
      <c r="G54" s="7">
        <v>4</v>
      </c>
      <c r="H54" s="7">
        <v>7</v>
      </c>
      <c r="I54" s="7">
        <v>0</v>
      </c>
      <c r="J54" s="7">
        <v>4</v>
      </c>
      <c r="K54" s="7"/>
      <c r="L54" s="7">
        <f>G54+H54+I54+J54</f>
        <v>15</v>
      </c>
      <c r="M54" s="7"/>
    </row>
    <row r="55" spans="3:17" x14ac:dyDescent="0.35">
      <c r="C55" s="24" t="s">
        <v>58</v>
      </c>
      <c r="D55" s="24"/>
      <c r="E55" s="24"/>
      <c r="F55" s="24"/>
      <c r="G55" s="7">
        <v>2</v>
      </c>
      <c r="H55" s="7">
        <v>4</v>
      </c>
      <c r="I55" s="7">
        <v>0</v>
      </c>
      <c r="J55" s="7">
        <v>4</v>
      </c>
      <c r="K55" s="7"/>
      <c r="L55" s="7">
        <f>G55+H55+I55+J55</f>
        <v>10</v>
      </c>
      <c r="M55" s="7"/>
    </row>
    <row r="56" spans="3:17" x14ac:dyDescent="0.35">
      <c r="C56" s="24" t="s">
        <v>59</v>
      </c>
      <c r="D56" s="24"/>
      <c r="E56" s="24"/>
      <c r="F56" s="24"/>
      <c r="G56" s="7">
        <v>0</v>
      </c>
      <c r="H56" s="7">
        <v>0</v>
      </c>
      <c r="I56" s="7">
        <v>0</v>
      </c>
      <c r="J56" s="7">
        <v>0</v>
      </c>
      <c r="K56" s="7"/>
      <c r="L56" s="7">
        <f>G56+H56+I56+J56</f>
        <v>0</v>
      </c>
      <c r="M56" s="7"/>
    </row>
    <row r="57" spans="3:17" x14ac:dyDescent="0.35">
      <c r="C57" s="28" t="s">
        <v>60</v>
      </c>
      <c r="D57" s="28"/>
      <c r="E57" s="28"/>
      <c r="F57" s="28"/>
      <c r="G57" s="7"/>
      <c r="H57" s="7"/>
      <c r="I57" s="7"/>
      <c r="J57" s="7"/>
      <c r="K57" s="12">
        <f>L58+L59+L60+L61+L62+L63</f>
        <v>39</v>
      </c>
      <c r="L57" s="7"/>
      <c r="M57" s="19">
        <f>K57/14</f>
        <v>2.7857142857142856</v>
      </c>
    </row>
    <row r="58" spans="3:17" x14ac:dyDescent="0.35">
      <c r="C58" s="35" t="s">
        <v>61</v>
      </c>
      <c r="D58" s="35"/>
      <c r="E58" s="35"/>
      <c r="F58" s="35"/>
      <c r="G58" s="7">
        <v>0</v>
      </c>
      <c r="H58" s="7">
        <v>0</v>
      </c>
      <c r="I58" s="7">
        <v>4</v>
      </c>
      <c r="J58" s="7">
        <v>0</v>
      </c>
      <c r="K58" s="7"/>
      <c r="L58" s="7">
        <f t="shared" ref="L58:L63" si="7">G58+H58+I58+J58</f>
        <v>4</v>
      </c>
      <c r="M58" s="7"/>
    </row>
    <row r="59" spans="3:17" x14ac:dyDescent="0.35">
      <c r="C59" s="24" t="s">
        <v>62</v>
      </c>
      <c r="D59" s="24"/>
      <c r="E59" s="24"/>
      <c r="F59" s="24"/>
      <c r="G59" s="7">
        <v>0</v>
      </c>
      <c r="H59" s="7">
        <v>0</v>
      </c>
      <c r="I59" s="7">
        <v>4</v>
      </c>
      <c r="J59" s="7">
        <v>0</v>
      </c>
      <c r="K59" s="7"/>
      <c r="L59" s="7">
        <f t="shared" si="7"/>
        <v>4</v>
      </c>
      <c r="M59" s="7"/>
    </row>
    <row r="60" spans="3:17" x14ac:dyDescent="0.35">
      <c r="C60" s="24" t="s">
        <v>63</v>
      </c>
      <c r="D60" s="24"/>
      <c r="E60" s="24"/>
      <c r="F60" s="24"/>
      <c r="G60" s="7">
        <v>0</v>
      </c>
      <c r="H60" s="7">
        <v>0</v>
      </c>
      <c r="I60" s="7">
        <v>4</v>
      </c>
      <c r="J60" s="7">
        <v>4</v>
      </c>
      <c r="K60" s="7"/>
      <c r="L60" s="7">
        <f t="shared" si="7"/>
        <v>8</v>
      </c>
      <c r="M60" s="7"/>
    </row>
    <row r="61" spans="3:17" x14ac:dyDescent="0.35">
      <c r="C61" s="24" t="s">
        <v>64</v>
      </c>
      <c r="D61" s="24"/>
      <c r="E61" s="24"/>
      <c r="F61" s="24"/>
      <c r="G61" s="7">
        <v>0</v>
      </c>
      <c r="H61" s="7">
        <v>0</v>
      </c>
      <c r="I61" s="7">
        <v>3</v>
      </c>
      <c r="J61" s="7">
        <v>3</v>
      </c>
      <c r="K61" s="7"/>
      <c r="L61" s="7">
        <f t="shared" si="7"/>
        <v>6</v>
      </c>
      <c r="M61" s="7"/>
    </row>
    <row r="62" spans="3:17" x14ac:dyDescent="0.35">
      <c r="C62" s="24" t="s">
        <v>150</v>
      </c>
      <c r="D62" s="24"/>
      <c r="E62" s="24"/>
      <c r="F62" s="24"/>
      <c r="G62" s="7">
        <v>3</v>
      </c>
      <c r="H62" s="7">
        <v>0</v>
      </c>
      <c r="I62" s="7">
        <v>3</v>
      </c>
      <c r="J62" s="7">
        <v>3</v>
      </c>
      <c r="K62" s="7"/>
      <c r="L62" s="7">
        <f t="shared" si="7"/>
        <v>9</v>
      </c>
      <c r="M62" s="7"/>
    </row>
    <row r="63" spans="3:17" x14ac:dyDescent="0.35">
      <c r="C63" s="24" t="s">
        <v>65</v>
      </c>
      <c r="D63" s="24"/>
      <c r="E63" s="24"/>
      <c r="F63" s="24"/>
      <c r="G63" s="7">
        <v>2</v>
      </c>
      <c r="H63" s="7">
        <v>2</v>
      </c>
      <c r="I63" s="7">
        <v>2</v>
      </c>
      <c r="J63" s="7">
        <v>2</v>
      </c>
      <c r="K63" s="7"/>
      <c r="L63" s="7">
        <f t="shared" si="7"/>
        <v>8</v>
      </c>
      <c r="M63" s="7"/>
    </row>
    <row r="64" spans="3:17" x14ac:dyDescent="0.35">
      <c r="C64" s="28" t="s">
        <v>153</v>
      </c>
      <c r="D64" s="28"/>
      <c r="E64" s="28"/>
      <c r="F64" s="28"/>
      <c r="G64" s="7"/>
      <c r="H64" s="7"/>
      <c r="I64" s="7"/>
      <c r="J64" s="7"/>
      <c r="K64" s="12">
        <f>L65+L66+L67+L68+L69+L70</f>
        <v>68</v>
      </c>
      <c r="L64" s="7"/>
      <c r="M64" s="19">
        <f>4</f>
        <v>4</v>
      </c>
    </row>
    <row r="65" spans="3:17" x14ac:dyDescent="0.35">
      <c r="C65" s="29" t="s">
        <v>66</v>
      </c>
      <c r="D65" s="30"/>
      <c r="E65" s="30"/>
      <c r="F65" s="31"/>
      <c r="G65" s="3">
        <v>2</v>
      </c>
      <c r="H65" s="3">
        <v>2</v>
      </c>
      <c r="I65" s="3">
        <v>4</v>
      </c>
      <c r="J65" s="3">
        <v>4</v>
      </c>
      <c r="K65" s="3"/>
      <c r="L65" s="3">
        <f t="shared" ref="L65:L70" si="8">G65+H65+I65+J65</f>
        <v>12</v>
      </c>
      <c r="M65" s="3"/>
    </row>
    <row r="66" spans="3:17" x14ac:dyDescent="0.35">
      <c r="C66" s="29" t="s">
        <v>67</v>
      </c>
      <c r="D66" s="30"/>
      <c r="E66" s="30"/>
      <c r="F66" s="31"/>
      <c r="G66" s="3">
        <v>2</v>
      </c>
      <c r="H66" s="3">
        <v>0</v>
      </c>
      <c r="I66" s="3">
        <v>4</v>
      </c>
      <c r="J66" s="3">
        <v>4</v>
      </c>
      <c r="K66" s="3"/>
      <c r="L66" s="3">
        <f t="shared" si="8"/>
        <v>10</v>
      </c>
      <c r="M66" s="3"/>
    </row>
    <row r="67" spans="3:17" x14ac:dyDescent="0.35">
      <c r="C67" s="29" t="s">
        <v>68</v>
      </c>
      <c r="D67" s="30"/>
      <c r="E67" s="30"/>
      <c r="F67" s="31"/>
      <c r="G67" s="3">
        <v>0</v>
      </c>
      <c r="H67" s="3">
        <v>0</v>
      </c>
      <c r="I67" s="3">
        <v>0</v>
      </c>
      <c r="J67" s="3">
        <v>0</v>
      </c>
      <c r="K67" s="3"/>
      <c r="L67" s="3">
        <f t="shared" si="8"/>
        <v>0</v>
      </c>
      <c r="M67" s="3"/>
    </row>
    <row r="68" spans="3:17" x14ac:dyDescent="0.35">
      <c r="C68" s="29" t="s">
        <v>69</v>
      </c>
      <c r="D68" s="30"/>
      <c r="E68" s="30"/>
      <c r="F68" s="31"/>
      <c r="G68" s="3">
        <v>4</v>
      </c>
      <c r="H68" s="3">
        <v>4</v>
      </c>
      <c r="I68" s="3">
        <v>6</v>
      </c>
      <c r="J68" s="3">
        <v>6</v>
      </c>
      <c r="K68" s="3"/>
      <c r="L68" s="3">
        <f t="shared" si="8"/>
        <v>20</v>
      </c>
      <c r="M68" s="3"/>
    </row>
    <row r="69" spans="3:17" x14ac:dyDescent="0.35">
      <c r="C69" s="29" t="s">
        <v>70</v>
      </c>
      <c r="D69" s="30"/>
      <c r="E69" s="30"/>
      <c r="F69" s="31"/>
      <c r="G69" s="3">
        <v>2</v>
      </c>
      <c r="H69" s="3">
        <v>2</v>
      </c>
      <c r="I69" s="3">
        <v>4</v>
      </c>
      <c r="J69" s="3">
        <v>2</v>
      </c>
      <c r="K69" s="3"/>
      <c r="L69" s="3">
        <f t="shared" si="8"/>
        <v>10</v>
      </c>
      <c r="M69" s="3"/>
    </row>
    <row r="70" spans="3:17" x14ac:dyDescent="0.35">
      <c r="C70" s="29" t="s">
        <v>71</v>
      </c>
      <c r="D70" s="30"/>
      <c r="E70" s="30"/>
      <c r="F70" s="31"/>
      <c r="G70" s="3">
        <v>4</v>
      </c>
      <c r="H70" s="3">
        <v>4</v>
      </c>
      <c r="I70" s="3">
        <v>4</v>
      </c>
      <c r="J70" s="3">
        <v>4</v>
      </c>
      <c r="K70" s="3"/>
      <c r="L70" s="3">
        <f t="shared" si="8"/>
        <v>16</v>
      </c>
      <c r="M70" s="3"/>
    </row>
    <row r="72" spans="3:17" x14ac:dyDescent="0.35">
      <c r="C72" s="37" t="s">
        <v>74</v>
      </c>
      <c r="D72" s="37"/>
      <c r="E72" s="37"/>
      <c r="F72" s="37"/>
      <c r="G72">
        <f>M48*3</f>
        <v>33</v>
      </c>
      <c r="H72">
        <f>M48*3</f>
        <v>33</v>
      </c>
      <c r="I72">
        <f>M48*4</f>
        <v>44</v>
      </c>
      <c r="J72">
        <f>M48*4</f>
        <v>44</v>
      </c>
    </row>
    <row r="73" spans="3:17" x14ac:dyDescent="0.35">
      <c r="G73">
        <f>G72-G50-G51-G52-G54-G55-G56-G58-G59-G60-G61-G62-G63-G65-G66-G68-G69-G70</f>
        <v>0</v>
      </c>
      <c r="H73">
        <f>H72-H50-H51-H52-H54-H55-H56-H58-H59-H60-H61-H62-H63-H65-H66-H68-H69-H70</f>
        <v>0</v>
      </c>
      <c r="I73">
        <f>I72-I50-I51-I52-I54-I55-I56-I58-I59-I60-I61-I62-I63-I65-I66-I68-I69-I70</f>
        <v>0</v>
      </c>
      <c r="J73">
        <f>J72-J50-J51-J52-J54-J55-J56-J58-J59-J60-J61-J62-J63-J65-J66-J68-J69-J70</f>
        <v>0</v>
      </c>
    </row>
    <row r="75" spans="3:17" ht="15" customHeight="1" x14ac:dyDescent="0.35">
      <c r="C75" s="58"/>
      <c r="D75" s="58"/>
      <c r="E75" s="58"/>
      <c r="F75" s="58"/>
      <c r="G75" s="50" t="s">
        <v>31</v>
      </c>
      <c r="H75" s="51"/>
      <c r="I75" s="51"/>
      <c r="J75" s="52"/>
      <c r="K75" s="53" t="s">
        <v>34</v>
      </c>
      <c r="L75" s="53" t="s">
        <v>147</v>
      </c>
      <c r="M75" s="59" t="s">
        <v>154</v>
      </c>
    </row>
    <row r="76" spans="3:17" x14ac:dyDescent="0.35">
      <c r="C76" s="28" t="s">
        <v>5</v>
      </c>
      <c r="D76" s="28"/>
      <c r="E76" s="28"/>
      <c r="F76" s="28"/>
      <c r="G76" s="9" t="s">
        <v>26</v>
      </c>
      <c r="H76" s="9" t="s">
        <v>2</v>
      </c>
      <c r="I76" s="9" t="s">
        <v>3</v>
      </c>
      <c r="J76" s="9" t="s">
        <v>4</v>
      </c>
      <c r="K76" s="54"/>
      <c r="L76" s="55"/>
      <c r="M76" s="60"/>
    </row>
    <row r="77" spans="3:17" x14ac:dyDescent="0.35">
      <c r="C77" s="39" t="s">
        <v>75</v>
      </c>
      <c r="D77" s="39"/>
      <c r="E77" s="39"/>
      <c r="F77" s="39"/>
      <c r="G77" s="8"/>
      <c r="H77" s="8"/>
      <c r="I77" s="8"/>
      <c r="J77" s="8"/>
      <c r="K77" s="13">
        <f>K78+K84+K104+K106+K116+K119+K130</f>
        <v>1767</v>
      </c>
      <c r="L77" s="8"/>
      <c r="M77" s="20">
        <f>K77/14</f>
        <v>126.21428571428571</v>
      </c>
      <c r="N77" t="s">
        <v>75</v>
      </c>
      <c r="O77" t="s">
        <v>27</v>
      </c>
    </row>
    <row r="78" spans="3:17" x14ac:dyDescent="0.35">
      <c r="C78" s="39" t="s">
        <v>76</v>
      </c>
      <c r="D78" s="39"/>
      <c r="E78" s="39"/>
      <c r="F78" s="39"/>
      <c r="G78" s="8"/>
      <c r="H78" s="8"/>
      <c r="I78" s="8"/>
      <c r="J78" s="8"/>
      <c r="K78" s="21">
        <f>L79+L80+L81+L82+L83</f>
        <v>238</v>
      </c>
      <c r="L78" s="8"/>
      <c r="M78" s="21">
        <v>17</v>
      </c>
      <c r="N78" t="s">
        <v>76</v>
      </c>
      <c r="O78" t="s">
        <v>135</v>
      </c>
      <c r="P78">
        <v>448</v>
      </c>
      <c r="Q78" t="s">
        <v>30</v>
      </c>
    </row>
    <row r="79" spans="3:17" x14ac:dyDescent="0.35">
      <c r="C79" s="38" t="s">
        <v>77</v>
      </c>
      <c r="D79" s="38"/>
      <c r="E79" s="38"/>
      <c r="F79" s="38"/>
      <c r="G79" s="8">
        <v>17</v>
      </c>
      <c r="H79" s="8">
        <v>17</v>
      </c>
      <c r="I79" s="8">
        <v>17</v>
      </c>
      <c r="J79" s="8">
        <v>17</v>
      </c>
      <c r="K79" s="8"/>
      <c r="L79" s="8">
        <f>G79+H79+I79+J79</f>
        <v>68</v>
      </c>
      <c r="M79" s="8"/>
    </row>
    <row r="80" spans="3:17" x14ac:dyDescent="0.35">
      <c r="C80" s="38" t="s">
        <v>78</v>
      </c>
      <c r="D80" s="38"/>
      <c r="E80" s="38"/>
      <c r="F80" s="38"/>
      <c r="G80" s="8">
        <v>21</v>
      </c>
      <c r="H80" s="8">
        <v>21</v>
      </c>
      <c r="I80" s="8">
        <v>25</v>
      </c>
      <c r="J80" s="8">
        <v>25</v>
      </c>
      <c r="K80" s="8"/>
      <c r="L80" s="8">
        <f>G80+H80+I80+J80</f>
        <v>92</v>
      </c>
      <c r="M80" s="8"/>
    </row>
    <row r="81" spans="3:18" x14ac:dyDescent="0.35">
      <c r="C81" s="38" t="s">
        <v>79</v>
      </c>
      <c r="D81" s="38"/>
      <c r="E81" s="38"/>
      <c r="F81" s="38"/>
      <c r="G81" s="8">
        <v>10</v>
      </c>
      <c r="H81" s="8">
        <v>10</v>
      </c>
      <c r="I81" s="8">
        <v>10</v>
      </c>
      <c r="J81" s="8">
        <v>10</v>
      </c>
      <c r="K81" s="8"/>
      <c r="L81" s="8">
        <f>G81+H81+I81+J81</f>
        <v>40</v>
      </c>
      <c r="M81" s="8"/>
    </row>
    <row r="82" spans="3:18" x14ac:dyDescent="0.35">
      <c r="C82" s="38" t="s">
        <v>80</v>
      </c>
      <c r="D82" s="38"/>
      <c r="E82" s="38"/>
      <c r="F82" s="38"/>
      <c r="G82" s="8">
        <v>3</v>
      </c>
      <c r="H82" s="8">
        <v>3</v>
      </c>
      <c r="I82" s="8">
        <v>16</v>
      </c>
      <c r="J82" s="8">
        <v>16</v>
      </c>
      <c r="K82" s="8"/>
      <c r="L82" s="8">
        <f>G82+H82+I82+J82</f>
        <v>38</v>
      </c>
      <c r="M82" s="8"/>
      <c r="N82" t="s">
        <v>76</v>
      </c>
      <c r="O82" t="s">
        <v>1</v>
      </c>
      <c r="P82" t="s">
        <v>2</v>
      </c>
      <c r="Q82" t="s">
        <v>3</v>
      </c>
      <c r="R82" t="s">
        <v>4</v>
      </c>
    </row>
    <row r="83" spans="3:18" x14ac:dyDescent="0.35">
      <c r="C83" s="38" t="s">
        <v>81</v>
      </c>
      <c r="D83" s="38"/>
      <c r="E83" s="38"/>
      <c r="F83" s="38"/>
      <c r="G83" s="8">
        <v>0</v>
      </c>
      <c r="H83" s="8">
        <v>0</v>
      </c>
      <c r="I83" s="8">
        <v>0</v>
      </c>
      <c r="J83" s="8">
        <v>0</v>
      </c>
      <c r="K83" s="8"/>
      <c r="L83" s="8">
        <f>G83+H83+I83+J83</f>
        <v>0</v>
      </c>
      <c r="M83" s="8"/>
      <c r="O83">
        <f>M78*3</f>
        <v>51</v>
      </c>
      <c r="P83">
        <f>M78*3</f>
        <v>51</v>
      </c>
      <c r="Q83">
        <f>M78*4</f>
        <v>68</v>
      </c>
      <c r="R83">
        <f>M78*4</f>
        <v>68</v>
      </c>
    </row>
    <row r="84" spans="3:18" x14ac:dyDescent="0.35">
      <c r="C84" s="39" t="s">
        <v>82</v>
      </c>
      <c r="D84" s="39"/>
      <c r="E84" s="39"/>
      <c r="F84" s="39"/>
      <c r="G84" s="8"/>
      <c r="H84" s="8"/>
      <c r="I84" s="8"/>
      <c r="J84" s="8"/>
      <c r="K84" s="21">
        <f>K85+K90+K92+K95+K101</f>
        <v>226</v>
      </c>
      <c r="L84" s="8"/>
      <c r="M84" s="21">
        <f>M85+M90+M92+M95+M101</f>
        <v>17</v>
      </c>
      <c r="O84">
        <f>O83-G79-G80-G81-G82-G83</f>
        <v>0</v>
      </c>
      <c r="P84">
        <f>P83-H79-H80-H81-H82-H83</f>
        <v>0</v>
      </c>
      <c r="Q84">
        <f>Q83-I79-I80-I81-I82-I83</f>
        <v>0</v>
      </c>
      <c r="R84">
        <f>R83-J79-J80-J81-J82-J83</f>
        <v>0</v>
      </c>
    </row>
    <row r="85" spans="3:18" x14ac:dyDescent="0.35">
      <c r="C85" s="39" t="s">
        <v>156</v>
      </c>
      <c r="D85" s="39"/>
      <c r="E85" s="39"/>
      <c r="F85" s="39"/>
      <c r="G85" s="8"/>
      <c r="H85" s="8"/>
      <c r="I85" s="8"/>
      <c r="J85" s="8"/>
      <c r="K85" s="14">
        <f>L86+L87+L88+L89</f>
        <v>78</v>
      </c>
      <c r="L85" s="8"/>
      <c r="M85" s="14">
        <v>5</v>
      </c>
      <c r="O85" t="s">
        <v>27</v>
      </c>
    </row>
    <row r="86" spans="3:18" x14ac:dyDescent="0.35">
      <c r="C86" s="38" t="s">
        <v>83</v>
      </c>
      <c r="D86" s="38"/>
      <c r="E86" s="38"/>
      <c r="F86" s="38"/>
      <c r="G86" s="8">
        <v>2</v>
      </c>
      <c r="H86" s="8">
        <v>4</v>
      </c>
      <c r="I86" s="8">
        <v>4</v>
      </c>
      <c r="J86" s="8">
        <v>4</v>
      </c>
      <c r="K86" s="8"/>
      <c r="L86" s="8">
        <f>G86+H86+I86+J86</f>
        <v>14</v>
      </c>
      <c r="M86" s="8"/>
      <c r="N86" t="s">
        <v>82</v>
      </c>
      <c r="O86" t="s">
        <v>136</v>
      </c>
      <c r="P86">
        <v>392</v>
      </c>
      <c r="Q86" t="s">
        <v>30</v>
      </c>
    </row>
    <row r="87" spans="3:18" x14ac:dyDescent="0.35">
      <c r="C87" s="38" t="s">
        <v>84</v>
      </c>
      <c r="D87" s="38"/>
      <c r="E87" s="38"/>
      <c r="F87" s="38"/>
      <c r="G87" s="8">
        <v>9</v>
      </c>
      <c r="H87" s="8">
        <v>10</v>
      </c>
      <c r="I87" s="8">
        <v>0</v>
      </c>
      <c r="J87" s="8">
        <v>0</v>
      </c>
      <c r="K87" s="8"/>
      <c r="L87" s="8">
        <f>G87+H87+I87+J87</f>
        <v>19</v>
      </c>
      <c r="M87" s="8"/>
    </row>
    <row r="88" spans="3:18" x14ac:dyDescent="0.35">
      <c r="C88" s="38" t="s">
        <v>85</v>
      </c>
      <c r="D88" s="38"/>
      <c r="E88" s="38"/>
      <c r="F88" s="38"/>
      <c r="G88" s="8">
        <v>13</v>
      </c>
      <c r="H88" s="8">
        <v>12</v>
      </c>
      <c r="I88" s="8">
        <v>0</v>
      </c>
      <c r="J88" s="8">
        <v>0</v>
      </c>
      <c r="K88" s="8"/>
      <c r="L88" s="8">
        <f>G88+H88+I88+J88</f>
        <v>25</v>
      </c>
      <c r="M88" s="8"/>
      <c r="N88" t="s">
        <v>82</v>
      </c>
      <c r="O88" t="s">
        <v>1</v>
      </c>
      <c r="P88" t="s">
        <v>2</v>
      </c>
      <c r="Q88" t="s">
        <v>3</v>
      </c>
      <c r="R88" t="s">
        <v>4</v>
      </c>
    </row>
    <row r="89" spans="3:18" x14ac:dyDescent="0.35">
      <c r="C89" s="38" t="s">
        <v>86</v>
      </c>
      <c r="D89" s="38"/>
      <c r="E89" s="38"/>
      <c r="F89" s="38"/>
      <c r="G89" s="8">
        <v>12</v>
      </c>
      <c r="H89" s="8">
        <v>8</v>
      </c>
      <c r="I89" s="8">
        <v>0</v>
      </c>
      <c r="J89" s="8">
        <v>0</v>
      </c>
      <c r="K89" s="8"/>
      <c r="L89" s="8">
        <f>G89+H89+I89+J89</f>
        <v>20</v>
      </c>
      <c r="M89" s="8"/>
      <c r="N89" t="s">
        <v>136</v>
      </c>
      <c r="O89">
        <f>M84*3</f>
        <v>51</v>
      </c>
      <c r="P89">
        <f>M84*3</f>
        <v>51</v>
      </c>
      <c r="Q89">
        <f>M84*4</f>
        <v>68</v>
      </c>
      <c r="R89">
        <f>M84*4</f>
        <v>68</v>
      </c>
    </row>
    <row r="90" spans="3:18" x14ac:dyDescent="0.35">
      <c r="C90" s="39" t="s">
        <v>155</v>
      </c>
      <c r="D90" s="39"/>
      <c r="E90" s="39"/>
      <c r="F90" s="39"/>
      <c r="G90" s="8"/>
      <c r="H90" s="8"/>
      <c r="I90" s="8"/>
      <c r="J90" s="8"/>
      <c r="K90" s="14">
        <f>L91</f>
        <v>0</v>
      </c>
      <c r="L90" s="8"/>
      <c r="M90" s="14">
        <v>1</v>
      </c>
      <c r="O90">
        <f>O89-G86-G87-G88-G89-G91-G93-G94-G96-G97-G98-G99-G100-G102-G103</f>
        <v>0</v>
      </c>
      <c r="P90">
        <f>P89-H86-H87-H88-H89-H91-H93-H94-H96-H97-H98-H99-H100-H102-H103</f>
        <v>0</v>
      </c>
      <c r="Q90">
        <f>Q89-I86-I87-I88-I89-I91-I93-I94-I96-I97-I98-I99-I100-I102-I103</f>
        <v>0</v>
      </c>
      <c r="R90">
        <f>R89-J86-J87-J88-J89-J91-J93-J94-J96-J97-J98-J99-J100-J102-J103</f>
        <v>0</v>
      </c>
    </row>
    <row r="91" spans="3:18" x14ac:dyDescent="0.35">
      <c r="C91" s="43" t="s">
        <v>138</v>
      </c>
      <c r="D91" s="44"/>
      <c r="E91" s="44"/>
      <c r="F91" s="45"/>
      <c r="G91" s="8">
        <v>0</v>
      </c>
      <c r="H91" s="8">
        <v>0</v>
      </c>
      <c r="I91" s="8">
        <v>6</v>
      </c>
      <c r="J91" s="8">
        <v>6</v>
      </c>
      <c r="K91" s="8"/>
      <c r="L91" s="8">
        <f>G91+H91</f>
        <v>0</v>
      </c>
      <c r="M91" s="8"/>
    </row>
    <row r="92" spans="3:18" x14ac:dyDescent="0.35">
      <c r="C92" s="39" t="s">
        <v>87</v>
      </c>
      <c r="D92" s="39"/>
      <c r="E92" s="39"/>
      <c r="F92" s="39"/>
      <c r="G92" s="8"/>
      <c r="H92" s="8"/>
      <c r="I92" s="8"/>
      <c r="J92" s="8"/>
      <c r="K92" s="14">
        <f>L93+L94</f>
        <v>38</v>
      </c>
      <c r="L92" s="8"/>
      <c r="M92" s="14">
        <v>3</v>
      </c>
    </row>
    <row r="93" spans="3:18" x14ac:dyDescent="0.35">
      <c r="C93" s="38" t="s">
        <v>88</v>
      </c>
      <c r="D93" s="38"/>
      <c r="E93" s="38"/>
      <c r="F93" s="38"/>
      <c r="G93" s="8">
        <v>0</v>
      </c>
      <c r="H93" s="8">
        <v>0</v>
      </c>
      <c r="I93" s="8">
        <v>8</v>
      </c>
      <c r="J93" s="8">
        <v>10</v>
      </c>
      <c r="K93" s="8"/>
      <c r="L93" s="8">
        <f>G93+H93+I93+J93</f>
        <v>18</v>
      </c>
      <c r="M93" s="8"/>
    </row>
    <row r="94" spans="3:18" x14ac:dyDescent="0.35">
      <c r="C94" s="38" t="s">
        <v>89</v>
      </c>
      <c r="D94" s="38"/>
      <c r="E94" s="38"/>
      <c r="F94" s="38"/>
      <c r="G94" s="8">
        <v>0</v>
      </c>
      <c r="H94" s="8">
        <v>0</v>
      </c>
      <c r="I94" s="8">
        <v>10</v>
      </c>
      <c r="J94" s="8">
        <v>10</v>
      </c>
      <c r="K94" s="8"/>
      <c r="L94" s="8">
        <f>G94+H94+I94+J94</f>
        <v>20</v>
      </c>
      <c r="M94" s="8"/>
    </row>
    <row r="95" spans="3:18" x14ac:dyDescent="0.35">
      <c r="C95" s="40" t="s">
        <v>90</v>
      </c>
      <c r="D95" s="41"/>
      <c r="E95" s="41"/>
      <c r="F95" s="42"/>
      <c r="G95" s="8"/>
      <c r="H95" s="8"/>
      <c r="I95" s="8"/>
      <c r="J95" s="8"/>
      <c r="K95" s="14">
        <f>L96+L97+L98+L99+L100</f>
        <v>94</v>
      </c>
      <c r="L95" s="8"/>
      <c r="M95" s="14">
        <v>7</v>
      </c>
    </row>
    <row r="96" spans="3:18" x14ac:dyDescent="0.35">
      <c r="C96" s="43" t="s">
        <v>91</v>
      </c>
      <c r="D96" s="44"/>
      <c r="E96" s="44"/>
      <c r="F96" s="45"/>
      <c r="G96" s="8">
        <v>0</v>
      </c>
      <c r="H96" s="8">
        <v>0</v>
      </c>
      <c r="I96" s="8">
        <v>10</v>
      </c>
      <c r="J96" s="8">
        <v>5</v>
      </c>
      <c r="K96" s="8"/>
      <c r="L96" s="8">
        <f>G96+H96+I96+J96</f>
        <v>15</v>
      </c>
      <c r="M96" s="8"/>
    </row>
    <row r="97" spans="3:18" x14ac:dyDescent="0.35">
      <c r="C97" s="43" t="s">
        <v>92</v>
      </c>
      <c r="D97" s="44"/>
      <c r="E97" s="44"/>
      <c r="F97" s="45"/>
      <c r="G97" s="8">
        <v>8</v>
      </c>
      <c r="H97" s="8">
        <v>9</v>
      </c>
      <c r="I97" s="8">
        <v>2</v>
      </c>
      <c r="J97" s="8">
        <v>2</v>
      </c>
      <c r="K97" s="8"/>
      <c r="L97" s="8">
        <f t="shared" ref="L97:L100" si="9">G97+H97+I97+J97</f>
        <v>21</v>
      </c>
      <c r="M97" s="8"/>
    </row>
    <row r="98" spans="3:18" x14ac:dyDescent="0.35">
      <c r="C98" s="43" t="s">
        <v>93</v>
      </c>
      <c r="D98" s="44"/>
      <c r="E98" s="44"/>
      <c r="F98" s="45"/>
      <c r="G98" s="8">
        <v>2</v>
      </c>
      <c r="H98" s="8">
        <v>2</v>
      </c>
      <c r="I98" s="8">
        <v>10</v>
      </c>
      <c r="J98" s="8">
        <v>9</v>
      </c>
      <c r="K98" s="8"/>
      <c r="L98" s="8">
        <f t="shared" si="9"/>
        <v>23</v>
      </c>
      <c r="M98" s="8"/>
    </row>
    <row r="99" spans="3:18" x14ac:dyDescent="0.35">
      <c r="C99" s="43" t="s">
        <v>94</v>
      </c>
      <c r="D99" s="44"/>
      <c r="E99" s="44"/>
      <c r="F99" s="45"/>
      <c r="G99" s="8">
        <v>2</v>
      </c>
      <c r="H99" s="8">
        <v>2</v>
      </c>
      <c r="I99" s="8">
        <v>12</v>
      </c>
      <c r="J99" s="8">
        <v>9</v>
      </c>
      <c r="K99" s="8"/>
      <c r="L99" s="8">
        <f t="shared" si="9"/>
        <v>25</v>
      </c>
      <c r="M99" s="8"/>
      <c r="O99">
        <v>81</v>
      </c>
      <c r="P99" t="s">
        <v>141</v>
      </c>
    </row>
    <row r="100" spans="3:18" x14ac:dyDescent="0.35">
      <c r="C100" s="43" t="s">
        <v>95</v>
      </c>
      <c r="D100" s="44"/>
      <c r="E100" s="44"/>
      <c r="F100" s="45"/>
      <c r="G100" s="8">
        <v>0</v>
      </c>
      <c r="H100" s="8">
        <v>0</v>
      </c>
      <c r="I100" s="8">
        <v>0</v>
      </c>
      <c r="J100" s="8">
        <v>10</v>
      </c>
      <c r="K100" s="8"/>
      <c r="L100" s="8">
        <f t="shared" si="9"/>
        <v>10</v>
      </c>
      <c r="M100" s="8"/>
    </row>
    <row r="101" spans="3:18" x14ac:dyDescent="0.35">
      <c r="C101" s="46" t="s">
        <v>96</v>
      </c>
      <c r="D101" s="47"/>
      <c r="E101" s="47"/>
      <c r="F101" s="48"/>
      <c r="G101" s="4"/>
      <c r="H101" s="4"/>
      <c r="I101" s="4"/>
      <c r="J101" s="4"/>
      <c r="K101" s="14">
        <f>L102+L103</f>
        <v>16</v>
      </c>
      <c r="L101" s="4"/>
      <c r="M101" s="14">
        <v>1</v>
      </c>
      <c r="N101" t="s">
        <v>99</v>
      </c>
      <c r="O101" t="s">
        <v>1</v>
      </c>
      <c r="P101" t="s">
        <v>2</v>
      </c>
      <c r="Q101" t="s">
        <v>3</v>
      </c>
      <c r="R101" t="s">
        <v>4</v>
      </c>
    </row>
    <row r="102" spans="3:18" x14ac:dyDescent="0.35">
      <c r="C102" s="32" t="s">
        <v>97</v>
      </c>
      <c r="D102" s="33"/>
      <c r="E102" s="33"/>
      <c r="F102" s="34"/>
      <c r="G102" s="4">
        <v>3</v>
      </c>
      <c r="H102" s="4">
        <v>0</v>
      </c>
      <c r="I102" s="4">
        <v>0</v>
      </c>
      <c r="J102" s="4">
        <v>3</v>
      </c>
      <c r="K102" s="4"/>
      <c r="L102" s="4">
        <f>G102+H102+I102+J102</f>
        <v>6</v>
      </c>
      <c r="M102" s="4"/>
      <c r="N102" t="s">
        <v>139</v>
      </c>
      <c r="O102">
        <f>O99*3</f>
        <v>243</v>
      </c>
      <c r="P102">
        <f>O99*3</f>
        <v>243</v>
      </c>
      <c r="Q102">
        <f>O99*4</f>
        <v>324</v>
      </c>
      <c r="R102">
        <f>O99*4</f>
        <v>324</v>
      </c>
    </row>
    <row r="103" spans="3:18" x14ac:dyDescent="0.35">
      <c r="C103" s="32" t="s">
        <v>98</v>
      </c>
      <c r="D103" s="33"/>
      <c r="E103" s="33"/>
      <c r="F103" s="34"/>
      <c r="G103" s="4">
        <v>0</v>
      </c>
      <c r="H103" s="4">
        <v>4</v>
      </c>
      <c r="I103" s="4">
        <v>6</v>
      </c>
      <c r="J103" s="4">
        <v>0</v>
      </c>
      <c r="K103" s="4"/>
      <c r="L103" s="4">
        <f>G103+H103+I103+J103</f>
        <v>10</v>
      </c>
      <c r="M103" s="4"/>
      <c r="O103">
        <f>O102-G105-G108-G109-G110-G112-G113-G114-G115-G121-G122-G123-G124-G126-G127-G128-G129</f>
        <v>0</v>
      </c>
      <c r="P103">
        <f>P102-H105-H108-H109-H110-H112-H113-H114-H115-H121-H122-H123-H124-H126-H127-H128-H129</f>
        <v>0</v>
      </c>
      <c r="Q103">
        <f>Q102-I105-I108-I109-I110-I112-I113-I114-I115-I121-I122-I123-I124-I126-I127-I128-I129</f>
        <v>0</v>
      </c>
      <c r="R103">
        <f>R102-J105-J108-J109-J110-J112-J113-J114-J115-J121-J122-J123-J124-J126-J127-J128-J129</f>
        <v>0</v>
      </c>
    </row>
    <row r="104" spans="3:18" x14ac:dyDescent="0.35">
      <c r="C104" s="46" t="s">
        <v>99</v>
      </c>
      <c r="D104" s="47"/>
      <c r="E104" s="47"/>
      <c r="F104" s="48"/>
      <c r="G104" s="4"/>
      <c r="H104" s="4"/>
      <c r="I104" s="4"/>
      <c r="J104" s="4"/>
      <c r="K104" s="21">
        <f>L105</f>
        <v>880</v>
      </c>
      <c r="L104" s="4"/>
      <c r="M104" s="21">
        <v>63</v>
      </c>
      <c r="N104" t="s">
        <v>100</v>
      </c>
    </row>
    <row r="105" spans="3:18" x14ac:dyDescent="0.35">
      <c r="C105" s="32" t="s">
        <v>137</v>
      </c>
      <c r="D105" s="33"/>
      <c r="E105" s="33"/>
      <c r="F105" s="34"/>
      <c r="G105" s="4">
        <v>170</v>
      </c>
      <c r="H105" s="4">
        <v>170</v>
      </c>
      <c r="I105" s="4">
        <v>270</v>
      </c>
      <c r="J105" s="4">
        <v>270</v>
      </c>
      <c r="K105" s="4"/>
      <c r="L105" s="4">
        <f>G105+H105+I105+J105</f>
        <v>880</v>
      </c>
      <c r="M105" s="4"/>
      <c r="N105" t="s">
        <v>140</v>
      </c>
    </row>
    <row r="106" spans="3:18" x14ac:dyDescent="0.35">
      <c r="C106" s="46" t="s">
        <v>100</v>
      </c>
      <c r="D106" s="47"/>
      <c r="E106" s="47"/>
      <c r="F106" s="48"/>
      <c r="G106" s="4"/>
      <c r="H106" s="4"/>
      <c r="I106" s="4"/>
      <c r="J106" s="4"/>
      <c r="K106" s="21">
        <f>K107+K111</f>
        <v>130</v>
      </c>
      <c r="L106" s="4"/>
      <c r="M106" s="21">
        <f>M107+M111</f>
        <v>9</v>
      </c>
    </row>
    <row r="107" spans="3:18" x14ac:dyDescent="0.35">
      <c r="C107" s="46" t="s">
        <v>101</v>
      </c>
      <c r="D107" s="47"/>
      <c r="E107" s="47"/>
      <c r="F107" s="48"/>
      <c r="G107" s="4"/>
      <c r="H107" s="4"/>
      <c r="I107" s="4"/>
      <c r="J107" s="4"/>
      <c r="K107" s="14">
        <f>L108+L109+L110</f>
        <v>60</v>
      </c>
      <c r="L107" s="4"/>
      <c r="M107" s="14">
        <v>4</v>
      </c>
      <c r="N107" t="s">
        <v>113</v>
      </c>
    </row>
    <row r="108" spans="3:18" x14ac:dyDescent="0.35">
      <c r="C108" s="32" t="s">
        <v>102</v>
      </c>
      <c r="D108" s="33"/>
      <c r="E108" s="33"/>
      <c r="F108" s="34"/>
      <c r="G108" s="4">
        <v>5</v>
      </c>
      <c r="H108" s="4">
        <v>5</v>
      </c>
      <c r="I108" s="4">
        <v>5</v>
      </c>
      <c r="J108" s="4">
        <v>5</v>
      </c>
      <c r="K108" s="4"/>
      <c r="L108" s="4">
        <f>G108+H108+I108+J108</f>
        <v>20</v>
      </c>
      <c r="M108" s="4"/>
    </row>
    <row r="109" spans="3:18" x14ac:dyDescent="0.35">
      <c r="C109" s="32" t="s">
        <v>103</v>
      </c>
      <c r="D109" s="33"/>
      <c r="E109" s="33"/>
      <c r="F109" s="34"/>
      <c r="G109" s="4">
        <v>10</v>
      </c>
      <c r="H109" s="4">
        <v>10</v>
      </c>
      <c r="I109" s="4">
        <v>10</v>
      </c>
      <c r="J109" s="4">
        <v>10</v>
      </c>
      <c r="K109" s="4"/>
      <c r="L109" s="4">
        <f t="shared" ref="L109:L110" si="10">G109+H109+I109+J109</f>
        <v>40</v>
      </c>
      <c r="M109" s="4"/>
    </row>
    <row r="110" spans="3:18" x14ac:dyDescent="0.35">
      <c r="C110" s="32" t="s">
        <v>104</v>
      </c>
      <c r="D110" s="33"/>
      <c r="E110" s="33"/>
      <c r="F110" s="34"/>
      <c r="G110" s="4">
        <v>0</v>
      </c>
      <c r="H110" s="4">
        <v>0</v>
      </c>
      <c r="I110" s="4">
        <v>0</v>
      </c>
      <c r="J110" s="4">
        <v>0</v>
      </c>
      <c r="K110" s="4"/>
      <c r="L110" s="4">
        <f t="shared" si="10"/>
        <v>0</v>
      </c>
      <c r="M110" s="4"/>
    </row>
    <row r="111" spans="3:18" x14ac:dyDescent="0.35">
      <c r="C111" s="46" t="s">
        <v>105</v>
      </c>
      <c r="D111" s="47"/>
      <c r="E111" s="47"/>
      <c r="F111" s="48"/>
      <c r="G111" s="4"/>
      <c r="H111" s="4"/>
      <c r="I111" s="4"/>
      <c r="J111" s="4"/>
      <c r="K111" s="14">
        <f>L112+L113+L114+L115</f>
        <v>70</v>
      </c>
      <c r="L111" s="4"/>
      <c r="M111" s="14">
        <f>70/14</f>
        <v>5</v>
      </c>
    </row>
    <row r="112" spans="3:18" x14ac:dyDescent="0.35">
      <c r="C112" s="32" t="s">
        <v>106</v>
      </c>
      <c r="D112" s="33"/>
      <c r="E112" s="33"/>
      <c r="F112" s="34"/>
      <c r="G112" s="4">
        <v>5</v>
      </c>
      <c r="H112" s="4">
        <v>5</v>
      </c>
      <c r="I112" s="4">
        <v>5</v>
      </c>
      <c r="J112" s="4">
        <v>5</v>
      </c>
      <c r="K112" s="4"/>
      <c r="L112" s="4">
        <f>G112+H112+I112+J112</f>
        <v>20</v>
      </c>
      <c r="M112" s="4"/>
    </row>
    <row r="113" spans="3:13" x14ac:dyDescent="0.35">
      <c r="C113" s="32" t="s">
        <v>107</v>
      </c>
      <c r="D113" s="33"/>
      <c r="E113" s="33"/>
      <c r="F113" s="34"/>
      <c r="G113" s="4">
        <v>10</v>
      </c>
      <c r="H113" s="4">
        <v>10</v>
      </c>
      <c r="I113" s="4">
        <v>0</v>
      </c>
      <c r="J113" s="4">
        <v>0</v>
      </c>
      <c r="K113" s="4"/>
      <c r="L113" s="4">
        <f t="shared" ref="L113:L115" si="11">G113+H113+I113+J113</f>
        <v>20</v>
      </c>
      <c r="M113" s="4"/>
    </row>
    <row r="114" spans="3:13" x14ac:dyDescent="0.35">
      <c r="C114" s="32" t="s">
        <v>108</v>
      </c>
      <c r="D114" s="33"/>
      <c r="E114" s="33"/>
      <c r="F114" s="34"/>
      <c r="G114" s="4">
        <v>10</v>
      </c>
      <c r="H114" s="4">
        <v>10</v>
      </c>
      <c r="I114" s="4">
        <v>0</v>
      </c>
      <c r="J114" s="4">
        <v>0</v>
      </c>
      <c r="K114" s="4"/>
      <c r="L114" s="4">
        <f t="shared" si="11"/>
        <v>20</v>
      </c>
      <c r="M114" s="4"/>
    </row>
    <row r="115" spans="3:13" x14ac:dyDescent="0.35">
      <c r="C115" s="32" t="s">
        <v>109</v>
      </c>
      <c r="D115" s="33"/>
      <c r="E115" s="33"/>
      <c r="F115" s="34"/>
      <c r="G115" s="4">
        <v>5</v>
      </c>
      <c r="H115" s="4">
        <v>5</v>
      </c>
      <c r="I115" s="4">
        <v>0</v>
      </c>
      <c r="J115" s="4">
        <v>0</v>
      </c>
      <c r="K115" s="4"/>
      <c r="L115" s="4">
        <f t="shared" si="11"/>
        <v>10</v>
      </c>
      <c r="M115" s="4"/>
    </row>
    <row r="116" spans="3:13" x14ac:dyDescent="0.35">
      <c r="C116" s="46" t="s">
        <v>110</v>
      </c>
      <c r="D116" s="47"/>
      <c r="E116" s="47"/>
      <c r="F116" s="48"/>
      <c r="G116" s="4"/>
      <c r="H116" s="4"/>
      <c r="I116" s="4"/>
      <c r="J116" s="4"/>
      <c r="K116" s="21">
        <f>L117+L118</f>
        <v>100</v>
      </c>
      <c r="L116" s="4"/>
      <c r="M116" s="21">
        <v>7</v>
      </c>
    </row>
    <row r="117" spans="3:13" x14ac:dyDescent="0.35">
      <c r="C117" s="32" t="s">
        <v>111</v>
      </c>
      <c r="D117" s="33"/>
      <c r="E117" s="33"/>
      <c r="F117" s="34"/>
      <c r="G117" s="4">
        <v>15</v>
      </c>
      <c r="H117" s="4">
        <v>15</v>
      </c>
      <c r="I117" s="4">
        <v>15</v>
      </c>
      <c r="J117" s="4">
        <v>15</v>
      </c>
      <c r="K117" s="4"/>
      <c r="L117" s="4">
        <f>G117+H117+I117+J117</f>
        <v>60</v>
      </c>
      <c r="M117" s="4"/>
    </row>
    <row r="118" spans="3:13" x14ac:dyDescent="0.35">
      <c r="C118" s="32" t="s">
        <v>112</v>
      </c>
      <c r="D118" s="33"/>
      <c r="E118" s="33"/>
      <c r="F118" s="34"/>
      <c r="G118" s="4">
        <v>10</v>
      </c>
      <c r="H118" s="4">
        <v>10</v>
      </c>
      <c r="I118" s="4">
        <v>10</v>
      </c>
      <c r="J118" s="4">
        <v>10</v>
      </c>
      <c r="K118" s="4"/>
      <c r="L118" s="4">
        <f>G118+H118+I118+J118</f>
        <v>40</v>
      </c>
      <c r="M118" s="4"/>
    </row>
    <row r="119" spans="3:13" x14ac:dyDescent="0.35">
      <c r="C119" s="46" t="s">
        <v>113</v>
      </c>
      <c r="D119" s="47"/>
      <c r="E119" s="47"/>
      <c r="F119" s="48"/>
      <c r="G119" s="4"/>
      <c r="H119" s="4"/>
      <c r="I119" s="4"/>
      <c r="J119" s="4"/>
      <c r="K119" s="21">
        <f>K120+K125</f>
        <v>124</v>
      </c>
      <c r="L119" s="4"/>
      <c r="M119" s="22">
        <f>M120+M125</f>
        <v>8.8571428571428577</v>
      </c>
    </row>
    <row r="120" spans="3:13" x14ac:dyDescent="0.35">
      <c r="C120" s="46" t="s">
        <v>114</v>
      </c>
      <c r="D120" s="47"/>
      <c r="E120" s="47"/>
      <c r="F120" s="48"/>
      <c r="G120" s="4"/>
      <c r="H120" s="4"/>
      <c r="I120" s="4"/>
      <c r="J120" s="4"/>
      <c r="K120" s="14">
        <f>L121+L122+L123+L124</f>
        <v>68</v>
      </c>
      <c r="L120" s="4"/>
      <c r="M120" s="23">
        <f>K120/14</f>
        <v>4.8571428571428568</v>
      </c>
    </row>
    <row r="121" spans="3:13" x14ac:dyDescent="0.35">
      <c r="C121" s="32" t="s">
        <v>115</v>
      </c>
      <c r="D121" s="33"/>
      <c r="E121" s="33"/>
      <c r="F121" s="34"/>
      <c r="G121" s="4">
        <v>10</v>
      </c>
      <c r="H121" s="4">
        <v>10</v>
      </c>
      <c r="I121" s="4">
        <v>6</v>
      </c>
      <c r="J121" s="4">
        <v>6</v>
      </c>
      <c r="K121" s="4"/>
      <c r="L121" s="4">
        <f>G121+H121+I121+J121</f>
        <v>32</v>
      </c>
      <c r="M121" s="4"/>
    </row>
    <row r="122" spans="3:13" x14ac:dyDescent="0.35">
      <c r="C122" s="32" t="s">
        <v>116</v>
      </c>
      <c r="D122" s="33"/>
      <c r="E122" s="33"/>
      <c r="F122" s="34"/>
      <c r="G122" s="4">
        <v>0</v>
      </c>
      <c r="H122" s="4">
        <v>0</v>
      </c>
      <c r="I122" s="4">
        <v>0</v>
      </c>
      <c r="J122" s="4">
        <v>0</v>
      </c>
      <c r="K122" s="4"/>
      <c r="L122" s="4">
        <f t="shared" ref="L122:L124" si="12">G122+H122+I122+J122</f>
        <v>0</v>
      </c>
      <c r="M122" s="4"/>
    </row>
    <row r="123" spans="3:13" x14ac:dyDescent="0.35">
      <c r="C123" s="32" t="s">
        <v>117</v>
      </c>
      <c r="D123" s="33"/>
      <c r="E123" s="33"/>
      <c r="F123" s="34"/>
      <c r="G123" s="4">
        <v>8</v>
      </c>
      <c r="H123" s="4">
        <v>8</v>
      </c>
      <c r="I123" s="4">
        <v>10</v>
      </c>
      <c r="J123" s="4">
        <v>10</v>
      </c>
      <c r="K123" s="4"/>
      <c r="L123" s="4">
        <f t="shared" si="12"/>
        <v>36</v>
      </c>
      <c r="M123" s="4"/>
    </row>
    <row r="124" spans="3:13" x14ac:dyDescent="0.35">
      <c r="C124" s="32" t="s">
        <v>118</v>
      </c>
      <c r="D124" s="33"/>
      <c r="E124" s="33"/>
      <c r="F124" s="34"/>
      <c r="G124" s="4">
        <v>0</v>
      </c>
      <c r="H124" s="4">
        <v>0</v>
      </c>
      <c r="I124" s="4">
        <v>0</v>
      </c>
      <c r="J124" s="4">
        <v>0</v>
      </c>
      <c r="K124" s="4"/>
      <c r="L124" s="4">
        <f t="shared" si="12"/>
        <v>0</v>
      </c>
      <c r="M124" s="4"/>
    </row>
    <row r="125" spans="3:13" x14ac:dyDescent="0.35">
      <c r="C125" s="46" t="s">
        <v>119</v>
      </c>
      <c r="D125" s="47"/>
      <c r="E125" s="47"/>
      <c r="F125" s="48"/>
      <c r="G125" s="4"/>
      <c r="H125" s="4"/>
      <c r="I125" s="4"/>
      <c r="J125" s="4"/>
      <c r="K125" s="14">
        <f>L126+L127+L128+L129</f>
        <v>56</v>
      </c>
      <c r="L125" s="4"/>
      <c r="M125" s="14">
        <f>K125/14</f>
        <v>4</v>
      </c>
    </row>
    <row r="126" spans="3:13" x14ac:dyDescent="0.35">
      <c r="C126" s="32" t="s">
        <v>120</v>
      </c>
      <c r="D126" s="33"/>
      <c r="E126" s="33"/>
      <c r="F126" s="34"/>
      <c r="G126" s="4">
        <v>0</v>
      </c>
      <c r="H126" s="4">
        <v>0</v>
      </c>
      <c r="I126" s="4">
        <v>10</v>
      </c>
      <c r="J126" s="4">
        <v>10</v>
      </c>
      <c r="K126" s="4"/>
      <c r="L126" s="4">
        <f>G126+H126+I126+J126</f>
        <v>20</v>
      </c>
      <c r="M126" s="4"/>
    </row>
    <row r="127" spans="3:13" x14ac:dyDescent="0.35">
      <c r="C127" s="32" t="s">
        <v>121</v>
      </c>
      <c r="D127" s="33"/>
      <c r="E127" s="33"/>
      <c r="F127" s="34"/>
      <c r="G127" s="4">
        <v>0</v>
      </c>
      <c r="H127" s="4">
        <v>0</v>
      </c>
      <c r="I127" s="4">
        <v>0</v>
      </c>
      <c r="J127" s="4">
        <v>0</v>
      </c>
      <c r="K127" s="4"/>
      <c r="L127" s="4">
        <f t="shared" ref="L127:L129" si="13">G127+H127+I127+J127</f>
        <v>0</v>
      </c>
      <c r="M127" s="4"/>
    </row>
    <row r="128" spans="3:13" x14ac:dyDescent="0.35">
      <c r="C128" s="32" t="s">
        <v>122</v>
      </c>
      <c r="D128" s="33"/>
      <c r="E128" s="33"/>
      <c r="F128" s="34"/>
      <c r="G128" s="4">
        <v>10</v>
      </c>
      <c r="H128" s="4">
        <v>10</v>
      </c>
      <c r="I128" s="4">
        <v>8</v>
      </c>
      <c r="J128" s="4">
        <v>8</v>
      </c>
      <c r="K128" s="4"/>
      <c r="L128" s="4">
        <f t="shared" si="13"/>
        <v>36</v>
      </c>
      <c r="M128" s="4"/>
    </row>
    <row r="129" spans="3:18" x14ac:dyDescent="0.35">
      <c r="C129" s="32" t="s">
        <v>123</v>
      </c>
      <c r="D129" s="33"/>
      <c r="E129" s="33"/>
      <c r="F129" s="34"/>
      <c r="G129" s="4">
        <v>0</v>
      </c>
      <c r="H129" s="4">
        <v>0</v>
      </c>
      <c r="I129" s="4">
        <v>0</v>
      </c>
      <c r="J129" s="4">
        <v>0</v>
      </c>
      <c r="K129" s="4"/>
      <c r="L129" s="4">
        <f t="shared" si="13"/>
        <v>0</v>
      </c>
      <c r="M129" s="4"/>
    </row>
    <row r="130" spans="3:18" x14ac:dyDescent="0.35">
      <c r="C130" s="46" t="s">
        <v>124</v>
      </c>
      <c r="D130" s="47"/>
      <c r="E130" s="47"/>
      <c r="F130" s="48"/>
      <c r="G130" s="4"/>
      <c r="H130" s="4"/>
      <c r="I130" s="4"/>
      <c r="J130" s="4"/>
      <c r="K130" s="21">
        <f>L131+L132+L133+L134+L135</f>
        <v>69</v>
      </c>
      <c r="L130" s="4"/>
      <c r="M130" s="22">
        <f>K130/14</f>
        <v>4.9285714285714288</v>
      </c>
    </row>
    <row r="131" spans="3:18" x14ac:dyDescent="0.35">
      <c r="C131" s="32" t="s">
        <v>125</v>
      </c>
      <c r="D131" s="33"/>
      <c r="E131" s="33"/>
      <c r="F131" s="34"/>
      <c r="G131" s="4">
        <v>4</v>
      </c>
      <c r="H131" s="4">
        <v>4</v>
      </c>
      <c r="I131" s="4">
        <v>4</v>
      </c>
      <c r="J131" s="4">
        <v>4</v>
      </c>
      <c r="K131" s="4"/>
      <c r="L131" s="4">
        <f>G131+H131+I131+J131</f>
        <v>16</v>
      </c>
      <c r="M131" s="4"/>
    </row>
    <row r="132" spans="3:18" x14ac:dyDescent="0.35">
      <c r="C132" s="32" t="s">
        <v>126</v>
      </c>
      <c r="D132" s="33"/>
      <c r="E132" s="33"/>
      <c r="F132" s="34"/>
      <c r="G132" s="4">
        <v>4</v>
      </c>
      <c r="H132" s="4">
        <v>4</v>
      </c>
      <c r="I132" s="4">
        <v>4</v>
      </c>
      <c r="J132" s="4">
        <v>4</v>
      </c>
      <c r="K132" s="4"/>
      <c r="L132" s="4">
        <f t="shared" ref="L132:L135" si="14">G132+H132+I132+J132</f>
        <v>16</v>
      </c>
      <c r="M132" s="4"/>
    </row>
    <row r="133" spans="3:18" x14ac:dyDescent="0.35">
      <c r="C133" s="32" t="s">
        <v>127</v>
      </c>
      <c r="D133" s="33"/>
      <c r="E133" s="33"/>
      <c r="F133" s="34"/>
      <c r="G133" s="4">
        <v>0</v>
      </c>
      <c r="H133" s="4">
        <v>0</v>
      </c>
      <c r="I133" s="4">
        <v>0</v>
      </c>
      <c r="J133" s="4">
        <v>0</v>
      </c>
      <c r="K133" s="4"/>
      <c r="L133" s="4">
        <f t="shared" si="14"/>
        <v>0</v>
      </c>
      <c r="M133" s="4"/>
    </row>
    <row r="134" spans="3:18" x14ac:dyDescent="0.35">
      <c r="C134" s="32" t="s">
        <v>128</v>
      </c>
      <c r="D134" s="33"/>
      <c r="E134" s="33"/>
      <c r="F134" s="34"/>
      <c r="G134" s="4">
        <v>0</v>
      </c>
      <c r="H134" s="4">
        <v>0</v>
      </c>
      <c r="I134" s="4">
        <v>1</v>
      </c>
      <c r="J134" s="4">
        <v>0</v>
      </c>
      <c r="K134" s="4"/>
      <c r="L134" s="4">
        <f t="shared" si="14"/>
        <v>1</v>
      </c>
      <c r="M134" s="4"/>
    </row>
    <row r="135" spans="3:18" x14ac:dyDescent="0.35">
      <c r="C135" s="32" t="s">
        <v>129</v>
      </c>
      <c r="D135" s="33"/>
      <c r="E135" s="33"/>
      <c r="F135" s="34"/>
      <c r="G135" s="4">
        <v>9</v>
      </c>
      <c r="H135" s="4">
        <v>9</v>
      </c>
      <c r="I135" s="4">
        <v>9</v>
      </c>
      <c r="J135" s="4">
        <v>9</v>
      </c>
      <c r="K135" s="4"/>
      <c r="L135" s="4">
        <f t="shared" si="14"/>
        <v>36</v>
      </c>
      <c r="M135" s="4"/>
    </row>
    <row r="141" spans="3:18" ht="15" customHeight="1" x14ac:dyDescent="0.35">
      <c r="C141" s="58"/>
      <c r="D141" s="58"/>
      <c r="E141" s="58"/>
      <c r="F141" s="58"/>
      <c r="G141" s="50" t="s">
        <v>31</v>
      </c>
      <c r="H141" s="51"/>
      <c r="I141" s="51"/>
      <c r="J141" s="52"/>
      <c r="K141" s="53" t="s">
        <v>34</v>
      </c>
      <c r="L141" s="53" t="s">
        <v>151</v>
      </c>
      <c r="M141" s="53" t="s">
        <v>148</v>
      </c>
      <c r="N141" t="s">
        <v>130</v>
      </c>
      <c r="O141" t="s">
        <v>26</v>
      </c>
      <c r="P141" t="s">
        <v>2</v>
      </c>
      <c r="Q141" t="s">
        <v>3</v>
      </c>
      <c r="R141" t="s">
        <v>4</v>
      </c>
    </row>
    <row r="142" spans="3:18" x14ac:dyDescent="0.35">
      <c r="C142" s="28" t="s">
        <v>5</v>
      </c>
      <c r="D142" s="28"/>
      <c r="E142" s="28"/>
      <c r="F142" s="28"/>
      <c r="G142" s="9" t="s">
        <v>26</v>
      </c>
      <c r="H142" s="9" t="s">
        <v>2</v>
      </c>
      <c r="I142" s="9" t="s">
        <v>3</v>
      </c>
      <c r="J142" s="9" t="s">
        <v>4</v>
      </c>
      <c r="K142" s="54"/>
      <c r="L142" s="55"/>
      <c r="M142" s="55"/>
      <c r="N142" t="s">
        <v>142</v>
      </c>
      <c r="O142">
        <f>N143*3</f>
        <v>54</v>
      </c>
      <c r="P142">
        <f>N143*3</f>
        <v>54</v>
      </c>
      <c r="Q142">
        <f>N143*4</f>
        <v>72</v>
      </c>
      <c r="R142">
        <f>N143*4</f>
        <v>72</v>
      </c>
    </row>
    <row r="143" spans="3:18" x14ac:dyDescent="0.35">
      <c r="C143" s="39" t="s">
        <v>130</v>
      </c>
      <c r="D143" s="39"/>
      <c r="E143" s="39"/>
      <c r="F143" s="39"/>
      <c r="G143" s="8"/>
      <c r="H143" s="8"/>
      <c r="I143" s="8"/>
      <c r="J143" s="8"/>
      <c r="K143" s="13">
        <f>K144+K150+K170+K172+K182+K185+K196</f>
        <v>1331</v>
      </c>
      <c r="L143" s="8"/>
      <c r="M143" s="20">
        <f>K143/14</f>
        <v>95.071428571428569</v>
      </c>
      <c r="N143">
        <v>18</v>
      </c>
      <c r="O143">
        <f>O142-G145-G146-G147-G148-G149</f>
        <v>0</v>
      </c>
      <c r="P143">
        <f>P142-H145-H146-H147-H148-H149</f>
        <v>0</v>
      </c>
      <c r="Q143">
        <f>Q142-I145-I146-I147-I148-I149</f>
        <v>0</v>
      </c>
      <c r="R143">
        <f>R142-J145-J146-J147-J148-J149</f>
        <v>0</v>
      </c>
    </row>
    <row r="144" spans="3:18" x14ac:dyDescent="0.35">
      <c r="C144" s="39" t="s">
        <v>76</v>
      </c>
      <c r="D144" s="39"/>
      <c r="E144" s="39"/>
      <c r="F144" s="39"/>
      <c r="G144" s="8"/>
      <c r="H144" s="8"/>
      <c r="I144" s="8"/>
      <c r="J144" s="8"/>
      <c r="K144" s="21">
        <f>L145+L146+L147+L148+L149</f>
        <v>252</v>
      </c>
      <c r="L144" s="8"/>
      <c r="M144" s="21">
        <f>K144/14</f>
        <v>18</v>
      </c>
    </row>
    <row r="145" spans="3:18" x14ac:dyDescent="0.35">
      <c r="C145" s="38" t="s">
        <v>77</v>
      </c>
      <c r="D145" s="38"/>
      <c r="E145" s="38"/>
      <c r="F145" s="38"/>
      <c r="G145" s="8">
        <v>15</v>
      </c>
      <c r="H145" s="8">
        <v>15</v>
      </c>
      <c r="I145" s="8">
        <v>15</v>
      </c>
      <c r="J145" s="8">
        <v>15</v>
      </c>
      <c r="K145" s="8"/>
      <c r="L145" s="8">
        <f>G145+H145+I145+J145</f>
        <v>60</v>
      </c>
      <c r="M145" s="8"/>
      <c r="N145" s="10" t="s">
        <v>143</v>
      </c>
      <c r="O145" t="s">
        <v>26</v>
      </c>
      <c r="P145" t="s">
        <v>2</v>
      </c>
      <c r="Q145" t="s">
        <v>3</v>
      </c>
      <c r="R145" t="s">
        <v>4</v>
      </c>
    </row>
    <row r="146" spans="3:18" x14ac:dyDescent="0.35">
      <c r="C146" s="38" t="s">
        <v>78</v>
      </c>
      <c r="D146" s="38"/>
      <c r="E146" s="38"/>
      <c r="F146" s="38"/>
      <c r="G146" s="8">
        <v>20</v>
      </c>
      <c r="H146" s="8">
        <v>20</v>
      </c>
      <c r="I146" s="8">
        <v>25</v>
      </c>
      <c r="J146" s="8">
        <v>25</v>
      </c>
      <c r="K146" s="8"/>
      <c r="L146" s="8">
        <f>G146+H146+I146+J146</f>
        <v>90</v>
      </c>
      <c r="M146" s="8"/>
      <c r="N146" t="s">
        <v>82</v>
      </c>
      <c r="O146">
        <f>N151*3</f>
        <v>195</v>
      </c>
      <c r="P146">
        <f>N151*3</f>
        <v>195</v>
      </c>
      <c r="Q146">
        <f>N151*4</f>
        <v>260</v>
      </c>
      <c r="R146">
        <f>N151*4</f>
        <v>260</v>
      </c>
    </row>
    <row r="147" spans="3:18" x14ac:dyDescent="0.35">
      <c r="C147" s="38" t="s">
        <v>79</v>
      </c>
      <c r="D147" s="38"/>
      <c r="E147" s="38"/>
      <c r="F147" s="38"/>
      <c r="G147" s="8">
        <v>15</v>
      </c>
      <c r="H147" s="8">
        <v>15</v>
      </c>
      <c r="I147" s="8">
        <v>17</v>
      </c>
      <c r="J147" s="8">
        <v>17</v>
      </c>
      <c r="K147" s="8"/>
      <c r="L147" s="8">
        <f>G147+H147+I147+J147</f>
        <v>64</v>
      </c>
      <c r="M147" s="8"/>
      <c r="N147" t="s">
        <v>99</v>
      </c>
      <c r="O147">
        <f>O146-G152-G153-G154-G155-G157-G159-G160-G162-G163-G164-G165-G166-G168-G169-G171-G174-G175-G176-G178-G179-G180-G181-G187-G188-G189-G190-G192-G193-G194-G195</f>
        <v>0</v>
      </c>
      <c r="P147">
        <f>P146-H152-H153-H154-H155-H157-H159-H160-H162-H163-H164-H165-H166-H168-H169-H171-H174-H175-H176-H178-H179-H180-H181-H187-H188-H189-H190-H192-H193-H194-H195</f>
        <v>0</v>
      </c>
      <c r="Q147">
        <f>Q146-I152-I153-I154-I155-I157-I159-I160-I162-I163-I164-I165-I166-I168-I169-I171-I174-I175-I176-I178-I179-I180-I181-I187-I188-I189-I190-I192-I193-I194-I195</f>
        <v>0</v>
      </c>
      <c r="R147">
        <f>R146-J152-J153-J154-J155-J157-J159-J160-J162-J163-J164-J165-J166-J168-J169-J171-J174-J175-J176-J178-J179-J180-J181-J187-J188-J189-J190-J192-J193-J194-J195</f>
        <v>0</v>
      </c>
    </row>
    <row r="148" spans="3:18" x14ac:dyDescent="0.35">
      <c r="C148" s="38" t="s">
        <v>80</v>
      </c>
      <c r="D148" s="38"/>
      <c r="E148" s="38"/>
      <c r="F148" s="38"/>
      <c r="G148" s="8">
        <v>4</v>
      </c>
      <c r="H148" s="8">
        <v>4</v>
      </c>
      <c r="I148" s="8">
        <v>15</v>
      </c>
      <c r="J148" s="8">
        <v>15</v>
      </c>
      <c r="K148" s="8"/>
      <c r="L148" s="8">
        <f>G148+H148+I148+J148</f>
        <v>38</v>
      </c>
      <c r="M148" s="8"/>
      <c r="N148" t="s">
        <v>100</v>
      </c>
    </row>
    <row r="149" spans="3:18" x14ac:dyDescent="0.35">
      <c r="C149" s="38" t="s">
        <v>81</v>
      </c>
      <c r="D149" s="38"/>
      <c r="E149" s="38"/>
      <c r="F149" s="38"/>
      <c r="G149" s="8">
        <v>0</v>
      </c>
      <c r="H149" s="8">
        <v>0</v>
      </c>
      <c r="I149" s="8">
        <v>0</v>
      </c>
      <c r="J149" s="8">
        <v>0</v>
      </c>
      <c r="K149" s="8"/>
      <c r="L149" s="8">
        <f>G149+H149+I149+J149</f>
        <v>0</v>
      </c>
      <c r="M149" s="8"/>
      <c r="N149" t="s">
        <v>113</v>
      </c>
    </row>
    <row r="150" spans="3:18" x14ac:dyDescent="0.35">
      <c r="C150" s="39" t="s">
        <v>82</v>
      </c>
      <c r="D150" s="39"/>
      <c r="E150" s="39"/>
      <c r="F150" s="39"/>
      <c r="G150" s="8"/>
      <c r="H150" s="8"/>
      <c r="I150" s="8"/>
      <c r="J150" s="8"/>
      <c r="K150" s="21">
        <f>K151+K156+K158+K161+K167</f>
        <v>188</v>
      </c>
      <c r="L150" s="8"/>
      <c r="M150" s="22">
        <f>M151+M156+M158+M161+M167</f>
        <v>13.428571428571427</v>
      </c>
      <c r="N150" t="s">
        <v>144</v>
      </c>
    </row>
    <row r="151" spans="3:18" x14ac:dyDescent="0.35">
      <c r="C151" s="39" t="s">
        <v>156</v>
      </c>
      <c r="D151" s="39"/>
      <c r="E151" s="39"/>
      <c r="F151" s="39"/>
      <c r="G151" s="8"/>
      <c r="H151" s="8"/>
      <c r="I151" s="8"/>
      <c r="J151" s="8"/>
      <c r="K151" s="14">
        <f>L152+L153+L154+L155</f>
        <v>53</v>
      </c>
      <c r="L151" s="8"/>
      <c r="M151" s="23">
        <f>K151/14</f>
        <v>3.7857142857142856</v>
      </c>
      <c r="N151">
        <v>65</v>
      </c>
    </row>
    <row r="152" spans="3:18" x14ac:dyDescent="0.35">
      <c r="C152" s="38" t="s">
        <v>83</v>
      </c>
      <c r="D152" s="38"/>
      <c r="E152" s="38"/>
      <c r="F152" s="38"/>
      <c r="G152" s="8">
        <v>2</v>
      </c>
      <c r="H152" s="8">
        <v>4</v>
      </c>
      <c r="I152" s="8">
        <v>0</v>
      </c>
      <c r="J152" s="8">
        <v>4</v>
      </c>
      <c r="K152" s="8"/>
      <c r="L152" s="8">
        <f>G152+H152+I152+J152</f>
        <v>10</v>
      </c>
      <c r="M152" s="8"/>
    </row>
    <row r="153" spans="3:18" x14ac:dyDescent="0.35">
      <c r="C153" s="38" t="s">
        <v>84</v>
      </c>
      <c r="D153" s="38"/>
      <c r="E153" s="38"/>
      <c r="F153" s="38"/>
      <c r="G153" s="8">
        <v>7</v>
      </c>
      <c r="H153" s="8">
        <v>7</v>
      </c>
      <c r="I153" s="8">
        <v>0</v>
      </c>
      <c r="J153" s="8">
        <v>0</v>
      </c>
      <c r="K153" s="8"/>
      <c r="L153" s="8">
        <f>G153+H153+I153+J153</f>
        <v>14</v>
      </c>
      <c r="M153" s="8"/>
    </row>
    <row r="154" spans="3:18" x14ac:dyDescent="0.35">
      <c r="C154" s="38" t="s">
        <v>85</v>
      </c>
      <c r="D154" s="38"/>
      <c r="E154" s="38"/>
      <c r="F154" s="38"/>
      <c r="G154" s="8">
        <v>7</v>
      </c>
      <c r="H154" s="8">
        <v>7</v>
      </c>
      <c r="I154" s="8">
        <v>0</v>
      </c>
      <c r="J154" s="8">
        <v>0</v>
      </c>
      <c r="K154" s="8"/>
      <c r="L154" s="8">
        <f>G154+H154+I154+J154</f>
        <v>14</v>
      </c>
      <c r="M154" s="8"/>
    </row>
    <row r="155" spans="3:18" x14ac:dyDescent="0.35">
      <c r="C155" s="38" t="s">
        <v>86</v>
      </c>
      <c r="D155" s="38"/>
      <c r="E155" s="38"/>
      <c r="F155" s="38"/>
      <c r="G155" s="8">
        <v>8</v>
      </c>
      <c r="H155" s="8">
        <v>7</v>
      </c>
      <c r="I155" s="8">
        <v>0</v>
      </c>
      <c r="J155" s="8">
        <v>0</v>
      </c>
      <c r="K155" s="8"/>
      <c r="L155" s="8">
        <f>G155+H155+I155+J155</f>
        <v>15</v>
      </c>
      <c r="M155" s="8"/>
    </row>
    <row r="156" spans="3:18" x14ac:dyDescent="0.35">
      <c r="C156" s="39" t="s">
        <v>155</v>
      </c>
      <c r="D156" s="39"/>
      <c r="E156" s="39"/>
      <c r="F156" s="39"/>
      <c r="G156" s="8"/>
      <c r="H156" s="8"/>
      <c r="I156" s="8"/>
      <c r="J156" s="8"/>
      <c r="K156" s="14">
        <f>L157</f>
        <v>10</v>
      </c>
      <c r="L156" s="8"/>
      <c r="M156" s="23">
        <f>K156/14</f>
        <v>0.7142857142857143</v>
      </c>
    </row>
    <row r="157" spans="3:18" x14ac:dyDescent="0.35">
      <c r="C157" s="43" t="s">
        <v>138</v>
      </c>
      <c r="D157" s="44"/>
      <c r="E157" s="44"/>
      <c r="F157" s="45"/>
      <c r="G157" s="8">
        <v>0</v>
      </c>
      <c r="H157" s="8">
        <v>0</v>
      </c>
      <c r="I157" s="8">
        <v>5</v>
      </c>
      <c r="J157" s="8">
        <v>5</v>
      </c>
      <c r="K157" s="8"/>
      <c r="L157" s="8">
        <f>G157+H157+I157+J157</f>
        <v>10</v>
      </c>
      <c r="M157" s="8"/>
    </row>
    <row r="158" spans="3:18" x14ac:dyDescent="0.35">
      <c r="C158" s="39" t="s">
        <v>87</v>
      </c>
      <c r="D158" s="39"/>
      <c r="E158" s="39"/>
      <c r="F158" s="39"/>
      <c r="G158" s="8"/>
      <c r="H158" s="8"/>
      <c r="I158" s="8"/>
      <c r="J158" s="8"/>
      <c r="K158" s="14">
        <f>L159+L160</f>
        <v>20</v>
      </c>
      <c r="L158" s="8"/>
      <c r="M158" s="23">
        <f>K158/14</f>
        <v>1.4285714285714286</v>
      </c>
    </row>
    <row r="159" spans="3:18" x14ac:dyDescent="0.35">
      <c r="C159" s="38" t="s">
        <v>88</v>
      </c>
      <c r="D159" s="38"/>
      <c r="E159" s="38"/>
      <c r="F159" s="38"/>
      <c r="G159" s="8">
        <v>0</v>
      </c>
      <c r="H159" s="8">
        <v>0</v>
      </c>
      <c r="I159" s="8">
        <v>4</v>
      </c>
      <c r="J159" s="8">
        <v>6</v>
      </c>
      <c r="K159" s="8"/>
      <c r="L159" s="8">
        <f>G159+H159+I159+J159</f>
        <v>10</v>
      </c>
      <c r="M159" s="8"/>
    </row>
    <row r="160" spans="3:18" x14ac:dyDescent="0.35">
      <c r="C160" s="38" t="s">
        <v>89</v>
      </c>
      <c r="D160" s="38"/>
      <c r="E160" s="38"/>
      <c r="F160" s="38"/>
      <c r="G160" s="8">
        <v>0</v>
      </c>
      <c r="H160" s="8">
        <v>0</v>
      </c>
      <c r="I160" s="8">
        <v>5</v>
      </c>
      <c r="J160" s="8">
        <v>5</v>
      </c>
      <c r="K160" s="8"/>
      <c r="L160" s="8">
        <f>G160+H160+I160+J160</f>
        <v>10</v>
      </c>
      <c r="M160" s="8"/>
    </row>
    <row r="161" spans="3:13" x14ac:dyDescent="0.35">
      <c r="C161" s="40" t="s">
        <v>90</v>
      </c>
      <c r="D161" s="41"/>
      <c r="E161" s="41"/>
      <c r="F161" s="42"/>
      <c r="G161" s="8"/>
      <c r="H161" s="8"/>
      <c r="I161" s="8"/>
      <c r="J161" s="8"/>
      <c r="K161" s="14">
        <f>L162+L163+L164+L165+L166</f>
        <v>89</v>
      </c>
      <c r="L161" s="8"/>
      <c r="M161" s="23">
        <f>K161/14</f>
        <v>6.3571428571428568</v>
      </c>
    </row>
    <row r="162" spans="3:13" x14ac:dyDescent="0.35">
      <c r="C162" s="43" t="s">
        <v>91</v>
      </c>
      <c r="D162" s="44"/>
      <c r="E162" s="44"/>
      <c r="F162" s="45"/>
      <c r="G162" s="8">
        <v>0</v>
      </c>
      <c r="H162" s="8">
        <v>0</v>
      </c>
      <c r="I162" s="8">
        <v>8</v>
      </c>
      <c r="J162" s="8">
        <v>5</v>
      </c>
      <c r="K162" s="8"/>
      <c r="L162" s="8">
        <f>G162+H162+I162+J162</f>
        <v>13</v>
      </c>
      <c r="M162" s="8"/>
    </row>
    <row r="163" spans="3:13" x14ac:dyDescent="0.35">
      <c r="C163" s="43" t="s">
        <v>92</v>
      </c>
      <c r="D163" s="44"/>
      <c r="E163" s="44"/>
      <c r="F163" s="45"/>
      <c r="G163" s="8">
        <v>6</v>
      </c>
      <c r="H163" s="8">
        <v>6</v>
      </c>
      <c r="I163" s="8">
        <v>2</v>
      </c>
      <c r="J163" s="8">
        <v>2</v>
      </c>
      <c r="K163" s="8"/>
      <c r="L163" s="8">
        <f t="shared" ref="L163:L166" si="15">G163+H163+I163+J163</f>
        <v>16</v>
      </c>
      <c r="M163" s="8"/>
    </row>
    <row r="164" spans="3:13" x14ac:dyDescent="0.35">
      <c r="C164" s="43" t="s">
        <v>93</v>
      </c>
      <c r="D164" s="44"/>
      <c r="E164" s="44"/>
      <c r="F164" s="45"/>
      <c r="G164" s="8">
        <v>2</v>
      </c>
      <c r="H164" s="8">
        <v>2</v>
      </c>
      <c r="I164" s="8">
        <v>7</v>
      </c>
      <c r="J164" s="8">
        <v>7</v>
      </c>
      <c r="K164" s="8"/>
      <c r="L164" s="8">
        <f t="shared" si="15"/>
        <v>18</v>
      </c>
      <c r="M164" s="8"/>
    </row>
    <row r="165" spans="3:13" x14ac:dyDescent="0.35">
      <c r="C165" s="43" t="s">
        <v>94</v>
      </c>
      <c r="D165" s="44"/>
      <c r="E165" s="44"/>
      <c r="F165" s="45"/>
      <c r="G165" s="8">
        <v>2</v>
      </c>
      <c r="H165" s="8">
        <v>2</v>
      </c>
      <c r="I165" s="8">
        <v>19</v>
      </c>
      <c r="J165" s="8">
        <v>9</v>
      </c>
      <c r="K165" s="8"/>
      <c r="L165" s="8">
        <f t="shared" si="15"/>
        <v>32</v>
      </c>
      <c r="M165" s="8"/>
    </row>
    <row r="166" spans="3:13" x14ac:dyDescent="0.35">
      <c r="C166" s="43" t="s">
        <v>95</v>
      </c>
      <c r="D166" s="44"/>
      <c r="E166" s="44"/>
      <c r="F166" s="45"/>
      <c r="G166" s="8">
        <v>0</v>
      </c>
      <c r="H166" s="8">
        <v>0</v>
      </c>
      <c r="I166" s="8">
        <v>0</v>
      </c>
      <c r="J166" s="8">
        <v>10</v>
      </c>
      <c r="K166" s="8"/>
      <c r="L166" s="8">
        <f t="shared" si="15"/>
        <v>10</v>
      </c>
      <c r="M166" s="8"/>
    </row>
    <row r="167" spans="3:13" x14ac:dyDescent="0.35">
      <c r="C167" s="46" t="s">
        <v>96</v>
      </c>
      <c r="D167" s="47"/>
      <c r="E167" s="47"/>
      <c r="F167" s="48"/>
      <c r="G167" s="4"/>
      <c r="H167" s="4"/>
      <c r="I167" s="4"/>
      <c r="J167" s="4"/>
      <c r="K167" s="14">
        <f>L168+L169</f>
        <v>16</v>
      </c>
      <c r="L167" s="4"/>
      <c r="M167" s="23">
        <f>K167/14</f>
        <v>1.1428571428571428</v>
      </c>
    </row>
    <row r="168" spans="3:13" x14ac:dyDescent="0.35">
      <c r="C168" s="32" t="s">
        <v>97</v>
      </c>
      <c r="D168" s="33"/>
      <c r="E168" s="33"/>
      <c r="F168" s="34"/>
      <c r="G168" s="4">
        <v>3</v>
      </c>
      <c r="H168" s="4">
        <v>0</v>
      </c>
      <c r="I168" s="4">
        <v>0</v>
      </c>
      <c r="J168" s="4">
        <v>3</v>
      </c>
      <c r="K168" s="4"/>
      <c r="L168" s="4">
        <f>G168+H168+I168+J168</f>
        <v>6</v>
      </c>
      <c r="M168" s="4"/>
    </row>
    <row r="169" spans="3:13" x14ac:dyDescent="0.35">
      <c r="C169" s="32" t="s">
        <v>98</v>
      </c>
      <c r="D169" s="33"/>
      <c r="E169" s="33"/>
      <c r="F169" s="34"/>
      <c r="G169" s="4">
        <v>0</v>
      </c>
      <c r="H169" s="4">
        <v>4</v>
      </c>
      <c r="I169" s="4">
        <v>6</v>
      </c>
      <c r="J169" s="4">
        <v>0</v>
      </c>
      <c r="K169" s="4"/>
      <c r="L169" s="4">
        <f>G169+H169+I169+J169</f>
        <v>10</v>
      </c>
      <c r="M169" s="4"/>
    </row>
    <row r="170" spans="3:13" x14ac:dyDescent="0.35">
      <c r="C170" s="46" t="s">
        <v>99</v>
      </c>
      <c r="D170" s="47"/>
      <c r="E170" s="47"/>
      <c r="F170" s="48"/>
      <c r="G170" s="4"/>
      <c r="H170" s="4"/>
      <c r="I170" s="4"/>
      <c r="J170" s="4"/>
      <c r="K170" s="21">
        <f>L171</f>
        <v>470</v>
      </c>
      <c r="L170" s="4"/>
      <c r="M170" s="22">
        <f>K170/14</f>
        <v>33.571428571428569</v>
      </c>
    </row>
    <row r="171" spans="3:13" x14ac:dyDescent="0.35">
      <c r="C171" s="32" t="s">
        <v>137</v>
      </c>
      <c r="D171" s="33"/>
      <c r="E171" s="33"/>
      <c r="F171" s="34"/>
      <c r="G171" s="4">
        <v>85</v>
      </c>
      <c r="H171" s="4">
        <v>85</v>
      </c>
      <c r="I171" s="4">
        <v>150</v>
      </c>
      <c r="J171" s="4">
        <v>150</v>
      </c>
      <c r="K171" s="4"/>
      <c r="L171" s="4">
        <f>G171+H171+I171+J171</f>
        <v>470</v>
      </c>
      <c r="M171" s="4"/>
    </row>
    <row r="172" spans="3:13" x14ac:dyDescent="0.35">
      <c r="C172" s="46" t="s">
        <v>100</v>
      </c>
      <c r="D172" s="47"/>
      <c r="E172" s="47"/>
      <c r="F172" s="48"/>
      <c r="G172" s="4"/>
      <c r="H172" s="4"/>
      <c r="I172" s="4"/>
      <c r="J172" s="4"/>
      <c r="K172" s="21">
        <f>K173+K177</f>
        <v>128</v>
      </c>
      <c r="L172" s="4"/>
      <c r="M172" s="22">
        <f>K172/14</f>
        <v>9.1428571428571423</v>
      </c>
    </row>
    <row r="173" spans="3:13" x14ac:dyDescent="0.35">
      <c r="C173" s="46" t="s">
        <v>101</v>
      </c>
      <c r="D173" s="47"/>
      <c r="E173" s="47"/>
      <c r="F173" s="48"/>
      <c r="G173" s="4"/>
      <c r="H173" s="4"/>
      <c r="I173" s="4"/>
      <c r="J173" s="4"/>
      <c r="K173" s="14">
        <f>L174+L175+L176</f>
        <v>60</v>
      </c>
      <c r="L173" s="4"/>
      <c r="M173" s="23">
        <f>K173/14</f>
        <v>4.2857142857142856</v>
      </c>
    </row>
    <row r="174" spans="3:13" x14ac:dyDescent="0.35">
      <c r="C174" s="32" t="s">
        <v>102</v>
      </c>
      <c r="D174" s="33"/>
      <c r="E174" s="33"/>
      <c r="F174" s="34"/>
      <c r="G174" s="4">
        <v>5</v>
      </c>
      <c r="H174" s="4">
        <v>5</v>
      </c>
      <c r="I174" s="4">
        <v>5</v>
      </c>
      <c r="J174" s="4">
        <v>5</v>
      </c>
      <c r="K174" s="4"/>
      <c r="L174" s="4">
        <f>G174+H174+I174+J174</f>
        <v>20</v>
      </c>
      <c r="M174" s="4"/>
    </row>
    <row r="175" spans="3:13" x14ac:dyDescent="0.35">
      <c r="C175" s="32" t="s">
        <v>103</v>
      </c>
      <c r="D175" s="33"/>
      <c r="E175" s="33"/>
      <c r="F175" s="34"/>
      <c r="G175" s="4">
        <v>10</v>
      </c>
      <c r="H175" s="4">
        <v>10</v>
      </c>
      <c r="I175" s="4">
        <v>10</v>
      </c>
      <c r="J175" s="4">
        <v>10</v>
      </c>
      <c r="K175" s="4"/>
      <c r="L175" s="4">
        <f t="shared" ref="L175:L176" si="16">G175+H175+I175+J175</f>
        <v>40</v>
      </c>
      <c r="M175" s="4"/>
    </row>
    <row r="176" spans="3:13" x14ac:dyDescent="0.35">
      <c r="C176" s="32" t="s">
        <v>104</v>
      </c>
      <c r="D176" s="33"/>
      <c r="E176" s="33"/>
      <c r="F176" s="34"/>
      <c r="G176" s="4">
        <v>0</v>
      </c>
      <c r="H176" s="4">
        <v>0</v>
      </c>
      <c r="I176" s="4">
        <v>0</v>
      </c>
      <c r="J176" s="4">
        <v>0</v>
      </c>
      <c r="K176" s="4"/>
      <c r="L176" s="4">
        <f t="shared" si="16"/>
        <v>0</v>
      </c>
      <c r="M176" s="4"/>
    </row>
    <row r="177" spans="3:13" x14ac:dyDescent="0.35">
      <c r="C177" s="46" t="s">
        <v>105</v>
      </c>
      <c r="D177" s="47"/>
      <c r="E177" s="47"/>
      <c r="F177" s="48"/>
      <c r="G177" s="4"/>
      <c r="H177" s="4"/>
      <c r="I177" s="4"/>
      <c r="J177" s="4"/>
      <c r="K177" s="14">
        <f>L178+L179+L180+L181</f>
        <v>68</v>
      </c>
      <c r="L177" s="4"/>
      <c r="M177" s="23">
        <f>K177/14</f>
        <v>4.8571428571428568</v>
      </c>
    </row>
    <row r="178" spans="3:13" x14ac:dyDescent="0.35">
      <c r="C178" s="32" t="s">
        <v>106</v>
      </c>
      <c r="D178" s="33"/>
      <c r="E178" s="33"/>
      <c r="F178" s="34"/>
      <c r="G178" s="4">
        <v>5</v>
      </c>
      <c r="H178" s="4">
        <v>5</v>
      </c>
      <c r="I178" s="4">
        <v>5</v>
      </c>
      <c r="J178" s="4">
        <v>5</v>
      </c>
      <c r="K178" s="4"/>
      <c r="L178" s="4">
        <f>G178+H178+I178+J178</f>
        <v>20</v>
      </c>
      <c r="M178" s="4"/>
    </row>
    <row r="179" spans="3:13" x14ac:dyDescent="0.35">
      <c r="C179" s="32" t="s">
        <v>107</v>
      </c>
      <c r="D179" s="33"/>
      <c r="E179" s="33"/>
      <c r="F179" s="34"/>
      <c r="G179" s="4">
        <v>10</v>
      </c>
      <c r="H179" s="4">
        <v>10</v>
      </c>
      <c r="I179" s="4">
        <v>0</v>
      </c>
      <c r="J179" s="4">
        <v>0</v>
      </c>
      <c r="K179" s="4"/>
      <c r="L179" s="4">
        <f t="shared" ref="L179:L181" si="17">G179+H179+I179+J179</f>
        <v>20</v>
      </c>
      <c r="M179" s="4"/>
    </row>
    <row r="180" spans="3:13" x14ac:dyDescent="0.35">
      <c r="C180" s="32" t="s">
        <v>108</v>
      </c>
      <c r="D180" s="33"/>
      <c r="E180" s="33"/>
      <c r="F180" s="34"/>
      <c r="G180" s="4">
        <v>10</v>
      </c>
      <c r="H180" s="4">
        <v>8</v>
      </c>
      <c r="I180" s="4">
        <v>0</v>
      </c>
      <c r="J180" s="4">
        <v>0</v>
      </c>
      <c r="K180" s="4"/>
      <c r="L180" s="4">
        <f t="shared" si="17"/>
        <v>18</v>
      </c>
      <c r="M180" s="4"/>
    </row>
    <row r="181" spans="3:13" x14ac:dyDescent="0.35">
      <c r="C181" s="32" t="s">
        <v>109</v>
      </c>
      <c r="D181" s="33"/>
      <c r="E181" s="33"/>
      <c r="F181" s="34"/>
      <c r="G181" s="4">
        <v>5</v>
      </c>
      <c r="H181" s="4">
        <v>5</v>
      </c>
      <c r="I181" s="4">
        <v>0</v>
      </c>
      <c r="J181" s="4">
        <v>0</v>
      </c>
      <c r="K181" s="4"/>
      <c r="L181" s="4">
        <f t="shared" si="17"/>
        <v>10</v>
      </c>
      <c r="M181" s="4"/>
    </row>
    <row r="182" spans="3:13" x14ac:dyDescent="0.35">
      <c r="C182" s="46" t="s">
        <v>110</v>
      </c>
      <c r="D182" s="47"/>
      <c r="E182" s="47"/>
      <c r="F182" s="48"/>
      <c r="G182" s="4"/>
      <c r="H182" s="4"/>
      <c r="I182" s="4"/>
      <c r="J182" s="4"/>
      <c r="K182" s="21">
        <f>L183+L184</f>
        <v>100</v>
      </c>
      <c r="L182" s="4"/>
      <c r="M182" s="22">
        <f>K182/14</f>
        <v>7.1428571428571432</v>
      </c>
    </row>
    <row r="183" spans="3:13" x14ac:dyDescent="0.35">
      <c r="C183" s="32" t="s">
        <v>111</v>
      </c>
      <c r="D183" s="33"/>
      <c r="E183" s="33"/>
      <c r="F183" s="34"/>
      <c r="G183" s="4">
        <v>15</v>
      </c>
      <c r="H183" s="4">
        <v>15</v>
      </c>
      <c r="I183" s="4">
        <v>15</v>
      </c>
      <c r="J183" s="4">
        <v>15</v>
      </c>
      <c r="K183" s="4"/>
      <c r="L183" s="4">
        <f>G183+H183+I183+J183</f>
        <v>60</v>
      </c>
      <c r="M183" s="4"/>
    </row>
    <row r="184" spans="3:13" x14ac:dyDescent="0.35">
      <c r="C184" s="32" t="s">
        <v>112</v>
      </c>
      <c r="D184" s="33"/>
      <c r="E184" s="33"/>
      <c r="F184" s="34"/>
      <c r="G184" s="4">
        <v>10</v>
      </c>
      <c r="H184" s="4">
        <v>10</v>
      </c>
      <c r="I184" s="4">
        <v>10</v>
      </c>
      <c r="J184" s="4">
        <v>10</v>
      </c>
      <c r="K184" s="4"/>
      <c r="L184" s="4">
        <f>G184+H184+I184+J184</f>
        <v>40</v>
      </c>
      <c r="M184" s="4"/>
    </row>
    <row r="185" spans="3:13" x14ac:dyDescent="0.35">
      <c r="C185" s="46" t="s">
        <v>113</v>
      </c>
      <c r="D185" s="47"/>
      <c r="E185" s="47"/>
      <c r="F185" s="48"/>
      <c r="G185" s="4"/>
      <c r="H185" s="4"/>
      <c r="I185" s="4"/>
      <c r="J185" s="4"/>
      <c r="K185" s="21">
        <f>K186+K191</f>
        <v>124</v>
      </c>
      <c r="L185" s="4"/>
      <c r="M185" s="22">
        <f>M186+M191</f>
        <v>8.8571428571428577</v>
      </c>
    </row>
    <row r="186" spans="3:13" x14ac:dyDescent="0.35">
      <c r="C186" s="46" t="s">
        <v>114</v>
      </c>
      <c r="D186" s="47"/>
      <c r="E186" s="47"/>
      <c r="F186" s="48"/>
      <c r="G186" s="4"/>
      <c r="H186" s="4"/>
      <c r="I186" s="4"/>
      <c r="J186" s="4"/>
      <c r="K186" s="14">
        <f>L187+L188+L189+L190</f>
        <v>68</v>
      </c>
      <c r="L186" s="4"/>
      <c r="M186" s="23">
        <f>K186/14</f>
        <v>4.8571428571428568</v>
      </c>
    </row>
    <row r="187" spans="3:13" x14ac:dyDescent="0.35">
      <c r="C187" s="32" t="s">
        <v>115</v>
      </c>
      <c r="D187" s="33"/>
      <c r="E187" s="33"/>
      <c r="F187" s="34"/>
      <c r="G187" s="4">
        <v>10</v>
      </c>
      <c r="H187" s="4">
        <v>10</v>
      </c>
      <c r="I187" s="4">
        <v>6</v>
      </c>
      <c r="J187" s="4">
        <v>6</v>
      </c>
      <c r="K187" s="4"/>
      <c r="L187" s="4">
        <f>G187+H187+I187+J187</f>
        <v>32</v>
      </c>
      <c r="M187" s="4"/>
    </row>
    <row r="188" spans="3:13" x14ac:dyDescent="0.35">
      <c r="C188" s="32" t="s">
        <v>116</v>
      </c>
      <c r="D188" s="33"/>
      <c r="E188" s="33"/>
      <c r="F188" s="34"/>
      <c r="G188" s="4">
        <v>0</v>
      </c>
      <c r="H188" s="4">
        <v>0</v>
      </c>
      <c r="I188" s="4">
        <v>0</v>
      </c>
      <c r="J188" s="4">
        <v>0</v>
      </c>
      <c r="K188" s="4"/>
      <c r="L188" s="4">
        <f t="shared" ref="L188:L190" si="18">G188+H188+I188+J188</f>
        <v>0</v>
      </c>
      <c r="M188" s="4"/>
    </row>
    <row r="189" spans="3:13" x14ac:dyDescent="0.35">
      <c r="C189" s="32" t="s">
        <v>117</v>
      </c>
      <c r="D189" s="33"/>
      <c r="E189" s="33"/>
      <c r="F189" s="34"/>
      <c r="G189" s="4">
        <v>8</v>
      </c>
      <c r="H189" s="4">
        <v>8</v>
      </c>
      <c r="I189" s="4">
        <v>10</v>
      </c>
      <c r="J189" s="4">
        <v>10</v>
      </c>
      <c r="K189" s="4"/>
      <c r="L189" s="4">
        <f t="shared" si="18"/>
        <v>36</v>
      </c>
      <c r="M189" s="4"/>
    </row>
    <row r="190" spans="3:13" x14ac:dyDescent="0.35">
      <c r="C190" s="32" t="s">
        <v>118</v>
      </c>
      <c r="D190" s="33"/>
      <c r="E190" s="33"/>
      <c r="F190" s="34"/>
      <c r="G190" s="4">
        <v>0</v>
      </c>
      <c r="H190" s="4">
        <v>0</v>
      </c>
      <c r="I190" s="4">
        <v>0</v>
      </c>
      <c r="J190" s="4">
        <v>0</v>
      </c>
      <c r="K190" s="4"/>
      <c r="L190" s="4">
        <f t="shared" si="18"/>
        <v>0</v>
      </c>
      <c r="M190" s="4"/>
    </row>
    <row r="191" spans="3:13" x14ac:dyDescent="0.35">
      <c r="C191" s="46" t="s">
        <v>119</v>
      </c>
      <c r="D191" s="47"/>
      <c r="E191" s="47"/>
      <c r="F191" s="48"/>
      <c r="G191" s="4"/>
      <c r="H191" s="4"/>
      <c r="I191" s="4"/>
      <c r="J191" s="4"/>
      <c r="K191" s="14">
        <f>L192+L193+L194+L195</f>
        <v>56</v>
      </c>
      <c r="L191" s="4"/>
      <c r="M191" s="23">
        <f>K191/14</f>
        <v>4</v>
      </c>
    </row>
    <row r="192" spans="3:13" x14ac:dyDescent="0.35">
      <c r="C192" s="32" t="s">
        <v>120</v>
      </c>
      <c r="D192" s="33"/>
      <c r="E192" s="33"/>
      <c r="F192" s="34"/>
      <c r="G192" s="4">
        <v>0</v>
      </c>
      <c r="H192" s="4">
        <v>0</v>
      </c>
      <c r="I192" s="4">
        <v>10</v>
      </c>
      <c r="J192" s="4">
        <v>10</v>
      </c>
      <c r="K192" s="4"/>
      <c r="L192" s="4">
        <f>G192+H192+I192+J192</f>
        <v>20</v>
      </c>
      <c r="M192" s="4"/>
    </row>
    <row r="193" spans="3:14" x14ac:dyDescent="0.35">
      <c r="C193" s="32" t="s">
        <v>121</v>
      </c>
      <c r="D193" s="33"/>
      <c r="E193" s="33"/>
      <c r="F193" s="34"/>
      <c r="G193" s="4">
        <v>0</v>
      </c>
      <c r="H193" s="4">
        <v>0</v>
      </c>
      <c r="I193" s="4">
        <v>0</v>
      </c>
      <c r="J193" s="4">
        <v>0</v>
      </c>
      <c r="K193" s="4"/>
      <c r="L193" s="4">
        <f t="shared" ref="L193:L195" si="19">G193+H193+I193+J193</f>
        <v>0</v>
      </c>
      <c r="M193" s="4"/>
    </row>
    <row r="194" spans="3:14" x14ac:dyDescent="0.35">
      <c r="C194" s="32" t="s">
        <v>122</v>
      </c>
      <c r="D194" s="33"/>
      <c r="E194" s="33"/>
      <c r="F194" s="34"/>
      <c r="G194" s="4">
        <v>10</v>
      </c>
      <c r="H194" s="4">
        <v>10</v>
      </c>
      <c r="I194" s="4">
        <v>8</v>
      </c>
      <c r="J194" s="4">
        <v>8</v>
      </c>
      <c r="K194" s="4"/>
      <c r="L194" s="4">
        <f t="shared" si="19"/>
        <v>36</v>
      </c>
      <c r="M194" s="4"/>
    </row>
    <row r="195" spans="3:14" x14ac:dyDescent="0.35">
      <c r="C195" s="32" t="s">
        <v>123</v>
      </c>
      <c r="D195" s="33"/>
      <c r="E195" s="33"/>
      <c r="F195" s="34"/>
      <c r="G195" s="4">
        <v>0</v>
      </c>
      <c r="H195" s="4">
        <v>0</v>
      </c>
      <c r="I195" s="4">
        <v>0</v>
      </c>
      <c r="J195" s="4">
        <v>0</v>
      </c>
      <c r="K195" s="4"/>
      <c r="L195" s="4">
        <f t="shared" si="19"/>
        <v>0</v>
      </c>
      <c r="M195" s="4"/>
    </row>
    <row r="196" spans="3:14" x14ac:dyDescent="0.35">
      <c r="C196" s="46" t="s">
        <v>124</v>
      </c>
      <c r="D196" s="47"/>
      <c r="E196" s="47"/>
      <c r="F196" s="48"/>
      <c r="G196" s="4"/>
      <c r="H196" s="4"/>
      <c r="I196" s="4"/>
      <c r="J196" s="4"/>
      <c r="K196" s="21">
        <f>L197+L198+L199+L200+L201</f>
        <v>69</v>
      </c>
      <c r="L196" s="4"/>
      <c r="M196" s="22">
        <f>K196/14</f>
        <v>4.9285714285714288</v>
      </c>
    </row>
    <row r="197" spans="3:14" x14ac:dyDescent="0.35">
      <c r="C197" s="32" t="s">
        <v>125</v>
      </c>
      <c r="D197" s="33"/>
      <c r="E197" s="33"/>
      <c r="F197" s="34"/>
      <c r="G197" s="4">
        <v>4</v>
      </c>
      <c r="H197" s="4">
        <v>4</v>
      </c>
      <c r="I197" s="4">
        <v>4</v>
      </c>
      <c r="J197" s="4">
        <v>4</v>
      </c>
      <c r="K197" s="4"/>
      <c r="L197" s="4">
        <f>G197+H197+I197+J197</f>
        <v>16</v>
      </c>
      <c r="M197" s="4"/>
    </row>
    <row r="198" spans="3:14" x14ac:dyDescent="0.35">
      <c r="C198" s="32" t="s">
        <v>126</v>
      </c>
      <c r="D198" s="33"/>
      <c r="E198" s="33"/>
      <c r="F198" s="34"/>
      <c r="G198" s="4">
        <v>4</v>
      </c>
      <c r="H198" s="4">
        <v>4</v>
      </c>
      <c r="I198" s="4">
        <v>4</v>
      </c>
      <c r="J198" s="4">
        <v>4</v>
      </c>
      <c r="K198" s="4"/>
      <c r="L198" s="4">
        <f t="shared" ref="L198:L201" si="20">G198+H198+I198+J198</f>
        <v>16</v>
      </c>
      <c r="M198" s="4"/>
    </row>
    <row r="199" spans="3:14" x14ac:dyDescent="0.35">
      <c r="C199" s="32" t="s">
        <v>127</v>
      </c>
      <c r="D199" s="33"/>
      <c r="E199" s="33"/>
      <c r="F199" s="34"/>
      <c r="G199" s="4">
        <v>0</v>
      </c>
      <c r="H199" s="4">
        <v>0</v>
      </c>
      <c r="I199" s="4">
        <v>0</v>
      </c>
      <c r="J199" s="4">
        <v>0</v>
      </c>
      <c r="K199" s="4"/>
      <c r="L199" s="4">
        <f t="shared" si="20"/>
        <v>0</v>
      </c>
      <c r="M199" s="4"/>
    </row>
    <row r="200" spans="3:14" x14ac:dyDescent="0.35">
      <c r="C200" s="32" t="s">
        <v>128</v>
      </c>
      <c r="D200" s="33"/>
      <c r="E200" s="33"/>
      <c r="F200" s="34"/>
      <c r="G200" s="4">
        <v>0</v>
      </c>
      <c r="H200" s="4">
        <v>0</v>
      </c>
      <c r="I200" s="4">
        <v>1</v>
      </c>
      <c r="J200" s="4">
        <v>0</v>
      </c>
      <c r="K200" s="4"/>
      <c r="L200" s="4">
        <f t="shared" si="20"/>
        <v>1</v>
      </c>
      <c r="M200" s="4"/>
    </row>
    <row r="201" spans="3:14" x14ac:dyDescent="0.35">
      <c r="C201" s="32" t="s">
        <v>129</v>
      </c>
      <c r="D201" s="33"/>
      <c r="E201" s="33"/>
      <c r="F201" s="34"/>
      <c r="G201" s="4">
        <v>9</v>
      </c>
      <c r="H201" s="4">
        <v>9</v>
      </c>
      <c r="I201" s="4">
        <v>9</v>
      </c>
      <c r="J201" s="4">
        <v>9</v>
      </c>
      <c r="K201" s="4"/>
      <c r="L201" s="4">
        <f t="shared" si="20"/>
        <v>36</v>
      </c>
      <c r="M201" s="4"/>
    </row>
    <row r="204" spans="3:14" ht="15" customHeight="1" x14ac:dyDescent="0.35">
      <c r="C204" s="58"/>
      <c r="D204" s="58"/>
      <c r="E204" s="58"/>
      <c r="F204" s="58"/>
      <c r="G204" s="50" t="s">
        <v>31</v>
      </c>
      <c r="H204" s="51"/>
      <c r="I204" s="51"/>
      <c r="J204" s="52"/>
      <c r="K204" s="53" t="s">
        <v>34</v>
      </c>
      <c r="L204" s="53" t="s">
        <v>151</v>
      </c>
      <c r="M204" s="59" t="s">
        <v>152</v>
      </c>
    </row>
    <row r="205" spans="3:14" x14ac:dyDescent="0.35">
      <c r="C205" s="28" t="s">
        <v>5</v>
      </c>
      <c r="D205" s="28"/>
      <c r="E205" s="28"/>
      <c r="F205" s="28"/>
      <c r="G205" s="9" t="s">
        <v>26</v>
      </c>
      <c r="H205" s="9" t="s">
        <v>2</v>
      </c>
      <c r="I205" s="9" t="s">
        <v>3</v>
      </c>
      <c r="J205" s="9" t="s">
        <v>4</v>
      </c>
      <c r="K205" s="54"/>
      <c r="L205" s="55"/>
      <c r="M205" s="60"/>
    </row>
    <row r="206" spans="3:14" x14ac:dyDescent="0.35">
      <c r="C206" s="39" t="s">
        <v>131</v>
      </c>
      <c r="D206" s="39"/>
      <c r="E206" s="39"/>
      <c r="F206" s="39"/>
      <c r="G206" s="7"/>
      <c r="H206" s="7"/>
      <c r="I206" s="7"/>
      <c r="J206" s="7"/>
      <c r="K206" s="11">
        <f>L207+L208+L209</f>
        <v>13</v>
      </c>
      <c r="L206" s="7"/>
      <c r="M206" s="18">
        <f>K206/14</f>
        <v>0.9285714285714286</v>
      </c>
      <c r="N206" t="s">
        <v>131</v>
      </c>
    </row>
    <row r="207" spans="3:14" x14ac:dyDescent="0.35">
      <c r="C207" s="38" t="s">
        <v>132</v>
      </c>
      <c r="D207" s="38"/>
      <c r="E207" s="38"/>
      <c r="F207" s="38"/>
      <c r="G207" s="7">
        <v>0</v>
      </c>
      <c r="H207" s="7">
        <v>0</v>
      </c>
      <c r="I207" s="7">
        <v>1</v>
      </c>
      <c r="J207" s="7">
        <v>0</v>
      </c>
      <c r="K207" s="7"/>
      <c r="L207" s="7">
        <f>G207+H207+I207+J207</f>
        <v>1</v>
      </c>
      <c r="M207" s="7"/>
    </row>
    <row r="208" spans="3:14" x14ac:dyDescent="0.35">
      <c r="C208" s="49" t="s">
        <v>133</v>
      </c>
      <c r="D208" s="49"/>
      <c r="E208" s="49"/>
      <c r="F208" s="49"/>
      <c r="G208" s="7">
        <v>2</v>
      </c>
      <c r="H208" s="7">
        <v>0</v>
      </c>
      <c r="I208" s="7">
        <v>0</v>
      </c>
      <c r="J208" s="7">
        <v>0</v>
      </c>
      <c r="K208" s="7"/>
      <c r="L208" s="7">
        <f t="shared" ref="L208:L209" si="21">G208+H208+I208+J208</f>
        <v>2</v>
      </c>
      <c r="M208" s="7"/>
    </row>
    <row r="209" spans="3:13" x14ac:dyDescent="0.35">
      <c r="C209" s="49" t="s">
        <v>134</v>
      </c>
      <c r="D209" s="49"/>
      <c r="E209" s="49"/>
      <c r="F209" s="49"/>
      <c r="G209" s="7">
        <v>2</v>
      </c>
      <c r="H209" s="7">
        <v>2</v>
      </c>
      <c r="I209" s="7">
        <v>4</v>
      </c>
      <c r="J209" s="7">
        <v>2</v>
      </c>
      <c r="K209" s="7"/>
      <c r="L209" s="7">
        <f t="shared" si="21"/>
        <v>10</v>
      </c>
      <c r="M209" s="7"/>
    </row>
    <row r="215" spans="3:13" x14ac:dyDescent="0.35">
      <c r="G215" s="25"/>
      <c r="H215" s="25"/>
      <c r="I215" s="25"/>
      <c r="J215" s="25"/>
      <c r="K215" s="25"/>
    </row>
    <row r="216" spans="3:13" x14ac:dyDescent="0.35">
      <c r="G216" s="27"/>
      <c r="H216" s="27"/>
      <c r="I216" s="27"/>
      <c r="J216" s="27"/>
      <c r="K216" s="15"/>
    </row>
    <row r="217" spans="3:13" x14ac:dyDescent="0.35">
      <c r="G217" s="25"/>
      <c r="H217" s="25"/>
      <c r="I217" s="25"/>
      <c r="J217" s="25"/>
      <c r="K217" s="16"/>
    </row>
    <row r="218" spans="3:13" x14ac:dyDescent="0.35">
      <c r="G218" s="25"/>
      <c r="H218" s="25"/>
      <c r="I218" s="25"/>
      <c r="J218" s="25"/>
      <c r="K218" s="16"/>
    </row>
    <row r="219" spans="3:13" x14ac:dyDescent="0.35">
      <c r="G219" s="25"/>
      <c r="H219" s="25"/>
      <c r="I219" s="25"/>
      <c r="J219" s="25"/>
      <c r="K219" s="16"/>
    </row>
    <row r="220" spans="3:13" x14ac:dyDescent="0.35">
      <c r="G220" s="25"/>
      <c r="H220" s="25"/>
      <c r="I220" s="25"/>
      <c r="J220" s="25"/>
      <c r="K220" s="16"/>
    </row>
    <row r="222" spans="3:13" x14ac:dyDescent="0.35">
      <c r="H222" s="24" t="s">
        <v>22</v>
      </c>
      <c r="I222" s="24"/>
      <c r="J222" s="24"/>
      <c r="K222" s="24"/>
      <c r="L222" s="24"/>
    </row>
    <row r="223" spans="3:13" x14ac:dyDescent="0.35">
      <c r="H223" s="26" t="s">
        <v>23</v>
      </c>
      <c r="I223" s="26"/>
      <c r="J223" s="26" t="s">
        <v>24</v>
      </c>
      <c r="K223" s="26"/>
      <c r="L223" s="17"/>
    </row>
    <row r="224" spans="3:13" x14ac:dyDescent="0.35">
      <c r="H224" s="24" t="s">
        <v>26</v>
      </c>
      <c r="I224" s="24"/>
      <c r="J224" s="24">
        <v>20</v>
      </c>
      <c r="K224" s="24"/>
      <c r="L224" s="5"/>
    </row>
    <row r="225" spans="8:12" x14ac:dyDescent="0.35">
      <c r="H225" s="24" t="s">
        <v>2</v>
      </c>
      <c r="I225" s="24"/>
      <c r="J225" s="24">
        <v>20</v>
      </c>
      <c r="K225" s="24"/>
      <c r="L225" s="5"/>
    </row>
    <row r="226" spans="8:12" x14ac:dyDescent="0.35">
      <c r="H226" s="24" t="s">
        <v>3</v>
      </c>
      <c r="I226" s="24"/>
      <c r="J226" s="24">
        <v>25</v>
      </c>
      <c r="K226" s="24"/>
      <c r="L226" s="5"/>
    </row>
    <row r="227" spans="8:12" x14ac:dyDescent="0.35">
      <c r="H227" s="24" t="s">
        <v>4</v>
      </c>
      <c r="I227" s="24"/>
      <c r="J227" s="24">
        <v>25</v>
      </c>
      <c r="K227" s="24"/>
      <c r="L227" s="5"/>
    </row>
  </sheetData>
  <mergeCells count="248">
    <mergeCell ref="C208:F208"/>
    <mergeCell ref="C209:F209"/>
    <mergeCell ref="L204:L205"/>
    <mergeCell ref="M204:M205"/>
    <mergeCell ref="C205:F205"/>
    <mergeCell ref="C206:F206"/>
    <mergeCell ref="C207:F207"/>
    <mergeCell ref="C198:F198"/>
    <mergeCell ref="C199:F199"/>
    <mergeCell ref="G204:J204"/>
    <mergeCell ref="K204:K205"/>
    <mergeCell ref="C201:F201"/>
    <mergeCell ref="C193:F193"/>
    <mergeCell ref="C194:F194"/>
    <mergeCell ref="C195:F195"/>
    <mergeCell ref="C196:F196"/>
    <mergeCell ref="C197:F197"/>
    <mergeCell ref="C188:F188"/>
    <mergeCell ref="C189:F189"/>
    <mergeCell ref="C190:F190"/>
    <mergeCell ref="C191:F191"/>
    <mergeCell ref="C192:F192"/>
    <mergeCell ref="C183:F183"/>
    <mergeCell ref="C184:F184"/>
    <mergeCell ref="C185:F185"/>
    <mergeCell ref="C186:F186"/>
    <mergeCell ref="C187:F187"/>
    <mergeCell ref="C178:F178"/>
    <mergeCell ref="C179:F179"/>
    <mergeCell ref="C180:F180"/>
    <mergeCell ref="C181:F181"/>
    <mergeCell ref="C182:F182"/>
    <mergeCell ref="C173:F173"/>
    <mergeCell ref="C174:F174"/>
    <mergeCell ref="C175:F175"/>
    <mergeCell ref="C176:F176"/>
    <mergeCell ref="C177:F177"/>
    <mergeCell ref="C168:F168"/>
    <mergeCell ref="C169:F169"/>
    <mergeCell ref="C170:F170"/>
    <mergeCell ref="C171:F171"/>
    <mergeCell ref="C172:F172"/>
    <mergeCell ref="C163:F163"/>
    <mergeCell ref="C164:F164"/>
    <mergeCell ref="C165:F165"/>
    <mergeCell ref="C166:F166"/>
    <mergeCell ref="C167:F167"/>
    <mergeCell ref="C158:F158"/>
    <mergeCell ref="C159:F159"/>
    <mergeCell ref="C160:F160"/>
    <mergeCell ref="C161:F161"/>
    <mergeCell ref="C162:F162"/>
    <mergeCell ref="C153:F153"/>
    <mergeCell ref="C154:F154"/>
    <mergeCell ref="C155:F155"/>
    <mergeCell ref="C156:F156"/>
    <mergeCell ref="C157:F157"/>
    <mergeCell ref="C148:F148"/>
    <mergeCell ref="C149:F149"/>
    <mergeCell ref="C150:F150"/>
    <mergeCell ref="C151:F151"/>
    <mergeCell ref="C152:F152"/>
    <mergeCell ref="C143:F143"/>
    <mergeCell ref="C144:F144"/>
    <mergeCell ref="C145:F145"/>
    <mergeCell ref="C146:F146"/>
    <mergeCell ref="C147:F147"/>
    <mergeCell ref="K141:K142"/>
    <mergeCell ref="L141:L142"/>
    <mergeCell ref="M141:M142"/>
    <mergeCell ref="C142:F142"/>
    <mergeCell ref="C132:F132"/>
    <mergeCell ref="C133:F133"/>
    <mergeCell ref="C134:F134"/>
    <mergeCell ref="C135:F135"/>
    <mergeCell ref="G141:J141"/>
    <mergeCell ref="C127:F127"/>
    <mergeCell ref="C128:F128"/>
    <mergeCell ref="C129:F129"/>
    <mergeCell ref="C130:F130"/>
    <mergeCell ref="C131:F131"/>
    <mergeCell ref="C122:F122"/>
    <mergeCell ref="C123:F123"/>
    <mergeCell ref="C124:F124"/>
    <mergeCell ref="C125:F125"/>
    <mergeCell ref="C126:F126"/>
    <mergeCell ref="C117:F117"/>
    <mergeCell ref="C118:F118"/>
    <mergeCell ref="C119:F119"/>
    <mergeCell ref="C120:F120"/>
    <mergeCell ref="C121:F121"/>
    <mergeCell ref="C112:F112"/>
    <mergeCell ref="C113:F113"/>
    <mergeCell ref="C114:F114"/>
    <mergeCell ref="C115:F115"/>
    <mergeCell ref="C116:F116"/>
    <mergeCell ref="C107:F107"/>
    <mergeCell ref="C108:F108"/>
    <mergeCell ref="C109:F109"/>
    <mergeCell ref="C110:F110"/>
    <mergeCell ref="C111:F111"/>
    <mergeCell ref="C103:F103"/>
    <mergeCell ref="C104:F104"/>
    <mergeCell ref="C106:F106"/>
    <mergeCell ref="C105:F105"/>
    <mergeCell ref="C96:F96"/>
    <mergeCell ref="C97:F97"/>
    <mergeCell ref="C98:F98"/>
    <mergeCell ref="C99:F99"/>
    <mergeCell ref="C100:F100"/>
    <mergeCell ref="M75:M76"/>
    <mergeCell ref="C76:F76"/>
    <mergeCell ref="C77:F77"/>
    <mergeCell ref="C78:F78"/>
    <mergeCell ref="C79:F79"/>
    <mergeCell ref="C90:F90"/>
    <mergeCell ref="C92:F92"/>
    <mergeCell ref="C93:F93"/>
    <mergeCell ref="C94:F94"/>
    <mergeCell ref="C91:F91"/>
    <mergeCell ref="C85:F85"/>
    <mergeCell ref="C86:F86"/>
    <mergeCell ref="C87:F87"/>
    <mergeCell ref="C88:F88"/>
    <mergeCell ref="C89:F89"/>
    <mergeCell ref="N7:O7"/>
    <mergeCell ref="P7:Q7"/>
    <mergeCell ref="R7:S7"/>
    <mergeCell ref="N2:S2"/>
    <mergeCell ref="C72:F72"/>
    <mergeCell ref="G75:J75"/>
    <mergeCell ref="K75:K76"/>
    <mergeCell ref="L75:L76"/>
    <mergeCell ref="C14:F14"/>
    <mergeCell ref="C15:F15"/>
    <mergeCell ref="C6:F6"/>
    <mergeCell ref="G3:J3"/>
    <mergeCell ref="C4:F4"/>
    <mergeCell ref="C7:F7"/>
    <mergeCell ref="C8:F8"/>
    <mergeCell ref="C9:F9"/>
    <mergeCell ref="C5:F5"/>
    <mergeCell ref="G27:J27"/>
    <mergeCell ref="L3:L4"/>
    <mergeCell ref="C38:F38"/>
    <mergeCell ref="C40:F40"/>
    <mergeCell ref="C29:F29"/>
    <mergeCell ref="C30:F30"/>
    <mergeCell ref="C31:F31"/>
    <mergeCell ref="M3:M4"/>
    <mergeCell ref="N5:O5"/>
    <mergeCell ref="P5:Q5"/>
    <mergeCell ref="R5:S5"/>
    <mergeCell ref="N6:O6"/>
    <mergeCell ref="P6:Q6"/>
    <mergeCell ref="R6:S6"/>
    <mergeCell ref="N3:O3"/>
    <mergeCell ref="P3:Q3"/>
    <mergeCell ref="R3:S3"/>
    <mergeCell ref="N4:O4"/>
    <mergeCell ref="P4:Q4"/>
    <mergeCell ref="R4:S4"/>
    <mergeCell ref="K3:K4"/>
    <mergeCell ref="K27:K28"/>
    <mergeCell ref="C34:F34"/>
    <mergeCell ref="C35:F35"/>
    <mergeCell ref="C36:F36"/>
    <mergeCell ref="C28:F28"/>
    <mergeCell ref="C16:F16"/>
    <mergeCell ref="C17:F17"/>
    <mergeCell ref="C18:F18"/>
    <mergeCell ref="C19:F19"/>
    <mergeCell ref="C20:F20"/>
    <mergeCell ref="C21:F21"/>
    <mergeCell ref="C10:F10"/>
    <mergeCell ref="C11:F11"/>
    <mergeCell ref="C12:F12"/>
    <mergeCell ref="C13:F13"/>
    <mergeCell ref="C32:F32"/>
    <mergeCell ref="C33:F33"/>
    <mergeCell ref="C53:F53"/>
    <mergeCell ref="L27:L28"/>
    <mergeCell ref="M27:M28"/>
    <mergeCell ref="C37:F37"/>
    <mergeCell ref="C39:F39"/>
    <mergeCell ref="G46:J46"/>
    <mergeCell ref="K46:K47"/>
    <mergeCell ref="L46:L47"/>
    <mergeCell ref="M46:M47"/>
    <mergeCell ref="C47:F47"/>
    <mergeCell ref="C41:F41"/>
    <mergeCell ref="C42:F42"/>
    <mergeCell ref="C43:F43"/>
    <mergeCell ref="C44:F44"/>
    <mergeCell ref="C45:F45"/>
    <mergeCell ref="C48:F48"/>
    <mergeCell ref="C49:F49"/>
    <mergeCell ref="C50:F50"/>
    <mergeCell ref="C51:F51"/>
    <mergeCell ref="C52:F52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G215:K215"/>
    <mergeCell ref="G216:H216"/>
    <mergeCell ref="I216:J216"/>
    <mergeCell ref="G217:H217"/>
    <mergeCell ref="I217:J217"/>
    <mergeCell ref="G218:H218"/>
    <mergeCell ref="I218:J218"/>
    <mergeCell ref="C63:F63"/>
    <mergeCell ref="C64:F64"/>
    <mergeCell ref="C70:F70"/>
    <mergeCell ref="C65:F65"/>
    <mergeCell ref="C66:F66"/>
    <mergeCell ref="C67:F67"/>
    <mergeCell ref="C68:F68"/>
    <mergeCell ref="C69:F69"/>
    <mergeCell ref="C200:F200"/>
    <mergeCell ref="C80:F80"/>
    <mergeCell ref="C81:F81"/>
    <mergeCell ref="C82:F82"/>
    <mergeCell ref="C83:F83"/>
    <mergeCell ref="C84:F84"/>
    <mergeCell ref="C95:F95"/>
    <mergeCell ref="C101:F101"/>
    <mergeCell ref="C102:F102"/>
    <mergeCell ref="H227:I227"/>
    <mergeCell ref="J227:K227"/>
    <mergeCell ref="H224:I224"/>
    <mergeCell ref="J224:K224"/>
    <mergeCell ref="H225:I225"/>
    <mergeCell ref="J225:K225"/>
    <mergeCell ref="H226:I226"/>
    <mergeCell ref="J226:K226"/>
    <mergeCell ref="G219:H219"/>
    <mergeCell ref="I219:J219"/>
    <mergeCell ref="G220:H220"/>
    <mergeCell ref="I220:J220"/>
    <mergeCell ref="H222:L222"/>
    <mergeCell ref="H223:I223"/>
    <mergeCell ref="J223:K2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Aníbal Flores</cp:lastModifiedBy>
  <dcterms:created xsi:type="dcterms:W3CDTF">2014-06-09T03:17:26Z</dcterms:created>
  <dcterms:modified xsi:type="dcterms:W3CDTF">2014-06-10T20:23:08Z</dcterms:modified>
</cp:coreProperties>
</file>