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arcia/Desktop/Multinomial Regression/"/>
    </mc:Choice>
  </mc:AlternateContent>
  <xr:revisionPtr revIDLastSave="0" documentId="13_ncr:1_{15463DC1-2019-6D4A-9599-8416D9B30193}" xr6:coauthVersionLast="47" xr6:coauthVersionMax="47" xr10:uidLastSave="{00000000-0000-0000-0000-000000000000}"/>
  <bookViews>
    <workbookView xWindow="1240" yWindow="1460" windowWidth="28800" windowHeight="15360" xr2:uid="{FCD47346-9D33-5444-8AFE-B557D812D809}"/>
  </bookViews>
  <sheets>
    <sheet name="Sheet1" sheetId="1" r:id="rId1"/>
    <sheet name="Sheet2" sheetId="2" r:id="rId2"/>
  </sheets>
  <definedNames>
    <definedName name="solver_adj" localSheetId="0" hidden="1">Sheet1!$C$2:$G$2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Sheet1!$P$1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1" i="1" l="1"/>
  <c r="M92" i="1"/>
  <c r="K128" i="1"/>
  <c r="M128" i="1"/>
  <c r="L128" i="1"/>
  <c r="Q4" i="1" l="1"/>
  <c r="R4" i="1" s="1"/>
  <c r="O94" i="1"/>
  <c r="Q5" i="1"/>
  <c r="M4" i="1"/>
  <c r="H2" i="2"/>
  <c r="G2" i="2"/>
  <c r="O93" i="1" l="1"/>
  <c r="F3" i="2"/>
  <c r="E3" i="2"/>
  <c r="L4" i="1" l="1"/>
  <c r="I4" i="1"/>
  <c r="H4" i="1"/>
  <c r="L99" i="1"/>
  <c r="L92" i="1" l="1"/>
  <c r="R7" i="1"/>
  <c r="R6" i="1"/>
  <c r="R5" i="1"/>
  <c r="R8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Q6" i="1"/>
  <c r="Q7" i="1"/>
  <c r="Q8" i="1"/>
  <c r="N91" i="1"/>
  <c r="F92" i="1" l="1"/>
  <c r="G92" i="1"/>
  <c r="E92" i="1"/>
  <c r="D92" i="1"/>
  <c r="C4" i="1"/>
  <c r="J4" i="1" l="1"/>
  <c r="C5" i="1"/>
  <c r="C6" i="1"/>
  <c r="C7" i="1"/>
  <c r="C8" i="1"/>
  <c r="C9" i="1"/>
  <c r="C10" i="1"/>
  <c r="C12" i="1"/>
  <c r="C13" i="1"/>
  <c r="C14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9" i="1"/>
  <c r="C40" i="1"/>
  <c r="C41" i="1"/>
  <c r="C42" i="1"/>
  <c r="C43" i="1"/>
  <c r="C45" i="1"/>
  <c r="C49" i="1"/>
  <c r="C53" i="1"/>
  <c r="C55" i="1"/>
  <c r="C57" i="1"/>
  <c r="C58" i="1"/>
  <c r="C60" i="1"/>
  <c r="C62" i="1"/>
  <c r="C63" i="1"/>
  <c r="C64" i="1"/>
  <c r="C66" i="1"/>
  <c r="C67" i="1"/>
  <c r="C69" i="1"/>
  <c r="C70" i="1"/>
  <c r="C71" i="1"/>
  <c r="C72" i="1"/>
  <c r="C73" i="1"/>
  <c r="C74" i="1"/>
  <c r="C75" i="1"/>
  <c r="C78" i="1"/>
  <c r="C80" i="1"/>
  <c r="C82" i="1"/>
  <c r="C83" i="1"/>
  <c r="C84" i="1"/>
  <c r="C86" i="1"/>
  <c r="C87" i="1"/>
  <c r="C89" i="1"/>
  <c r="C90" i="1"/>
  <c r="E2" i="2"/>
  <c r="C92" i="1" l="1"/>
  <c r="F2" i="2"/>
  <c r="H5" i="1" l="1"/>
  <c r="I5" i="1" s="1"/>
  <c r="J5" i="1" s="1"/>
  <c r="K5" i="1" s="1"/>
  <c r="M5" i="1" s="1"/>
  <c r="H6" i="1"/>
  <c r="I6" i="1" s="1"/>
  <c r="J6" i="1" s="1"/>
  <c r="K6" i="1" s="1"/>
  <c r="M6" i="1" s="1"/>
  <c r="H7" i="1"/>
  <c r="I7" i="1" s="1"/>
  <c r="J7" i="1" s="1"/>
  <c r="K7" i="1" s="1"/>
  <c r="M7" i="1" s="1"/>
  <c r="H8" i="1"/>
  <c r="I8" i="1" s="1"/>
  <c r="J8" i="1" s="1"/>
  <c r="K8" i="1" s="1"/>
  <c r="M8" i="1" s="1"/>
  <c r="H9" i="1"/>
  <c r="I9" i="1" s="1"/>
  <c r="J9" i="1" s="1"/>
  <c r="K9" i="1" s="1"/>
  <c r="M9" i="1" s="1"/>
  <c r="H10" i="1"/>
  <c r="I10" i="1" s="1"/>
  <c r="J10" i="1" s="1"/>
  <c r="K10" i="1" s="1"/>
  <c r="M10" i="1" s="1"/>
  <c r="H11" i="1"/>
  <c r="I11" i="1" s="1"/>
  <c r="J11" i="1" s="1"/>
  <c r="K11" i="1" s="1"/>
  <c r="M11" i="1" s="1"/>
  <c r="H12" i="1"/>
  <c r="I12" i="1" s="1"/>
  <c r="J12" i="1" s="1"/>
  <c r="K12" i="1" s="1"/>
  <c r="M12" i="1" s="1"/>
  <c r="H13" i="1"/>
  <c r="I13" i="1" s="1"/>
  <c r="J13" i="1" s="1"/>
  <c r="K13" i="1" s="1"/>
  <c r="M13" i="1" s="1"/>
  <c r="H14" i="1"/>
  <c r="I14" i="1" s="1"/>
  <c r="J14" i="1" s="1"/>
  <c r="K14" i="1" s="1"/>
  <c r="M14" i="1" s="1"/>
  <c r="H15" i="1"/>
  <c r="I15" i="1" s="1"/>
  <c r="J15" i="1" s="1"/>
  <c r="K15" i="1" s="1"/>
  <c r="M15" i="1" s="1"/>
  <c r="H16" i="1"/>
  <c r="I16" i="1" s="1"/>
  <c r="J16" i="1" s="1"/>
  <c r="K16" i="1" s="1"/>
  <c r="M16" i="1" s="1"/>
  <c r="H17" i="1"/>
  <c r="I17" i="1" s="1"/>
  <c r="J17" i="1" s="1"/>
  <c r="K17" i="1" s="1"/>
  <c r="M17" i="1" s="1"/>
  <c r="H18" i="1"/>
  <c r="I18" i="1" s="1"/>
  <c r="J18" i="1" s="1"/>
  <c r="K18" i="1" s="1"/>
  <c r="M18" i="1" s="1"/>
  <c r="H19" i="1"/>
  <c r="I19" i="1" s="1"/>
  <c r="J19" i="1" s="1"/>
  <c r="K19" i="1" s="1"/>
  <c r="M19" i="1" s="1"/>
  <c r="H20" i="1"/>
  <c r="I20" i="1" s="1"/>
  <c r="J20" i="1" s="1"/>
  <c r="K20" i="1" s="1"/>
  <c r="M20" i="1" s="1"/>
  <c r="H21" i="1"/>
  <c r="I21" i="1" s="1"/>
  <c r="J21" i="1" s="1"/>
  <c r="K21" i="1" s="1"/>
  <c r="M21" i="1" s="1"/>
  <c r="H22" i="1"/>
  <c r="I22" i="1" s="1"/>
  <c r="J22" i="1" s="1"/>
  <c r="K22" i="1" s="1"/>
  <c r="M22" i="1" s="1"/>
  <c r="H23" i="1"/>
  <c r="I23" i="1" s="1"/>
  <c r="J23" i="1" s="1"/>
  <c r="K23" i="1" s="1"/>
  <c r="M23" i="1" s="1"/>
  <c r="H24" i="1"/>
  <c r="I24" i="1" s="1"/>
  <c r="J24" i="1" s="1"/>
  <c r="K24" i="1" s="1"/>
  <c r="M24" i="1" s="1"/>
  <c r="H25" i="1"/>
  <c r="I25" i="1" s="1"/>
  <c r="J25" i="1" s="1"/>
  <c r="K25" i="1" s="1"/>
  <c r="M25" i="1" s="1"/>
  <c r="H26" i="1"/>
  <c r="I26" i="1" s="1"/>
  <c r="J26" i="1" s="1"/>
  <c r="K26" i="1" s="1"/>
  <c r="M26" i="1" s="1"/>
  <c r="H27" i="1"/>
  <c r="I27" i="1" s="1"/>
  <c r="J27" i="1" s="1"/>
  <c r="K27" i="1" s="1"/>
  <c r="M27" i="1" s="1"/>
  <c r="H28" i="1"/>
  <c r="I28" i="1" s="1"/>
  <c r="J28" i="1" s="1"/>
  <c r="K28" i="1" s="1"/>
  <c r="M28" i="1" s="1"/>
  <c r="H29" i="1"/>
  <c r="I29" i="1" s="1"/>
  <c r="J29" i="1" s="1"/>
  <c r="K29" i="1" s="1"/>
  <c r="M29" i="1" s="1"/>
  <c r="H30" i="1"/>
  <c r="I30" i="1" s="1"/>
  <c r="J30" i="1" s="1"/>
  <c r="K30" i="1" s="1"/>
  <c r="M30" i="1" s="1"/>
  <c r="H31" i="1"/>
  <c r="I31" i="1" s="1"/>
  <c r="J31" i="1" s="1"/>
  <c r="K31" i="1" s="1"/>
  <c r="M31" i="1" s="1"/>
  <c r="H32" i="1"/>
  <c r="I32" i="1" s="1"/>
  <c r="J32" i="1" s="1"/>
  <c r="K32" i="1" s="1"/>
  <c r="M32" i="1" s="1"/>
  <c r="H33" i="1"/>
  <c r="I33" i="1" s="1"/>
  <c r="J33" i="1" s="1"/>
  <c r="K33" i="1" s="1"/>
  <c r="M33" i="1" s="1"/>
  <c r="H34" i="1"/>
  <c r="I34" i="1" s="1"/>
  <c r="J34" i="1" s="1"/>
  <c r="K34" i="1" s="1"/>
  <c r="M34" i="1" s="1"/>
  <c r="H35" i="1"/>
  <c r="I35" i="1" s="1"/>
  <c r="J35" i="1" s="1"/>
  <c r="K35" i="1" s="1"/>
  <c r="M35" i="1" s="1"/>
  <c r="H36" i="1"/>
  <c r="I36" i="1" s="1"/>
  <c r="J36" i="1" s="1"/>
  <c r="K36" i="1" s="1"/>
  <c r="M36" i="1" s="1"/>
  <c r="H37" i="1"/>
  <c r="I37" i="1" s="1"/>
  <c r="J37" i="1" s="1"/>
  <c r="K37" i="1" s="1"/>
  <c r="M37" i="1" s="1"/>
  <c r="H38" i="1"/>
  <c r="I38" i="1" s="1"/>
  <c r="J38" i="1" s="1"/>
  <c r="K38" i="1" s="1"/>
  <c r="M38" i="1" s="1"/>
  <c r="H39" i="1"/>
  <c r="I39" i="1" s="1"/>
  <c r="J39" i="1" s="1"/>
  <c r="K39" i="1" s="1"/>
  <c r="M39" i="1" s="1"/>
  <c r="H40" i="1"/>
  <c r="I40" i="1" s="1"/>
  <c r="J40" i="1" s="1"/>
  <c r="K40" i="1" s="1"/>
  <c r="M40" i="1" s="1"/>
  <c r="H41" i="1"/>
  <c r="I41" i="1" s="1"/>
  <c r="J41" i="1" s="1"/>
  <c r="K41" i="1" s="1"/>
  <c r="M41" i="1" s="1"/>
  <c r="H42" i="1"/>
  <c r="I42" i="1" s="1"/>
  <c r="J42" i="1" s="1"/>
  <c r="K42" i="1" s="1"/>
  <c r="M42" i="1" s="1"/>
  <c r="H43" i="1"/>
  <c r="I43" i="1" s="1"/>
  <c r="J43" i="1" s="1"/>
  <c r="K43" i="1" s="1"/>
  <c r="M43" i="1" s="1"/>
  <c r="H44" i="1"/>
  <c r="I44" i="1" s="1"/>
  <c r="J44" i="1" s="1"/>
  <c r="K44" i="1" s="1"/>
  <c r="M44" i="1" s="1"/>
  <c r="H45" i="1"/>
  <c r="I45" i="1" s="1"/>
  <c r="J45" i="1" s="1"/>
  <c r="K45" i="1" s="1"/>
  <c r="M45" i="1" s="1"/>
  <c r="H46" i="1"/>
  <c r="I46" i="1" s="1"/>
  <c r="J46" i="1" s="1"/>
  <c r="K46" i="1" s="1"/>
  <c r="M46" i="1" s="1"/>
  <c r="H47" i="1"/>
  <c r="I47" i="1" s="1"/>
  <c r="J47" i="1" s="1"/>
  <c r="K47" i="1" s="1"/>
  <c r="M47" i="1" s="1"/>
  <c r="H48" i="1"/>
  <c r="I48" i="1" s="1"/>
  <c r="J48" i="1" s="1"/>
  <c r="K48" i="1" s="1"/>
  <c r="M48" i="1" s="1"/>
  <c r="H49" i="1"/>
  <c r="I49" i="1" s="1"/>
  <c r="J49" i="1" s="1"/>
  <c r="K49" i="1" s="1"/>
  <c r="M49" i="1" s="1"/>
  <c r="H50" i="1"/>
  <c r="I50" i="1" s="1"/>
  <c r="J50" i="1" s="1"/>
  <c r="K50" i="1" s="1"/>
  <c r="M50" i="1" s="1"/>
  <c r="H51" i="1"/>
  <c r="I51" i="1" s="1"/>
  <c r="J51" i="1" s="1"/>
  <c r="K51" i="1" s="1"/>
  <c r="M51" i="1" s="1"/>
  <c r="H52" i="1"/>
  <c r="I52" i="1" s="1"/>
  <c r="J52" i="1" s="1"/>
  <c r="K52" i="1" s="1"/>
  <c r="M52" i="1" s="1"/>
  <c r="H53" i="1"/>
  <c r="I53" i="1" s="1"/>
  <c r="J53" i="1" s="1"/>
  <c r="K53" i="1" s="1"/>
  <c r="M53" i="1" s="1"/>
  <c r="H54" i="1"/>
  <c r="I54" i="1" s="1"/>
  <c r="J54" i="1" s="1"/>
  <c r="K54" i="1" s="1"/>
  <c r="M54" i="1" s="1"/>
  <c r="H55" i="1"/>
  <c r="I55" i="1" s="1"/>
  <c r="J55" i="1" s="1"/>
  <c r="K55" i="1" s="1"/>
  <c r="M55" i="1" s="1"/>
  <c r="H56" i="1"/>
  <c r="I56" i="1" s="1"/>
  <c r="J56" i="1" s="1"/>
  <c r="K56" i="1" s="1"/>
  <c r="M56" i="1" s="1"/>
  <c r="H57" i="1"/>
  <c r="I57" i="1" s="1"/>
  <c r="J57" i="1" s="1"/>
  <c r="K57" i="1" s="1"/>
  <c r="M57" i="1" s="1"/>
  <c r="H58" i="1"/>
  <c r="I58" i="1" s="1"/>
  <c r="J58" i="1" s="1"/>
  <c r="K58" i="1" s="1"/>
  <c r="M58" i="1" s="1"/>
  <c r="H59" i="1"/>
  <c r="I59" i="1" s="1"/>
  <c r="J59" i="1" s="1"/>
  <c r="K59" i="1" s="1"/>
  <c r="M59" i="1" s="1"/>
  <c r="H60" i="1"/>
  <c r="I60" i="1" s="1"/>
  <c r="J60" i="1" s="1"/>
  <c r="K60" i="1" s="1"/>
  <c r="M60" i="1" s="1"/>
  <c r="H61" i="1"/>
  <c r="I61" i="1" s="1"/>
  <c r="J61" i="1" s="1"/>
  <c r="K61" i="1" s="1"/>
  <c r="M61" i="1" s="1"/>
  <c r="H62" i="1"/>
  <c r="I62" i="1" s="1"/>
  <c r="J62" i="1" s="1"/>
  <c r="K62" i="1" s="1"/>
  <c r="M62" i="1" s="1"/>
  <c r="H63" i="1"/>
  <c r="I63" i="1" s="1"/>
  <c r="J63" i="1" s="1"/>
  <c r="K63" i="1" s="1"/>
  <c r="M63" i="1" s="1"/>
  <c r="H64" i="1"/>
  <c r="I64" i="1" s="1"/>
  <c r="J64" i="1" s="1"/>
  <c r="K64" i="1" s="1"/>
  <c r="M64" i="1" s="1"/>
  <c r="H65" i="1"/>
  <c r="I65" i="1" s="1"/>
  <c r="J65" i="1" s="1"/>
  <c r="K65" i="1" s="1"/>
  <c r="M65" i="1" s="1"/>
  <c r="H66" i="1"/>
  <c r="I66" i="1" s="1"/>
  <c r="J66" i="1" s="1"/>
  <c r="K66" i="1" s="1"/>
  <c r="M66" i="1" s="1"/>
  <c r="H67" i="1"/>
  <c r="I67" i="1" s="1"/>
  <c r="J67" i="1" s="1"/>
  <c r="K67" i="1" s="1"/>
  <c r="M67" i="1" s="1"/>
  <c r="H68" i="1"/>
  <c r="I68" i="1" s="1"/>
  <c r="J68" i="1" s="1"/>
  <c r="K68" i="1" s="1"/>
  <c r="M68" i="1" s="1"/>
  <c r="H69" i="1"/>
  <c r="I69" i="1" s="1"/>
  <c r="J69" i="1" s="1"/>
  <c r="K69" i="1" s="1"/>
  <c r="M69" i="1" s="1"/>
  <c r="H70" i="1"/>
  <c r="I70" i="1" s="1"/>
  <c r="J70" i="1" s="1"/>
  <c r="K70" i="1" s="1"/>
  <c r="M70" i="1" s="1"/>
  <c r="H71" i="1"/>
  <c r="I71" i="1" s="1"/>
  <c r="J71" i="1" s="1"/>
  <c r="K71" i="1" s="1"/>
  <c r="M71" i="1" s="1"/>
  <c r="H72" i="1"/>
  <c r="I72" i="1" s="1"/>
  <c r="J72" i="1" s="1"/>
  <c r="K72" i="1" s="1"/>
  <c r="M72" i="1" s="1"/>
  <c r="H73" i="1"/>
  <c r="I73" i="1" s="1"/>
  <c r="J73" i="1" s="1"/>
  <c r="K73" i="1" s="1"/>
  <c r="M73" i="1" s="1"/>
  <c r="H74" i="1"/>
  <c r="I74" i="1" s="1"/>
  <c r="J74" i="1" s="1"/>
  <c r="K74" i="1" s="1"/>
  <c r="M74" i="1" s="1"/>
  <c r="H75" i="1"/>
  <c r="I75" i="1" s="1"/>
  <c r="J75" i="1" s="1"/>
  <c r="K75" i="1" s="1"/>
  <c r="M75" i="1" s="1"/>
  <c r="H76" i="1"/>
  <c r="I76" i="1" s="1"/>
  <c r="J76" i="1" s="1"/>
  <c r="K76" i="1" s="1"/>
  <c r="M76" i="1" s="1"/>
  <c r="H77" i="1"/>
  <c r="I77" i="1" s="1"/>
  <c r="J77" i="1" s="1"/>
  <c r="K77" i="1" s="1"/>
  <c r="M77" i="1" s="1"/>
  <c r="H78" i="1"/>
  <c r="I78" i="1" s="1"/>
  <c r="J78" i="1" s="1"/>
  <c r="K78" i="1" s="1"/>
  <c r="M78" i="1" s="1"/>
  <c r="H79" i="1"/>
  <c r="I79" i="1" s="1"/>
  <c r="J79" i="1" s="1"/>
  <c r="K79" i="1" s="1"/>
  <c r="M79" i="1" s="1"/>
  <c r="H80" i="1"/>
  <c r="I80" i="1" s="1"/>
  <c r="J80" i="1" s="1"/>
  <c r="K80" i="1" s="1"/>
  <c r="M80" i="1" s="1"/>
  <c r="H81" i="1"/>
  <c r="I81" i="1" s="1"/>
  <c r="J81" i="1" s="1"/>
  <c r="K81" i="1" s="1"/>
  <c r="M81" i="1" s="1"/>
  <c r="H82" i="1"/>
  <c r="I82" i="1" s="1"/>
  <c r="J82" i="1" s="1"/>
  <c r="K82" i="1" s="1"/>
  <c r="M82" i="1" s="1"/>
  <c r="H83" i="1"/>
  <c r="I83" i="1" s="1"/>
  <c r="J83" i="1" s="1"/>
  <c r="K83" i="1" s="1"/>
  <c r="M83" i="1" s="1"/>
  <c r="H84" i="1"/>
  <c r="I84" i="1" s="1"/>
  <c r="J84" i="1" s="1"/>
  <c r="K84" i="1" s="1"/>
  <c r="M84" i="1" s="1"/>
  <c r="H85" i="1"/>
  <c r="I85" i="1" s="1"/>
  <c r="J85" i="1" s="1"/>
  <c r="K85" i="1" s="1"/>
  <c r="M85" i="1" s="1"/>
  <c r="H86" i="1"/>
  <c r="I86" i="1" s="1"/>
  <c r="J86" i="1" s="1"/>
  <c r="K86" i="1" s="1"/>
  <c r="M86" i="1" s="1"/>
  <c r="H87" i="1"/>
  <c r="I87" i="1" s="1"/>
  <c r="J87" i="1" s="1"/>
  <c r="K87" i="1" s="1"/>
  <c r="M87" i="1" s="1"/>
  <c r="H88" i="1"/>
  <c r="I88" i="1" s="1"/>
  <c r="J88" i="1" s="1"/>
  <c r="K88" i="1" s="1"/>
  <c r="M88" i="1" s="1"/>
  <c r="H89" i="1"/>
  <c r="I89" i="1" s="1"/>
  <c r="J89" i="1" s="1"/>
  <c r="K89" i="1" s="1"/>
  <c r="M89" i="1" s="1"/>
  <c r="H90" i="1"/>
  <c r="I90" i="1" s="1"/>
  <c r="J90" i="1" s="1"/>
  <c r="K90" i="1" s="1"/>
  <c r="M90" i="1" s="1"/>
  <c r="K4" i="1" l="1"/>
  <c r="M91" i="1" l="1"/>
  <c r="P1" i="1"/>
  <c r="O96" i="1" l="1"/>
  <c r="O97" i="1"/>
  <c r="O95" i="1"/>
  <c r="E4" i="2"/>
  <c r="F4" i="2" s="1"/>
  <c r="E5" i="2"/>
  <c r="E6" i="2" l="1"/>
  <c r="F5" i="2"/>
  <c r="F6" i="2" l="1"/>
  <c r="E7" i="2"/>
  <c r="F7" i="2" l="1"/>
  <c r="E8" i="2"/>
  <c r="E9" i="2" l="1"/>
  <c r="F8" i="2"/>
  <c r="F9" i="2" l="1"/>
  <c r="E10" i="2"/>
  <c r="E11" i="2" l="1"/>
  <c r="F10" i="2"/>
  <c r="F11" i="2" l="1"/>
  <c r="E12" i="2"/>
  <c r="E13" i="2" l="1"/>
  <c r="F12" i="2"/>
  <c r="F13" i="2" l="1"/>
  <c r="E14" i="2"/>
  <c r="E15" i="2" l="1"/>
  <c r="F14" i="2"/>
  <c r="F15" i="2" l="1"/>
  <c r="E16" i="2"/>
  <c r="E17" i="2" l="1"/>
  <c r="F16" i="2"/>
  <c r="F17" i="2" l="1"/>
  <c r="E18" i="2"/>
  <c r="E19" i="2" l="1"/>
  <c r="F18" i="2"/>
  <c r="F19" i="2" l="1"/>
  <c r="E20" i="2"/>
  <c r="E21" i="2" l="1"/>
  <c r="F20" i="2"/>
  <c r="F21" i="2" l="1"/>
  <c r="E22" i="2"/>
  <c r="E23" i="2" l="1"/>
  <c r="F22" i="2"/>
  <c r="F23" i="2" l="1"/>
  <c r="E24" i="2"/>
  <c r="E25" i="2" l="1"/>
  <c r="F24" i="2"/>
  <c r="F25" i="2" l="1"/>
  <c r="E26" i="2"/>
  <c r="E27" i="2" l="1"/>
  <c r="F26" i="2"/>
  <c r="F27" i="2" l="1"/>
  <c r="E28" i="2"/>
  <c r="F28" i="2" l="1"/>
  <c r="E29" i="2"/>
  <c r="E30" i="2" l="1"/>
  <c r="F29" i="2"/>
  <c r="F30" i="2" l="1"/>
  <c r="E31" i="2"/>
  <c r="E32" i="2" l="1"/>
  <c r="F31" i="2"/>
  <c r="F32" i="2" l="1"/>
  <c r="E33" i="2"/>
  <c r="E34" i="2" l="1"/>
  <c r="F33" i="2"/>
  <c r="F34" i="2" l="1"/>
  <c r="E35" i="2"/>
  <c r="F35" i="2" l="1"/>
  <c r="E36" i="2"/>
  <c r="E37" i="2" l="1"/>
  <c r="F36" i="2"/>
  <c r="F37" i="2" l="1"/>
  <c r="E38" i="2"/>
  <c r="E39" i="2" l="1"/>
  <c r="F38" i="2"/>
  <c r="F39" i="2" l="1"/>
  <c r="E40" i="2"/>
  <c r="E41" i="2" l="1"/>
  <c r="F40" i="2"/>
  <c r="F41" i="2" l="1"/>
  <c r="E42" i="2"/>
  <c r="E43" i="2" l="1"/>
  <c r="F42" i="2"/>
  <c r="F43" i="2" l="1"/>
  <c r="E44" i="2"/>
  <c r="E45" i="2" l="1"/>
  <c r="F44" i="2"/>
  <c r="F45" i="2" l="1"/>
  <c r="E46" i="2"/>
  <c r="E47" i="2" l="1"/>
  <c r="F46" i="2"/>
  <c r="F47" i="2" l="1"/>
  <c r="E48" i="2"/>
  <c r="E49" i="2" l="1"/>
  <c r="F48" i="2"/>
  <c r="F49" i="2" l="1"/>
  <c r="E50" i="2"/>
  <c r="E51" i="2" l="1"/>
  <c r="F50" i="2"/>
  <c r="F51" i="2" l="1"/>
  <c r="E52" i="2"/>
  <c r="E53" i="2" l="1"/>
  <c r="F52" i="2"/>
  <c r="F53" i="2" l="1"/>
  <c r="E54" i="2"/>
  <c r="E55" i="2" l="1"/>
  <c r="F54" i="2"/>
  <c r="F55" i="2" l="1"/>
  <c r="E56" i="2"/>
  <c r="E57" i="2" l="1"/>
  <c r="F56" i="2"/>
  <c r="F57" i="2" l="1"/>
  <c r="E58" i="2"/>
  <c r="E59" i="2" l="1"/>
  <c r="F58" i="2"/>
  <c r="F59" i="2" l="1"/>
  <c r="E60" i="2"/>
  <c r="E61" i="2" l="1"/>
  <c r="F60" i="2"/>
  <c r="F61" i="2" l="1"/>
  <c r="E62" i="2"/>
  <c r="E63" i="2" l="1"/>
  <c r="F62" i="2"/>
  <c r="F63" i="2" l="1"/>
  <c r="E64" i="2"/>
  <c r="E65" i="2" l="1"/>
  <c r="F64" i="2"/>
  <c r="F65" i="2" l="1"/>
  <c r="E66" i="2"/>
  <c r="E67" i="2" l="1"/>
  <c r="F66" i="2"/>
  <c r="F67" i="2" l="1"/>
  <c r="E68" i="2"/>
  <c r="E69" i="2" l="1"/>
  <c r="F68" i="2"/>
  <c r="F69" i="2" l="1"/>
  <c r="E70" i="2"/>
  <c r="E71" i="2" l="1"/>
  <c r="F70" i="2"/>
  <c r="F71" i="2" l="1"/>
  <c r="E72" i="2"/>
  <c r="E73" i="2" l="1"/>
  <c r="F72" i="2"/>
  <c r="F73" i="2" l="1"/>
  <c r="E74" i="2"/>
  <c r="E75" i="2" l="1"/>
  <c r="F74" i="2"/>
  <c r="F75" i="2" l="1"/>
  <c r="E76" i="2"/>
  <c r="E77" i="2" l="1"/>
  <c r="F76" i="2"/>
  <c r="F77" i="2" l="1"/>
  <c r="E78" i="2"/>
  <c r="E79" i="2" l="1"/>
  <c r="F78" i="2"/>
  <c r="F79" i="2" l="1"/>
  <c r="E80" i="2"/>
  <c r="E81" i="2" l="1"/>
  <c r="F80" i="2"/>
  <c r="F81" i="2" l="1"/>
  <c r="E82" i="2"/>
  <c r="E83" i="2" l="1"/>
  <c r="F82" i="2"/>
  <c r="E84" i="2" l="1"/>
  <c r="F83" i="2"/>
  <c r="E85" i="2" l="1"/>
  <c r="F84" i="2"/>
  <c r="F85" i="2" l="1"/>
  <c r="E86" i="2"/>
  <c r="F86" i="2" l="1"/>
  <c r="E87" i="2"/>
  <c r="E88" i="2" l="1"/>
  <c r="F87" i="2"/>
  <c r="F88" i="2" l="1"/>
  <c r="H87" i="2"/>
  <c r="G8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H88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</calcChain>
</file>

<file path=xl/sharedStrings.xml><?xml version="1.0" encoding="utf-8"?>
<sst xmlns="http://schemas.openxmlformats.org/spreadsheetml/2006/main" count="113" uniqueCount="55">
  <si>
    <t>Building Capacity</t>
  </si>
  <si>
    <t>ID</t>
  </si>
  <si>
    <t>ID 2</t>
  </si>
  <si>
    <t>Move/Not Move</t>
  </si>
  <si>
    <t>Land Value coef.</t>
  </si>
  <si>
    <t>Built Density</t>
  </si>
  <si>
    <t>Intercept</t>
  </si>
  <si>
    <t>Node 1</t>
  </si>
  <si>
    <t>Probability</t>
  </si>
  <si>
    <t>Likelihood</t>
  </si>
  <si>
    <t>Log-Likelihood</t>
  </si>
  <si>
    <t>Var. Coef.</t>
  </si>
  <si>
    <t>Logit Regression Score</t>
  </si>
  <si>
    <t>Propensity Ranking</t>
  </si>
  <si>
    <t>Cumulative % of Choices</t>
  </si>
  <si>
    <t>Cumulative % of Moving Choices</t>
  </si>
  <si>
    <t>Vacancy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</si>
  <si>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</si>
  <si>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</si>
  <si>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</si>
  <si>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</si>
  <si>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</si>
  <si>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</si>
  <si>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</si>
  <si>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</si>
  <si>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</si>
  <si>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</si>
  <si>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</si>
  <si>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</si>
  <si>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</si>
  <si>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</si>
  <si>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</si>
  <si>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</si>
  <si>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</si>
  <si>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</si>
  <si>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</si>
  <si>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Cumulative No. of Moving Patients</t>
  </si>
  <si>
    <t>Yes/no</t>
  </si>
  <si>
    <t>Bld Capacity</t>
  </si>
  <si>
    <t>LR - Vacancy</t>
  </si>
  <si>
    <t>Chi-Square</t>
  </si>
  <si>
    <t>Probability log-L</t>
  </si>
  <si>
    <t>OBS</t>
  </si>
  <si>
    <t>Likelihood Ratio</t>
  </si>
  <si>
    <t>Sum Product</t>
  </si>
  <si>
    <t>Variables</t>
  </si>
  <si>
    <t>Probability log-Likelihood</t>
  </si>
  <si>
    <t>Upper 95%</t>
  </si>
  <si>
    <t>Lower 99.0%</t>
  </si>
  <si>
    <t>Upper 99.0%</t>
  </si>
  <si>
    <t>Mean</t>
  </si>
  <si>
    <t>Maximized Model Output</t>
  </si>
  <si>
    <t>Log-L. Decision</t>
  </si>
  <si>
    <t>Log Likelihood Sum =</t>
  </si>
  <si>
    <t>Location Choice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</si>
</sst>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00"/>
    <numFmt numFmtId="167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2" fontId="0" fillId="0" borderId="0" xfId="0" applyNumberFormat="1" applyFill="1" applyBorder="1"/>
    <xf numFmtId="0" fontId="1" fillId="0" borderId="2" xfId="0" applyFont="1" applyFill="1" applyBorder="1" applyAlignment="1">
      <alignment horizontal="right"/>
    </xf>
    <xf numFmtId="164" fontId="0" fillId="0" borderId="0" xfId="0" applyNumberFormat="1"/>
    <xf numFmtId="0" fontId="1" fillId="0" borderId="1" xfId="0" applyFont="1" applyFill="1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1" fontId="0" fillId="0" borderId="0" xfId="0" applyNumberFormat="1" applyBorder="1"/>
    <xf numFmtId="0" fontId="3" fillId="0" borderId="0" xfId="0" applyFont="1" applyFill="1" applyBorder="1" applyAlignment="1">
      <alignment horizontal="centerContinuous"/>
    </xf>
    <xf numFmtId="166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4" xfId="0" applyBorder="1"/>
    <xf numFmtId="0" fontId="0" fillId="0" borderId="1" xfId="0" applyFill="1" applyBorder="1" applyAlignment="1"/>
    <xf numFmtId="166" fontId="0" fillId="0" borderId="1" xfId="0" applyNumberFormat="1" applyFill="1" applyBorder="1" applyAlignment="1">
      <alignment horizontal="center"/>
    </xf>
    <xf numFmtId="166" fontId="0" fillId="0" borderId="0" xfId="0" applyNumberFormat="1" applyFill="1" applyBorder="1" applyAlignment="1"/>
    <xf numFmtId="165" fontId="0" fillId="0" borderId="0" xfId="0" applyNumberFormat="1" applyFill="1" applyBorder="1" applyAlignment="1">
      <alignment horizontal="center"/>
    </xf>
    <xf numFmtId="0" fontId="1" fillId="0" borderId="6" xfId="0" applyFont="1" applyBorder="1"/>
    <xf numFmtId="0" fontId="0" fillId="0" borderId="5" xfId="0" applyBorder="1"/>
    <xf numFmtId="0" fontId="1" fillId="0" borderId="7" xfId="0" applyFont="1" applyBorder="1" applyAlignment="1">
      <alignment horizontal="right"/>
    </xf>
    <xf numFmtId="0" fontId="1" fillId="0" borderId="9" xfId="0" applyFont="1" applyBorder="1"/>
    <xf numFmtId="0" fontId="0" fillId="0" borderId="8" xfId="0" applyBorder="1"/>
    <xf numFmtId="0" fontId="1" fillId="0" borderId="10" xfId="0" applyFont="1" applyBorder="1" applyAlignment="1">
      <alignment horizontal="right"/>
    </xf>
    <xf numFmtId="1" fontId="0" fillId="0" borderId="8" xfId="0" applyNumberFormat="1" applyBorder="1"/>
    <xf numFmtId="167" fontId="0" fillId="0" borderId="0" xfId="0" applyNumberFormat="1" applyFill="1" applyBorder="1"/>
    <xf numFmtId="0" fontId="0" fillId="0" borderId="0" xfId="0" applyFill="1"/>
    <xf numFmtId="2" fontId="0" fillId="0" borderId="0" xfId="0" applyNumberFormat="1" applyBorder="1"/>
    <xf numFmtId="2" fontId="0" fillId="0" borderId="0" xfId="0" applyNumberFormat="1" applyFill="1" applyBorder="1" applyAlignment="1"/>
    <xf numFmtId="2" fontId="0" fillId="0" borderId="3" xfId="0" applyNumberFormat="1" applyFill="1" applyBorder="1" applyAlignme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2" fontId="0" fillId="0" borderId="15" xfId="0" applyNumberFormat="1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Fill="1"/>
    <xf numFmtId="0" fontId="5" fillId="0" borderId="0" xfId="0" applyFont="1" applyFill="1" applyBorder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6" fontId="0" fillId="0" borderId="12" xfId="0" applyNumberFormat="1" applyFill="1" applyBorder="1"/>
    <xf numFmtId="0" fontId="0" fillId="0" borderId="12" xfId="0" applyFill="1" applyBorder="1"/>
    <xf numFmtId="166" fontId="0" fillId="0" borderId="0" xfId="0" applyNumberFormat="1" applyFill="1" applyBorder="1"/>
    <xf numFmtId="9" fontId="0" fillId="0" borderId="0" xfId="0" applyNumberFormat="1" applyFill="1" applyBorder="1"/>
    <xf numFmtId="166" fontId="0" fillId="0" borderId="3" xfId="0" applyNumberFormat="1" applyFill="1" applyBorder="1"/>
    <xf numFmtId="9" fontId="0" fillId="0" borderId="3" xfId="0" applyNumberFormat="1" applyFill="1" applyBorder="1"/>
    <xf numFmtId="0" fontId="0" fillId="0" borderId="11" xfId="0" applyFill="1" applyBorder="1" applyAlignment="1"/>
    <xf numFmtId="2" fontId="0" fillId="0" borderId="12" xfId="0" applyNumberFormat="1" applyFill="1" applyBorder="1"/>
    <xf numFmtId="2" fontId="0" fillId="0" borderId="13" xfId="0" applyNumberFormat="1" applyFill="1" applyBorder="1"/>
    <xf numFmtId="2" fontId="0" fillId="0" borderId="15" xfId="0" applyNumberFormat="1" applyFill="1" applyBorder="1"/>
    <xf numFmtId="2" fontId="0" fillId="0" borderId="3" xfId="0" applyNumberFormat="1" applyFill="1" applyBorder="1"/>
    <xf numFmtId="2" fontId="0" fillId="0" borderId="17" xfId="0" applyNumberFormat="1" applyFill="1" applyBorder="1"/>
    <xf numFmtId="0" fontId="1" fillId="0" borderId="18" xfId="0" applyFont="1" applyFill="1" applyBorder="1"/>
    <xf numFmtId="2" fontId="0" fillId="0" borderId="19" xfId="0" applyNumberFormat="1" applyFill="1" applyBorder="1"/>
    <xf numFmtId="2" fontId="0" fillId="0" borderId="20" xfId="0" applyNumberFormat="1" applyFill="1" applyBorder="1"/>
    <xf numFmtId="0" fontId="0" fillId="0" borderId="11" xfId="0" applyFont="1" applyFill="1" applyBorder="1" applyAlignment="1"/>
    <xf numFmtId="0" fontId="0" fillId="0" borderId="14" xfId="0" applyFont="1" applyFill="1" applyBorder="1" applyAlignment="1"/>
    <xf numFmtId="0" fontId="0" fillId="0" borderId="16" xfId="0" applyFont="1" applyFill="1" applyBorder="1" applyAlignment="1"/>
    <xf numFmtId="0" fontId="4" fillId="0" borderId="0" xfId="0" applyFont="1" applyFill="1"/>
    <xf numFmtId="0" fontId="1" fillId="0" borderId="0" xfId="0" applyFont="1" applyFill="1" applyBorder="1" applyAlignment="1">
      <alignment horizontal="right"/>
    </xf>
    <xf numFmtId="1" fontId="0" fillId="0" borderId="0" xfId="0" applyNumberForma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Cumulative % of Choices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7701698777014575"/>
                  <c:y val="6.0725796581126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JP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Sheet2!$G$2:$G$88</c:f>
              <c:numCache>
                <c:formatCode>0.0%</c:formatCode>
                <c:ptCount val="87"/>
                <c:pt idx="0">
                  <c:v>2.1739130434782608E-2</c:v>
                </c:pt>
                <c:pt idx="1">
                  <c:v>4.3478260869565216E-2</c:v>
                </c:pt>
                <c:pt idx="2">
                  <c:v>6.5217391304347824E-2</c:v>
                </c:pt>
                <c:pt idx="3">
                  <c:v>8.6956521739130432E-2</c:v>
                </c:pt>
                <c:pt idx="4">
                  <c:v>0.10869565217391304</c:v>
                </c:pt>
                <c:pt idx="5">
                  <c:v>0.13043478260869565</c:v>
                </c:pt>
                <c:pt idx="6">
                  <c:v>0.15217391304347827</c:v>
                </c:pt>
                <c:pt idx="7">
                  <c:v>0.16304347826086957</c:v>
                </c:pt>
                <c:pt idx="8">
                  <c:v>0.18478260869565216</c:v>
                </c:pt>
                <c:pt idx="9">
                  <c:v>0.20652173913043478</c:v>
                </c:pt>
                <c:pt idx="10">
                  <c:v>0.21739130434782608</c:v>
                </c:pt>
                <c:pt idx="11">
                  <c:v>0.2391304347826087</c:v>
                </c:pt>
                <c:pt idx="12">
                  <c:v>0.2608695652173913</c:v>
                </c:pt>
                <c:pt idx="13">
                  <c:v>0.28260869565217389</c:v>
                </c:pt>
                <c:pt idx="14">
                  <c:v>0.30434782608695654</c:v>
                </c:pt>
                <c:pt idx="15">
                  <c:v>0.32608695652173914</c:v>
                </c:pt>
                <c:pt idx="16">
                  <c:v>0.34782608695652173</c:v>
                </c:pt>
                <c:pt idx="17">
                  <c:v>0.36956521739130432</c:v>
                </c:pt>
                <c:pt idx="18">
                  <c:v>0.39130434782608697</c:v>
                </c:pt>
                <c:pt idx="19">
                  <c:v>0.40217391304347827</c:v>
                </c:pt>
                <c:pt idx="20">
                  <c:v>0.42391304347826086</c:v>
                </c:pt>
                <c:pt idx="21">
                  <c:v>0.44565217391304346</c:v>
                </c:pt>
                <c:pt idx="22">
                  <c:v>0.46739130434782611</c:v>
                </c:pt>
                <c:pt idx="23">
                  <c:v>0.47826086956521741</c:v>
                </c:pt>
                <c:pt idx="24">
                  <c:v>0.5</c:v>
                </c:pt>
                <c:pt idx="25">
                  <c:v>0.52173913043478259</c:v>
                </c:pt>
                <c:pt idx="26">
                  <c:v>0.53260869565217395</c:v>
                </c:pt>
                <c:pt idx="27">
                  <c:v>0.54347826086956519</c:v>
                </c:pt>
                <c:pt idx="28">
                  <c:v>0.56521739130434778</c:v>
                </c:pt>
                <c:pt idx="29">
                  <c:v>0.57608695652173914</c:v>
                </c:pt>
                <c:pt idx="30">
                  <c:v>0.59782608695652173</c:v>
                </c:pt>
                <c:pt idx="31">
                  <c:v>0.61956521739130432</c:v>
                </c:pt>
                <c:pt idx="32">
                  <c:v>0.64130434782608692</c:v>
                </c:pt>
                <c:pt idx="33">
                  <c:v>0.66304347826086951</c:v>
                </c:pt>
                <c:pt idx="34">
                  <c:v>0.68478260869565222</c:v>
                </c:pt>
                <c:pt idx="35">
                  <c:v>0.70652173913043481</c:v>
                </c:pt>
                <c:pt idx="36">
                  <c:v>0.72826086956521741</c:v>
                </c:pt>
                <c:pt idx="37">
                  <c:v>0.75</c:v>
                </c:pt>
                <c:pt idx="38">
                  <c:v>0.76086956521739135</c:v>
                </c:pt>
                <c:pt idx="39">
                  <c:v>0.78260869565217395</c:v>
                </c:pt>
                <c:pt idx="40">
                  <c:v>0.80434782608695654</c:v>
                </c:pt>
                <c:pt idx="41">
                  <c:v>0.82608695652173914</c:v>
                </c:pt>
                <c:pt idx="42">
                  <c:v>0.84782608695652173</c:v>
                </c:pt>
                <c:pt idx="43">
                  <c:v>0.85869565217391308</c:v>
                </c:pt>
                <c:pt idx="44">
                  <c:v>0.86956521739130432</c:v>
                </c:pt>
                <c:pt idx="45">
                  <c:v>0.88043478260869568</c:v>
                </c:pt>
                <c:pt idx="46">
                  <c:v>0.88043478260869568</c:v>
                </c:pt>
                <c:pt idx="47">
                  <c:v>0.89130434782608692</c:v>
                </c:pt>
                <c:pt idx="48">
                  <c:v>0.90217391304347827</c:v>
                </c:pt>
                <c:pt idx="49">
                  <c:v>0.91304347826086951</c:v>
                </c:pt>
                <c:pt idx="50">
                  <c:v>0.92391304347826086</c:v>
                </c:pt>
                <c:pt idx="51">
                  <c:v>0.93478260869565222</c:v>
                </c:pt>
                <c:pt idx="52">
                  <c:v>0.94565217391304346</c:v>
                </c:pt>
                <c:pt idx="53">
                  <c:v>0.94565217391304346</c:v>
                </c:pt>
                <c:pt idx="54">
                  <c:v>0.95652173913043481</c:v>
                </c:pt>
                <c:pt idx="55">
                  <c:v>0.97826086956521741</c:v>
                </c:pt>
                <c:pt idx="56">
                  <c:v>0.97826086956521741</c:v>
                </c:pt>
                <c:pt idx="57">
                  <c:v>0.98913043478260865</c:v>
                </c:pt>
                <c:pt idx="58">
                  <c:v>0.98913043478260865</c:v>
                </c:pt>
                <c:pt idx="59">
                  <c:v>0.98913043478260865</c:v>
                </c:pt>
                <c:pt idx="60">
                  <c:v>0.98913043478260865</c:v>
                </c:pt>
                <c:pt idx="61">
                  <c:v>0.98913043478260865</c:v>
                </c:pt>
                <c:pt idx="62">
                  <c:v>0.98913043478260865</c:v>
                </c:pt>
                <c:pt idx="63">
                  <c:v>0.98913043478260865</c:v>
                </c:pt>
                <c:pt idx="64">
                  <c:v>0.98913043478260865</c:v>
                </c:pt>
                <c:pt idx="65">
                  <c:v>0.98913043478260865</c:v>
                </c:pt>
                <c:pt idx="66">
                  <c:v>0.98913043478260865</c:v>
                </c:pt>
                <c:pt idx="67">
                  <c:v>0.98913043478260865</c:v>
                </c:pt>
                <c:pt idx="68">
                  <c:v>0.98913043478260865</c:v>
                </c:pt>
                <c:pt idx="69">
                  <c:v>0.98913043478260865</c:v>
                </c:pt>
                <c:pt idx="70">
                  <c:v>0.98913043478260865</c:v>
                </c:pt>
                <c:pt idx="71">
                  <c:v>0.98913043478260865</c:v>
                </c:pt>
                <c:pt idx="72">
                  <c:v>0.98913043478260865</c:v>
                </c:pt>
                <c:pt idx="73">
                  <c:v>0.98913043478260865</c:v>
                </c:pt>
                <c:pt idx="74">
                  <c:v>0.98913043478260865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</c:numCache>
            </c:numRef>
          </c:xVal>
          <c:yVal>
            <c:numRef>
              <c:f>Sheet2!$H$2:$H$88</c:f>
              <c:numCache>
                <c:formatCode>0.0%</c:formatCode>
                <c:ptCount val="87"/>
                <c:pt idx="0">
                  <c:v>3.5385704175513094E-4</c:v>
                </c:pt>
                <c:pt idx="1">
                  <c:v>1.0615711252653928E-3</c:v>
                </c:pt>
                <c:pt idx="2">
                  <c:v>2.1231422505307855E-3</c:v>
                </c:pt>
                <c:pt idx="3">
                  <c:v>3.5385704175513091E-3</c:v>
                </c:pt>
                <c:pt idx="4">
                  <c:v>5.3078556263269636E-3</c:v>
                </c:pt>
                <c:pt idx="5">
                  <c:v>7.4309978768577496E-3</c:v>
                </c:pt>
                <c:pt idx="6">
                  <c:v>9.9079971691436661E-3</c:v>
                </c:pt>
                <c:pt idx="7">
                  <c:v>1.2561924982307147E-2</c:v>
                </c:pt>
                <c:pt idx="8">
                  <c:v>1.556970983722576E-2</c:v>
                </c:pt>
                <c:pt idx="9">
                  <c:v>1.8931351733899506E-2</c:v>
                </c:pt>
                <c:pt idx="10">
                  <c:v>2.2469922151450814E-2</c:v>
                </c:pt>
                <c:pt idx="11">
                  <c:v>2.6362349610757254E-2</c:v>
                </c:pt>
                <c:pt idx="12">
                  <c:v>3.0608634111818824E-2</c:v>
                </c:pt>
                <c:pt idx="13">
                  <c:v>3.5208775654635524E-2</c:v>
                </c:pt>
                <c:pt idx="14">
                  <c:v>4.0162774239207361E-2</c:v>
                </c:pt>
                <c:pt idx="15">
                  <c:v>4.5470629865534323E-2</c:v>
                </c:pt>
                <c:pt idx="16">
                  <c:v>5.1132342533616419E-2</c:v>
                </c:pt>
                <c:pt idx="17">
                  <c:v>5.7147912243453641E-2</c:v>
                </c:pt>
                <c:pt idx="18">
                  <c:v>6.3517338995045997E-2</c:v>
                </c:pt>
                <c:pt idx="19">
                  <c:v>7.0063694267515922E-2</c:v>
                </c:pt>
                <c:pt idx="20">
                  <c:v>7.6963906581740973E-2</c:v>
                </c:pt>
                <c:pt idx="21">
                  <c:v>8.4217975937721165E-2</c:v>
                </c:pt>
                <c:pt idx="22">
                  <c:v>9.1825902335456469E-2</c:v>
                </c:pt>
                <c:pt idx="23">
                  <c:v>9.9610757254069357E-2</c:v>
                </c:pt>
                <c:pt idx="24">
                  <c:v>0.10774946921443737</c:v>
                </c:pt>
                <c:pt idx="25">
                  <c:v>0.11624203821656051</c:v>
                </c:pt>
                <c:pt idx="26">
                  <c:v>0.12491153573956122</c:v>
                </c:pt>
                <c:pt idx="27">
                  <c:v>0.13375796178343949</c:v>
                </c:pt>
                <c:pt idx="28">
                  <c:v>0.14295824486907288</c:v>
                </c:pt>
                <c:pt idx="29">
                  <c:v>0.15233545647558386</c:v>
                </c:pt>
                <c:pt idx="30">
                  <c:v>0.16206652512384997</c:v>
                </c:pt>
                <c:pt idx="31">
                  <c:v>0.1721514508138712</c:v>
                </c:pt>
                <c:pt idx="32">
                  <c:v>0.18259023354564755</c:v>
                </c:pt>
                <c:pt idx="33">
                  <c:v>0.19338287331917905</c:v>
                </c:pt>
                <c:pt idx="34">
                  <c:v>0.20452937013446568</c:v>
                </c:pt>
                <c:pt idx="35">
                  <c:v>0.21602972399150744</c:v>
                </c:pt>
                <c:pt idx="36">
                  <c:v>0.22788393489030431</c:v>
                </c:pt>
                <c:pt idx="37">
                  <c:v>0.24009200283085633</c:v>
                </c:pt>
                <c:pt idx="38">
                  <c:v>0.2524769992922859</c:v>
                </c:pt>
                <c:pt idx="39">
                  <c:v>0.26521585279547061</c:v>
                </c:pt>
                <c:pt idx="40">
                  <c:v>0.27830856334041049</c:v>
                </c:pt>
                <c:pt idx="41">
                  <c:v>0.29175513092710548</c:v>
                </c:pt>
                <c:pt idx="42">
                  <c:v>0.30555555555555558</c:v>
                </c:pt>
                <c:pt idx="43">
                  <c:v>0.31953290870488321</c:v>
                </c:pt>
                <c:pt idx="44">
                  <c:v>0.33368719037508848</c:v>
                </c:pt>
                <c:pt idx="45">
                  <c:v>0.34801840056617128</c:v>
                </c:pt>
                <c:pt idx="46">
                  <c:v>0.36234961075725408</c:v>
                </c:pt>
                <c:pt idx="47">
                  <c:v>0.37685774946921446</c:v>
                </c:pt>
                <c:pt idx="48">
                  <c:v>0.39154281670205238</c:v>
                </c:pt>
                <c:pt idx="49">
                  <c:v>0.40640481245576787</c:v>
                </c:pt>
                <c:pt idx="50">
                  <c:v>0.42144373673036095</c:v>
                </c:pt>
                <c:pt idx="51">
                  <c:v>0.43665958952583156</c:v>
                </c:pt>
                <c:pt idx="52">
                  <c:v>0.45205237084217975</c:v>
                </c:pt>
                <c:pt idx="53">
                  <c:v>0.46744515215852794</c:v>
                </c:pt>
                <c:pt idx="54">
                  <c:v>0.48301486199575372</c:v>
                </c:pt>
                <c:pt idx="55">
                  <c:v>0.49893842887473461</c:v>
                </c:pt>
                <c:pt idx="56">
                  <c:v>0.5148619957537155</c:v>
                </c:pt>
                <c:pt idx="57">
                  <c:v>0.53096249115357397</c:v>
                </c:pt>
                <c:pt idx="58">
                  <c:v>0.54706298655343244</c:v>
                </c:pt>
                <c:pt idx="59">
                  <c:v>0.56316348195329091</c:v>
                </c:pt>
                <c:pt idx="60">
                  <c:v>0.57926397735314927</c:v>
                </c:pt>
                <c:pt idx="61">
                  <c:v>0.59536447275300775</c:v>
                </c:pt>
                <c:pt idx="62">
                  <c:v>0.61146496815286622</c:v>
                </c:pt>
                <c:pt idx="63">
                  <c:v>0.62756546355272469</c:v>
                </c:pt>
                <c:pt idx="64">
                  <c:v>0.64366595895258316</c:v>
                </c:pt>
                <c:pt idx="65">
                  <c:v>0.65976645435244163</c:v>
                </c:pt>
                <c:pt idx="66">
                  <c:v>0.67586694975230011</c:v>
                </c:pt>
                <c:pt idx="67">
                  <c:v>0.69196744515215858</c:v>
                </c:pt>
                <c:pt idx="68">
                  <c:v>0.70806794055201694</c:v>
                </c:pt>
                <c:pt idx="69">
                  <c:v>0.72416843595187541</c:v>
                </c:pt>
                <c:pt idx="70">
                  <c:v>0.74026893135173388</c:v>
                </c:pt>
                <c:pt idx="71">
                  <c:v>0.75636942675159236</c:v>
                </c:pt>
                <c:pt idx="72">
                  <c:v>0.77246992215145083</c:v>
                </c:pt>
                <c:pt idx="73">
                  <c:v>0.7885704175513093</c:v>
                </c:pt>
                <c:pt idx="74">
                  <c:v>0.80467091295116777</c:v>
                </c:pt>
                <c:pt idx="75">
                  <c:v>0.82094833687190372</c:v>
                </c:pt>
                <c:pt idx="76">
                  <c:v>0.83722576079263977</c:v>
                </c:pt>
                <c:pt idx="77">
                  <c:v>0.85350318471337583</c:v>
                </c:pt>
                <c:pt idx="78">
                  <c:v>0.86978060863411177</c:v>
                </c:pt>
                <c:pt idx="79">
                  <c:v>0.88605803255484783</c:v>
                </c:pt>
                <c:pt idx="80">
                  <c:v>0.90233545647558389</c:v>
                </c:pt>
                <c:pt idx="81">
                  <c:v>0.91861288039631994</c:v>
                </c:pt>
                <c:pt idx="82">
                  <c:v>0.93489030431705589</c:v>
                </c:pt>
                <c:pt idx="83">
                  <c:v>0.95116772823779194</c:v>
                </c:pt>
                <c:pt idx="84">
                  <c:v>0.967445152158528</c:v>
                </c:pt>
                <c:pt idx="85">
                  <c:v>0.98372257607926394</c:v>
                </c:pt>
                <c:pt idx="8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2D-D341-B444-728215A16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128879"/>
        <c:axId val="1127130527"/>
      </c:scatterChart>
      <c:valAx>
        <c:axId val="1127128879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% of Choices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27130527"/>
        <c:crosses val="autoZero"/>
        <c:crossBetween val="midCat"/>
      </c:valAx>
      <c:valAx>
        <c:axId val="112713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Propensity of Location Choice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319148936170212E-2"/>
              <c:y val="0.205550365142181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2712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695336159903101E-2"/>
          <c:y val="5.427873569628159E-2"/>
          <c:w val="0.88006028431966365"/>
          <c:h val="0.8167529856640259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Cumulative % of Choices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Sheet2!$G$2:$G$89</c:f>
              <c:numCache>
                <c:formatCode>0.0%</c:formatCode>
                <c:ptCount val="88"/>
                <c:pt idx="0">
                  <c:v>2.1739130434782608E-2</c:v>
                </c:pt>
                <c:pt idx="1">
                  <c:v>4.3478260869565216E-2</c:v>
                </c:pt>
                <c:pt idx="2">
                  <c:v>6.5217391304347824E-2</c:v>
                </c:pt>
                <c:pt idx="3">
                  <c:v>8.6956521739130432E-2</c:v>
                </c:pt>
                <c:pt idx="4">
                  <c:v>0.10869565217391304</c:v>
                </c:pt>
                <c:pt idx="5">
                  <c:v>0.13043478260869565</c:v>
                </c:pt>
                <c:pt idx="6">
                  <c:v>0.15217391304347827</c:v>
                </c:pt>
                <c:pt idx="7">
                  <c:v>0.16304347826086957</c:v>
                </c:pt>
                <c:pt idx="8">
                  <c:v>0.18478260869565216</c:v>
                </c:pt>
                <c:pt idx="9">
                  <c:v>0.20652173913043478</c:v>
                </c:pt>
                <c:pt idx="10">
                  <c:v>0.21739130434782608</c:v>
                </c:pt>
                <c:pt idx="11">
                  <c:v>0.2391304347826087</c:v>
                </c:pt>
                <c:pt idx="12">
                  <c:v>0.2608695652173913</c:v>
                </c:pt>
                <c:pt idx="13">
                  <c:v>0.28260869565217389</c:v>
                </c:pt>
                <c:pt idx="14">
                  <c:v>0.30434782608695654</c:v>
                </c:pt>
                <c:pt idx="15">
                  <c:v>0.32608695652173914</c:v>
                </c:pt>
                <c:pt idx="16">
                  <c:v>0.34782608695652173</c:v>
                </c:pt>
                <c:pt idx="17">
                  <c:v>0.36956521739130432</c:v>
                </c:pt>
                <c:pt idx="18">
                  <c:v>0.39130434782608697</c:v>
                </c:pt>
                <c:pt idx="19">
                  <c:v>0.40217391304347827</c:v>
                </c:pt>
                <c:pt idx="20">
                  <c:v>0.42391304347826086</c:v>
                </c:pt>
                <c:pt idx="21">
                  <c:v>0.44565217391304346</c:v>
                </c:pt>
                <c:pt idx="22">
                  <c:v>0.46739130434782611</c:v>
                </c:pt>
                <c:pt idx="23">
                  <c:v>0.47826086956521741</c:v>
                </c:pt>
                <c:pt idx="24">
                  <c:v>0.5</c:v>
                </c:pt>
                <c:pt idx="25">
                  <c:v>0.52173913043478259</c:v>
                </c:pt>
                <c:pt idx="26">
                  <c:v>0.53260869565217395</c:v>
                </c:pt>
                <c:pt idx="27">
                  <c:v>0.54347826086956519</c:v>
                </c:pt>
                <c:pt idx="28">
                  <c:v>0.56521739130434778</c:v>
                </c:pt>
                <c:pt idx="29">
                  <c:v>0.57608695652173914</c:v>
                </c:pt>
                <c:pt idx="30">
                  <c:v>0.59782608695652173</c:v>
                </c:pt>
                <c:pt idx="31">
                  <c:v>0.61956521739130432</c:v>
                </c:pt>
                <c:pt idx="32">
                  <c:v>0.64130434782608692</c:v>
                </c:pt>
                <c:pt idx="33">
                  <c:v>0.66304347826086951</c:v>
                </c:pt>
                <c:pt idx="34">
                  <c:v>0.68478260869565222</c:v>
                </c:pt>
                <c:pt idx="35">
                  <c:v>0.70652173913043481</c:v>
                </c:pt>
                <c:pt idx="36">
                  <c:v>0.72826086956521741</c:v>
                </c:pt>
                <c:pt idx="37">
                  <c:v>0.75</c:v>
                </c:pt>
                <c:pt idx="38">
                  <c:v>0.76086956521739135</c:v>
                </c:pt>
                <c:pt idx="39">
                  <c:v>0.78260869565217395</c:v>
                </c:pt>
                <c:pt idx="40">
                  <c:v>0.80434782608695654</c:v>
                </c:pt>
                <c:pt idx="41">
                  <c:v>0.82608695652173914</c:v>
                </c:pt>
                <c:pt idx="42">
                  <c:v>0.84782608695652173</c:v>
                </c:pt>
                <c:pt idx="43">
                  <c:v>0.85869565217391308</c:v>
                </c:pt>
                <c:pt idx="44">
                  <c:v>0.86956521739130432</c:v>
                </c:pt>
                <c:pt idx="45">
                  <c:v>0.88043478260869568</c:v>
                </c:pt>
                <c:pt idx="46">
                  <c:v>0.88043478260869568</c:v>
                </c:pt>
                <c:pt idx="47">
                  <c:v>0.89130434782608692</c:v>
                </c:pt>
                <c:pt idx="48">
                  <c:v>0.90217391304347827</c:v>
                </c:pt>
                <c:pt idx="49">
                  <c:v>0.91304347826086951</c:v>
                </c:pt>
                <c:pt idx="50">
                  <c:v>0.92391304347826086</c:v>
                </c:pt>
                <c:pt idx="51">
                  <c:v>0.93478260869565222</c:v>
                </c:pt>
                <c:pt idx="52">
                  <c:v>0.94565217391304346</c:v>
                </c:pt>
                <c:pt idx="53">
                  <c:v>0.94565217391304346</c:v>
                </c:pt>
                <c:pt idx="54">
                  <c:v>0.95652173913043481</c:v>
                </c:pt>
                <c:pt idx="55">
                  <c:v>0.97826086956521741</c:v>
                </c:pt>
                <c:pt idx="56">
                  <c:v>0.97826086956521741</c:v>
                </c:pt>
                <c:pt idx="57">
                  <c:v>0.98913043478260865</c:v>
                </c:pt>
                <c:pt idx="58">
                  <c:v>0.98913043478260865</c:v>
                </c:pt>
                <c:pt idx="59">
                  <c:v>0.98913043478260865</c:v>
                </c:pt>
                <c:pt idx="60">
                  <c:v>0.98913043478260865</c:v>
                </c:pt>
                <c:pt idx="61">
                  <c:v>0.98913043478260865</c:v>
                </c:pt>
                <c:pt idx="62">
                  <c:v>0.98913043478260865</c:v>
                </c:pt>
                <c:pt idx="63">
                  <c:v>0.98913043478260865</c:v>
                </c:pt>
                <c:pt idx="64">
                  <c:v>0.98913043478260865</c:v>
                </c:pt>
                <c:pt idx="65">
                  <c:v>0.98913043478260865</c:v>
                </c:pt>
                <c:pt idx="66">
                  <c:v>0.98913043478260865</c:v>
                </c:pt>
                <c:pt idx="67">
                  <c:v>0.98913043478260865</c:v>
                </c:pt>
                <c:pt idx="68">
                  <c:v>0.98913043478260865</c:v>
                </c:pt>
                <c:pt idx="69">
                  <c:v>0.98913043478260865</c:v>
                </c:pt>
                <c:pt idx="70">
                  <c:v>0.98913043478260865</c:v>
                </c:pt>
                <c:pt idx="71">
                  <c:v>0.98913043478260865</c:v>
                </c:pt>
                <c:pt idx="72">
                  <c:v>0.98913043478260865</c:v>
                </c:pt>
                <c:pt idx="73">
                  <c:v>0.98913043478260865</c:v>
                </c:pt>
                <c:pt idx="74">
                  <c:v>0.98913043478260865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</c:numCache>
            </c:numRef>
          </c:xVal>
          <c:yVal>
            <c:numRef>
              <c:f>Sheet2!$H$2:$H$89</c:f>
              <c:numCache>
                <c:formatCode>0.0%</c:formatCode>
                <c:ptCount val="88"/>
                <c:pt idx="0">
                  <c:v>3.5385704175513094E-4</c:v>
                </c:pt>
                <c:pt idx="1">
                  <c:v>1.0615711252653928E-3</c:v>
                </c:pt>
                <c:pt idx="2">
                  <c:v>2.1231422505307855E-3</c:v>
                </c:pt>
                <c:pt idx="3">
                  <c:v>3.5385704175513091E-3</c:v>
                </c:pt>
                <c:pt idx="4">
                  <c:v>5.3078556263269636E-3</c:v>
                </c:pt>
                <c:pt idx="5">
                  <c:v>7.4309978768577496E-3</c:v>
                </c:pt>
                <c:pt idx="6">
                  <c:v>9.9079971691436661E-3</c:v>
                </c:pt>
                <c:pt idx="7">
                  <c:v>1.2561924982307147E-2</c:v>
                </c:pt>
                <c:pt idx="8">
                  <c:v>1.556970983722576E-2</c:v>
                </c:pt>
                <c:pt idx="9">
                  <c:v>1.8931351733899506E-2</c:v>
                </c:pt>
                <c:pt idx="10">
                  <c:v>2.2469922151450814E-2</c:v>
                </c:pt>
                <c:pt idx="11">
                  <c:v>2.6362349610757254E-2</c:v>
                </c:pt>
                <c:pt idx="12">
                  <c:v>3.0608634111818824E-2</c:v>
                </c:pt>
                <c:pt idx="13">
                  <c:v>3.5208775654635524E-2</c:v>
                </c:pt>
                <c:pt idx="14">
                  <c:v>4.0162774239207361E-2</c:v>
                </c:pt>
                <c:pt idx="15">
                  <c:v>4.5470629865534323E-2</c:v>
                </c:pt>
                <c:pt idx="16">
                  <c:v>5.1132342533616419E-2</c:v>
                </c:pt>
                <c:pt idx="17">
                  <c:v>5.7147912243453641E-2</c:v>
                </c:pt>
                <c:pt idx="18">
                  <c:v>6.3517338995045997E-2</c:v>
                </c:pt>
                <c:pt idx="19">
                  <c:v>7.0063694267515922E-2</c:v>
                </c:pt>
                <c:pt idx="20">
                  <c:v>7.6963906581740973E-2</c:v>
                </c:pt>
                <c:pt idx="21">
                  <c:v>8.4217975937721165E-2</c:v>
                </c:pt>
                <c:pt idx="22">
                  <c:v>9.1825902335456469E-2</c:v>
                </c:pt>
                <c:pt idx="23">
                  <c:v>9.9610757254069357E-2</c:v>
                </c:pt>
                <c:pt idx="24">
                  <c:v>0.10774946921443737</c:v>
                </c:pt>
                <c:pt idx="25">
                  <c:v>0.11624203821656051</c:v>
                </c:pt>
                <c:pt idx="26">
                  <c:v>0.12491153573956122</c:v>
                </c:pt>
                <c:pt idx="27">
                  <c:v>0.13375796178343949</c:v>
                </c:pt>
                <c:pt idx="28">
                  <c:v>0.14295824486907288</c:v>
                </c:pt>
                <c:pt idx="29">
                  <c:v>0.15233545647558386</c:v>
                </c:pt>
                <c:pt idx="30">
                  <c:v>0.16206652512384997</c:v>
                </c:pt>
                <c:pt idx="31">
                  <c:v>0.1721514508138712</c:v>
                </c:pt>
                <c:pt idx="32">
                  <c:v>0.18259023354564755</c:v>
                </c:pt>
                <c:pt idx="33">
                  <c:v>0.19338287331917905</c:v>
                </c:pt>
                <c:pt idx="34">
                  <c:v>0.20452937013446568</c:v>
                </c:pt>
                <c:pt idx="35">
                  <c:v>0.21602972399150744</c:v>
                </c:pt>
                <c:pt idx="36">
                  <c:v>0.22788393489030431</c:v>
                </c:pt>
                <c:pt idx="37">
                  <c:v>0.24009200283085633</c:v>
                </c:pt>
                <c:pt idx="38">
                  <c:v>0.2524769992922859</c:v>
                </c:pt>
                <c:pt idx="39">
                  <c:v>0.26521585279547061</c:v>
                </c:pt>
                <c:pt idx="40">
                  <c:v>0.27830856334041049</c:v>
                </c:pt>
                <c:pt idx="41">
                  <c:v>0.29175513092710548</c:v>
                </c:pt>
                <c:pt idx="42">
                  <c:v>0.30555555555555558</c:v>
                </c:pt>
                <c:pt idx="43">
                  <c:v>0.31953290870488321</c:v>
                </c:pt>
                <c:pt idx="44">
                  <c:v>0.33368719037508848</c:v>
                </c:pt>
                <c:pt idx="45">
                  <c:v>0.34801840056617128</c:v>
                </c:pt>
                <c:pt idx="46">
                  <c:v>0.36234961075725408</c:v>
                </c:pt>
                <c:pt idx="47">
                  <c:v>0.37685774946921446</c:v>
                </c:pt>
                <c:pt idx="48">
                  <c:v>0.39154281670205238</c:v>
                </c:pt>
                <c:pt idx="49">
                  <c:v>0.40640481245576787</c:v>
                </c:pt>
                <c:pt idx="50">
                  <c:v>0.42144373673036095</c:v>
                </c:pt>
                <c:pt idx="51">
                  <c:v>0.43665958952583156</c:v>
                </c:pt>
                <c:pt idx="52">
                  <c:v>0.45205237084217975</c:v>
                </c:pt>
                <c:pt idx="53">
                  <c:v>0.46744515215852794</c:v>
                </c:pt>
                <c:pt idx="54">
                  <c:v>0.48301486199575372</c:v>
                </c:pt>
                <c:pt idx="55">
                  <c:v>0.49893842887473461</c:v>
                </c:pt>
                <c:pt idx="56">
                  <c:v>0.5148619957537155</c:v>
                </c:pt>
                <c:pt idx="57">
                  <c:v>0.53096249115357397</c:v>
                </c:pt>
                <c:pt idx="58">
                  <c:v>0.54706298655343244</c:v>
                </c:pt>
                <c:pt idx="59">
                  <c:v>0.56316348195329091</c:v>
                </c:pt>
                <c:pt idx="60">
                  <c:v>0.57926397735314927</c:v>
                </c:pt>
                <c:pt idx="61">
                  <c:v>0.59536447275300775</c:v>
                </c:pt>
                <c:pt idx="62">
                  <c:v>0.61146496815286622</c:v>
                </c:pt>
                <c:pt idx="63">
                  <c:v>0.62756546355272469</c:v>
                </c:pt>
                <c:pt idx="64">
                  <c:v>0.64366595895258316</c:v>
                </c:pt>
                <c:pt idx="65">
                  <c:v>0.65976645435244163</c:v>
                </c:pt>
                <c:pt idx="66">
                  <c:v>0.67586694975230011</c:v>
                </c:pt>
                <c:pt idx="67">
                  <c:v>0.69196744515215858</c:v>
                </c:pt>
                <c:pt idx="68">
                  <c:v>0.70806794055201694</c:v>
                </c:pt>
                <c:pt idx="69">
                  <c:v>0.72416843595187541</c:v>
                </c:pt>
                <c:pt idx="70">
                  <c:v>0.74026893135173388</c:v>
                </c:pt>
                <c:pt idx="71">
                  <c:v>0.75636942675159236</c:v>
                </c:pt>
                <c:pt idx="72">
                  <c:v>0.77246992215145083</c:v>
                </c:pt>
                <c:pt idx="73">
                  <c:v>0.7885704175513093</c:v>
                </c:pt>
                <c:pt idx="74">
                  <c:v>0.80467091295116777</c:v>
                </c:pt>
                <c:pt idx="75">
                  <c:v>0.82094833687190372</c:v>
                </c:pt>
                <c:pt idx="76">
                  <c:v>0.83722576079263977</c:v>
                </c:pt>
                <c:pt idx="77">
                  <c:v>0.85350318471337583</c:v>
                </c:pt>
                <c:pt idx="78">
                  <c:v>0.86978060863411177</c:v>
                </c:pt>
                <c:pt idx="79">
                  <c:v>0.88605803255484783</c:v>
                </c:pt>
                <c:pt idx="80">
                  <c:v>0.90233545647558389</c:v>
                </c:pt>
                <c:pt idx="81">
                  <c:v>0.91861288039631994</c:v>
                </c:pt>
                <c:pt idx="82">
                  <c:v>0.93489030431705589</c:v>
                </c:pt>
                <c:pt idx="83">
                  <c:v>0.95116772823779194</c:v>
                </c:pt>
                <c:pt idx="84">
                  <c:v>0.967445152158528</c:v>
                </c:pt>
                <c:pt idx="85">
                  <c:v>0.98372257607926394</c:v>
                </c:pt>
                <c:pt idx="8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38-984A-B20D-9EA9A2244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516912"/>
        <c:axId val="1359462144"/>
      </c:scatterChart>
      <c:valAx>
        <c:axId val="135951691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Propensity of Location</a:t>
                </a:r>
                <a:r>
                  <a:rPr lang="en-US" baseline="0"/>
                  <a:t> Choice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425489008444078"/>
              <c:y val="0.948427650509691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59462144"/>
        <c:crosses val="autoZero"/>
        <c:crossBetween val="midCat"/>
      </c:valAx>
      <c:valAx>
        <c:axId val="13594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% of</a:t>
                </a:r>
                <a:r>
                  <a:rPr lang="en-US" baseline="0"/>
                  <a:t> </a:t>
                </a:r>
                <a:r>
                  <a:rPr lang="en-US"/>
                  <a:t>Choices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35951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4</xdr:row>
      <xdr:rowOff>12700</xdr:rowOff>
    </xdr:from>
    <xdr:to>
      <xdr:col>17</xdr:col>
      <xdr:colOff>317500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40C46B-AB5B-224E-92D0-6939143D9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82550</xdr:colOff>
      <xdr:row>28</xdr:row>
      <xdr:rowOff>177800</xdr:rowOff>
    </xdr:from>
    <xdr:to>
      <xdr:col>17</xdr:col>
      <xdr:colOff>495300</xdr:colOff>
      <xdr:row>50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6F55CE-1B5A-5F40-81F9-9B5A9CCA5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50BE-8F95-B941-908C-77C5276CEE85}">
  <dimension ref="A1:AF178"/>
  <sheetViews>
    <sheetView tabSelected="1" zoomScale="85" zoomScaleNormal="85" workbookViewId="0">
      <selection activeCell="O121" sqref="O121"/>
    </sheetView>
  </sheetViews>
  <sheetFormatPr baseColWidth="10" defaultRowHeight="16" x14ac:dyDescent="0.2"/>
  <cols>
    <col min="3" max="3" width="15" style="32" customWidth="1"/>
    <col min="4" max="4" width="12.33203125" customWidth="1"/>
    <col min="5" max="5" width="11.5" customWidth="1"/>
    <col min="6" max="6" width="14.5" customWidth="1"/>
    <col min="7" max="7" width="17.33203125" style="29" customWidth="1"/>
    <col min="8" max="8" width="19.33203125" customWidth="1"/>
    <col min="9" max="9" width="10.5" customWidth="1"/>
    <col min="10" max="10" width="9.5" customWidth="1"/>
    <col min="11" max="14" width="13.5" customWidth="1"/>
    <col min="15" max="16" width="19.6640625" customWidth="1"/>
    <col min="17" max="17" width="13" customWidth="1"/>
    <col min="18" max="18" width="12.33203125" bestFit="1" customWidth="1"/>
    <col min="19" max="19" width="15" customWidth="1"/>
    <col min="20" max="20" width="17.1640625" customWidth="1"/>
    <col min="21" max="21" width="19.6640625" customWidth="1"/>
    <col min="22" max="22" width="11.33203125" bestFit="1" customWidth="1"/>
    <col min="23" max="23" width="11" bestFit="1" customWidth="1"/>
    <col min="24" max="24" width="16.5" customWidth="1"/>
    <col min="25" max="25" width="19.1640625" customWidth="1"/>
    <col min="26" max="26" width="13.1640625" customWidth="1"/>
    <col min="27" max="27" width="12" customWidth="1"/>
    <col min="28" max="28" width="12.6640625" customWidth="1"/>
    <col min="29" max="29" width="11.6640625" customWidth="1"/>
    <col min="30" max="30" width="12" customWidth="1"/>
  </cols>
  <sheetData>
    <row r="1" spans="1:27" x14ac:dyDescent="0.2">
      <c r="A1" s="55" t="s">
        <v>7</v>
      </c>
      <c r="C1" s="31" t="s">
        <v>6</v>
      </c>
      <c r="D1" s="11" t="s">
        <v>16</v>
      </c>
      <c r="E1" s="8" t="s">
        <v>5</v>
      </c>
      <c r="F1" s="8" t="s">
        <v>0</v>
      </c>
      <c r="G1" s="28" t="s">
        <v>4</v>
      </c>
      <c r="O1" s="1" t="s">
        <v>53</v>
      </c>
      <c r="P1" s="1">
        <f>SUM(K4:K90)</f>
        <v>-12.764119159586114</v>
      </c>
    </row>
    <row r="2" spans="1:27" x14ac:dyDescent="0.2">
      <c r="A2" s="56"/>
      <c r="B2" s="6" t="s">
        <v>11</v>
      </c>
      <c r="C2" s="32">
        <v>-3.4167709821181997</v>
      </c>
      <c r="D2">
        <v>-38.705944773513444</v>
      </c>
      <c r="E2">
        <v>-4.2053070588073354</v>
      </c>
      <c r="F2">
        <v>0.50278269149435662</v>
      </c>
      <c r="G2" s="29">
        <v>3.095930252502634</v>
      </c>
      <c r="S2" s="17"/>
      <c r="T2" s="17"/>
      <c r="U2" s="17"/>
      <c r="V2" s="17"/>
      <c r="W2" s="17"/>
      <c r="X2" s="17"/>
      <c r="Y2" s="17"/>
      <c r="Z2" s="17"/>
      <c r="AA2" s="17"/>
    </row>
    <row r="3" spans="1:27" x14ac:dyDescent="0.2">
      <c r="A3" s="4" t="s">
        <v>2</v>
      </c>
      <c r="B3" s="4" t="s">
        <v>1</v>
      </c>
      <c r="C3" s="33" t="s">
        <v>3</v>
      </c>
      <c r="D3" s="3" t="s">
        <v>16</v>
      </c>
      <c r="E3" s="8" t="s">
        <v>5</v>
      </c>
      <c r="F3" s="8" t="s">
        <v>0</v>
      </c>
      <c r="G3" s="30" t="s">
        <v>4</v>
      </c>
      <c r="H3" s="10" t="s">
        <v>12</v>
      </c>
      <c r="I3" s="10" t="s">
        <v>8</v>
      </c>
      <c r="J3" s="10" t="s">
        <v>9</v>
      </c>
      <c r="K3" s="10" t="s">
        <v>10</v>
      </c>
      <c r="L3" s="10" t="s">
        <v>52</v>
      </c>
      <c r="M3" s="10" t="s">
        <v>39</v>
      </c>
      <c r="N3" s="10" t="s">
        <v>40</v>
      </c>
      <c r="O3" s="5"/>
      <c r="P3" s="5"/>
      <c r="Q3" s="5" t="s">
        <v>8</v>
      </c>
      <c r="R3" s="5" t="s">
        <v>9</v>
      </c>
      <c r="S3" s="17"/>
      <c r="T3" s="17"/>
      <c r="U3" s="17"/>
      <c r="V3" s="17"/>
      <c r="Z3" s="17"/>
      <c r="AA3" s="17"/>
    </row>
    <row r="4" spans="1:27" x14ac:dyDescent="0.2">
      <c r="A4" s="53">
        <v>10652</v>
      </c>
      <c r="B4">
        <v>32</v>
      </c>
      <c r="C4" s="34">
        <f>(IF(G4&lt;1,1,0))+IF(D4&gt;1,1,0)</f>
        <v>1</v>
      </c>
      <c r="D4" s="2">
        <v>1.1000000000000001</v>
      </c>
      <c r="E4">
        <v>1</v>
      </c>
      <c r="F4">
        <v>110</v>
      </c>
      <c r="G4" s="29">
        <v>1.0652000000000001</v>
      </c>
      <c r="H4" s="7">
        <f>$C$2+SUMPRODUCT($D$2:$G$2,D4:G4)</f>
        <v>8.4052636775547054</v>
      </c>
      <c r="I4" s="7">
        <f>EXP(H4)/(1+EXP(H4))</f>
        <v>0.99977636321984253</v>
      </c>
      <c r="J4" s="7">
        <f t="shared" ref="J4:J35" si="0">IF(C4,I4,1-I4)</f>
        <v>0.99977636321984253</v>
      </c>
      <c r="K4" s="7">
        <f t="shared" ref="K4:K35" si="1">LN(J4)</f>
        <v>-2.2366179059109002E-4</v>
      </c>
      <c r="L4" s="7">
        <f>IF(K4&gt;-0.1,1,0)</f>
        <v>1</v>
      </c>
      <c r="M4" s="7">
        <f>2*((K4)-LN(3.4167))</f>
        <v>-2.4577976695137385</v>
      </c>
      <c r="N4" s="7">
        <v>-4</v>
      </c>
      <c r="O4" s="7"/>
      <c r="P4" s="37"/>
      <c r="Q4" s="37">
        <f>EXP(T106)/(1+EXP(T106))</f>
        <v>0.71151353966832287</v>
      </c>
      <c r="R4" s="17">
        <f>IF(C4,Q4,1-Q4)</f>
        <v>0.71151353966832287</v>
      </c>
      <c r="S4" s="17"/>
      <c r="T4" s="17"/>
      <c r="U4" s="17"/>
      <c r="V4" s="17"/>
      <c r="Z4" s="17"/>
      <c r="AA4" s="17"/>
    </row>
    <row r="5" spans="1:27" x14ac:dyDescent="0.2">
      <c r="A5" s="53">
        <v>10671</v>
      </c>
      <c r="B5">
        <v>33</v>
      </c>
      <c r="C5" s="34">
        <f t="shared" ref="C5:C67" si="2">(IF(G5&lt;1,1,0))+IF(D5&gt;1,1,0)</f>
        <v>1</v>
      </c>
      <c r="D5" s="2">
        <v>1.31</v>
      </c>
      <c r="E5">
        <v>1</v>
      </c>
      <c r="F5">
        <v>131</v>
      </c>
      <c r="G5" s="29">
        <v>1.0671000000000002</v>
      </c>
      <c r="H5" s="7">
        <f t="shared" ref="H5:H36" si="3">$C$2+SUMPRODUCT($D$2:$F$2,D5:F5)</f>
        <v>7.5376668915325613</v>
      </c>
      <c r="I5" s="7">
        <f t="shared" ref="I5:I35" si="4">EXP(H5)/(1+EXP(H5))</f>
        <v>0.9994676446756241</v>
      </c>
      <c r="J5" s="7">
        <f t="shared" si="0"/>
        <v>0.9994676446756241</v>
      </c>
      <c r="K5" s="7">
        <f t="shared" si="1"/>
        <v>-5.3249707578190467E-4</v>
      </c>
      <c r="L5" s="7">
        <f t="shared" ref="L5:L68" si="5">IF(K5&gt;-0.1,1,0)</f>
        <v>1</v>
      </c>
      <c r="M5" s="7">
        <f t="shared" ref="M5:M68" si="6">2*((K5)-LN(3.4167))</f>
        <v>-2.45841534008412</v>
      </c>
      <c r="N5" s="7">
        <v>-4</v>
      </c>
      <c r="O5" s="7"/>
      <c r="P5" s="37"/>
      <c r="Q5" s="37">
        <f>EXP(T107)/(1+EXP(T107))</f>
        <v>7.5866414528303727E-2</v>
      </c>
      <c r="R5" s="17">
        <f t="shared" ref="R5:R8" si="7">IF(C5,Q5,1-Q5)</f>
        <v>7.5866414528303727E-2</v>
      </c>
      <c r="S5" s="17"/>
      <c r="T5" s="17"/>
      <c r="U5" s="17"/>
      <c r="V5" s="17"/>
      <c r="Z5" s="17"/>
      <c r="AA5" s="17"/>
    </row>
    <row r="6" spans="1:27" x14ac:dyDescent="0.2">
      <c r="A6" s="53">
        <v>10627</v>
      </c>
      <c r="B6">
        <v>34</v>
      </c>
      <c r="C6" s="34">
        <f t="shared" si="2"/>
        <v>0</v>
      </c>
      <c r="D6" s="2">
        <v>0.65</v>
      </c>
      <c r="E6">
        <v>1</v>
      </c>
      <c r="F6">
        <v>65</v>
      </c>
      <c r="G6" s="29">
        <v>1.0627</v>
      </c>
      <c r="H6" s="7">
        <f t="shared" si="3"/>
        <v>-0.10006719657609686</v>
      </c>
      <c r="I6" s="7">
        <f t="shared" si="4"/>
        <v>0.47500405533313195</v>
      </c>
      <c r="J6" s="7">
        <f t="shared" si="0"/>
        <v>0.52499594466686805</v>
      </c>
      <c r="K6" s="7">
        <f t="shared" si="1"/>
        <v>-0.64436474086440787</v>
      </c>
      <c r="L6" s="7">
        <f t="shared" si="5"/>
        <v>0</v>
      </c>
      <c r="M6" s="7">
        <f t="shared" si="6"/>
        <v>-3.7460798276613723</v>
      </c>
      <c r="N6" s="7">
        <v>-4</v>
      </c>
      <c r="O6" s="7"/>
      <c r="P6" s="37"/>
      <c r="Q6" s="37">
        <f t="shared" ref="Q6:Q8" si="8">EXP(T108)/(1+EXP(T108))</f>
        <v>0.80417651634219878</v>
      </c>
      <c r="R6" s="17">
        <f>IF(C6,Q6,1-Q6)</f>
        <v>0.19582348365780122</v>
      </c>
      <c r="S6" s="17"/>
      <c r="T6" s="17"/>
      <c r="U6" s="17"/>
      <c r="V6" s="17"/>
      <c r="Z6" s="17"/>
      <c r="AA6" s="17"/>
    </row>
    <row r="7" spans="1:27" x14ac:dyDescent="0.2">
      <c r="A7" s="53">
        <v>5216</v>
      </c>
      <c r="B7">
        <v>35</v>
      </c>
      <c r="C7" s="34">
        <f t="shared" si="2"/>
        <v>2</v>
      </c>
      <c r="D7" s="2">
        <v>1.01</v>
      </c>
      <c r="E7">
        <v>1</v>
      </c>
      <c r="F7">
        <v>101</v>
      </c>
      <c r="G7" s="29">
        <v>0.52160000000000006</v>
      </c>
      <c r="H7" s="7">
        <f t="shared" si="3"/>
        <v>4.0659695787559063</v>
      </c>
      <c r="I7" s="7">
        <f t="shared" si="4"/>
        <v>0.98314268506249525</v>
      </c>
      <c r="J7" s="7">
        <f t="shared" si="0"/>
        <v>0.98314268506249525</v>
      </c>
      <c r="K7" s="7">
        <f t="shared" si="1"/>
        <v>-1.7001016710922471E-2</v>
      </c>
      <c r="L7" s="7">
        <f t="shared" si="5"/>
        <v>1</v>
      </c>
      <c r="M7" s="7">
        <f t="shared" si="6"/>
        <v>-2.4913523793544012</v>
      </c>
      <c r="N7" s="7">
        <v>-4</v>
      </c>
      <c r="O7" s="7"/>
      <c r="P7" s="37"/>
      <c r="Q7" s="37">
        <f t="shared" si="8"/>
        <v>0.50645415878835576</v>
      </c>
      <c r="R7" s="17">
        <f>IF(C7,Q7,1-Q7)</f>
        <v>0.50645415878835576</v>
      </c>
      <c r="S7" s="17"/>
      <c r="T7" s="17"/>
      <c r="U7" s="17"/>
      <c r="V7" s="17"/>
      <c r="Z7" s="17"/>
      <c r="AA7" s="17"/>
    </row>
    <row r="8" spans="1:27" x14ac:dyDescent="0.2">
      <c r="A8" s="53">
        <v>5087</v>
      </c>
      <c r="B8">
        <v>36</v>
      </c>
      <c r="C8" s="34">
        <f t="shared" si="2"/>
        <v>1</v>
      </c>
      <c r="D8" s="2">
        <v>1</v>
      </c>
      <c r="E8">
        <v>1</v>
      </c>
      <c r="F8">
        <v>100</v>
      </c>
      <c r="G8" s="29">
        <v>0.50870000000000004</v>
      </c>
      <c r="H8" s="7">
        <f t="shared" si="3"/>
        <v>3.9502463349966792</v>
      </c>
      <c r="I8" s="7">
        <f t="shared" si="4"/>
        <v>0.98111360311777429</v>
      </c>
      <c r="J8" s="7">
        <f t="shared" si="0"/>
        <v>0.98111360311777429</v>
      </c>
      <c r="K8" s="7">
        <f t="shared" si="1"/>
        <v>-1.9067022739435086E-2</v>
      </c>
      <c r="L8" s="7">
        <f t="shared" si="5"/>
        <v>1</v>
      </c>
      <c r="M8" s="7">
        <f t="shared" si="6"/>
        <v>-2.4954843914114266</v>
      </c>
      <c r="N8" s="7">
        <v>-4</v>
      </c>
      <c r="O8" s="7"/>
      <c r="P8" s="37"/>
      <c r="Q8" s="37">
        <f t="shared" si="8"/>
        <v>0.2974919441784814</v>
      </c>
      <c r="R8" s="17">
        <f t="shared" si="7"/>
        <v>0.2974919441784814</v>
      </c>
      <c r="S8" s="17"/>
      <c r="T8" s="17"/>
      <c r="U8" s="17"/>
      <c r="V8" s="17"/>
      <c r="Z8" s="17"/>
      <c r="AA8" s="17"/>
    </row>
    <row r="9" spans="1:27" x14ac:dyDescent="0.2">
      <c r="A9" s="53">
        <v>4985</v>
      </c>
      <c r="B9">
        <v>37</v>
      </c>
      <c r="C9" s="34">
        <f t="shared" si="2"/>
        <v>2</v>
      </c>
      <c r="D9" s="2">
        <v>1.06</v>
      </c>
      <c r="E9">
        <v>2</v>
      </c>
      <c r="F9">
        <v>106</v>
      </c>
      <c r="G9" s="29">
        <v>0.4985</v>
      </c>
      <c r="H9" s="7">
        <f t="shared" si="3"/>
        <v>0.43927873874467771</v>
      </c>
      <c r="I9" s="7">
        <f t="shared" si="4"/>
        <v>0.60808715521427625</v>
      </c>
      <c r="J9" s="7">
        <f t="shared" si="0"/>
        <v>0.60808715521427625</v>
      </c>
      <c r="K9" s="7">
        <f t="shared" si="1"/>
        <v>-0.49743705989732395</v>
      </c>
      <c r="L9" s="7">
        <f t="shared" si="5"/>
        <v>0</v>
      </c>
      <c r="M9" s="7">
        <f t="shared" si="6"/>
        <v>-3.4522244657272041</v>
      </c>
      <c r="N9" s="7">
        <v>-4</v>
      </c>
      <c r="O9" s="7"/>
      <c r="P9" s="37"/>
      <c r="Q9" s="17"/>
      <c r="R9" s="12"/>
      <c r="S9" s="17"/>
      <c r="T9" s="17"/>
      <c r="U9" s="17"/>
      <c r="V9" s="17"/>
      <c r="Z9" s="17"/>
      <c r="AA9" s="17"/>
    </row>
    <row r="10" spans="1:27" x14ac:dyDescent="0.2">
      <c r="A10" s="53">
        <v>4622</v>
      </c>
      <c r="B10">
        <v>38</v>
      </c>
      <c r="C10" s="34">
        <f t="shared" si="2"/>
        <v>1</v>
      </c>
      <c r="D10" s="2">
        <v>0.65</v>
      </c>
      <c r="E10">
        <v>1</v>
      </c>
      <c r="F10">
        <v>65</v>
      </c>
      <c r="G10" s="29">
        <v>0.4622</v>
      </c>
      <c r="H10" s="7">
        <f t="shared" si="3"/>
        <v>-0.10006719657609686</v>
      </c>
      <c r="I10" s="7">
        <f t="shared" si="4"/>
        <v>0.47500405533313195</v>
      </c>
      <c r="J10" s="7">
        <f t="shared" si="0"/>
        <v>0.47500405533313195</v>
      </c>
      <c r="K10" s="7">
        <f t="shared" si="1"/>
        <v>-0.74443193744050473</v>
      </c>
      <c r="L10" s="7">
        <f t="shared" si="5"/>
        <v>0</v>
      </c>
      <c r="M10" s="7">
        <f t="shared" si="6"/>
        <v>-3.946214220813566</v>
      </c>
      <c r="N10" s="7">
        <v>-4</v>
      </c>
      <c r="O10" s="7"/>
      <c r="P10" s="37"/>
      <c r="Q10" s="12"/>
      <c r="R10" s="12"/>
      <c r="S10" s="17"/>
      <c r="T10" s="17"/>
      <c r="U10" s="17"/>
      <c r="V10" s="17"/>
      <c r="Z10" s="17"/>
      <c r="AA10" s="17"/>
    </row>
    <row r="11" spans="1:27" ht="19" x14ac:dyDescent="0.25">
      <c r="A11" s="53">
        <v>4537</v>
      </c>
      <c r="B11">
        <v>39</v>
      </c>
      <c r="C11" s="34">
        <v>0</v>
      </c>
      <c r="D11" s="2">
        <v>0.44</v>
      </c>
      <c r="E11">
        <v>1</v>
      </c>
      <c r="F11">
        <v>44</v>
      </c>
      <c r="G11" s="29">
        <v>0.45370000000000005</v>
      </c>
      <c r="H11" s="7">
        <f t="shared" si="3"/>
        <v>-2.5302553155197582</v>
      </c>
      <c r="I11" s="7">
        <f t="shared" si="4"/>
        <v>7.3764200770672875E-2</v>
      </c>
      <c r="J11" s="7">
        <f t="shared" si="0"/>
        <v>0.92623579922932708</v>
      </c>
      <c r="K11" s="7">
        <f t="shared" si="1"/>
        <v>-7.6626433955682083E-2</v>
      </c>
      <c r="L11" s="7">
        <f t="shared" si="5"/>
        <v>1</v>
      </c>
      <c r="M11" s="7">
        <f t="shared" si="6"/>
        <v>-2.6106032138439206</v>
      </c>
      <c r="N11" s="7">
        <v>-4</v>
      </c>
      <c r="O11" s="7"/>
      <c r="P11" s="37"/>
      <c r="Q11" s="17"/>
      <c r="R11" s="17"/>
      <c r="S11" s="17"/>
      <c r="T11" s="17"/>
      <c r="U11" s="17"/>
      <c r="V11" s="17"/>
      <c r="X11" s="52" t="s">
        <v>51</v>
      </c>
    </row>
    <row r="12" spans="1:27" ht="17" thickBot="1" x14ac:dyDescent="0.25">
      <c r="A12" s="53">
        <v>4289</v>
      </c>
      <c r="B12">
        <v>40</v>
      </c>
      <c r="C12" s="34">
        <f t="shared" si="2"/>
        <v>1</v>
      </c>
      <c r="D12" s="2">
        <v>0.73</v>
      </c>
      <c r="E12">
        <v>1</v>
      </c>
      <c r="F12">
        <v>73</v>
      </c>
      <c r="G12" s="29">
        <v>0.4289</v>
      </c>
      <c r="H12" s="7">
        <f t="shared" si="3"/>
        <v>0.82571875349767687</v>
      </c>
      <c r="I12" s="7">
        <f t="shared" si="4"/>
        <v>0.69544892251808776</v>
      </c>
      <c r="J12" s="7">
        <f t="shared" si="0"/>
        <v>0.69544892251808776</v>
      </c>
      <c r="K12" s="7">
        <f t="shared" si="1"/>
        <v>-0.36319771026072112</v>
      </c>
      <c r="L12" s="7">
        <f t="shared" si="5"/>
        <v>0</v>
      </c>
      <c r="M12" s="7">
        <f t="shared" si="6"/>
        <v>-3.1837457664539985</v>
      </c>
      <c r="N12" s="7">
        <v>-4</v>
      </c>
      <c r="O12" s="7"/>
      <c r="P12" s="37"/>
      <c r="Q12" s="17"/>
      <c r="R12" s="17"/>
      <c r="S12" s="17"/>
      <c r="T12" s="17"/>
      <c r="U12" s="17"/>
      <c r="V12" s="17"/>
    </row>
    <row r="13" spans="1:27" x14ac:dyDescent="0.2">
      <c r="A13" s="53">
        <v>3865</v>
      </c>
      <c r="B13">
        <v>41</v>
      </c>
      <c r="C13" s="34">
        <f t="shared" si="2"/>
        <v>2</v>
      </c>
      <c r="D13" s="2">
        <v>2.8</v>
      </c>
      <c r="E13">
        <v>2</v>
      </c>
      <c r="F13">
        <v>280</v>
      </c>
      <c r="G13" s="29">
        <v>0.38650000000000001</v>
      </c>
      <c r="H13" s="7">
        <f t="shared" si="3"/>
        <v>20.575123152849351</v>
      </c>
      <c r="I13" s="35">
        <f t="shared" si="4"/>
        <v>0.99999999884032165</v>
      </c>
      <c r="J13" s="7">
        <f t="shared" si="0"/>
        <v>0.99999999884032165</v>
      </c>
      <c r="K13" s="7">
        <f t="shared" si="1"/>
        <v>-1.1596783540187209E-9</v>
      </c>
      <c r="L13" s="7">
        <f t="shared" si="5"/>
        <v>1</v>
      </c>
      <c r="M13" s="7">
        <f t="shared" si="6"/>
        <v>-2.457350348251913</v>
      </c>
      <c r="N13" s="7">
        <v>-4</v>
      </c>
      <c r="O13" s="7"/>
      <c r="P13" s="37"/>
      <c r="Q13" s="16"/>
      <c r="R13" s="16"/>
      <c r="S13" s="16"/>
      <c r="T13" s="16"/>
      <c r="U13" s="16"/>
      <c r="V13" s="16"/>
      <c r="X13" s="15" t="s">
        <v>17</v>
      </c>
      <c r="Y13" s="15"/>
    </row>
    <row r="14" spans="1:27" x14ac:dyDescent="0.2">
      <c r="A14" s="53">
        <v>3795</v>
      </c>
      <c r="B14">
        <v>42</v>
      </c>
      <c r="C14" s="34">
        <f t="shared" si="2"/>
        <v>2</v>
      </c>
      <c r="D14" s="2">
        <v>1.5</v>
      </c>
      <c r="E14">
        <v>2</v>
      </c>
      <c r="F14">
        <v>150</v>
      </c>
      <c r="G14" s="29">
        <v>0.3795</v>
      </c>
      <c r="H14" s="7">
        <f t="shared" si="3"/>
        <v>5.5311014641504475</v>
      </c>
      <c r="I14" s="7">
        <f t="shared" si="4"/>
        <v>0.99605400942817823</v>
      </c>
      <c r="J14" s="7">
        <f t="shared" si="0"/>
        <v>0.99605400942817823</v>
      </c>
      <c r="K14" s="7">
        <f t="shared" si="1"/>
        <v>-3.9537965342210111E-3</v>
      </c>
      <c r="L14" s="7">
        <f t="shared" si="5"/>
        <v>1</v>
      </c>
      <c r="M14" s="7">
        <f t="shared" si="6"/>
        <v>-2.4652579390009985</v>
      </c>
      <c r="N14" s="7">
        <v>-4</v>
      </c>
      <c r="O14" s="7"/>
      <c r="P14" s="37"/>
      <c r="Q14" s="12"/>
      <c r="R14" s="12"/>
      <c r="S14" s="12"/>
      <c r="T14" s="12"/>
      <c r="U14" s="12"/>
      <c r="V14" s="12"/>
      <c r="X14" s="12" t="s">
        <v>18</v>
      </c>
      <c r="Y14" s="12">
        <v>0.75642475453309366</v>
      </c>
    </row>
    <row r="15" spans="1:27" x14ac:dyDescent="0.2">
      <c r="A15" s="53">
        <v>3506</v>
      </c>
      <c r="B15">
        <v>43</v>
      </c>
      <c r="C15" s="34">
        <v>0</v>
      </c>
      <c r="D15" s="2">
        <v>0.46</v>
      </c>
      <c r="E15">
        <v>1</v>
      </c>
      <c r="F15">
        <v>46</v>
      </c>
      <c r="G15" s="29">
        <v>0.35060000000000002</v>
      </c>
      <c r="H15" s="7">
        <f t="shared" si="3"/>
        <v>-2.2988088280013148</v>
      </c>
      <c r="I15" s="7">
        <f t="shared" si="4"/>
        <v>9.1221661423659645E-2</v>
      </c>
      <c r="J15" s="7">
        <f t="shared" si="0"/>
        <v>0.90877833857634038</v>
      </c>
      <c r="K15" s="7">
        <f t="shared" si="1"/>
        <v>-9.5654066492600318E-2</v>
      </c>
      <c r="L15" s="7">
        <f t="shared" si="5"/>
        <v>1</v>
      </c>
      <c r="M15" s="7">
        <f t="shared" si="6"/>
        <v>-2.6486584789177567</v>
      </c>
      <c r="N15" s="7">
        <v>-4</v>
      </c>
      <c r="O15" s="7"/>
      <c r="P15" s="37"/>
      <c r="Q15" s="12"/>
      <c r="R15" s="12"/>
      <c r="S15" s="12"/>
      <c r="T15" s="12"/>
      <c r="U15" s="12"/>
      <c r="V15" s="12"/>
      <c r="X15" s="12" t="s">
        <v>19</v>
      </c>
      <c r="Y15" s="12">
        <v>0.57217840927045094</v>
      </c>
    </row>
    <row r="16" spans="1:27" x14ac:dyDescent="0.2">
      <c r="A16" s="53">
        <v>3478</v>
      </c>
      <c r="B16">
        <v>44</v>
      </c>
      <c r="C16" s="34">
        <f t="shared" si="2"/>
        <v>2</v>
      </c>
      <c r="D16" s="2">
        <v>7.54</v>
      </c>
      <c r="E16">
        <v>2</v>
      </c>
      <c r="F16">
        <v>754</v>
      </c>
      <c r="G16" s="29">
        <v>0.3478</v>
      </c>
      <c r="H16" s="7">
        <f t="shared" si="3"/>
        <v>75.427940694720618</v>
      </c>
      <c r="I16" s="7">
        <f t="shared" si="4"/>
        <v>1</v>
      </c>
      <c r="J16" s="7">
        <f t="shared" si="0"/>
        <v>1</v>
      </c>
      <c r="K16" s="7">
        <f t="shared" si="1"/>
        <v>0</v>
      </c>
      <c r="L16" s="7">
        <f t="shared" si="5"/>
        <v>1</v>
      </c>
      <c r="M16" s="7">
        <f t="shared" si="6"/>
        <v>-2.4573503459325563</v>
      </c>
      <c r="N16" s="7">
        <v>-4</v>
      </c>
      <c r="O16" s="7"/>
      <c r="P16" s="37"/>
      <c r="Q16" s="12"/>
      <c r="R16" s="12"/>
      <c r="S16" s="12"/>
      <c r="T16" s="12"/>
      <c r="U16" s="12"/>
      <c r="V16" s="12"/>
      <c r="X16" s="12" t="s">
        <v>20</v>
      </c>
      <c r="Y16" s="12">
        <v>0.55130906338120467</v>
      </c>
    </row>
    <row r="17" spans="1:32" x14ac:dyDescent="0.2">
      <c r="A17" s="53">
        <v>3407</v>
      </c>
      <c r="B17">
        <v>45</v>
      </c>
      <c r="C17" s="34">
        <f t="shared" si="2"/>
        <v>2</v>
      </c>
      <c r="D17" s="2">
        <v>11.68</v>
      </c>
      <c r="E17">
        <v>2</v>
      </c>
      <c r="F17">
        <v>1168</v>
      </c>
      <c r="G17" s="29">
        <v>0.3407</v>
      </c>
      <c r="H17" s="7">
        <f t="shared" si="3"/>
        <v>123.33736361103858</v>
      </c>
      <c r="I17" s="7">
        <f t="shared" si="4"/>
        <v>1</v>
      </c>
      <c r="J17" s="7">
        <f t="shared" si="0"/>
        <v>1</v>
      </c>
      <c r="K17" s="7">
        <f t="shared" si="1"/>
        <v>0</v>
      </c>
      <c r="L17" s="7">
        <f t="shared" si="5"/>
        <v>1</v>
      </c>
      <c r="M17" s="7">
        <f t="shared" si="6"/>
        <v>-2.4573503459325563</v>
      </c>
      <c r="N17" s="7">
        <v>-4</v>
      </c>
      <c r="O17" s="7"/>
      <c r="P17" s="37"/>
      <c r="Q17" s="17"/>
      <c r="R17" s="17"/>
      <c r="S17" s="17"/>
      <c r="T17" s="17"/>
      <c r="U17" s="17"/>
      <c r="V17" s="17"/>
      <c r="X17" s="12" t="s">
        <v>21</v>
      </c>
      <c r="Y17" s="12">
        <v>0.589968057632271</v>
      </c>
    </row>
    <row r="18" spans="1:32" ht="17" thickBot="1" x14ac:dyDescent="0.25">
      <c r="A18" s="53">
        <v>3378</v>
      </c>
      <c r="B18">
        <v>46</v>
      </c>
      <c r="C18" s="34">
        <f t="shared" si="2"/>
        <v>2</v>
      </c>
      <c r="D18" s="2">
        <v>5.0999999999999996</v>
      </c>
      <c r="E18">
        <v>2</v>
      </c>
      <c r="F18">
        <v>510</v>
      </c>
      <c r="G18" s="29">
        <v>0.33779999999999999</v>
      </c>
      <c r="H18" s="7">
        <f t="shared" si="3"/>
        <v>47.191469217470434</v>
      </c>
      <c r="I18" s="7">
        <f t="shared" si="4"/>
        <v>1</v>
      </c>
      <c r="J18" s="7">
        <f t="shared" si="0"/>
        <v>1</v>
      </c>
      <c r="K18" s="7">
        <f t="shared" si="1"/>
        <v>0</v>
      </c>
      <c r="L18" s="7">
        <f t="shared" si="5"/>
        <v>1</v>
      </c>
      <c r="M18" s="7">
        <f t="shared" si="6"/>
        <v>-2.4573503459325563</v>
      </c>
      <c r="N18" s="7">
        <v>-4</v>
      </c>
      <c r="O18" s="7"/>
      <c r="P18" s="37"/>
      <c r="Q18" s="16"/>
      <c r="R18" s="16"/>
      <c r="S18" s="16"/>
      <c r="T18" s="16"/>
      <c r="U18" s="16"/>
      <c r="V18" s="16"/>
      <c r="W18" s="16"/>
      <c r="X18" s="13" t="s">
        <v>22</v>
      </c>
      <c r="Y18" s="13">
        <v>87</v>
      </c>
    </row>
    <row r="19" spans="1:32" x14ac:dyDescent="0.2">
      <c r="A19" s="53">
        <v>3273</v>
      </c>
      <c r="B19">
        <v>47</v>
      </c>
      <c r="C19" s="34">
        <f t="shared" si="2"/>
        <v>2</v>
      </c>
      <c r="D19" s="2">
        <v>1.78</v>
      </c>
      <c r="E19">
        <v>1</v>
      </c>
      <c r="F19">
        <v>178</v>
      </c>
      <c r="G19" s="29">
        <v>0.32730000000000004</v>
      </c>
      <c r="H19" s="7">
        <f t="shared" si="3"/>
        <v>12.976659348216012</v>
      </c>
      <c r="I19" s="7">
        <f t="shared" si="4"/>
        <v>0.99999768629786834</v>
      </c>
      <c r="J19" s="7">
        <f t="shared" si="0"/>
        <v>0.99999768629786834</v>
      </c>
      <c r="K19" s="7">
        <f t="shared" si="1"/>
        <v>-2.31370480827506E-6</v>
      </c>
      <c r="L19" s="7">
        <f t="shared" si="5"/>
        <v>1</v>
      </c>
      <c r="M19" s="7">
        <f t="shared" si="6"/>
        <v>-2.4573549733421727</v>
      </c>
      <c r="N19" s="7">
        <v>-4</v>
      </c>
      <c r="O19" s="7"/>
      <c r="P19" s="37"/>
      <c r="Q19" s="12"/>
      <c r="R19" s="27"/>
      <c r="S19" s="27"/>
      <c r="T19" s="27"/>
      <c r="U19" s="27"/>
      <c r="V19" s="12"/>
      <c r="W19" s="12"/>
    </row>
    <row r="20" spans="1:32" ht="17" thickBot="1" x14ac:dyDescent="0.25">
      <c r="A20" s="53">
        <v>3073</v>
      </c>
      <c r="B20">
        <v>48</v>
      </c>
      <c r="C20" s="34">
        <f t="shared" si="2"/>
        <v>2</v>
      </c>
      <c r="D20" s="2">
        <v>2.5499999999999998</v>
      </c>
      <c r="E20">
        <v>1</v>
      </c>
      <c r="F20">
        <v>255</v>
      </c>
      <c r="G20" s="29">
        <v>0.30730000000000002</v>
      </c>
      <c r="H20" s="7">
        <f t="shared" si="3"/>
        <v>21.887349117676116</v>
      </c>
      <c r="I20" s="7">
        <f t="shared" si="4"/>
        <v>0.9999999996877913</v>
      </c>
      <c r="J20" s="7">
        <f t="shared" si="0"/>
        <v>0.9999999996877913</v>
      </c>
      <c r="K20" s="7">
        <f t="shared" si="1"/>
        <v>-3.1220870338344142E-10</v>
      </c>
      <c r="L20" s="7">
        <f t="shared" si="5"/>
        <v>1</v>
      </c>
      <c r="M20" s="7">
        <f t="shared" si="6"/>
        <v>-2.4573503465569737</v>
      </c>
      <c r="N20" s="7">
        <v>-4</v>
      </c>
      <c r="O20" s="7"/>
      <c r="P20" s="37"/>
      <c r="Q20" s="12"/>
      <c r="R20" s="27"/>
      <c r="S20" s="27"/>
      <c r="T20" s="27"/>
      <c r="U20" s="27"/>
      <c r="V20" s="12"/>
      <c r="W20" s="12"/>
      <c r="X20" t="s">
        <v>23</v>
      </c>
    </row>
    <row r="21" spans="1:32" x14ac:dyDescent="0.2">
      <c r="A21" s="53">
        <v>2846</v>
      </c>
      <c r="B21">
        <v>49</v>
      </c>
      <c r="C21" s="34">
        <f t="shared" si="2"/>
        <v>2</v>
      </c>
      <c r="D21" s="2">
        <v>1.59</v>
      </c>
      <c r="E21">
        <v>1</v>
      </c>
      <c r="F21">
        <v>159</v>
      </c>
      <c r="G21" s="29">
        <v>0.28460000000000002</v>
      </c>
      <c r="H21" s="7">
        <f t="shared" si="3"/>
        <v>10.777917716790791</v>
      </c>
      <c r="I21" s="7">
        <f t="shared" si="4"/>
        <v>0.9999791454534086</v>
      </c>
      <c r="J21" s="7">
        <f t="shared" si="0"/>
        <v>0.9999791454534086</v>
      </c>
      <c r="K21" s="7">
        <f t="shared" si="1"/>
        <v>-2.085476405047796E-5</v>
      </c>
      <c r="L21" s="7">
        <f t="shared" si="5"/>
        <v>1</v>
      </c>
      <c r="M21" s="7">
        <f t="shared" si="6"/>
        <v>-2.4573920554606574</v>
      </c>
      <c r="N21" s="7">
        <v>-4</v>
      </c>
      <c r="O21" s="7"/>
      <c r="P21" s="37"/>
      <c r="Q21" s="12"/>
      <c r="R21" s="27"/>
      <c r="S21" s="27"/>
      <c r="T21" s="27"/>
      <c r="U21" s="27"/>
      <c r="V21" s="12"/>
      <c r="W21" s="12"/>
      <c r="X21" s="14"/>
      <c r="Y21" s="14" t="s">
        <v>27</v>
      </c>
      <c r="Z21" s="14" t="s">
        <v>28</v>
      </c>
      <c r="AA21" s="14" t="s">
        <v>29</v>
      </c>
      <c r="AB21" s="14" t="s">
        <v>30</v>
      </c>
      <c r="AC21" s="14" t="s">
        <v>31</v>
      </c>
    </row>
    <row r="22" spans="1:32" x14ac:dyDescent="0.2">
      <c r="A22" s="53">
        <v>2649</v>
      </c>
      <c r="B22">
        <v>50</v>
      </c>
      <c r="C22" s="34">
        <f t="shared" si="2"/>
        <v>2</v>
      </c>
      <c r="D22" s="2">
        <v>4.04</v>
      </c>
      <c r="E22">
        <v>1</v>
      </c>
      <c r="F22">
        <v>404</v>
      </c>
      <c r="G22" s="29">
        <v>0.26490000000000002</v>
      </c>
      <c r="H22" s="7">
        <f t="shared" si="3"/>
        <v>39.130112437800229</v>
      </c>
      <c r="I22" s="7">
        <f t="shared" si="4"/>
        <v>1</v>
      </c>
      <c r="J22" s="7">
        <f t="shared" si="0"/>
        <v>1</v>
      </c>
      <c r="K22" s="7">
        <f t="shared" si="1"/>
        <v>0</v>
      </c>
      <c r="L22" s="7">
        <f t="shared" si="5"/>
        <v>1</v>
      </c>
      <c r="M22" s="7">
        <f t="shared" si="6"/>
        <v>-2.4573503459325563</v>
      </c>
      <c r="N22" s="7">
        <v>-4</v>
      </c>
      <c r="O22" s="7"/>
      <c r="P22" s="37"/>
      <c r="Q22" s="12"/>
      <c r="R22" s="27"/>
      <c r="S22" s="27"/>
      <c r="T22" s="27"/>
      <c r="U22" s="27"/>
      <c r="V22" s="12"/>
      <c r="W22" s="12"/>
      <c r="X22" s="12" t="s">
        <v>24</v>
      </c>
      <c r="Y22" s="12">
        <v>4</v>
      </c>
      <c r="Z22" s="12">
        <v>38.171534337996469</v>
      </c>
      <c r="AA22" s="12">
        <v>9.5428835844991173</v>
      </c>
      <c r="AB22" s="12">
        <v>27.417170250903126</v>
      </c>
      <c r="AC22" s="12">
        <v>1.8630088234129378E-14</v>
      </c>
    </row>
    <row r="23" spans="1:32" x14ac:dyDescent="0.2">
      <c r="A23" s="53">
        <v>2606</v>
      </c>
      <c r="B23">
        <v>51</v>
      </c>
      <c r="C23" s="34">
        <f t="shared" si="2"/>
        <v>2</v>
      </c>
      <c r="D23" s="2">
        <v>1.1399999999999999</v>
      </c>
      <c r="E23">
        <v>1</v>
      </c>
      <c r="F23">
        <v>114</v>
      </c>
      <c r="G23" s="29">
        <v>0.2606</v>
      </c>
      <c r="H23" s="7">
        <f t="shared" si="3"/>
        <v>5.5703717476257939</v>
      </c>
      <c r="I23" s="7">
        <f t="shared" si="4"/>
        <v>0.996205389755078</v>
      </c>
      <c r="J23" s="7">
        <f t="shared" si="0"/>
        <v>0.996205389755078</v>
      </c>
      <c r="K23" s="7">
        <f t="shared" si="1"/>
        <v>-3.8018280433175064E-3</v>
      </c>
      <c r="L23" s="7">
        <f t="shared" si="5"/>
        <v>1</v>
      </c>
      <c r="M23" s="7">
        <f t="shared" si="6"/>
        <v>-2.4649540020191911</v>
      </c>
      <c r="N23" s="7">
        <v>-4</v>
      </c>
      <c r="O23" s="7"/>
      <c r="P23" s="37"/>
      <c r="Q23" s="12"/>
      <c r="R23" s="27"/>
      <c r="S23" s="27"/>
      <c r="T23" s="27"/>
      <c r="U23" s="27"/>
      <c r="V23" s="12"/>
      <c r="W23" s="12"/>
      <c r="X23" s="12" t="s">
        <v>25</v>
      </c>
      <c r="Y23" s="12">
        <v>82</v>
      </c>
      <c r="Z23" s="12">
        <v>28.541109340164361</v>
      </c>
      <c r="AA23" s="12">
        <v>0.34806230902639462</v>
      </c>
      <c r="AB23" s="12"/>
      <c r="AC23" s="12"/>
    </row>
    <row r="24" spans="1:32" ht="17" thickBot="1" x14ac:dyDescent="0.25">
      <c r="A24" s="53">
        <v>36</v>
      </c>
      <c r="B24">
        <v>52</v>
      </c>
      <c r="C24" s="34">
        <f t="shared" si="2"/>
        <v>2</v>
      </c>
      <c r="D24" s="18">
        <v>1.05</v>
      </c>
      <c r="E24" s="17">
        <v>1</v>
      </c>
      <c r="F24" s="17">
        <v>105</v>
      </c>
      <c r="G24" s="29">
        <v>3.6000000000000003E-3</v>
      </c>
      <c r="H24" s="7">
        <f t="shared" si="3"/>
        <v>4.5288625537927931</v>
      </c>
      <c r="I24" s="7">
        <f t="shared" si="4"/>
        <v>0.98932229836327634</v>
      </c>
      <c r="J24" s="7">
        <f t="shared" si="0"/>
        <v>0.98932229836327634</v>
      </c>
      <c r="K24" s="7">
        <f t="shared" si="1"/>
        <v>-1.0735117370656784E-2</v>
      </c>
      <c r="L24" s="7">
        <f t="shared" si="5"/>
        <v>1</v>
      </c>
      <c r="M24" s="7">
        <f t="shared" si="6"/>
        <v>-2.4788205806738697</v>
      </c>
      <c r="N24" s="7">
        <v>-4</v>
      </c>
      <c r="O24" s="7"/>
      <c r="P24" s="37"/>
      <c r="X24" s="13" t="s">
        <v>26</v>
      </c>
      <c r="Y24" s="13">
        <v>86</v>
      </c>
      <c r="Z24" s="13">
        <v>66.712643678160831</v>
      </c>
      <c r="AA24" s="13"/>
      <c r="AB24" s="13"/>
      <c r="AC24" s="13"/>
    </row>
    <row r="25" spans="1:32" ht="17" thickBot="1" x14ac:dyDescent="0.25">
      <c r="A25" s="53">
        <v>44</v>
      </c>
      <c r="B25">
        <v>53</v>
      </c>
      <c r="C25" s="34">
        <f t="shared" si="2"/>
        <v>2</v>
      </c>
      <c r="D25" s="2">
        <v>1.39</v>
      </c>
      <c r="E25">
        <v>1</v>
      </c>
      <c r="F25">
        <v>139</v>
      </c>
      <c r="G25" s="29">
        <v>4.4000000000000003E-3</v>
      </c>
      <c r="H25" s="7">
        <f t="shared" si="3"/>
        <v>8.4634528416063493</v>
      </c>
      <c r="I25" s="7">
        <f t="shared" si="4"/>
        <v>0.99978900241318647</v>
      </c>
      <c r="J25" s="7">
        <f t="shared" si="0"/>
        <v>0.99978900241318647</v>
      </c>
      <c r="K25" s="7">
        <f t="shared" si="1"/>
        <v>-2.110198499360518E-4</v>
      </c>
      <c r="L25" s="7">
        <f t="shared" si="5"/>
        <v>1</v>
      </c>
      <c r="M25" s="7">
        <f t="shared" si="6"/>
        <v>-2.4577723856324285</v>
      </c>
      <c r="N25" s="7">
        <v>-4</v>
      </c>
      <c r="O25" s="7"/>
      <c r="P25" s="37"/>
    </row>
    <row r="26" spans="1:32" x14ac:dyDescent="0.2">
      <c r="A26" s="54">
        <v>45</v>
      </c>
      <c r="B26" s="17">
        <v>54</v>
      </c>
      <c r="C26" s="34">
        <f t="shared" si="2"/>
        <v>2</v>
      </c>
      <c r="D26" s="18">
        <v>1.67</v>
      </c>
      <c r="E26" s="17">
        <v>1</v>
      </c>
      <c r="F26" s="17">
        <v>167</v>
      </c>
      <c r="G26" s="29">
        <v>4.5000000000000005E-3</v>
      </c>
      <c r="H26" s="7">
        <f t="shared" si="3"/>
        <v>11.703703666864564</v>
      </c>
      <c r="I26" s="7">
        <f t="shared" si="4"/>
        <v>0.99999173690984811</v>
      </c>
      <c r="J26" s="7">
        <f t="shared" si="0"/>
        <v>0.99999173690984811</v>
      </c>
      <c r="K26" s="7">
        <f t="shared" si="1"/>
        <v>-8.2631242914117985E-6</v>
      </c>
      <c r="L26" s="7">
        <f t="shared" si="5"/>
        <v>1</v>
      </c>
      <c r="M26" s="7">
        <f t="shared" si="6"/>
        <v>-2.4573668721811393</v>
      </c>
      <c r="N26" s="7">
        <v>-4</v>
      </c>
      <c r="O26" s="7"/>
      <c r="P26" s="37"/>
      <c r="X26" s="14"/>
      <c r="Y26" s="14" t="s">
        <v>32</v>
      </c>
      <c r="Z26" s="14" t="s">
        <v>21</v>
      </c>
      <c r="AA26" s="14" t="s">
        <v>33</v>
      </c>
      <c r="AB26" s="14" t="s">
        <v>34</v>
      </c>
      <c r="AC26" s="14" t="s">
        <v>35</v>
      </c>
      <c r="AD26" s="14" t="s">
        <v>47</v>
      </c>
      <c r="AE26" s="14" t="s">
        <v>48</v>
      </c>
      <c r="AF26" s="14" t="s">
        <v>49</v>
      </c>
    </row>
    <row r="27" spans="1:32" x14ac:dyDescent="0.2">
      <c r="A27">
        <v>10670</v>
      </c>
      <c r="B27">
        <v>60</v>
      </c>
      <c r="C27" s="34">
        <f t="shared" si="2"/>
        <v>1</v>
      </c>
      <c r="D27" s="2">
        <v>2.96</v>
      </c>
      <c r="E27">
        <v>1</v>
      </c>
      <c r="F27">
        <v>296</v>
      </c>
      <c r="G27" s="29">
        <v>1.0669999999999999</v>
      </c>
      <c r="H27" s="7">
        <f t="shared" si="3"/>
        <v>26.632002111804233</v>
      </c>
      <c r="I27" s="7">
        <f t="shared" si="4"/>
        <v>0.99999999999728439</v>
      </c>
      <c r="J27" s="7">
        <f t="shared" si="0"/>
        <v>0.99999999999728439</v>
      </c>
      <c r="K27" s="7">
        <f t="shared" si="1"/>
        <v>-2.7156055182368201E-12</v>
      </c>
      <c r="L27" s="7">
        <f t="shared" si="5"/>
        <v>1</v>
      </c>
      <c r="M27" s="7">
        <f t="shared" si="6"/>
        <v>-2.4573503459379875</v>
      </c>
      <c r="N27" s="7">
        <v>-4</v>
      </c>
      <c r="O27" s="7"/>
      <c r="P27" s="37"/>
      <c r="X27" s="12" t="s">
        <v>6</v>
      </c>
      <c r="Y27" s="12">
        <v>0.70734528256002438</v>
      </c>
      <c r="Z27" s="12">
        <v>0.17583210314770581</v>
      </c>
      <c r="AA27" s="12">
        <v>4.0228449179489525</v>
      </c>
      <c r="AB27" s="12">
        <v>1.2731396152328793E-4</v>
      </c>
      <c r="AC27" s="12">
        <v>0.35755921682794162</v>
      </c>
      <c r="AD27" s="12">
        <v>1.0571313482921072</v>
      </c>
      <c r="AE27" s="38">
        <v>0.2436543270457594</v>
      </c>
      <c r="AF27" s="38">
        <v>1.1710362380742894</v>
      </c>
    </row>
    <row r="28" spans="1:32" x14ac:dyDescent="0.2">
      <c r="A28">
        <v>10667</v>
      </c>
      <c r="B28">
        <v>61</v>
      </c>
      <c r="C28" s="34">
        <f t="shared" si="2"/>
        <v>0</v>
      </c>
      <c r="D28" s="2">
        <v>0.73</v>
      </c>
      <c r="E28">
        <v>1</v>
      </c>
      <c r="F28">
        <v>73</v>
      </c>
      <c r="G28" s="29">
        <v>1.0667</v>
      </c>
      <c r="H28" s="7">
        <f t="shared" si="3"/>
        <v>0.82571875349767687</v>
      </c>
      <c r="I28" s="7">
        <f t="shared" si="4"/>
        <v>0.69544892251808776</v>
      </c>
      <c r="J28" s="7">
        <f t="shared" si="0"/>
        <v>0.30455107748191224</v>
      </c>
      <c r="K28" s="7">
        <f t="shared" si="1"/>
        <v>-1.1889164637583982</v>
      </c>
      <c r="L28" s="7">
        <f t="shared" si="5"/>
        <v>0</v>
      </c>
      <c r="M28" s="7">
        <f t="shared" si="6"/>
        <v>-4.8351832734493527</v>
      </c>
      <c r="N28" s="7">
        <v>-4</v>
      </c>
      <c r="O28" s="7"/>
      <c r="P28" s="37"/>
      <c r="X28" s="12" t="s">
        <v>16</v>
      </c>
      <c r="Y28" s="12">
        <v>-1.2875341390342492</v>
      </c>
      <c r="Z28" s="12">
        <v>0.7700064439680121</v>
      </c>
      <c r="AA28" s="12">
        <v>-1.6721082649637364</v>
      </c>
      <c r="AB28" s="12">
        <v>9.83147941699586E-2</v>
      </c>
      <c r="AC28" s="12">
        <v>-2.8193222471345565</v>
      </c>
      <c r="AD28" s="12">
        <v>0.24425396906605812</v>
      </c>
      <c r="AE28" s="38">
        <v>-3.3181361585968379</v>
      </c>
      <c r="AF28" s="38">
        <v>0.74306788052833972</v>
      </c>
    </row>
    <row r="29" spans="1:32" x14ac:dyDescent="0.2">
      <c r="A29">
        <v>10666</v>
      </c>
      <c r="B29">
        <v>62</v>
      </c>
      <c r="C29" s="34">
        <f t="shared" si="2"/>
        <v>1</v>
      </c>
      <c r="D29" s="2">
        <v>1.58</v>
      </c>
      <c r="E29">
        <v>1</v>
      </c>
      <c r="F29">
        <v>158</v>
      </c>
      <c r="G29" s="29">
        <v>1.0666</v>
      </c>
      <c r="H29" s="7">
        <f t="shared" si="3"/>
        <v>10.662194473031571</v>
      </c>
      <c r="I29" s="7">
        <f t="shared" si="4"/>
        <v>0.99997658697078118</v>
      </c>
      <c r="J29" s="7">
        <f t="shared" si="0"/>
        <v>0.99997658697078118</v>
      </c>
      <c r="K29" s="7">
        <f t="shared" si="1"/>
        <v>-2.3413303308068495E-5</v>
      </c>
      <c r="L29" s="7">
        <f t="shared" si="5"/>
        <v>1</v>
      </c>
      <c r="M29" s="7">
        <f t="shared" si="6"/>
        <v>-2.4573971725391726</v>
      </c>
      <c r="N29" s="7">
        <v>-4</v>
      </c>
      <c r="O29" s="7"/>
      <c r="P29" s="37"/>
      <c r="Q29" s="19"/>
      <c r="R29" s="19"/>
      <c r="S29" s="17"/>
      <c r="T29" s="17"/>
      <c r="U29" s="17"/>
      <c r="V29" s="17"/>
      <c r="X29" s="12" t="s">
        <v>5</v>
      </c>
      <c r="Y29" s="12">
        <v>0.78866382503797894</v>
      </c>
      <c r="Z29" s="12">
        <v>0.15734736489577653</v>
      </c>
      <c r="AA29" s="12">
        <v>5.0122467926957199</v>
      </c>
      <c r="AB29" s="12">
        <v>3.0502965959132513E-6</v>
      </c>
      <c r="AC29" s="12">
        <v>0.47564979213427133</v>
      </c>
      <c r="AD29" s="12">
        <v>1.1016778579416866</v>
      </c>
      <c r="AE29" s="38">
        <v>0.37371940550336963</v>
      </c>
      <c r="AF29" s="38">
        <v>1.2036082445725882</v>
      </c>
    </row>
    <row r="30" spans="1:32" x14ac:dyDescent="0.2">
      <c r="A30">
        <v>10665</v>
      </c>
      <c r="B30">
        <v>63</v>
      </c>
      <c r="C30" s="34">
        <f t="shared" si="2"/>
        <v>0</v>
      </c>
      <c r="D30" s="2">
        <v>0.5</v>
      </c>
      <c r="E30">
        <v>1</v>
      </c>
      <c r="F30">
        <v>50</v>
      </c>
      <c r="G30" s="29">
        <v>1.0665</v>
      </c>
      <c r="H30" s="7">
        <f t="shared" si="3"/>
        <v>-1.8359158529644279</v>
      </c>
      <c r="I30" s="7">
        <f t="shared" si="4"/>
        <v>0.13753503383463642</v>
      </c>
      <c r="J30" s="7">
        <f t="shared" si="0"/>
        <v>0.86246496616536361</v>
      </c>
      <c r="K30" s="7">
        <f t="shared" si="1"/>
        <v>-0.14796074984030252</v>
      </c>
      <c r="L30" s="7">
        <f t="shared" si="5"/>
        <v>0</v>
      </c>
      <c r="M30" s="7">
        <f t="shared" si="6"/>
        <v>-2.7532718456131615</v>
      </c>
      <c r="N30" s="7">
        <v>-4</v>
      </c>
      <c r="O30" s="7"/>
      <c r="P30" s="37"/>
      <c r="Q30" s="12"/>
      <c r="R30" s="12"/>
      <c r="S30" s="17"/>
      <c r="T30" s="17"/>
      <c r="U30" s="17"/>
      <c r="V30" s="17"/>
      <c r="X30" s="12" t="s">
        <v>0</v>
      </c>
      <c r="Y30" s="12">
        <v>1.3947280787357678E-2</v>
      </c>
      <c r="Z30" s="12">
        <v>7.701982937477923E-3</v>
      </c>
      <c r="AA30" s="12">
        <v>1.8108688243763922</v>
      </c>
      <c r="AB30" s="12">
        <v>7.3823503095752904E-2</v>
      </c>
      <c r="AC30" s="12">
        <v>-1.3744167969163886E-3</v>
      </c>
      <c r="AD30" s="12">
        <v>2.9268978371631747E-2</v>
      </c>
      <c r="AE30" s="38">
        <v>-6.3637987237236369E-3</v>
      </c>
      <c r="AF30" s="38">
        <v>3.4258360298438997E-2</v>
      </c>
    </row>
    <row r="31" spans="1:32" ht="17" thickBot="1" x14ac:dyDescent="0.25">
      <c r="A31">
        <v>10664</v>
      </c>
      <c r="B31">
        <v>64</v>
      </c>
      <c r="C31" s="34">
        <f t="shared" si="2"/>
        <v>0</v>
      </c>
      <c r="D31" s="2">
        <v>0.45</v>
      </c>
      <c r="E31">
        <v>1</v>
      </c>
      <c r="F31">
        <v>45</v>
      </c>
      <c r="G31" s="29">
        <v>1.0664</v>
      </c>
      <c r="H31" s="7">
        <f t="shared" si="3"/>
        <v>-2.4145320717605347</v>
      </c>
      <c r="I31" s="7">
        <f t="shared" si="4"/>
        <v>8.2071244654387462E-2</v>
      </c>
      <c r="J31" s="7">
        <f t="shared" si="0"/>
        <v>0.91792875534561258</v>
      </c>
      <c r="K31" s="7">
        <f t="shared" si="1"/>
        <v>-8.5635499929323969E-2</v>
      </c>
      <c r="L31" s="7">
        <f t="shared" si="5"/>
        <v>1</v>
      </c>
      <c r="M31" s="7">
        <f t="shared" si="6"/>
        <v>-2.6286213457912044</v>
      </c>
      <c r="N31" s="7">
        <v>-4</v>
      </c>
      <c r="O31" s="7"/>
      <c r="P31" s="37"/>
      <c r="Q31" s="12"/>
      <c r="R31" s="12"/>
      <c r="S31" s="17"/>
      <c r="T31" s="17"/>
      <c r="U31" s="17"/>
      <c r="V31" s="17"/>
      <c r="X31" s="13" t="s">
        <v>4</v>
      </c>
      <c r="Y31" s="13">
        <v>-1.0211819518061458</v>
      </c>
      <c r="Z31" s="13">
        <v>0.2372827058832786</v>
      </c>
      <c r="AA31" s="13">
        <v>-4.3036509888271164</v>
      </c>
      <c r="AB31" s="13">
        <v>4.6159841919723773E-5</v>
      </c>
      <c r="AC31" s="13">
        <v>-1.4932128419073307</v>
      </c>
      <c r="AD31" s="13">
        <v>-0.54915106170496075</v>
      </c>
      <c r="AE31" s="39">
        <v>-1.6469257303788321</v>
      </c>
      <c r="AF31" s="39">
        <v>-0.39543817323345953</v>
      </c>
    </row>
    <row r="32" spans="1:32" x14ac:dyDescent="0.2">
      <c r="A32">
        <v>10663</v>
      </c>
      <c r="B32">
        <v>65</v>
      </c>
      <c r="C32" s="34">
        <f t="shared" si="2"/>
        <v>0</v>
      </c>
      <c r="D32" s="2">
        <v>0</v>
      </c>
      <c r="E32">
        <v>0</v>
      </c>
      <c r="F32">
        <v>0</v>
      </c>
      <c r="G32" s="29">
        <v>1.0663</v>
      </c>
      <c r="H32" s="7">
        <f t="shared" si="3"/>
        <v>-3.4167709821181997</v>
      </c>
      <c r="I32" s="7">
        <f t="shared" si="4"/>
        <v>3.1775421459988941E-2</v>
      </c>
      <c r="J32" s="7">
        <f t="shared" si="0"/>
        <v>0.96822457854001109</v>
      </c>
      <c r="K32" s="7">
        <f t="shared" si="1"/>
        <v>-3.2291215990028592E-2</v>
      </c>
      <c r="L32" s="7">
        <f t="shared" si="5"/>
        <v>1</v>
      </c>
      <c r="M32" s="7">
        <f t="shared" si="6"/>
        <v>-2.5219327779126135</v>
      </c>
      <c r="N32" s="7">
        <v>-4</v>
      </c>
      <c r="O32" s="7"/>
      <c r="P32" s="37"/>
      <c r="Q32" s="12"/>
      <c r="R32" s="12"/>
      <c r="S32" s="17"/>
      <c r="T32" s="17"/>
      <c r="U32" s="17"/>
      <c r="V32" s="17"/>
    </row>
    <row r="33" spans="1:27" x14ac:dyDescent="0.2">
      <c r="A33">
        <v>10662</v>
      </c>
      <c r="B33">
        <v>66</v>
      </c>
      <c r="C33" s="34">
        <f t="shared" si="2"/>
        <v>0</v>
      </c>
      <c r="D33" s="2">
        <v>0.56000000000000005</v>
      </c>
      <c r="E33">
        <v>1</v>
      </c>
      <c r="F33">
        <v>56</v>
      </c>
      <c r="G33" s="29">
        <v>1.0662</v>
      </c>
      <c r="H33" s="7">
        <f t="shared" si="3"/>
        <v>-1.1415763904090976</v>
      </c>
      <c r="I33" s="7">
        <f t="shared" si="4"/>
        <v>0.24203105139831751</v>
      </c>
      <c r="J33" s="7">
        <f t="shared" si="0"/>
        <v>0.75796894860168251</v>
      </c>
      <c r="K33" s="7">
        <f t="shared" si="1"/>
        <v>-0.27711285908428207</v>
      </c>
      <c r="L33" s="7">
        <f t="shared" si="5"/>
        <v>0</v>
      </c>
      <c r="M33" s="7">
        <f t="shared" si="6"/>
        <v>-3.0115760641011207</v>
      </c>
      <c r="N33" s="7">
        <v>-4</v>
      </c>
      <c r="O33" s="7"/>
      <c r="P33" s="37"/>
      <c r="Q33" s="12"/>
      <c r="R33" s="12"/>
      <c r="S33" s="17"/>
      <c r="T33" s="17"/>
      <c r="U33" s="17"/>
      <c r="V33" s="17"/>
    </row>
    <row r="34" spans="1:27" x14ac:dyDescent="0.2">
      <c r="A34">
        <v>10643</v>
      </c>
      <c r="B34">
        <v>67</v>
      </c>
      <c r="C34" s="34">
        <f t="shared" si="2"/>
        <v>1</v>
      </c>
      <c r="D34" s="2">
        <v>2.44</v>
      </c>
      <c r="E34">
        <v>1</v>
      </c>
      <c r="F34">
        <v>244</v>
      </c>
      <c r="G34" s="29">
        <v>1.0643</v>
      </c>
      <c r="H34" s="7">
        <f t="shared" si="3"/>
        <v>20.614393436324669</v>
      </c>
      <c r="I34" s="7">
        <f t="shared" si="4"/>
        <v>0.99999999888497992</v>
      </c>
      <c r="J34" s="7">
        <f t="shared" si="0"/>
        <v>0.99999999888497992</v>
      </c>
      <c r="K34" s="7">
        <f t="shared" si="1"/>
        <v>-1.1150200768915918E-9</v>
      </c>
      <c r="L34" s="7">
        <f t="shared" si="5"/>
        <v>1</v>
      </c>
      <c r="M34" s="7">
        <f t="shared" si="6"/>
        <v>-2.4573503481625965</v>
      </c>
      <c r="N34" s="7">
        <v>-4</v>
      </c>
      <c r="O34" s="7"/>
      <c r="P34" s="37"/>
      <c r="Q34" s="12"/>
      <c r="R34" s="12"/>
      <c r="S34" s="17"/>
      <c r="T34" s="17"/>
      <c r="U34" s="17"/>
      <c r="V34" s="17"/>
    </row>
    <row r="35" spans="1:27" x14ac:dyDescent="0.2">
      <c r="A35">
        <v>10642</v>
      </c>
      <c r="B35">
        <v>68</v>
      </c>
      <c r="C35" s="34">
        <f t="shared" si="2"/>
        <v>0</v>
      </c>
      <c r="D35" s="2">
        <v>0</v>
      </c>
      <c r="E35">
        <v>0</v>
      </c>
      <c r="F35">
        <v>0</v>
      </c>
      <c r="G35" s="29">
        <v>1.0642</v>
      </c>
      <c r="H35" s="7">
        <f t="shared" si="3"/>
        <v>-3.4167709821181997</v>
      </c>
      <c r="I35" s="7">
        <f t="shared" si="4"/>
        <v>3.1775421459988941E-2</v>
      </c>
      <c r="J35" s="7">
        <f t="shared" si="0"/>
        <v>0.96822457854001109</v>
      </c>
      <c r="K35" s="7">
        <f t="shared" si="1"/>
        <v>-3.2291215990028592E-2</v>
      </c>
      <c r="L35" s="7">
        <f t="shared" si="5"/>
        <v>1</v>
      </c>
      <c r="M35" s="7">
        <f t="shared" si="6"/>
        <v>-2.5219327779126135</v>
      </c>
      <c r="N35" s="7">
        <v>-4</v>
      </c>
      <c r="O35" s="7"/>
      <c r="P35" s="37"/>
      <c r="Q35" s="17"/>
      <c r="R35" s="17"/>
      <c r="S35" s="17"/>
      <c r="T35" s="17"/>
      <c r="U35" s="17"/>
      <c r="V35" s="17"/>
      <c r="Z35" s="17"/>
      <c r="AA35" s="17"/>
    </row>
    <row r="36" spans="1:27" x14ac:dyDescent="0.2">
      <c r="A36">
        <v>10628</v>
      </c>
      <c r="B36">
        <v>69</v>
      </c>
      <c r="C36" s="34">
        <f t="shared" si="2"/>
        <v>0</v>
      </c>
      <c r="D36" s="2">
        <v>0.89</v>
      </c>
      <c r="E36">
        <v>1</v>
      </c>
      <c r="F36">
        <v>89</v>
      </c>
      <c r="G36" s="29">
        <v>1.0628</v>
      </c>
      <c r="H36" s="7">
        <f t="shared" si="3"/>
        <v>2.6772906536452385</v>
      </c>
      <c r="I36" s="7">
        <f t="shared" ref="I36:I67" si="9">EXP(H36)/(1+EXP(H36))</f>
        <v>0.93567324358321347</v>
      </c>
      <c r="J36" s="7">
        <f t="shared" ref="J36:J67" si="10">IF(C36,I36,1-I36)</f>
        <v>6.4326756416786535E-2</v>
      </c>
      <c r="K36" s="7">
        <f t="shared" ref="K36:K67" si="11">LN(J36)</f>
        <v>-2.743779615834816</v>
      </c>
      <c r="L36" s="7">
        <f t="shared" si="5"/>
        <v>0</v>
      </c>
      <c r="M36" s="7">
        <f t="shared" si="6"/>
        <v>-7.9449095776021883</v>
      </c>
      <c r="N36" s="7">
        <v>-4</v>
      </c>
      <c r="O36" s="7"/>
      <c r="P36" s="37"/>
      <c r="Q36" s="17"/>
      <c r="R36" s="17"/>
      <c r="S36" s="17"/>
      <c r="T36" s="17"/>
      <c r="U36" s="17"/>
      <c r="V36" s="17"/>
      <c r="Z36" s="17"/>
      <c r="AA36" s="17"/>
    </row>
    <row r="37" spans="1:27" x14ac:dyDescent="0.2">
      <c r="A37">
        <v>10360</v>
      </c>
      <c r="B37">
        <v>70</v>
      </c>
      <c r="C37" s="34">
        <f t="shared" si="2"/>
        <v>0</v>
      </c>
      <c r="D37" s="2">
        <v>0</v>
      </c>
      <c r="E37">
        <v>0</v>
      </c>
      <c r="F37">
        <v>0</v>
      </c>
      <c r="G37" s="29">
        <v>1.036</v>
      </c>
      <c r="H37" s="7">
        <f t="shared" ref="H37:H68" si="12">$C$2+SUMPRODUCT($D$2:$F$2,D37:F37)</f>
        <v>-3.4167709821181997</v>
      </c>
      <c r="I37" s="7">
        <f t="shared" si="9"/>
        <v>3.1775421459988941E-2</v>
      </c>
      <c r="J37" s="7">
        <f t="shared" si="10"/>
        <v>0.96822457854001109</v>
      </c>
      <c r="K37" s="7">
        <f t="shared" si="11"/>
        <v>-3.2291215990028592E-2</v>
      </c>
      <c r="L37" s="7">
        <f t="shared" si="5"/>
        <v>1</v>
      </c>
      <c r="M37" s="7">
        <f t="shared" si="6"/>
        <v>-2.5219327779126135</v>
      </c>
      <c r="N37" s="7">
        <v>-4</v>
      </c>
      <c r="O37" s="7"/>
      <c r="P37" s="37"/>
      <c r="Q37" s="16"/>
      <c r="R37" s="16"/>
      <c r="S37" s="16"/>
      <c r="T37" s="16"/>
      <c r="U37" s="16"/>
      <c r="V37" s="16"/>
      <c r="Z37" s="17"/>
      <c r="AA37" s="17"/>
    </row>
    <row r="38" spans="1:27" x14ac:dyDescent="0.2">
      <c r="A38">
        <v>5297</v>
      </c>
      <c r="B38">
        <v>71</v>
      </c>
      <c r="C38" s="34">
        <v>0</v>
      </c>
      <c r="D38" s="2">
        <v>0</v>
      </c>
      <c r="E38">
        <v>0</v>
      </c>
      <c r="F38">
        <v>0</v>
      </c>
      <c r="G38" s="29">
        <v>0.52970000000000006</v>
      </c>
      <c r="H38" s="7">
        <f t="shared" si="12"/>
        <v>-3.4167709821181997</v>
      </c>
      <c r="I38" s="7">
        <f t="shared" si="9"/>
        <v>3.1775421459988941E-2</v>
      </c>
      <c r="J38" s="7">
        <f t="shared" si="10"/>
        <v>0.96822457854001109</v>
      </c>
      <c r="K38" s="7">
        <f t="shared" si="11"/>
        <v>-3.2291215990028592E-2</v>
      </c>
      <c r="L38" s="7">
        <f t="shared" si="5"/>
        <v>1</v>
      </c>
      <c r="M38" s="7">
        <f t="shared" si="6"/>
        <v>-2.5219327779126135</v>
      </c>
      <c r="N38" s="7">
        <v>-4</v>
      </c>
      <c r="O38" s="7"/>
      <c r="P38" s="37"/>
      <c r="Q38" s="12"/>
      <c r="R38" s="12"/>
      <c r="S38" s="12"/>
      <c r="T38" s="12"/>
      <c r="U38" s="12"/>
      <c r="V38" s="12"/>
      <c r="Z38" s="17"/>
      <c r="AA38" s="17"/>
    </row>
    <row r="39" spans="1:27" x14ac:dyDescent="0.2">
      <c r="A39">
        <v>5289</v>
      </c>
      <c r="B39">
        <v>72</v>
      </c>
      <c r="C39" s="34">
        <f t="shared" si="2"/>
        <v>2</v>
      </c>
      <c r="D39" s="2">
        <v>1.24</v>
      </c>
      <c r="E39">
        <v>1</v>
      </c>
      <c r="F39">
        <v>124</v>
      </c>
      <c r="G39" s="29">
        <v>0.52890000000000004</v>
      </c>
      <c r="H39" s="7">
        <f t="shared" si="12"/>
        <v>6.7276041852180146</v>
      </c>
      <c r="I39" s="7">
        <f t="shared" si="9"/>
        <v>0.99880403377901639</v>
      </c>
      <c r="J39" s="7">
        <f t="shared" si="10"/>
        <v>0.99880403377901639</v>
      </c>
      <c r="K39" s="7">
        <f t="shared" si="11"/>
        <v>-1.1966819593072966E-3</v>
      </c>
      <c r="L39" s="7">
        <f t="shared" si="5"/>
        <v>1</v>
      </c>
      <c r="M39" s="7">
        <f t="shared" si="6"/>
        <v>-2.4597437098511707</v>
      </c>
      <c r="N39" s="7">
        <v>-4</v>
      </c>
      <c r="O39" s="7"/>
      <c r="P39" s="37"/>
      <c r="Q39" s="12"/>
      <c r="R39" s="12"/>
      <c r="S39" s="12"/>
      <c r="T39" s="12"/>
      <c r="U39" s="12"/>
      <c r="V39" s="12"/>
      <c r="Z39" s="17"/>
      <c r="AA39" s="17"/>
    </row>
    <row r="40" spans="1:27" x14ac:dyDescent="0.2">
      <c r="A40">
        <v>5217</v>
      </c>
      <c r="B40">
        <v>73</v>
      </c>
      <c r="C40" s="34">
        <f t="shared" si="2"/>
        <v>1</v>
      </c>
      <c r="D40" s="2">
        <v>0.75</v>
      </c>
      <c r="E40">
        <v>1</v>
      </c>
      <c r="F40">
        <v>75</v>
      </c>
      <c r="G40" s="29">
        <v>0.52170000000000005</v>
      </c>
      <c r="H40" s="7">
        <f t="shared" si="12"/>
        <v>1.0571652410161239</v>
      </c>
      <c r="I40" s="7">
        <f t="shared" si="9"/>
        <v>0.74214844659369139</v>
      </c>
      <c r="J40" s="7">
        <f t="shared" si="10"/>
        <v>0.74214844659369139</v>
      </c>
      <c r="K40" s="7">
        <f t="shared" si="11"/>
        <v>-0.29820599302991641</v>
      </c>
      <c r="L40" s="7">
        <f t="shared" si="5"/>
        <v>0</v>
      </c>
      <c r="M40" s="7">
        <f t="shared" si="6"/>
        <v>-3.053762331992389</v>
      </c>
      <c r="N40" s="7">
        <v>-4</v>
      </c>
      <c r="O40" s="7"/>
      <c r="P40" s="37"/>
      <c r="Q40" s="12"/>
      <c r="R40" s="12"/>
      <c r="S40" s="12"/>
      <c r="T40" s="12"/>
      <c r="U40" s="12"/>
      <c r="V40" s="12"/>
      <c r="Z40" s="17"/>
      <c r="AA40" s="17"/>
    </row>
    <row r="41" spans="1:27" x14ac:dyDescent="0.2">
      <c r="A41">
        <v>5164</v>
      </c>
      <c r="B41">
        <v>74</v>
      </c>
      <c r="C41" s="34">
        <f t="shared" si="2"/>
        <v>1</v>
      </c>
      <c r="D41" s="2">
        <v>0.77</v>
      </c>
      <c r="E41">
        <v>1</v>
      </c>
      <c r="F41">
        <v>77</v>
      </c>
      <c r="G41" s="29">
        <v>0.51639999999999997</v>
      </c>
      <c r="H41" s="7">
        <f t="shared" si="12"/>
        <v>1.2886117285345708</v>
      </c>
      <c r="I41" s="7">
        <f t="shared" si="9"/>
        <v>0.78391211713688735</v>
      </c>
      <c r="J41" s="7">
        <f t="shared" si="10"/>
        <v>0.78391211713688735</v>
      </c>
      <c r="K41" s="7">
        <f t="shared" si="11"/>
        <v>-0.24345836040356214</v>
      </c>
      <c r="L41" s="7">
        <f t="shared" si="5"/>
        <v>0</v>
      </c>
      <c r="M41" s="7">
        <f t="shared" si="6"/>
        <v>-2.9442670667396804</v>
      </c>
      <c r="N41" s="7">
        <v>-4</v>
      </c>
      <c r="O41" s="7"/>
      <c r="P41" s="37"/>
      <c r="Q41" s="17"/>
      <c r="R41" s="17"/>
      <c r="S41" s="17"/>
      <c r="T41" s="17"/>
      <c r="U41" s="17"/>
      <c r="V41" s="17"/>
      <c r="Z41" s="17"/>
      <c r="AA41" s="17"/>
    </row>
    <row r="42" spans="1:27" x14ac:dyDescent="0.2">
      <c r="A42">
        <v>5149</v>
      </c>
      <c r="B42">
        <v>75</v>
      </c>
      <c r="C42" s="34">
        <f t="shared" si="2"/>
        <v>2</v>
      </c>
      <c r="D42" s="2">
        <v>1.26</v>
      </c>
      <c r="E42">
        <v>1</v>
      </c>
      <c r="F42">
        <v>126</v>
      </c>
      <c r="G42" s="29">
        <v>0.51490000000000002</v>
      </c>
      <c r="H42" s="7">
        <f t="shared" si="12"/>
        <v>6.9590506727364616</v>
      </c>
      <c r="I42" s="7">
        <f t="shared" si="9"/>
        <v>0.99905090363405114</v>
      </c>
      <c r="J42" s="7">
        <f t="shared" si="10"/>
        <v>0.99905090363405114</v>
      </c>
      <c r="K42" s="7">
        <f t="shared" si="11"/>
        <v>-9.4954704308471312E-4</v>
      </c>
      <c r="L42" s="7">
        <f t="shared" si="5"/>
        <v>1</v>
      </c>
      <c r="M42" s="7">
        <f t="shared" si="6"/>
        <v>-2.4592494400187257</v>
      </c>
      <c r="N42" s="7">
        <v>-4</v>
      </c>
      <c r="O42" s="7"/>
      <c r="P42" s="37"/>
      <c r="Q42" s="16"/>
      <c r="R42" s="16"/>
      <c r="S42" s="16"/>
      <c r="T42" s="16"/>
      <c r="U42" s="16"/>
      <c r="V42" s="16"/>
      <c r="W42" s="16"/>
      <c r="X42" s="16"/>
      <c r="Y42" s="16"/>
      <c r="Z42" s="17"/>
      <c r="AA42" s="17"/>
    </row>
    <row r="43" spans="1:27" x14ac:dyDescent="0.2">
      <c r="A43">
        <v>5120</v>
      </c>
      <c r="B43">
        <v>76</v>
      </c>
      <c r="C43" s="34">
        <f t="shared" si="2"/>
        <v>2</v>
      </c>
      <c r="D43" s="2">
        <v>1.05</v>
      </c>
      <c r="E43">
        <v>1</v>
      </c>
      <c r="F43">
        <v>105</v>
      </c>
      <c r="G43" s="29">
        <v>0.51200000000000001</v>
      </c>
      <c r="H43" s="7">
        <f t="shared" si="12"/>
        <v>4.5288625537927931</v>
      </c>
      <c r="I43" s="7">
        <f t="shared" si="9"/>
        <v>0.98932229836327634</v>
      </c>
      <c r="J43" s="7">
        <f t="shared" si="10"/>
        <v>0.98932229836327634</v>
      </c>
      <c r="K43" s="7">
        <f t="shared" si="11"/>
        <v>-1.0735117370656784E-2</v>
      </c>
      <c r="L43" s="7">
        <f t="shared" si="5"/>
        <v>1</v>
      </c>
      <c r="M43" s="7">
        <f t="shared" si="6"/>
        <v>-2.4788205806738697</v>
      </c>
      <c r="N43" s="7">
        <v>-4</v>
      </c>
      <c r="O43" s="7"/>
      <c r="P43" s="37"/>
      <c r="Q43" s="12"/>
      <c r="R43" s="20"/>
      <c r="S43" s="20"/>
      <c r="T43" s="20"/>
      <c r="U43" s="20"/>
      <c r="V43" s="12"/>
      <c r="W43" s="12"/>
      <c r="X43" s="12"/>
      <c r="Y43" s="12"/>
      <c r="Z43" s="17"/>
      <c r="AA43" s="17"/>
    </row>
    <row r="44" spans="1:27" x14ac:dyDescent="0.2">
      <c r="A44">
        <v>5064</v>
      </c>
      <c r="B44">
        <v>77</v>
      </c>
      <c r="C44" s="34">
        <v>0</v>
      </c>
      <c r="D44" s="2">
        <v>0</v>
      </c>
      <c r="E44">
        <v>0</v>
      </c>
      <c r="F44">
        <v>0</v>
      </c>
      <c r="G44" s="29">
        <v>0.50640000000000007</v>
      </c>
      <c r="H44" s="7">
        <f t="shared" si="12"/>
        <v>-3.4167709821181997</v>
      </c>
      <c r="I44" s="7">
        <f t="shared" si="9"/>
        <v>3.1775421459988941E-2</v>
      </c>
      <c r="J44" s="7">
        <f t="shared" si="10"/>
        <v>0.96822457854001109</v>
      </c>
      <c r="K44" s="7">
        <f t="shared" si="11"/>
        <v>-3.2291215990028592E-2</v>
      </c>
      <c r="L44" s="7">
        <f t="shared" si="5"/>
        <v>1</v>
      </c>
      <c r="M44" s="7">
        <f t="shared" si="6"/>
        <v>-2.5219327779126135</v>
      </c>
      <c r="N44" s="7">
        <v>-4</v>
      </c>
      <c r="O44" s="7"/>
      <c r="P44" s="37"/>
      <c r="Q44" s="12"/>
      <c r="R44" s="20"/>
      <c r="S44" s="20"/>
      <c r="T44" s="20"/>
      <c r="U44" s="20"/>
      <c r="V44" s="12"/>
      <c r="W44" s="12"/>
      <c r="X44" s="12"/>
      <c r="Y44" s="12"/>
      <c r="Z44" s="17"/>
      <c r="AA44" s="17"/>
    </row>
    <row r="45" spans="1:27" x14ac:dyDescent="0.2">
      <c r="A45">
        <v>5058</v>
      </c>
      <c r="B45">
        <v>78</v>
      </c>
      <c r="C45" s="34">
        <f t="shared" si="2"/>
        <v>1</v>
      </c>
      <c r="D45" s="2">
        <v>0.82</v>
      </c>
      <c r="E45">
        <v>1</v>
      </c>
      <c r="F45">
        <v>82</v>
      </c>
      <c r="G45" s="29">
        <v>0.50580000000000003</v>
      </c>
      <c r="H45" s="7">
        <f t="shared" si="12"/>
        <v>1.8672279473306848</v>
      </c>
      <c r="I45" s="7">
        <f t="shared" si="9"/>
        <v>0.86613720192301424</v>
      </c>
      <c r="J45" s="7">
        <f t="shared" si="10"/>
        <v>0.86613720192301424</v>
      </c>
      <c r="K45" s="7">
        <f t="shared" si="11"/>
        <v>-0.14371195118691957</v>
      </c>
      <c r="L45" s="7">
        <f t="shared" si="5"/>
        <v>0</v>
      </c>
      <c r="M45" s="7">
        <f t="shared" si="6"/>
        <v>-2.7447742483063955</v>
      </c>
      <c r="N45" s="7">
        <v>-4</v>
      </c>
      <c r="O45" s="7"/>
      <c r="P45" s="37"/>
      <c r="Q45" s="12"/>
      <c r="R45" s="20"/>
      <c r="S45" s="20"/>
      <c r="T45" s="20"/>
      <c r="U45" s="20"/>
      <c r="V45" s="12"/>
      <c r="W45" s="12"/>
      <c r="X45" s="12"/>
      <c r="Y45" s="12"/>
      <c r="Z45" s="17"/>
      <c r="AA45" s="17"/>
    </row>
    <row r="46" spans="1:27" x14ac:dyDescent="0.2">
      <c r="A46">
        <v>5031</v>
      </c>
      <c r="B46">
        <v>79</v>
      </c>
      <c r="C46" s="34">
        <v>0</v>
      </c>
      <c r="D46" s="2">
        <v>0</v>
      </c>
      <c r="E46">
        <v>0</v>
      </c>
      <c r="F46">
        <v>0</v>
      </c>
      <c r="G46" s="29">
        <v>0.50309999999999999</v>
      </c>
      <c r="H46" s="7">
        <f t="shared" si="12"/>
        <v>-3.4167709821181997</v>
      </c>
      <c r="I46" s="7">
        <f t="shared" si="9"/>
        <v>3.1775421459988941E-2</v>
      </c>
      <c r="J46" s="7">
        <f t="shared" si="10"/>
        <v>0.96822457854001109</v>
      </c>
      <c r="K46" s="7">
        <f t="shared" si="11"/>
        <v>-3.2291215990028592E-2</v>
      </c>
      <c r="L46" s="7">
        <f t="shared" si="5"/>
        <v>1</v>
      </c>
      <c r="M46" s="7">
        <f t="shared" si="6"/>
        <v>-2.5219327779126135</v>
      </c>
      <c r="N46" s="7">
        <v>-4</v>
      </c>
      <c r="O46" s="7"/>
      <c r="P46" s="37"/>
      <c r="Q46" s="12"/>
      <c r="R46" s="20"/>
      <c r="S46" s="20"/>
      <c r="T46" s="20"/>
      <c r="U46" s="20"/>
      <c r="V46" s="12"/>
      <c r="W46" s="12"/>
      <c r="X46" s="12"/>
      <c r="Y46" s="12"/>
      <c r="Z46" s="17"/>
      <c r="AA46" s="17"/>
    </row>
    <row r="47" spans="1:27" x14ac:dyDescent="0.2">
      <c r="A47">
        <v>5007</v>
      </c>
      <c r="B47">
        <v>80</v>
      </c>
      <c r="C47" s="34">
        <v>0</v>
      </c>
      <c r="D47" s="2">
        <v>0</v>
      </c>
      <c r="E47">
        <v>0</v>
      </c>
      <c r="F47">
        <v>0</v>
      </c>
      <c r="G47" s="29">
        <v>0.50070000000000003</v>
      </c>
      <c r="H47" s="7">
        <f t="shared" si="12"/>
        <v>-3.4167709821181997</v>
      </c>
      <c r="I47" s="7">
        <f t="shared" si="9"/>
        <v>3.1775421459988941E-2</v>
      </c>
      <c r="J47" s="7">
        <f t="shared" si="10"/>
        <v>0.96822457854001109</v>
      </c>
      <c r="K47" s="7">
        <f t="shared" si="11"/>
        <v>-3.2291215990028592E-2</v>
      </c>
      <c r="L47" s="7">
        <f t="shared" si="5"/>
        <v>1</v>
      </c>
      <c r="M47" s="7">
        <f t="shared" si="6"/>
        <v>-2.5219327779126135</v>
      </c>
      <c r="N47" s="7">
        <v>-4</v>
      </c>
      <c r="O47" s="7"/>
      <c r="P47" s="37"/>
      <c r="Q47" s="12"/>
      <c r="R47" s="20"/>
      <c r="S47" s="20"/>
      <c r="T47" s="20"/>
      <c r="U47" s="20"/>
      <c r="V47" s="12"/>
      <c r="W47" s="12"/>
      <c r="X47" s="12"/>
      <c r="Y47" s="12"/>
      <c r="Z47" s="17"/>
      <c r="AA47" s="17"/>
    </row>
    <row r="48" spans="1:27" x14ac:dyDescent="0.2">
      <c r="A48">
        <v>4851</v>
      </c>
      <c r="B48">
        <v>81</v>
      </c>
      <c r="C48" s="34">
        <v>0</v>
      </c>
      <c r="D48" s="2">
        <v>0</v>
      </c>
      <c r="E48">
        <v>0</v>
      </c>
      <c r="F48">
        <v>0</v>
      </c>
      <c r="G48" s="29">
        <v>0.48510000000000003</v>
      </c>
      <c r="H48" s="7">
        <f t="shared" si="12"/>
        <v>-3.4167709821181997</v>
      </c>
      <c r="I48" s="7">
        <f t="shared" si="9"/>
        <v>3.1775421459988941E-2</v>
      </c>
      <c r="J48" s="7">
        <f t="shared" si="10"/>
        <v>0.96822457854001109</v>
      </c>
      <c r="K48" s="7">
        <f t="shared" si="11"/>
        <v>-3.2291215990028592E-2</v>
      </c>
      <c r="L48" s="7">
        <f t="shared" si="5"/>
        <v>1</v>
      </c>
      <c r="M48" s="7">
        <f t="shared" si="6"/>
        <v>-2.5219327779126135</v>
      </c>
      <c r="N48" s="7">
        <v>-4</v>
      </c>
      <c r="O48" s="7"/>
      <c r="P48" s="37"/>
      <c r="Z48" s="17"/>
      <c r="AA48" s="17"/>
    </row>
    <row r="49" spans="1:27" x14ac:dyDescent="0.2">
      <c r="A49">
        <v>4715</v>
      </c>
      <c r="B49">
        <v>82</v>
      </c>
      <c r="C49" s="34">
        <f t="shared" si="2"/>
        <v>1</v>
      </c>
      <c r="D49" s="2">
        <v>0.97</v>
      </c>
      <c r="E49">
        <v>1</v>
      </c>
      <c r="F49">
        <v>97</v>
      </c>
      <c r="G49" s="29">
        <v>0.47150000000000003</v>
      </c>
      <c r="H49" s="7">
        <f t="shared" si="12"/>
        <v>3.6030766037190194</v>
      </c>
      <c r="I49" s="7">
        <f t="shared" si="9"/>
        <v>0.97348254253783273</v>
      </c>
      <c r="J49" s="7">
        <f t="shared" si="10"/>
        <v>0.97348254253783273</v>
      </c>
      <c r="K49" s="7">
        <f t="shared" si="11"/>
        <v>-2.6875387008812996E-2</v>
      </c>
      <c r="L49" s="7">
        <f t="shared" si="5"/>
        <v>1</v>
      </c>
      <c r="M49" s="7">
        <f t="shared" si="6"/>
        <v>-2.5111011199501823</v>
      </c>
      <c r="N49" s="7">
        <v>-4</v>
      </c>
      <c r="O49" s="7"/>
      <c r="P49" s="37"/>
      <c r="Z49" s="17"/>
      <c r="AA49" s="17"/>
    </row>
    <row r="50" spans="1:27" x14ac:dyDescent="0.2">
      <c r="A50">
        <v>4668</v>
      </c>
      <c r="B50">
        <v>83</v>
      </c>
      <c r="C50" s="34">
        <v>0</v>
      </c>
      <c r="D50" s="2">
        <v>0.49</v>
      </c>
      <c r="E50">
        <v>1</v>
      </c>
      <c r="F50">
        <v>49</v>
      </c>
      <c r="G50" s="29">
        <v>0.46680000000000005</v>
      </c>
      <c r="H50" s="7">
        <f t="shared" si="12"/>
        <v>-1.9516390967236514</v>
      </c>
      <c r="I50" s="7">
        <f t="shared" si="9"/>
        <v>0.12437474133671129</v>
      </c>
      <c r="J50" s="7">
        <f t="shared" si="10"/>
        <v>0.87562525866328866</v>
      </c>
      <c r="K50" s="7">
        <f t="shared" si="11"/>
        <v>-0.13281706648672517</v>
      </c>
      <c r="L50" s="7">
        <f t="shared" si="5"/>
        <v>0</v>
      </c>
      <c r="M50" s="7">
        <f t="shared" si="6"/>
        <v>-2.7229844789060067</v>
      </c>
      <c r="N50" s="7">
        <v>-4</v>
      </c>
      <c r="O50" s="7"/>
      <c r="P50" s="37"/>
      <c r="Z50" s="17"/>
      <c r="AA50" s="17"/>
    </row>
    <row r="51" spans="1:27" x14ac:dyDescent="0.2">
      <c r="A51">
        <v>4661</v>
      </c>
      <c r="B51">
        <v>84</v>
      </c>
      <c r="C51" s="34">
        <v>0</v>
      </c>
      <c r="D51" s="2">
        <v>0</v>
      </c>
      <c r="E51">
        <v>0</v>
      </c>
      <c r="F51">
        <v>0</v>
      </c>
      <c r="G51" s="29">
        <v>0.46610000000000001</v>
      </c>
      <c r="H51" s="7">
        <f t="shared" si="12"/>
        <v>-3.4167709821181997</v>
      </c>
      <c r="I51" s="7">
        <f t="shared" si="9"/>
        <v>3.1775421459988941E-2</v>
      </c>
      <c r="J51" s="7">
        <f t="shared" si="10"/>
        <v>0.96822457854001109</v>
      </c>
      <c r="K51" s="7">
        <f t="shared" si="11"/>
        <v>-3.2291215990028592E-2</v>
      </c>
      <c r="L51" s="7">
        <f t="shared" si="5"/>
        <v>1</v>
      </c>
      <c r="M51" s="7">
        <f t="shared" si="6"/>
        <v>-2.5219327779126135</v>
      </c>
      <c r="N51" s="7">
        <v>-4</v>
      </c>
      <c r="O51" s="7"/>
      <c r="P51" s="3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x14ac:dyDescent="0.2">
      <c r="A52">
        <v>4601</v>
      </c>
      <c r="B52">
        <v>85</v>
      </c>
      <c r="C52" s="34">
        <v>0</v>
      </c>
      <c r="D52" s="2">
        <v>0</v>
      </c>
      <c r="E52">
        <v>0</v>
      </c>
      <c r="F52">
        <v>0</v>
      </c>
      <c r="G52" s="29">
        <v>0.46010000000000001</v>
      </c>
      <c r="H52" s="7">
        <f t="shared" si="12"/>
        <v>-3.4167709821181997</v>
      </c>
      <c r="I52" s="7">
        <f t="shared" si="9"/>
        <v>3.1775421459988941E-2</v>
      </c>
      <c r="J52" s="7">
        <f t="shared" si="10"/>
        <v>0.96822457854001109</v>
      </c>
      <c r="K52" s="7">
        <f t="shared" si="11"/>
        <v>-3.2291215990028592E-2</v>
      </c>
      <c r="L52" s="7">
        <f t="shared" si="5"/>
        <v>1</v>
      </c>
      <c r="M52" s="7">
        <f t="shared" si="6"/>
        <v>-2.5219327779126135</v>
      </c>
      <c r="N52" s="7">
        <v>-4</v>
      </c>
      <c r="O52" s="7"/>
      <c r="P52" s="3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x14ac:dyDescent="0.2">
      <c r="A53">
        <v>4548</v>
      </c>
      <c r="B53">
        <v>86</v>
      </c>
      <c r="C53" s="34">
        <f t="shared" si="2"/>
        <v>1</v>
      </c>
      <c r="D53" s="2">
        <v>0</v>
      </c>
      <c r="E53">
        <v>0</v>
      </c>
      <c r="F53">
        <v>0</v>
      </c>
      <c r="G53" s="29">
        <v>0.45480000000000004</v>
      </c>
      <c r="H53" s="7">
        <f t="shared" si="12"/>
        <v>-3.4167709821181997</v>
      </c>
      <c r="I53" s="7">
        <f t="shared" si="9"/>
        <v>3.1775421459988941E-2</v>
      </c>
      <c r="J53" s="7">
        <f t="shared" si="10"/>
        <v>3.1775421459988941E-2</v>
      </c>
      <c r="K53" s="7">
        <f t="shared" si="11"/>
        <v>-3.4490621981082286</v>
      </c>
      <c r="L53" s="7">
        <f t="shared" si="5"/>
        <v>0</v>
      </c>
      <c r="M53" s="7">
        <f t="shared" si="6"/>
        <v>-9.3554747421490134</v>
      </c>
      <c r="N53" s="7">
        <v>-4</v>
      </c>
      <c r="O53" s="7"/>
      <c r="P53" s="37"/>
      <c r="S53" s="16"/>
      <c r="T53" s="16"/>
      <c r="U53" s="16"/>
      <c r="V53" s="16"/>
      <c r="W53" s="16"/>
      <c r="X53" s="16"/>
      <c r="Y53" s="17"/>
      <c r="Z53" s="17"/>
      <c r="AA53" s="17"/>
    </row>
    <row r="54" spans="1:27" x14ac:dyDescent="0.2">
      <c r="A54">
        <v>4486</v>
      </c>
      <c r="B54">
        <v>87</v>
      </c>
      <c r="C54" s="34">
        <v>0</v>
      </c>
      <c r="D54" s="2">
        <v>0.28999999999999998</v>
      </c>
      <c r="E54">
        <v>1</v>
      </c>
      <c r="F54">
        <v>29</v>
      </c>
      <c r="G54" s="29">
        <v>0.4486</v>
      </c>
      <c r="H54" s="7">
        <f t="shared" si="12"/>
        <v>-4.2661039719080911</v>
      </c>
      <c r="I54" s="7">
        <f t="shared" si="9"/>
        <v>1.3842070502371923E-2</v>
      </c>
      <c r="J54" s="7">
        <f t="shared" si="10"/>
        <v>0.98615792949762804</v>
      </c>
      <c r="K54" s="7">
        <f t="shared" si="11"/>
        <v>-1.393876530136345E-2</v>
      </c>
      <c r="L54" s="7">
        <f t="shared" si="5"/>
        <v>1</v>
      </c>
      <c r="M54" s="7">
        <f t="shared" si="6"/>
        <v>-2.4852278765352831</v>
      </c>
      <c r="N54" s="7">
        <v>-4</v>
      </c>
      <c r="O54" s="7"/>
      <c r="P54" s="37"/>
      <c r="S54" s="12"/>
      <c r="T54" s="12"/>
      <c r="U54" s="12"/>
      <c r="V54" s="12"/>
      <c r="W54" s="12"/>
      <c r="X54" s="12"/>
      <c r="Y54" s="17"/>
      <c r="Z54" s="17"/>
      <c r="AA54" s="17"/>
    </row>
    <row r="55" spans="1:27" x14ac:dyDescent="0.2">
      <c r="A55">
        <v>4452</v>
      </c>
      <c r="B55">
        <v>88</v>
      </c>
      <c r="C55" s="34">
        <f t="shared" si="2"/>
        <v>2</v>
      </c>
      <c r="D55" s="2">
        <v>1.1299999999999999</v>
      </c>
      <c r="E55">
        <v>1</v>
      </c>
      <c r="F55">
        <v>113</v>
      </c>
      <c r="G55" s="29">
        <v>0.44520000000000004</v>
      </c>
      <c r="H55" s="7">
        <f t="shared" si="12"/>
        <v>5.454648503866574</v>
      </c>
      <c r="I55" s="7">
        <f t="shared" si="9"/>
        <v>0.99574182990345794</v>
      </c>
      <c r="J55" s="7">
        <f t="shared" si="10"/>
        <v>0.99574182990345794</v>
      </c>
      <c r="K55" s="7">
        <f t="shared" si="11"/>
        <v>-4.2672619216989659E-3</v>
      </c>
      <c r="L55" s="7">
        <f t="shared" si="5"/>
        <v>1</v>
      </c>
      <c r="M55" s="7">
        <f t="shared" si="6"/>
        <v>-2.4658848697759543</v>
      </c>
      <c r="N55" s="7">
        <v>-4</v>
      </c>
      <c r="O55" s="7"/>
      <c r="P55" s="37"/>
      <c r="S55" s="12"/>
      <c r="T55" s="12"/>
      <c r="U55" s="12"/>
      <c r="V55" s="12"/>
      <c r="W55" s="12"/>
      <c r="X55" s="12"/>
      <c r="Y55" s="17"/>
      <c r="Z55" s="17"/>
      <c r="AA55" s="17"/>
    </row>
    <row r="56" spans="1:27" x14ac:dyDescent="0.2">
      <c r="A56">
        <v>4364</v>
      </c>
      <c r="B56">
        <v>89</v>
      </c>
      <c r="C56" s="34">
        <v>0</v>
      </c>
      <c r="D56" s="2">
        <v>0.48</v>
      </c>
      <c r="E56">
        <v>1</v>
      </c>
      <c r="F56">
        <v>48</v>
      </c>
      <c r="G56" s="29">
        <v>0.43640000000000001</v>
      </c>
      <c r="H56" s="7">
        <f t="shared" si="12"/>
        <v>-2.0673623404828714</v>
      </c>
      <c r="I56" s="7">
        <f t="shared" si="9"/>
        <v>0.11230973455704103</v>
      </c>
      <c r="J56" s="7">
        <f t="shared" si="10"/>
        <v>0.88769026544295893</v>
      </c>
      <c r="K56" s="7">
        <f t="shared" si="11"/>
        <v>-0.11913239701174562</v>
      </c>
      <c r="L56" s="7">
        <f t="shared" si="5"/>
        <v>0</v>
      </c>
      <c r="M56" s="7">
        <f t="shared" si="6"/>
        <v>-2.6956151399560477</v>
      </c>
      <c r="N56" s="7">
        <v>-4</v>
      </c>
      <c r="O56" s="7"/>
      <c r="P56" s="37"/>
      <c r="S56" s="12"/>
      <c r="T56" s="12"/>
      <c r="U56" s="12"/>
      <c r="V56" s="12"/>
      <c r="W56" s="12"/>
      <c r="X56" s="12"/>
      <c r="Y56" s="17"/>
      <c r="Z56" s="17"/>
      <c r="AA56" s="17"/>
    </row>
    <row r="57" spans="1:27" x14ac:dyDescent="0.2">
      <c r="A57">
        <v>4343</v>
      </c>
      <c r="B57">
        <v>90</v>
      </c>
      <c r="C57" s="34">
        <f t="shared" si="2"/>
        <v>2</v>
      </c>
      <c r="D57" s="2">
        <v>1.84</v>
      </c>
      <c r="E57">
        <v>1</v>
      </c>
      <c r="F57">
        <v>184</v>
      </c>
      <c r="G57" s="29">
        <v>0.43430000000000002</v>
      </c>
      <c r="H57" s="7">
        <f t="shared" si="12"/>
        <v>13.670998810771346</v>
      </c>
      <c r="I57" s="7">
        <f t="shared" si="9"/>
        <v>0.99999884452606669</v>
      </c>
      <c r="J57" s="7">
        <f t="shared" si="10"/>
        <v>0.99999884452606669</v>
      </c>
      <c r="K57" s="7">
        <f t="shared" si="11"/>
        <v>-1.1554746008724653E-6</v>
      </c>
      <c r="L57" s="7">
        <f t="shared" si="5"/>
        <v>1</v>
      </c>
      <c r="M57" s="7">
        <f t="shared" si="6"/>
        <v>-2.4573526568817581</v>
      </c>
      <c r="N57" s="7">
        <v>-4</v>
      </c>
      <c r="O57" s="7"/>
      <c r="P57" s="3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x14ac:dyDescent="0.2">
      <c r="A58">
        <v>4106</v>
      </c>
      <c r="B58">
        <v>91</v>
      </c>
      <c r="C58" s="34">
        <f t="shared" si="2"/>
        <v>1</v>
      </c>
      <c r="D58" s="2">
        <v>0.84</v>
      </c>
      <c r="E58">
        <v>1</v>
      </c>
      <c r="F58">
        <v>84</v>
      </c>
      <c r="G58" s="29">
        <v>0.41060000000000002</v>
      </c>
      <c r="H58" s="7">
        <f t="shared" si="12"/>
        <v>2.0986744348491317</v>
      </c>
      <c r="I58" s="7">
        <f t="shared" si="9"/>
        <v>0.89077427411549226</v>
      </c>
      <c r="J58" s="7">
        <f t="shared" si="10"/>
        <v>0.89077427411549226</v>
      </c>
      <c r="K58" s="7">
        <f t="shared" si="11"/>
        <v>-0.1156642235450298</v>
      </c>
      <c r="L58" s="7">
        <f t="shared" si="5"/>
        <v>0</v>
      </c>
      <c r="M58" s="7">
        <f t="shared" si="6"/>
        <v>-2.6886787930226159</v>
      </c>
      <c r="N58" s="7">
        <v>-4</v>
      </c>
      <c r="O58" s="7"/>
      <c r="P58" s="37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">
      <c r="A59">
        <v>3986</v>
      </c>
      <c r="B59">
        <v>92</v>
      </c>
      <c r="C59" s="34">
        <v>0</v>
      </c>
      <c r="D59" s="2">
        <v>0</v>
      </c>
      <c r="E59">
        <v>0</v>
      </c>
      <c r="F59">
        <v>0</v>
      </c>
      <c r="G59" s="29">
        <v>0.39860000000000001</v>
      </c>
      <c r="H59" s="7">
        <f t="shared" si="12"/>
        <v>-3.4167709821181997</v>
      </c>
      <c r="I59" s="7">
        <f t="shared" si="9"/>
        <v>3.1775421459988941E-2</v>
      </c>
      <c r="J59" s="7">
        <f t="shared" si="10"/>
        <v>0.96822457854001109</v>
      </c>
      <c r="K59" s="7">
        <f t="shared" si="11"/>
        <v>-3.2291215990028592E-2</v>
      </c>
      <c r="L59" s="7">
        <f t="shared" si="5"/>
        <v>1</v>
      </c>
      <c r="M59" s="7">
        <f t="shared" si="6"/>
        <v>-2.5219327779126135</v>
      </c>
      <c r="N59" s="7">
        <v>-4</v>
      </c>
      <c r="O59" s="7"/>
      <c r="P59" s="37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">
      <c r="A60">
        <v>3952</v>
      </c>
      <c r="B60">
        <v>93</v>
      </c>
      <c r="C60" s="34">
        <f t="shared" si="2"/>
        <v>1</v>
      </c>
      <c r="D60" s="2">
        <v>0.73</v>
      </c>
      <c r="E60">
        <v>1</v>
      </c>
      <c r="F60">
        <v>73</v>
      </c>
      <c r="G60" s="29">
        <v>0.3952</v>
      </c>
      <c r="H60" s="7">
        <f t="shared" si="12"/>
        <v>0.82571875349767687</v>
      </c>
      <c r="I60" s="7">
        <f t="shared" si="9"/>
        <v>0.69544892251808776</v>
      </c>
      <c r="J60" s="7">
        <f t="shared" si="10"/>
        <v>0.69544892251808776</v>
      </c>
      <c r="K60" s="7">
        <f t="shared" si="11"/>
        <v>-0.36319771026072112</v>
      </c>
      <c r="L60" s="7">
        <f t="shared" si="5"/>
        <v>0</v>
      </c>
      <c r="M60" s="7">
        <f t="shared" si="6"/>
        <v>-3.1837457664539985</v>
      </c>
      <c r="N60" s="7">
        <v>-4</v>
      </c>
      <c r="O60" s="7"/>
      <c r="P60" s="37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">
      <c r="A61">
        <v>3885</v>
      </c>
      <c r="B61">
        <v>94</v>
      </c>
      <c r="C61" s="34">
        <v>0</v>
      </c>
      <c r="D61" s="2">
        <v>0</v>
      </c>
      <c r="E61">
        <v>0</v>
      </c>
      <c r="F61">
        <v>0</v>
      </c>
      <c r="G61" s="29">
        <v>0.38850000000000001</v>
      </c>
      <c r="H61" s="7">
        <f t="shared" si="12"/>
        <v>-3.4167709821181997</v>
      </c>
      <c r="I61" s="7">
        <f t="shared" si="9"/>
        <v>3.1775421459988941E-2</v>
      </c>
      <c r="J61" s="7">
        <f t="shared" si="10"/>
        <v>0.96822457854001109</v>
      </c>
      <c r="K61" s="7">
        <f t="shared" si="11"/>
        <v>-3.2291215990028592E-2</v>
      </c>
      <c r="L61" s="7">
        <f t="shared" si="5"/>
        <v>1</v>
      </c>
      <c r="M61" s="7">
        <f t="shared" si="6"/>
        <v>-2.5219327779126135</v>
      </c>
      <c r="N61" s="7">
        <v>-4</v>
      </c>
      <c r="O61" s="7"/>
      <c r="P61" s="37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">
      <c r="A62">
        <v>3807</v>
      </c>
      <c r="B62">
        <v>95</v>
      </c>
      <c r="C62" s="34">
        <f t="shared" si="2"/>
        <v>2</v>
      </c>
      <c r="D62" s="2">
        <v>1.18</v>
      </c>
      <c r="E62">
        <v>1</v>
      </c>
      <c r="F62">
        <v>118</v>
      </c>
      <c r="G62" s="29">
        <v>0.38070000000000004</v>
      </c>
      <c r="H62" s="7">
        <f t="shared" si="12"/>
        <v>6.0332647226626808</v>
      </c>
      <c r="I62" s="7">
        <f t="shared" si="9"/>
        <v>0.99760808147849789</v>
      </c>
      <c r="J62" s="7">
        <f t="shared" si="10"/>
        <v>0.99760808147849789</v>
      </c>
      <c r="K62" s="7">
        <f t="shared" si="11"/>
        <v>-2.394783728415052E-3</v>
      </c>
      <c r="L62" s="7">
        <f t="shared" si="5"/>
        <v>1</v>
      </c>
      <c r="M62" s="7">
        <f t="shared" si="6"/>
        <v>-2.4621399133893864</v>
      </c>
      <c r="N62" s="7">
        <v>-4</v>
      </c>
      <c r="O62" s="7"/>
      <c r="P62" s="37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">
      <c r="A63">
        <v>3703</v>
      </c>
      <c r="B63">
        <v>96</v>
      </c>
      <c r="C63" s="34">
        <f t="shared" si="2"/>
        <v>2</v>
      </c>
      <c r="D63" s="2">
        <v>1.52</v>
      </c>
      <c r="E63">
        <v>1</v>
      </c>
      <c r="F63">
        <v>152</v>
      </c>
      <c r="G63" s="29">
        <v>0.37030000000000002</v>
      </c>
      <c r="H63" s="7">
        <f t="shared" si="12"/>
        <v>9.9678550104762369</v>
      </c>
      <c r="I63" s="7">
        <f t="shared" si="9"/>
        <v>0.99995311917864116</v>
      </c>
      <c r="J63" s="7">
        <f t="shared" si="10"/>
        <v>0.99995311917864116</v>
      </c>
      <c r="K63" s="7">
        <f t="shared" si="11"/>
        <v>-4.688192029889311E-5</v>
      </c>
      <c r="L63" s="7">
        <f t="shared" si="5"/>
        <v>1</v>
      </c>
      <c r="M63" s="7">
        <f t="shared" si="6"/>
        <v>-2.4574441097731543</v>
      </c>
      <c r="N63" s="7">
        <v>-4</v>
      </c>
      <c r="O63" s="7"/>
      <c r="P63" s="37"/>
      <c r="S63" s="12"/>
      <c r="T63" s="12"/>
      <c r="U63" s="12"/>
      <c r="V63" s="12"/>
      <c r="W63" s="12"/>
      <c r="X63" s="12"/>
      <c r="Y63" s="12"/>
      <c r="Z63" s="12"/>
      <c r="AA63" s="12"/>
    </row>
    <row r="64" spans="1:27" x14ac:dyDescent="0.2">
      <c r="A64">
        <v>3700</v>
      </c>
      <c r="B64">
        <v>97</v>
      </c>
      <c r="C64" s="34">
        <f t="shared" si="2"/>
        <v>2</v>
      </c>
      <c r="D64" s="2">
        <v>1.0900000000000001</v>
      </c>
      <c r="E64">
        <v>1</v>
      </c>
      <c r="F64">
        <v>109</v>
      </c>
      <c r="G64" s="29">
        <v>0.37</v>
      </c>
      <c r="H64" s="7">
        <f t="shared" si="12"/>
        <v>4.99175552882968</v>
      </c>
      <c r="I64" s="7">
        <f t="shared" si="9"/>
        <v>0.99325211585264572</v>
      </c>
      <c r="J64" s="7">
        <f t="shared" si="10"/>
        <v>0.99325211585264572</v>
      </c>
      <c r="K64" s="7">
        <f t="shared" si="11"/>
        <v>-6.7707540579879048E-3</v>
      </c>
      <c r="L64" s="7">
        <f t="shared" si="5"/>
        <v>1</v>
      </c>
      <c r="M64" s="7">
        <f t="shared" si="6"/>
        <v>-2.4708918540485323</v>
      </c>
      <c r="N64" s="7">
        <v>-4</v>
      </c>
      <c r="O64" s="7"/>
      <c r="P64" s="37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2">
      <c r="A65">
        <v>3665</v>
      </c>
      <c r="B65">
        <v>98</v>
      </c>
      <c r="C65" s="34">
        <v>0</v>
      </c>
      <c r="D65" s="2">
        <v>0</v>
      </c>
      <c r="E65">
        <v>0</v>
      </c>
      <c r="F65">
        <v>0</v>
      </c>
      <c r="G65" s="29">
        <v>0.36649999999999999</v>
      </c>
      <c r="H65" s="7">
        <f t="shared" si="12"/>
        <v>-3.4167709821181997</v>
      </c>
      <c r="I65" s="7">
        <f t="shared" si="9"/>
        <v>3.1775421459988941E-2</v>
      </c>
      <c r="J65" s="7">
        <f t="shared" si="10"/>
        <v>0.96822457854001109</v>
      </c>
      <c r="K65" s="7">
        <f t="shared" si="11"/>
        <v>-3.2291215990028592E-2</v>
      </c>
      <c r="L65" s="7">
        <f t="shared" si="5"/>
        <v>1</v>
      </c>
      <c r="M65" s="7">
        <f t="shared" si="6"/>
        <v>-2.5219327779126135</v>
      </c>
      <c r="N65" s="7">
        <v>-4</v>
      </c>
      <c r="O65" s="7"/>
      <c r="P65" s="3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x14ac:dyDescent="0.2">
      <c r="A66">
        <v>3636</v>
      </c>
      <c r="B66">
        <v>99</v>
      </c>
      <c r="C66" s="34">
        <f t="shared" si="2"/>
        <v>2</v>
      </c>
      <c r="D66" s="2">
        <v>1.21</v>
      </c>
      <c r="E66">
        <v>1</v>
      </c>
      <c r="F66">
        <v>121</v>
      </c>
      <c r="G66" s="29">
        <v>0.36360000000000003</v>
      </c>
      <c r="H66" s="7">
        <f t="shared" si="12"/>
        <v>6.3804344539403548</v>
      </c>
      <c r="I66" s="7">
        <f t="shared" si="9"/>
        <v>0.99830847942617207</v>
      </c>
      <c r="J66" s="7">
        <f t="shared" si="10"/>
        <v>0.99830847942617207</v>
      </c>
      <c r="K66" s="7">
        <f t="shared" si="11"/>
        <v>-1.6929528100863758E-3</v>
      </c>
      <c r="L66" s="7">
        <f t="shared" si="5"/>
        <v>1</v>
      </c>
      <c r="M66" s="7">
        <f t="shared" si="6"/>
        <v>-2.4607362515527291</v>
      </c>
      <c r="N66" s="7">
        <v>-4</v>
      </c>
      <c r="O66" s="7"/>
      <c r="P66" s="3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x14ac:dyDescent="0.2">
      <c r="A67">
        <v>3511</v>
      </c>
      <c r="B67">
        <v>100</v>
      </c>
      <c r="C67" s="34">
        <f t="shared" si="2"/>
        <v>2</v>
      </c>
      <c r="D67" s="2">
        <v>4.0999999999999996</v>
      </c>
      <c r="E67">
        <v>1</v>
      </c>
      <c r="F67">
        <v>410</v>
      </c>
      <c r="G67" s="29">
        <v>0.35110000000000002</v>
      </c>
      <c r="H67" s="7">
        <f t="shared" si="12"/>
        <v>39.824451900355577</v>
      </c>
      <c r="I67" s="7">
        <f t="shared" si="9"/>
        <v>1</v>
      </c>
      <c r="J67" s="7">
        <f t="shared" si="10"/>
        <v>1</v>
      </c>
      <c r="K67" s="7">
        <f t="shared" si="11"/>
        <v>0</v>
      </c>
      <c r="L67" s="7">
        <f t="shared" si="5"/>
        <v>1</v>
      </c>
      <c r="M67" s="7">
        <f t="shared" si="6"/>
        <v>-2.4573503459325563</v>
      </c>
      <c r="N67" s="7">
        <v>-4</v>
      </c>
      <c r="O67" s="7"/>
      <c r="P67" s="3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x14ac:dyDescent="0.2">
      <c r="A68">
        <v>3493</v>
      </c>
      <c r="B68">
        <v>101</v>
      </c>
      <c r="C68" s="34">
        <v>0</v>
      </c>
      <c r="D68" s="2">
        <v>0.28999999999999998</v>
      </c>
      <c r="E68">
        <v>1</v>
      </c>
      <c r="F68">
        <v>29</v>
      </c>
      <c r="G68" s="29">
        <v>0.3493</v>
      </c>
      <c r="H68" s="7">
        <f t="shared" si="12"/>
        <v>-4.2661039719080911</v>
      </c>
      <c r="I68" s="7">
        <f t="shared" ref="I68:I90" si="13">EXP(H68)/(1+EXP(H68))</f>
        <v>1.3842070502371923E-2</v>
      </c>
      <c r="J68" s="7">
        <f t="shared" ref="J68:J90" si="14">IF(C68,I68,1-I68)</f>
        <v>0.98615792949762804</v>
      </c>
      <c r="K68" s="7">
        <f t="shared" ref="K68:K90" si="15">LN(J68)</f>
        <v>-1.393876530136345E-2</v>
      </c>
      <c r="L68" s="7">
        <f t="shared" si="5"/>
        <v>1</v>
      </c>
      <c r="M68" s="7">
        <f t="shared" si="6"/>
        <v>-2.4852278765352831</v>
      </c>
      <c r="N68" s="7">
        <v>-4</v>
      </c>
      <c r="O68" s="7"/>
      <c r="P68" s="37"/>
      <c r="S68" s="19"/>
      <c r="T68" s="19"/>
      <c r="U68" s="17"/>
      <c r="V68" s="17"/>
      <c r="W68" s="17"/>
      <c r="X68" s="17"/>
      <c r="Y68" s="17"/>
      <c r="Z68" s="17"/>
      <c r="AA68" s="17"/>
    </row>
    <row r="69" spans="1:27" x14ac:dyDescent="0.2">
      <c r="A69">
        <v>3464</v>
      </c>
      <c r="B69">
        <v>102</v>
      </c>
      <c r="C69" s="34">
        <f t="shared" ref="C69:C90" si="16">(IF(G69&lt;1,1,0))+IF(D69&gt;1,1,0)</f>
        <v>2</v>
      </c>
      <c r="D69" s="2">
        <v>1.1299999999999999</v>
      </c>
      <c r="E69">
        <v>1</v>
      </c>
      <c r="F69">
        <v>113</v>
      </c>
      <c r="G69" s="29">
        <v>0.34640000000000004</v>
      </c>
      <c r="H69" s="7">
        <f t="shared" ref="H69:H90" si="17">$C$2+SUMPRODUCT($D$2:$F$2,D69:F69)</f>
        <v>5.454648503866574</v>
      </c>
      <c r="I69" s="7">
        <f t="shared" si="13"/>
        <v>0.99574182990345794</v>
      </c>
      <c r="J69" s="7">
        <f t="shared" si="14"/>
        <v>0.99574182990345794</v>
      </c>
      <c r="K69" s="7">
        <f t="shared" si="15"/>
        <v>-4.2672619216989659E-3</v>
      </c>
      <c r="L69" s="7">
        <f t="shared" ref="L69:L90" si="18">IF(K69&gt;-0.1,1,0)</f>
        <v>1</v>
      </c>
      <c r="M69" s="7">
        <f t="shared" ref="M69:M90" si="19">2*((K69)-LN(3.4167))</f>
        <v>-2.4658848697759543</v>
      </c>
      <c r="N69" s="7">
        <v>-4</v>
      </c>
      <c r="O69" s="7"/>
      <c r="P69" s="37"/>
      <c r="S69" s="12"/>
      <c r="T69" s="12"/>
      <c r="U69" s="17"/>
      <c r="V69" s="17"/>
      <c r="W69" s="17"/>
      <c r="X69" s="17"/>
      <c r="Y69" s="17"/>
      <c r="Z69" s="17"/>
      <c r="AA69" s="17"/>
    </row>
    <row r="70" spans="1:27" x14ac:dyDescent="0.2">
      <c r="A70">
        <v>3417</v>
      </c>
      <c r="B70">
        <v>103</v>
      </c>
      <c r="C70" s="34">
        <f t="shared" si="16"/>
        <v>1</v>
      </c>
      <c r="D70" s="2">
        <v>0.77</v>
      </c>
      <c r="E70">
        <v>1</v>
      </c>
      <c r="F70">
        <v>77</v>
      </c>
      <c r="G70" s="29">
        <v>0.3417</v>
      </c>
      <c r="H70" s="7">
        <f t="shared" si="17"/>
        <v>1.2886117285345708</v>
      </c>
      <c r="I70" s="7">
        <f t="shared" si="13"/>
        <v>0.78391211713688735</v>
      </c>
      <c r="J70" s="7">
        <f t="shared" si="14"/>
        <v>0.78391211713688735</v>
      </c>
      <c r="K70" s="7">
        <f t="shared" si="15"/>
        <v>-0.24345836040356214</v>
      </c>
      <c r="L70" s="7">
        <f t="shared" si="18"/>
        <v>0</v>
      </c>
      <c r="M70" s="7">
        <f t="shared" si="19"/>
        <v>-2.9442670667396804</v>
      </c>
      <c r="N70" s="7">
        <v>-4</v>
      </c>
      <c r="O70" s="7"/>
      <c r="P70" s="37"/>
      <c r="S70" s="12"/>
      <c r="T70" s="12"/>
      <c r="U70" s="17"/>
      <c r="V70" s="17"/>
      <c r="W70" s="17"/>
      <c r="X70" s="17"/>
      <c r="Y70" s="17"/>
      <c r="Z70" s="17"/>
      <c r="AA70" s="17"/>
    </row>
    <row r="71" spans="1:27" x14ac:dyDescent="0.2">
      <c r="A71">
        <v>3411</v>
      </c>
      <c r="B71">
        <v>104</v>
      </c>
      <c r="C71" s="34">
        <f t="shared" si="16"/>
        <v>2</v>
      </c>
      <c r="D71" s="2">
        <v>2.25</v>
      </c>
      <c r="E71">
        <v>1</v>
      </c>
      <c r="F71">
        <v>225</v>
      </c>
      <c r="G71" s="29">
        <v>0.34110000000000001</v>
      </c>
      <c r="H71" s="7">
        <f t="shared" si="17"/>
        <v>18.415651804899447</v>
      </c>
      <c r="I71" s="7">
        <f t="shared" si="13"/>
        <v>0.99999998994958406</v>
      </c>
      <c r="J71" s="7">
        <f t="shared" si="14"/>
        <v>0.99999998994958406</v>
      </c>
      <c r="K71" s="7">
        <f t="shared" si="15"/>
        <v>-1.0050415994435067E-8</v>
      </c>
      <c r="L71" s="7">
        <f t="shared" si="18"/>
        <v>1</v>
      </c>
      <c r="M71" s="7">
        <f t="shared" si="19"/>
        <v>-2.4573503660333884</v>
      </c>
      <c r="N71" s="7">
        <v>-4</v>
      </c>
      <c r="O71" s="7"/>
      <c r="P71" s="37"/>
      <c r="S71" s="12"/>
      <c r="T71" s="12"/>
      <c r="U71" s="17"/>
      <c r="V71" s="17"/>
      <c r="W71" s="17"/>
      <c r="X71" s="17"/>
      <c r="Y71" s="17"/>
      <c r="Z71" s="17"/>
      <c r="AA71" s="17"/>
    </row>
    <row r="72" spans="1:27" x14ac:dyDescent="0.2">
      <c r="A72">
        <v>3346</v>
      </c>
      <c r="B72">
        <v>105</v>
      </c>
      <c r="C72" s="34">
        <f t="shared" si="16"/>
        <v>2</v>
      </c>
      <c r="D72" s="2">
        <v>2.1800000000000002</v>
      </c>
      <c r="E72">
        <v>1</v>
      </c>
      <c r="F72">
        <v>218</v>
      </c>
      <c r="G72" s="29">
        <v>0.33460000000000001</v>
      </c>
      <c r="H72" s="7">
        <f t="shared" si="17"/>
        <v>17.605589098584893</v>
      </c>
      <c r="I72" s="7">
        <f t="shared" si="13"/>
        <v>0.9999999774061733</v>
      </c>
      <c r="J72" s="7">
        <f t="shared" si="14"/>
        <v>0.9999999774061733</v>
      </c>
      <c r="K72" s="7">
        <f t="shared" si="15"/>
        <v>-2.2593826953687625E-8</v>
      </c>
      <c r="L72" s="7">
        <f t="shared" si="18"/>
        <v>1</v>
      </c>
      <c r="M72" s="7">
        <f t="shared" si="19"/>
        <v>-2.4573503911202104</v>
      </c>
      <c r="N72" s="7">
        <v>-4</v>
      </c>
      <c r="O72" s="7"/>
      <c r="P72" s="37"/>
      <c r="S72" s="12"/>
      <c r="T72" s="12"/>
      <c r="U72" s="17"/>
      <c r="V72" s="17"/>
      <c r="W72" s="17"/>
      <c r="X72" s="17"/>
      <c r="Y72" s="17"/>
      <c r="Z72" s="17"/>
      <c r="AA72" s="17"/>
    </row>
    <row r="73" spans="1:27" x14ac:dyDescent="0.2">
      <c r="A73">
        <v>3220</v>
      </c>
      <c r="B73">
        <v>106</v>
      </c>
      <c r="C73" s="34">
        <f t="shared" si="16"/>
        <v>2</v>
      </c>
      <c r="D73" s="2">
        <v>1.29</v>
      </c>
      <c r="E73">
        <v>1</v>
      </c>
      <c r="F73">
        <v>129</v>
      </c>
      <c r="G73" s="29">
        <v>0.32200000000000001</v>
      </c>
      <c r="H73" s="7">
        <f t="shared" si="17"/>
        <v>7.3062204040141285</v>
      </c>
      <c r="I73" s="7">
        <f t="shared" si="13"/>
        <v>0.99932910071454684</v>
      </c>
      <c r="J73" s="7">
        <f t="shared" si="14"/>
        <v>0.99932910071454684</v>
      </c>
      <c r="K73" s="7">
        <f t="shared" si="15"/>
        <v>-6.7112443908801513E-4</v>
      </c>
      <c r="L73" s="7">
        <f t="shared" si="18"/>
        <v>1</v>
      </c>
      <c r="M73" s="7">
        <f t="shared" si="19"/>
        <v>-2.4586925948107323</v>
      </c>
      <c r="N73" s="7">
        <v>-4</v>
      </c>
      <c r="O73" s="7"/>
      <c r="P73" s="37"/>
      <c r="S73" s="12"/>
      <c r="T73" s="12"/>
      <c r="U73" s="17"/>
      <c r="V73" s="17"/>
      <c r="W73" s="17"/>
      <c r="X73" s="17"/>
      <c r="Y73" s="17"/>
      <c r="Z73" s="17"/>
      <c r="AA73" s="17"/>
    </row>
    <row r="74" spans="1:27" x14ac:dyDescent="0.2">
      <c r="A74">
        <v>3064</v>
      </c>
      <c r="B74">
        <v>107</v>
      </c>
      <c r="C74" s="34">
        <f t="shared" si="16"/>
        <v>2</v>
      </c>
      <c r="D74" s="2">
        <v>2.14</v>
      </c>
      <c r="E74">
        <v>1</v>
      </c>
      <c r="F74">
        <v>214</v>
      </c>
      <c r="G74" s="29">
        <v>0.30640000000000001</v>
      </c>
      <c r="H74" s="7">
        <f t="shared" si="17"/>
        <v>17.142696123547999</v>
      </c>
      <c r="I74" s="7">
        <f t="shared" si="13"/>
        <v>0.99999996410601699</v>
      </c>
      <c r="J74" s="7">
        <f t="shared" si="14"/>
        <v>0.99999996410601699</v>
      </c>
      <c r="K74" s="7">
        <f t="shared" si="15"/>
        <v>-3.5893983652261918E-8</v>
      </c>
      <c r="L74" s="7">
        <f t="shared" si="18"/>
        <v>1</v>
      </c>
      <c r="M74" s="7">
        <f t="shared" si="19"/>
        <v>-2.4573504177205234</v>
      </c>
      <c r="N74" s="7">
        <v>-4</v>
      </c>
      <c r="O74" s="7"/>
      <c r="P74" s="3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x14ac:dyDescent="0.2">
      <c r="A75">
        <v>3032</v>
      </c>
      <c r="B75">
        <v>108</v>
      </c>
      <c r="C75" s="34">
        <f t="shared" si="16"/>
        <v>1</v>
      </c>
      <c r="D75" s="2">
        <v>0.94</v>
      </c>
      <c r="E75">
        <v>1</v>
      </c>
      <c r="F75">
        <v>94</v>
      </c>
      <c r="G75" s="29">
        <v>0.30320000000000003</v>
      </c>
      <c r="H75" s="7">
        <f t="shared" si="17"/>
        <v>3.2559068724413525</v>
      </c>
      <c r="I75" s="7">
        <f t="shared" si="13"/>
        <v>0.96288478867756011</v>
      </c>
      <c r="J75" s="7">
        <f t="shared" si="14"/>
        <v>0.96288478867756011</v>
      </c>
      <c r="K75" s="7">
        <f t="shared" si="15"/>
        <v>-3.7821512266889415E-2</v>
      </c>
      <c r="L75" s="7">
        <f t="shared" si="18"/>
        <v>1</v>
      </c>
      <c r="M75" s="7">
        <f t="shared" si="19"/>
        <v>-2.5329933704663352</v>
      </c>
      <c r="N75" s="7">
        <v>-4</v>
      </c>
      <c r="O75" s="7"/>
      <c r="P75" s="3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x14ac:dyDescent="0.2">
      <c r="A76">
        <v>3023</v>
      </c>
      <c r="B76">
        <v>109</v>
      </c>
      <c r="C76" s="34">
        <v>0</v>
      </c>
      <c r="D76" s="2">
        <v>0</v>
      </c>
      <c r="E76">
        <v>0</v>
      </c>
      <c r="F76">
        <v>0</v>
      </c>
      <c r="G76" s="29">
        <v>0.30230000000000001</v>
      </c>
      <c r="H76" s="7">
        <f t="shared" si="17"/>
        <v>-3.4167709821181997</v>
      </c>
      <c r="I76" s="7">
        <f t="shared" si="13"/>
        <v>3.1775421459988941E-2</v>
      </c>
      <c r="J76" s="7">
        <f t="shared" si="14"/>
        <v>0.96822457854001109</v>
      </c>
      <c r="K76" s="7">
        <f t="shared" si="15"/>
        <v>-3.2291215990028592E-2</v>
      </c>
      <c r="L76" s="7">
        <f t="shared" si="18"/>
        <v>1</v>
      </c>
      <c r="M76" s="7">
        <f t="shared" si="19"/>
        <v>-2.5219327779126135</v>
      </c>
      <c r="N76" s="7">
        <v>-4</v>
      </c>
      <c r="O76" s="7"/>
      <c r="P76" s="37"/>
      <c r="S76" s="16"/>
      <c r="T76" s="16"/>
      <c r="U76" s="16"/>
      <c r="V76" s="16"/>
      <c r="W76" s="16"/>
      <c r="X76" s="16"/>
      <c r="Y76" s="17"/>
      <c r="Z76" s="17"/>
      <c r="AA76" s="17"/>
    </row>
    <row r="77" spans="1:27" x14ac:dyDescent="0.2">
      <c r="A77">
        <v>2990</v>
      </c>
      <c r="B77">
        <v>110</v>
      </c>
      <c r="C77" s="34">
        <v>0</v>
      </c>
      <c r="D77" s="2">
        <v>0</v>
      </c>
      <c r="E77">
        <v>0</v>
      </c>
      <c r="F77">
        <v>0</v>
      </c>
      <c r="G77" s="29">
        <v>0.29899999999999999</v>
      </c>
      <c r="H77" s="7">
        <f t="shared" si="17"/>
        <v>-3.4167709821181997</v>
      </c>
      <c r="I77" s="7">
        <f t="shared" si="13"/>
        <v>3.1775421459988941E-2</v>
      </c>
      <c r="J77" s="7">
        <f t="shared" si="14"/>
        <v>0.96822457854001109</v>
      </c>
      <c r="K77" s="7">
        <f t="shared" si="15"/>
        <v>-3.2291215990028592E-2</v>
      </c>
      <c r="L77" s="7">
        <f t="shared" si="18"/>
        <v>1</v>
      </c>
      <c r="M77" s="7">
        <f t="shared" si="19"/>
        <v>-2.5219327779126135</v>
      </c>
      <c r="N77" s="7">
        <v>-4</v>
      </c>
      <c r="O77" s="7"/>
      <c r="P77" s="37"/>
      <c r="S77" s="12"/>
      <c r="T77" s="12"/>
      <c r="U77" s="12"/>
      <c r="V77" s="12"/>
      <c r="W77" s="12"/>
      <c r="X77" s="12"/>
      <c r="Y77" s="17"/>
      <c r="Z77" s="17"/>
      <c r="AA77" s="17"/>
    </row>
    <row r="78" spans="1:27" x14ac:dyDescent="0.2">
      <c r="A78">
        <v>2961</v>
      </c>
      <c r="B78">
        <v>111</v>
      </c>
      <c r="C78" s="34">
        <f t="shared" si="16"/>
        <v>2</v>
      </c>
      <c r="D78" s="2">
        <v>2.125</v>
      </c>
      <c r="E78">
        <v>1</v>
      </c>
      <c r="F78">
        <v>255</v>
      </c>
      <c r="G78" s="29">
        <v>0.29610000000000003</v>
      </c>
      <c r="H78" s="7">
        <f t="shared" si="17"/>
        <v>38.337375646419325</v>
      </c>
      <c r="I78" s="7">
        <f t="shared" si="13"/>
        <v>1</v>
      </c>
      <c r="J78" s="7">
        <f t="shared" si="14"/>
        <v>1</v>
      </c>
      <c r="K78" s="7">
        <f t="shared" si="15"/>
        <v>0</v>
      </c>
      <c r="L78" s="7">
        <f t="shared" si="18"/>
        <v>1</v>
      </c>
      <c r="M78" s="7">
        <f t="shared" si="19"/>
        <v>-2.4573503459325563</v>
      </c>
      <c r="N78" s="7">
        <v>-4</v>
      </c>
      <c r="O78" s="7"/>
      <c r="P78" s="37"/>
      <c r="S78" s="12"/>
      <c r="T78" s="12"/>
      <c r="U78" s="12"/>
      <c r="V78" s="12"/>
      <c r="W78" s="12"/>
      <c r="X78" s="12"/>
      <c r="Y78" s="17"/>
      <c r="Z78" s="17"/>
      <c r="AA78" s="17"/>
    </row>
    <row r="79" spans="1:27" x14ac:dyDescent="0.2">
      <c r="A79">
        <v>2942</v>
      </c>
      <c r="B79">
        <v>112</v>
      </c>
      <c r="C79" s="34">
        <v>0</v>
      </c>
      <c r="D79" s="2">
        <v>0</v>
      </c>
      <c r="E79">
        <v>0</v>
      </c>
      <c r="F79">
        <v>0</v>
      </c>
      <c r="G79" s="29">
        <v>0.29420000000000002</v>
      </c>
      <c r="H79" s="7">
        <f t="shared" si="17"/>
        <v>-3.4167709821181997</v>
      </c>
      <c r="I79" s="7">
        <f t="shared" si="13"/>
        <v>3.1775421459988941E-2</v>
      </c>
      <c r="J79" s="7">
        <f t="shared" si="14"/>
        <v>0.96822457854001109</v>
      </c>
      <c r="K79" s="7">
        <f t="shared" si="15"/>
        <v>-3.2291215990028592E-2</v>
      </c>
      <c r="L79" s="7">
        <f t="shared" si="18"/>
        <v>1</v>
      </c>
      <c r="M79" s="7">
        <f t="shared" si="19"/>
        <v>-2.5219327779126135</v>
      </c>
      <c r="N79" s="7">
        <v>-4</v>
      </c>
      <c r="O79" s="7"/>
      <c r="P79" s="37"/>
      <c r="S79" s="12"/>
      <c r="T79" s="12"/>
      <c r="U79" s="12"/>
      <c r="V79" s="12"/>
      <c r="W79" s="12"/>
      <c r="X79" s="12"/>
      <c r="Y79" s="17"/>
      <c r="Z79" s="17"/>
      <c r="AA79" s="17"/>
    </row>
    <row r="80" spans="1:27" x14ac:dyDescent="0.2">
      <c r="A80">
        <v>2916</v>
      </c>
      <c r="B80">
        <v>113</v>
      </c>
      <c r="C80" s="34">
        <f t="shared" si="16"/>
        <v>2</v>
      </c>
      <c r="D80" s="2">
        <v>1.2</v>
      </c>
      <c r="E80">
        <v>1</v>
      </c>
      <c r="F80">
        <v>144</v>
      </c>
      <c r="G80" s="29">
        <v>0.29160000000000003</v>
      </c>
      <c r="H80" s="7">
        <f t="shared" si="17"/>
        <v>18.331495806045687</v>
      </c>
      <c r="I80" s="7">
        <f t="shared" si="13"/>
        <v>0.9999999890671718</v>
      </c>
      <c r="J80" s="7">
        <f t="shared" si="14"/>
        <v>0.9999999890671718</v>
      </c>
      <c r="K80" s="7">
        <f t="shared" si="15"/>
        <v>-1.0932828258070133E-8</v>
      </c>
      <c r="L80" s="7">
        <f t="shared" si="18"/>
        <v>1</v>
      </c>
      <c r="M80" s="7">
        <f t="shared" si="19"/>
        <v>-2.4573503677982127</v>
      </c>
      <c r="N80" s="7">
        <v>-4</v>
      </c>
      <c r="O80" s="7"/>
      <c r="P80" s="3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x14ac:dyDescent="0.2">
      <c r="A81">
        <v>2833</v>
      </c>
      <c r="B81">
        <v>114</v>
      </c>
      <c r="C81" s="34">
        <v>0</v>
      </c>
      <c r="D81" s="2">
        <v>0</v>
      </c>
      <c r="E81">
        <v>0</v>
      </c>
      <c r="F81">
        <v>0</v>
      </c>
      <c r="G81" s="29">
        <v>0.2833</v>
      </c>
      <c r="H81" s="7">
        <f t="shared" si="17"/>
        <v>-3.4167709821181997</v>
      </c>
      <c r="I81" s="7">
        <f t="shared" si="13"/>
        <v>3.1775421459988941E-2</v>
      </c>
      <c r="J81" s="7">
        <f t="shared" si="14"/>
        <v>0.96822457854001109</v>
      </c>
      <c r="K81" s="7">
        <f t="shared" si="15"/>
        <v>-3.2291215990028592E-2</v>
      </c>
      <c r="L81" s="7">
        <f t="shared" si="18"/>
        <v>1</v>
      </c>
      <c r="M81" s="7">
        <f t="shared" si="19"/>
        <v>-2.5219327779126135</v>
      </c>
      <c r="N81" s="7">
        <v>-4</v>
      </c>
      <c r="O81" s="7"/>
      <c r="P81" s="37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">
      <c r="A82">
        <v>2831</v>
      </c>
      <c r="B82">
        <v>115</v>
      </c>
      <c r="C82" s="34">
        <f t="shared" si="16"/>
        <v>2</v>
      </c>
      <c r="D82" s="2">
        <v>1.2333333333333334</v>
      </c>
      <c r="E82">
        <v>1</v>
      </c>
      <c r="F82">
        <v>148</v>
      </c>
      <c r="G82" s="29">
        <v>0.28310000000000002</v>
      </c>
      <c r="H82" s="7">
        <f t="shared" si="17"/>
        <v>19.052428412905996</v>
      </c>
      <c r="I82" s="7">
        <f t="shared" si="13"/>
        <v>0.99999999468338185</v>
      </c>
      <c r="J82" s="7">
        <f t="shared" si="14"/>
        <v>0.99999999468338185</v>
      </c>
      <c r="K82" s="7">
        <f t="shared" si="15"/>
        <v>-5.3166181598674677E-9</v>
      </c>
      <c r="L82" s="7">
        <f t="shared" si="18"/>
        <v>1</v>
      </c>
      <c r="M82" s="7">
        <f t="shared" si="19"/>
        <v>-2.4573503565657928</v>
      </c>
      <c r="N82" s="7">
        <v>-4</v>
      </c>
      <c r="O82" s="7"/>
      <c r="P82" s="37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">
      <c r="A83">
        <v>2820</v>
      </c>
      <c r="B83">
        <v>116</v>
      </c>
      <c r="C83" s="34">
        <f t="shared" si="16"/>
        <v>2</v>
      </c>
      <c r="D83" s="2">
        <v>2.1583333333333332</v>
      </c>
      <c r="E83">
        <v>1</v>
      </c>
      <c r="F83">
        <v>259</v>
      </c>
      <c r="G83" s="29">
        <v>0.28200000000000003</v>
      </c>
      <c r="H83" s="7">
        <f t="shared" si="17"/>
        <v>39.058308253279655</v>
      </c>
      <c r="I83" s="7">
        <f t="shared" si="13"/>
        <v>1</v>
      </c>
      <c r="J83" s="7">
        <f t="shared" si="14"/>
        <v>1</v>
      </c>
      <c r="K83" s="7">
        <f t="shared" si="15"/>
        <v>0</v>
      </c>
      <c r="L83" s="7">
        <f t="shared" si="18"/>
        <v>1</v>
      </c>
      <c r="M83" s="7">
        <f t="shared" si="19"/>
        <v>-2.4573503459325563</v>
      </c>
      <c r="N83" s="7">
        <v>-4</v>
      </c>
      <c r="O83" s="7"/>
      <c r="P83" s="37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">
      <c r="A84">
        <v>2804</v>
      </c>
      <c r="B84">
        <v>117</v>
      </c>
      <c r="C84" s="34">
        <f t="shared" si="16"/>
        <v>1</v>
      </c>
      <c r="D84" s="2">
        <v>0.59166666666666667</v>
      </c>
      <c r="E84">
        <v>1</v>
      </c>
      <c r="F84">
        <v>71</v>
      </c>
      <c r="G84" s="29">
        <v>0.28040000000000004</v>
      </c>
      <c r="H84" s="7">
        <f t="shared" si="17"/>
        <v>5.1744757308449945</v>
      </c>
      <c r="I84" s="7">
        <f t="shared" si="13"/>
        <v>0.99437266305847738</v>
      </c>
      <c r="J84" s="7">
        <f t="shared" si="14"/>
        <v>0.99437266305847738</v>
      </c>
      <c r="K84" s="7">
        <f t="shared" si="15"/>
        <v>-5.6432300540266251E-3</v>
      </c>
      <c r="L84" s="7">
        <f t="shared" si="18"/>
        <v>1</v>
      </c>
      <c r="M84" s="7">
        <f t="shared" si="19"/>
        <v>-2.4686368060406094</v>
      </c>
      <c r="N84" s="7">
        <v>-4</v>
      </c>
      <c r="O84" s="7"/>
      <c r="P84" s="37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">
      <c r="A85">
        <v>2793</v>
      </c>
      <c r="B85">
        <v>118</v>
      </c>
      <c r="C85" s="34">
        <v>0</v>
      </c>
      <c r="D85" s="2">
        <v>0</v>
      </c>
      <c r="E85">
        <v>0</v>
      </c>
      <c r="F85">
        <v>0</v>
      </c>
      <c r="G85" s="29">
        <v>0.27929999999999999</v>
      </c>
      <c r="H85" s="7">
        <f t="shared" si="17"/>
        <v>-3.4167709821181997</v>
      </c>
      <c r="I85" s="7">
        <f t="shared" si="13"/>
        <v>3.1775421459988941E-2</v>
      </c>
      <c r="J85" s="7">
        <f t="shared" si="14"/>
        <v>0.96822457854001109</v>
      </c>
      <c r="K85" s="7">
        <f t="shared" si="15"/>
        <v>-3.2291215990028592E-2</v>
      </c>
      <c r="L85" s="7">
        <f t="shared" si="18"/>
        <v>1</v>
      </c>
      <c r="M85" s="7">
        <f t="shared" si="19"/>
        <v>-2.5219327779126135</v>
      </c>
      <c r="N85" s="7">
        <v>-4</v>
      </c>
      <c r="O85" s="7"/>
      <c r="P85" s="37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">
      <c r="A86">
        <v>2721</v>
      </c>
      <c r="B86">
        <v>119</v>
      </c>
      <c r="C86" s="34">
        <f t="shared" si="16"/>
        <v>2</v>
      </c>
      <c r="D86" s="2">
        <v>1.3083333333333333</v>
      </c>
      <c r="E86">
        <v>1</v>
      </c>
      <c r="F86">
        <v>157</v>
      </c>
      <c r="G86" s="29">
        <v>0.27210000000000001</v>
      </c>
      <c r="H86" s="7">
        <f t="shared" si="17"/>
        <v>20.674526778341701</v>
      </c>
      <c r="I86" s="7">
        <f t="shared" si="13"/>
        <v>0.99999999895005365</v>
      </c>
      <c r="J86" s="7">
        <f t="shared" si="14"/>
        <v>0.99999999895005365</v>
      </c>
      <c r="K86" s="7">
        <f t="shared" si="15"/>
        <v>-1.0499463526341914E-9</v>
      </c>
      <c r="L86" s="7">
        <f t="shared" si="18"/>
        <v>1</v>
      </c>
      <c r="M86" s="7">
        <f t="shared" si="19"/>
        <v>-2.457350348032449</v>
      </c>
      <c r="N86" s="7">
        <v>-4</v>
      </c>
      <c r="O86" s="7"/>
      <c r="P86" s="37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">
      <c r="A87">
        <v>2691</v>
      </c>
      <c r="B87">
        <v>120</v>
      </c>
      <c r="C87" s="34">
        <f t="shared" si="16"/>
        <v>1</v>
      </c>
      <c r="D87" s="2">
        <v>0.67500000000000004</v>
      </c>
      <c r="E87">
        <v>1</v>
      </c>
      <c r="F87">
        <v>81</v>
      </c>
      <c r="G87" s="29">
        <v>0.26910000000000001</v>
      </c>
      <c r="H87" s="7">
        <f t="shared" si="17"/>
        <v>6.9768072479957741</v>
      </c>
      <c r="I87" s="7">
        <f t="shared" si="13"/>
        <v>0.99906759201874962</v>
      </c>
      <c r="J87" s="7">
        <f t="shared" si="14"/>
        <v>0.99906759201874962</v>
      </c>
      <c r="K87" s="7">
        <f t="shared" si="15"/>
        <v>-9.3284294396829104E-4</v>
      </c>
      <c r="L87" s="7">
        <f t="shared" si="18"/>
        <v>1</v>
      </c>
      <c r="M87" s="7">
        <f t="shared" si="19"/>
        <v>-2.459216031820493</v>
      </c>
      <c r="N87" s="7">
        <v>-4</v>
      </c>
      <c r="O87" s="7"/>
      <c r="P87" s="37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">
      <c r="A88">
        <v>2598</v>
      </c>
      <c r="B88">
        <v>121</v>
      </c>
      <c r="C88" s="34">
        <v>0</v>
      </c>
      <c r="D88" s="2">
        <v>0.17499999999999999</v>
      </c>
      <c r="E88">
        <v>1</v>
      </c>
      <c r="F88">
        <v>21</v>
      </c>
      <c r="G88" s="29">
        <v>0.25980000000000003</v>
      </c>
      <c r="H88" s="7">
        <f t="shared" si="17"/>
        <v>-3.8371818549088985</v>
      </c>
      <c r="I88" s="7">
        <f t="shared" si="13"/>
        <v>2.1099475310201215E-2</v>
      </c>
      <c r="J88" s="7">
        <f t="shared" si="14"/>
        <v>0.97890052468979882</v>
      </c>
      <c r="K88" s="7">
        <f t="shared" si="15"/>
        <v>-2.1325250715510204E-2</v>
      </c>
      <c r="L88" s="7">
        <f t="shared" si="18"/>
        <v>1</v>
      </c>
      <c r="M88" s="7">
        <f t="shared" si="19"/>
        <v>-2.5000008473635766</v>
      </c>
      <c r="N88" s="7">
        <v>-4</v>
      </c>
      <c r="O88" s="7"/>
      <c r="P88" s="3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x14ac:dyDescent="0.2">
      <c r="A89">
        <v>2585</v>
      </c>
      <c r="B89">
        <v>122</v>
      </c>
      <c r="C89" s="34">
        <f t="shared" si="16"/>
        <v>1</v>
      </c>
      <c r="D89" s="2">
        <v>0.96666666666666667</v>
      </c>
      <c r="E89">
        <v>1</v>
      </c>
      <c r="F89">
        <v>116</v>
      </c>
      <c r="G89" s="29">
        <v>0.25850000000000001</v>
      </c>
      <c r="H89" s="7">
        <f t="shared" si="17"/>
        <v>13.284967558023505</v>
      </c>
      <c r="I89" s="7">
        <f t="shared" si="13"/>
        <v>0.99999830014781022</v>
      </c>
      <c r="J89" s="7">
        <f t="shared" si="14"/>
        <v>0.99999830014781022</v>
      </c>
      <c r="K89" s="7">
        <f t="shared" si="15"/>
        <v>-1.699853634535227E-6</v>
      </c>
      <c r="L89" s="7">
        <f t="shared" si="18"/>
        <v>1</v>
      </c>
      <c r="M89" s="7">
        <f t="shared" si="19"/>
        <v>-2.4573537456398253</v>
      </c>
      <c r="N89" s="7">
        <v>-4</v>
      </c>
      <c r="O89" s="7"/>
      <c r="P89" s="37"/>
    </row>
    <row r="90" spans="1:27" ht="19" x14ac:dyDescent="0.25">
      <c r="A90">
        <v>2580</v>
      </c>
      <c r="B90">
        <v>123</v>
      </c>
      <c r="C90" s="34">
        <f t="shared" si="16"/>
        <v>2</v>
      </c>
      <c r="D90" s="2">
        <v>1.2416666666666667</v>
      </c>
      <c r="E90">
        <v>1</v>
      </c>
      <c r="F90">
        <v>149</v>
      </c>
      <c r="G90" s="29">
        <v>0.25800000000000001</v>
      </c>
      <c r="H90" s="7">
        <f t="shared" si="17"/>
        <v>19.232661564621075</v>
      </c>
      <c r="I90" s="7">
        <f t="shared" si="13"/>
        <v>0.99999999556022245</v>
      </c>
      <c r="J90" s="7">
        <f t="shared" si="14"/>
        <v>0.99999999556022245</v>
      </c>
      <c r="K90" s="7">
        <f t="shared" si="15"/>
        <v>-4.4397775554620173E-9</v>
      </c>
      <c r="L90" s="7">
        <f t="shared" si="18"/>
        <v>1</v>
      </c>
      <c r="M90" s="7">
        <f t="shared" si="19"/>
        <v>-2.4573503548121116</v>
      </c>
      <c r="N90" s="7">
        <v>-4</v>
      </c>
      <c r="O90" s="7"/>
      <c r="P90" s="37"/>
      <c r="S90" s="75" t="s">
        <v>54</v>
      </c>
      <c r="T90" s="36"/>
    </row>
    <row r="91" spans="1:27" ht="17" thickBot="1" x14ac:dyDescent="0.25">
      <c r="C91" s="32" t="s">
        <v>37</v>
      </c>
      <c r="D91" t="s">
        <v>16</v>
      </c>
      <c r="F91" t="s">
        <v>38</v>
      </c>
      <c r="L91" s="7">
        <f>SUM(L4:L90)</f>
        <v>70</v>
      </c>
      <c r="M91" s="7">
        <f>SUM(M4:M90)</f>
        <v>-239.31771841530457</v>
      </c>
      <c r="N91" s="7">
        <f>SUM(N4:N90)</f>
        <v>-348</v>
      </c>
      <c r="O91" s="7"/>
      <c r="P91" s="37"/>
    </row>
    <row r="92" spans="1:27" ht="17" thickBot="1" x14ac:dyDescent="0.25">
      <c r="C92" s="34">
        <f>SUM(C4:C90)</f>
        <v>92</v>
      </c>
      <c r="D92" s="34">
        <f>SUM(D4:D90)</f>
        <v>106.77500000000001</v>
      </c>
      <c r="E92" s="34">
        <f t="shared" ref="E92" si="20">SUM(E4:E90)</f>
        <v>74</v>
      </c>
      <c r="F92" s="34">
        <f>SUM(F4:F90)</f>
        <v>10911</v>
      </c>
      <c r="G92" s="34">
        <f>SUM(G4:G90)</f>
        <v>41.718800000000002</v>
      </c>
      <c r="I92" s="7"/>
      <c r="K92" s="69" t="s">
        <v>43</v>
      </c>
      <c r="L92" s="70">
        <f>70/87</f>
        <v>0.8045977011494253</v>
      </c>
      <c r="M92" s="70">
        <f>SUMPRODUCT(K4:K90)</f>
        <v>-12.764119159586114</v>
      </c>
      <c r="N92" s="70"/>
      <c r="O92" s="71"/>
      <c r="P92" s="1"/>
      <c r="S92" s="15" t="s">
        <v>17</v>
      </c>
      <c r="T92" s="15"/>
    </row>
    <row r="93" spans="1:27" x14ac:dyDescent="0.2">
      <c r="A93" s="17"/>
      <c r="B93" s="17"/>
      <c r="C93" s="17"/>
      <c r="D93" s="17"/>
      <c r="E93" s="17"/>
      <c r="F93" s="17"/>
      <c r="G93" s="17"/>
      <c r="K93" s="72" t="s">
        <v>6</v>
      </c>
      <c r="L93" s="57"/>
      <c r="M93" s="58"/>
      <c r="N93" s="64"/>
      <c r="O93" s="65">
        <f>2*(($M$92)-LN(R4))</f>
        <v>-24.847516655409009</v>
      </c>
      <c r="S93" s="12" t="s">
        <v>18</v>
      </c>
      <c r="T93" s="12">
        <v>0.72886326574575444</v>
      </c>
    </row>
    <row r="94" spans="1:27" x14ac:dyDescent="0.2">
      <c r="A94" s="17"/>
      <c r="B94" s="17"/>
      <c r="C94" s="17"/>
      <c r="D94" s="17"/>
      <c r="E94" s="17"/>
      <c r="F94" s="17"/>
      <c r="G94" s="17"/>
      <c r="K94" s="73" t="s">
        <v>16</v>
      </c>
      <c r="L94" s="59"/>
      <c r="M94" s="60"/>
      <c r="N94" s="7"/>
      <c r="O94" s="66">
        <f>2*(($M$92)-LN(R5))</f>
        <v>-20.370675941483768</v>
      </c>
      <c r="S94" s="12" t="s">
        <v>19</v>
      </c>
      <c r="T94" s="12">
        <v>0.53124166015356622</v>
      </c>
    </row>
    <row r="95" spans="1:27" x14ac:dyDescent="0.2">
      <c r="A95" s="17"/>
      <c r="B95" s="17"/>
      <c r="C95" s="17"/>
      <c r="D95" s="17"/>
      <c r="E95" s="17"/>
      <c r="F95" s="17"/>
      <c r="G95" s="17"/>
      <c r="K95" s="73" t="s">
        <v>5</v>
      </c>
      <c r="L95" s="59"/>
      <c r="M95" s="51"/>
      <c r="N95" s="59"/>
      <c r="O95" s="66">
        <f t="shared" ref="O95:O97" si="21">2*(($M$92)-LN(R6))</f>
        <v>-22.267155080947603</v>
      </c>
      <c r="S95" s="12" t="s">
        <v>20</v>
      </c>
      <c r="T95" s="12">
        <v>0.5083753996732524</v>
      </c>
    </row>
    <row r="96" spans="1:27" x14ac:dyDescent="0.2">
      <c r="A96" s="5"/>
      <c r="B96" s="51"/>
      <c r="C96" s="51"/>
      <c r="D96" s="51"/>
      <c r="E96" s="51"/>
      <c r="F96" s="51"/>
      <c r="G96" s="51"/>
      <c r="H96" s="51"/>
      <c r="K96" s="73" t="s">
        <v>0</v>
      </c>
      <c r="L96" s="59"/>
      <c r="M96" s="51"/>
      <c r="N96" s="7"/>
      <c r="O96" s="66">
        <f t="shared" si="21"/>
        <v>-24.16759538869908</v>
      </c>
      <c r="S96" s="12" t="s">
        <v>21</v>
      </c>
      <c r="T96" s="12">
        <v>0.90206622617349574</v>
      </c>
    </row>
    <row r="97" spans="1:27" ht="17" thickBot="1" x14ac:dyDescent="0.25">
      <c r="A97" s="51"/>
      <c r="B97" s="51"/>
      <c r="C97" s="76"/>
      <c r="D97" s="76"/>
      <c r="E97" s="76"/>
      <c r="F97" s="76"/>
      <c r="G97" s="76"/>
      <c r="H97" s="51"/>
      <c r="I97" s="17"/>
      <c r="K97" s="74" t="s">
        <v>4</v>
      </c>
      <c r="L97" s="61"/>
      <c r="M97" s="62"/>
      <c r="N97" s="67"/>
      <c r="O97" s="68">
        <f t="shared" si="21"/>
        <v>-23.103502053662751</v>
      </c>
      <c r="S97" s="13" t="s">
        <v>22</v>
      </c>
      <c r="T97" s="13">
        <v>87</v>
      </c>
    </row>
    <row r="98" spans="1:27" x14ac:dyDescent="0.2">
      <c r="A98" s="51"/>
      <c r="B98" s="51"/>
      <c r="C98" s="77"/>
      <c r="D98" s="77"/>
      <c r="E98" s="51"/>
      <c r="F98" s="51"/>
      <c r="G98" s="51"/>
      <c r="H98" s="51"/>
      <c r="I98" s="17"/>
      <c r="K98" s="63" t="s">
        <v>42</v>
      </c>
      <c r="L98" s="49">
        <v>87</v>
      </c>
      <c r="M98" s="49"/>
      <c r="N98" s="64"/>
      <c r="O98" s="65"/>
    </row>
    <row r="99" spans="1:27" ht="17" thickBot="1" x14ac:dyDescent="0.25">
      <c r="A99" s="51"/>
      <c r="B99" s="51"/>
      <c r="C99" s="77"/>
      <c r="D99" s="77"/>
      <c r="E99" s="51"/>
      <c r="F99" s="51"/>
      <c r="G99" s="51"/>
      <c r="H99" s="51"/>
      <c r="I99" s="17"/>
      <c r="K99" s="45" t="s">
        <v>41</v>
      </c>
      <c r="L99" s="7">
        <f>70/87</f>
        <v>0.8045977011494253</v>
      </c>
      <c r="M99" s="17"/>
      <c r="N99" s="7"/>
      <c r="O99" s="66"/>
      <c r="S99" t="s">
        <v>23</v>
      </c>
    </row>
    <row r="100" spans="1:27" ht="17" thickBot="1" x14ac:dyDescent="0.25">
      <c r="A100" s="51"/>
      <c r="B100" s="51"/>
      <c r="C100" s="77"/>
      <c r="D100" s="77"/>
      <c r="E100" s="51"/>
      <c r="F100" s="51"/>
      <c r="G100" s="51"/>
      <c r="H100" s="51"/>
      <c r="I100" s="17"/>
      <c r="K100" s="46" t="s">
        <v>27</v>
      </c>
      <c r="L100" s="47">
        <v>4</v>
      </c>
      <c r="M100" s="47"/>
      <c r="N100" s="67"/>
      <c r="O100" s="68"/>
      <c r="S100" s="14"/>
      <c r="T100" s="14" t="s">
        <v>27</v>
      </c>
      <c r="U100" s="14" t="s">
        <v>28</v>
      </c>
      <c r="V100" s="14" t="s">
        <v>29</v>
      </c>
      <c r="W100" s="14" t="s">
        <v>30</v>
      </c>
      <c r="X100" s="14" t="s">
        <v>31</v>
      </c>
    </row>
    <row r="101" spans="1:27" x14ac:dyDescent="0.2">
      <c r="A101" s="51"/>
      <c r="B101" s="51"/>
      <c r="C101" s="77"/>
      <c r="D101" s="77"/>
      <c r="E101" s="51"/>
      <c r="F101" s="51"/>
      <c r="G101" s="51"/>
      <c r="H101" s="51"/>
      <c r="I101" s="17"/>
      <c r="N101" s="7"/>
      <c r="O101" s="7"/>
      <c r="S101" s="12" t="s">
        <v>24</v>
      </c>
      <c r="T101" s="12">
        <v>4</v>
      </c>
      <c r="U101" s="12">
        <v>75.619502521169679</v>
      </c>
      <c r="V101" s="12">
        <v>18.90487563029242</v>
      </c>
      <c r="W101" s="12">
        <v>23.232555258037312</v>
      </c>
      <c r="X101" s="12">
        <v>7.353267050000923E-13</v>
      </c>
    </row>
    <row r="102" spans="1:27" x14ac:dyDescent="0.2">
      <c r="A102" s="51"/>
      <c r="B102" s="51"/>
      <c r="C102" s="77"/>
      <c r="D102" s="77"/>
      <c r="E102" s="51"/>
      <c r="F102" s="51"/>
      <c r="G102" s="51"/>
      <c r="H102" s="51"/>
      <c r="N102" s="7"/>
      <c r="O102" s="7"/>
      <c r="S102" s="12" t="s">
        <v>25</v>
      </c>
      <c r="T102" s="12">
        <v>82</v>
      </c>
      <c r="U102" s="12">
        <v>66.725325065037183</v>
      </c>
      <c r="V102" s="12">
        <v>0.81372347640289244</v>
      </c>
      <c r="W102" s="12"/>
      <c r="X102" s="12"/>
    </row>
    <row r="103" spans="1:27" ht="17" thickBot="1" x14ac:dyDescent="0.25">
      <c r="A103" s="51"/>
      <c r="B103" s="51"/>
      <c r="C103" s="77"/>
      <c r="D103" s="77"/>
      <c r="E103" s="51"/>
      <c r="F103" s="51"/>
      <c r="G103" s="51"/>
      <c r="H103" s="51"/>
      <c r="N103" s="7"/>
      <c r="O103" s="7"/>
      <c r="S103" s="13" t="s">
        <v>26</v>
      </c>
      <c r="T103" s="13">
        <v>86</v>
      </c>
      <c r="U103" s="13">
        <v>142.34482758620686</v>
      </c>
      <c r="V103" s="13"/>
      <c r="W103" s="13"/>
      <c r="X103" s="13"/>
    </row>
    <row r="104" spans="1:27" x14ac:dyDescent="0.2">
      <c r="A104" s="51"/>
      <c r="B104" s="51"/>
      <c r="C104" s="77"/>
      <c r="D104" s="77"/>
      <c r="E104" s="51"/>
      <c r="F104" s="51"/>
      <c r="G104" s="51"/>
      <c r="H104" s="51"/>
      <c r="K104" s="51"/>
      <c r="L104" s="51"/>
      <c r="M104" s="51"/>
      <c r="N104" s="7"/>
      <c r="O104" s="7"/>
      <c r="S104" s="23"/>
      <c r="T104" s="23"/>
      <c r="U104" s="23"/>
      <c r="V104" s="23"/>
      <c r="W104" s="23"/>
      <c r="X104" s="23"/>
    </row>
    <row r="105" spans="1:27" x14ac:dyDescent="0.2">
      <c r="A105" s="51"/>
      <c r="B105" s="51"/>
      <c r="C105" s="77"/>
      <c r="D105" s="77"/>
      <c r="E105" s="51"/>
      <c r="F105" s="51"/>
      <c r="G105" s="51"/>
      <c r="H105" s="51"/>
      <c r="K105" s="51"/>
      <c r="L105" s="51"/>
      <c r="M105" s="51"/>
      <c r="N105" s="7"/>
      <c r="O105" s="7"/>
      <c r="S105" s="21"/>
      <c r="T105" s="16" t="s">
        <v>32</v>
      </c>
      <c r="U105" s="16" t="s">
        <v>21</v>
      </c>
      <c r="V105" s="16" t="s">
        <v>33</v>
      </c>
      <c r="W105" s="16" t="s">
        <v>34</v>
      </c>
      <c r="X105" s="22" t="s">
        <v>35</v>
      </c>
      <c r="Y105" s="16"/>
      <c r="Z105" s="16"/>
      <c r="AA105" s="16"/>
    </row>
    <row r="106" spans="1:27" x14ac:dyDescent="0.2">
      <c r="A106" s="51"/>
      <c r="B106" s="51"/>
      <c r="C106" s="77"/>
      <c r="D106" s="77"/>
      <c r="E106" s="51"/>
      <c r="F106" s="51"/>
      <c r="G106" s="51"/>
      <c r="H106" s="51"/>
      <c r="K106" s="12"/>
      <c r="L106" s="7"/>
      <c r="M106" s="7"/>
      <c r="N106" s="7"/>
      <c r="O106" s="7"/>
      <c r="S106" s="12" t="s">
        <v>6</v>
      </c>
      <c r="T106" s="20">
        <v>0.90274629351303015</v>
      </c>
      <c r="U106" s="20">
        <v>0.26884879558253</v>
      </c>
      <c r="V106" s="20">
        <v>3.3578216021276881</v>
      </c>
      <c r="W106" s="20">
        <v>1.1932686105866799E-3</v>
      </c>
      <c r="X106" s="12">
        <v>0.36792039539688681</v>
      </c>
      <c r="Y106" s="12"/>
      <c r="Z106" s="26"/>
      <c r="AA106" s="12"/>
    </row>
    <row r="107" spans="1:27" x14ac:dyDescent="0.2">
      <c r="A107" s="51"/>
      <c r="B107" s="51"/>
      <c r="C107" s="77"/>
      <c r="D107" s="77"/>
      <c r="E107" s="51"/>
      <c r="F107" s="51"/>
      <c r="G107" s="51"/>
      <c r="H107" s="51"/>
      <c r="K107" s="12"/>
      <c r="L107" s="7"/>
      <c r="M107" s="7"/>
      <c r="N107" s="7"/>
      <c r="O107" s="7"/>
      <c r="S107" s="12" t="s">
        <v>16</v>
      </c>
      <c r="T107" s="20">
        <v>-2.4998825440754211</v>
      </c>
      <c r="U107" s="20">
        <v>1.1773464648698702</v>
      </c>
      <c r="V107" s="20">
        <v>-2.1233193615200845</v>
      </c>
      <c r="W107" s="20">
        <v>3.6741657354354355E-2</v>
      </c>
      <c r="X107" s="12">
        <v>-4.8419997148201936</v>
      </c>
      <c r="Y107" s="12"/>
      <c r="Z107" s="26"/>
      <c r="AA107" s="12"/>
    </row>
    <row r="108" spans="1:27" x14ac:dyDescent="0.2">
      <c r="A108" s="51"/>
      <c r="B108" s="51"/>
      <c r="C108" s="77"/>
      <c r="D108" s="77"/>
      <c r="E108" s="51"/>
      <c r="F108" s="51"/>
      <c r="G108" s="51"/>
      <c r="H108" s="51"/>
      <c r="K108" s="12"/>
      <c r="L108" s="7"/>
      <c r="M108" s="7"/>
      <c r="N108" s="7"/>
      <c r="O108" s="7"/>
      <c r="S108" s="12" t="s">
        <v>5</v>
      </c>
      <c r="T108" s="20">
        <v>1.4126051329013771</v>
      </c>
      <c r="U108" s="20">
        <v>0.24058547206694261</v>
      </c>
      <c r="V108" s="20">
        <v>5.8715313138622163</v>
      </c>
      <c r="W108" s="20">
        <v>8.8587478788969988E-8</v>
      </c>
      <c r="X108" s="12">
        <v>0.93400398874114621</v>
      </c>
      <c r="Y108" s="12"/>
      <c r="Z108" s="26"/>
      <c r="AA108" s="12"/>
    </row>
    <row r="109" spans="1:27" x14ac:dyDescent="0.2">
      <c r="A109" s="5"/>
      <c r="B109" s="51"/>
      <c r="C109" s="51"/>
      <c r="D109" s="51"/>
      <c r="E109" s="51"/>
      <c r="F109" s="51"/>
      <c r="G109" s="51"/>
      <c r="H109" s="51"/>
      <c r="K109" s="12"/>
      <c r="L109" s="7"/>
      <c r="M109" s="7"/>
      <c r="N109" s="7"/>
      <c r="O109" s="7"/>
      <c r="S109" s="12" t="s">
        <v>0</v>
      </c>
      <c r="T109" s="20">
        <v>2.5818069192834747E-2</v>
      </c>
      <c r="U109" s="20">
        <v>1.1776398048305674E-2</v>
      </c>
      <c r="V109" s="20">
        <v>2.1923570421899345</v>
      </c>
      <c r="W109" s="20">
        <v>3.1188078894309058E-2</v>
      </c>
      <c r="X109" s="12">
        <v>2.3910620191133769E-3</v>
      </c>
      <c r="Y109" s="12"/>
      <c r="Z109" s="26"/>
      <c r="AA109" s="12"/>
    </row>
    <row r="110" spans="1:27" ht="17" thickBot="1" x14ac:dyDescent="0.25">
      <c r="A110" s="51"/>
      <c r="B110" s="51"/>
      <c r="C110" s="77"/>
      <c r="D110" s="77"/>
      <c r="E110" s="51"/>
      <c r="F110" s="51"/>
      <c r="G110" s="51"/>
      <c r="H110" s="51"/>
      <c r="K110" s="12"/>
      <c r="L110" s="7"/>
      <c r="M110" s="7"/>
      <c r="N110" s="7"/>
      <c r="O110" s="7"/>
      <c r="S110" s="24" t="s">
        <v>4</v>
      </c>
      <c r="T110" s="25">
        <v>-0.85926972227634435</v>
      </c>
      <c r="U110" s="25">
        <v>0.36280729484134111</v>
      </c>
      <c r="V110" s="25">
        <v>-2.3683915249061096</v>
      </c>
      <c r="W110" s="25">
        <v>2.021828069702673E-2</v>
      </c>
      <c r="X110" s="13">
        <v>-1.5810090065687434</v>
      </c>
      <c r="Y110" s="12"/>
      <c r="Z110" s="26"/>
      <c r="AA110" s="12"/>
    </row>
    <row r="111" spans="1:27" x14ac:dyDescent="0.2">
      <c r="A111" s="51"/>
      <c r="B111" s="51"/>
      <c r="C111" s="77"/>
      <c r="D111" s="77"/>
      <c r="E111" s="51"/>
      <c r="F111" s="51"/>
      <c r="G111" s="51"/>
      <c r="H111" s="51"/>
      <c r="K111" s="12"/>
      <c r="L111" s="51"/>
      <c r="M111" s="51"/>
      <c r="N111" s="7"/>
      <c r="O111" s="7"/>
    </row>
    <row r="112" spans="1:27" x14ac:dyDescent="0.2">
      <c r="A112" s="51"/>
      <c r="B112" s="51"/>
      <c r="C112" s="77"/>
      <c r="D112" s="77"/>
      <c r="E112" s="51"/>
      <c r="F112" s="51"/>
      <c r="G112" s="51"/>
      <c r="H112" s="51"/>
      <c r="K112" s="51"/>
      <c r="L112" s="7"/>
      <c r="M112" s="51"/>
      <c r="N112" s="7"/>
      <c r="O112" s="7"/>
    </row>
    <row r="113" spans="1:15" x14ac:dyDescent="0.2">
      <c r="A113" s="51"/>
      <c r="B113" s="51"/>
      <c r="C113" s="77"/>
      <c r="D113" s="77"/>
      <c r="E113" s="51"/>
      <c r="F113" s="51"/>
      <c r="G113" s="51"/>
      <c r="H113" s="51"/>
      <c r="K113" s="51"/>
      <c r="L113" s="51"/>
      <c r="M113" s="51"/>
      <c r="N113" s="7"/>
      <c r="O113" s="7"/>
    </row>
    <row r="114" spans="1:15" x14ac:dyDescent="0.2">
      <c r="A114" s="51"/>
      <c r="B114" s="51"/>
      <c r="C114" s="77"/>
      <c r="D114" s="77"/>
      <c r="E114" s="51"/>
      <c r="F114" s="51"/>
      <c r="G114" s="51"/>
      <c r="H114" s="51"/>
      <c r="K114" s="51"/>
      <c r="L114" s="51"/>
      <c r="M114" s="51"/>
      <c r="N114" s="7"/>
      <c r="O114" s="7"/>
    </row>
    <row r="115" spans="1:15" x14ac:dyDescent="0.2">
      <c r="A115" s="51"/>
      <c r="B115" s="51"/>
      <c r="C115" s="77"/>
      <c r="D115" s="77"/>
      <c r="E115" s="51"/>
      <c r="F115" s="51"/>
      <c r="G115" s="51"/>
      <c r="H115" s="51"/>
      <c r="N115" s="7"/>
      <c r="O115" s="7"/>
    </row>
    <row r="116" spans="1:15" x14ac:dyDescent="0.2">
      <c r="A116" s="51"/>
      <c r="B116" s="51"/>
      <c r="C116" s="77"/>
      <c r="D116" s="77"/>
      <c r="E116" s="51"/>
      <c r="F116" s="51"/>
      <c r="G116" s="51"/>
      <c r="H116" s="51"/>
      <c r="N116" s="7"/>
      <c r="O116" s="7"/>
    </row>
    <row r="117" spans="1:15" x14ac:dyDescent="0.2">
      <c r="A117" s="51"/>
      <c r="B117" s="51"/>
      <c r="C117" s="77"/>
      <c r="D117" s="77"/>
      <c r="E117" s="51"/>
      <c r="F117" s="51"/>
      <c r="G117" s="51"/>
      <c r="H117" s="51"/>
      <c r="N117" s="7"/>
      <c r="O117" s="7"/>
    </row>
    <row r="118" spans="1:15" x14ac:dyDescent="0.2">
      <c r="A118" s="51"/>
      <c r="B118" s="51"/>
      <c r="C118" s="77"/>
      <c r="D118" s="77"/>
      <c r="E118" s="51"/>
      <c r="F118" s="51"/>
      <c r="G118" s="51"/>
      <c r="H118" s="51"/>
      <c r="N118" s="7"/>
      <c r="O118" s="7"/>
    </row>
    <row r="119" spans="1:15" ht="17" thickBot="1" x14ac:dyDescent="0.25">
      <c r="A119" s="51"/>
      <c r="B119" s="51"/>
      <c r="C119" s="77"/>
      <c r="D119" s="77"/>
      <c r="E119" s="51"/>
      <c r="F119" s="51"/>
      <c r="G119" s="51"/>
      <c r="H119" s="51"/>
      <c r="N119" s="7"/>
      <c r="O119" s="7"/>
    </row>
    <row r="120" spans="1:15" x14ac:dyDescent="0.2">
      <c r="A120" s="51"/>
      <c r="B120" s="51"/>
      <c r="C120" s="77"/>
      <c r="D120" s="77"/>
      <c r="E120" s="51"/>
      <c r="F120" s="51"/>
      <c r="G120" s="51"/>
      <c r="H120" s="51"/>
      <c r="I120" s="41" t="s">
        <v>45</v>
      </c>
      <c r="J120" s="41" t="s">
        <v>43</v>
      </c>
      <c r="K120" s="41" t="s">
        <v>44</v>
      </c>
      <c r="L120" s="41" t="s">
        <v>9</v>
      </c>
      <c r="M120" s="42" t="s">
        <v>44</v>
      </c>
      <c r="N120" s="7"/>
      <c r="O120" s="7"/>
    </row>
    <row r="121" spans="1:15" x14ac:dyDescent="0.2">
      <c r="A121" s="51"/>
      <c r="B121" s="51"/>
      <c r="C121" s="77"/>
      <c r="D121" s="77"/>
      <c r="E121" s="51"/>
      <c r="F121" s="51"/>
      <c r="G121" s="51"/>
      <c r="H121" s="51"/>
      <c r="I121" s="12" t="s">
        <v>6</v>
      </c>
      <c r="J121" s="37">
        <v>2.2899170660620705</v>
      </c>
      <c r="K121" s="37">
        <v>-24.847516655409009</v>
      </c>
      <c r="L121" s="37">
        <v>0.71151353966832287</v>
      </c>
      <c r="M121" s="43">
        <v>-24.847516655409009</v>
      </c>
      <c r="N121" s="7"/>
      <c r="O121" s="7"/>
    </row>
    <row r="122" spans="1:15" x14ac:dyDescent="0.2">
      <c r="A122" s="51"/>
      <c r="B122" s="51"/>
      <c r="C122" s="77"/>
      <c r="D122" s="77"/>
      <c r="E122" s="51"/>
      <c r="F122" s="51"/>
      <c r="G122" s="51"/>
      <c r="H122" s="51"/>
      <c r="I122" s="12" t="s">
        <v>16</v>
      </c>
      <c r="J122" s="37">
        <v>6.7667577799873104</v>
      </c>
      <c r="K122" s="37">
        <v>-20.370675941483768</v>
      </c>
      <c r="L122" s="37">
        <v>7.5866414528303727E-2</v>
      </c>
      <c r="M122" s="43">
        <v>-20.370675941483768</v>
      </c>
      <c r="N122" s="7"/>
      <c r="O122" s="7"/>
    </row>
    <row r="123" spans="1:15" x14ac:dyDescent="0.2">
      <c r="A123" s="51"/>
      <c r="B123" s="51"/>
      <c r="C123" s="77"/>
      <c r="D123" s="77"/>
      <c r="E123" s="51"/>
      <c r="F123" s="51"/>
      <c r="G123" s="51"/>
      <c r="H123" s="51"/>
      <c r="I123" s="12" t="s">
        <v>5</v>
      </c>
      <c r="J123" s="37">
        <v>4.8702786405234768</v>
      </c>
      <c r="K123" s="37">
        <v>-22.267155080947603</v>
      </c>
      <c r="L123" s="37">
        <v>0.19582348365780122</v>
      </c>
      <c r="M123" s="43">
        <v>-22.267155080947603</v>
      </c>
      <c r="N123" s="7"/>
      <c r="O123" s="7"/>
    </row>
    <row r="124" spans="1:15" x14ac:dyDescent="0.2">
      <c r="A124" s="51"/>
      <c r="B124" s="51"/>
      <c r="C124" s="77"/>
      <c r="D124" s="77"/>
      <c r="E124" s="51"/>
      <c r="F124" s="51"/>
      <c r="G124" s="51"/>
      <c r="H124" s="51"/>
      <c r="I124" s="12" t="s">
        <v>0</v>
      </c>
      <c r="J124" s="37">
        <v>2.969838332771999</v>
      </c>
      <c r="K124" s="37">
        <v>-24.16759538869908</v>
      </c>
      <c r="L124" s="37">
        <v>0.50645415878835576</v>
      </c>
      <c r="M124" s="43">
        <v>-24.16759538869908</v>
      </c>
      <c r="N124" s="7"/>
      <c r="O124" s="7"/>
    </row>
    <row r="125" spans="1:15" x14ac:dyDescent="0.2">
      <c r="A125" s="51"/>
      <c r="B125" s="51"/>
      <c r="C125" s="77"/>
      <c r="D125" s="77"/>
      <c r="E125" s="51"/>
      <c r="F125" s="51"/>
      <c r="G125" s="51"/>
      <c r="H125" s="51"/>
      <c r="I125" s="24" t="s">
        <v>4</v>
      </c>
      <c r="J125" s="37">
        <v>4.0339316678083268</v>
      </c>
      <c r="K125" s="37">
        <v>-23.103502053662751</v>
      </c>
      <c r="L125" s="37">
        <v>0.2974919441784814</v>
      </c>
      <c r="M125" s="43">
        <v>-23.103502053662751</v>
      </c>
      <c r="N125" s="7"/>
      <c r="O125" s="7"/>
    </row>
    <row r="126" spans="1:15" ht="17" thickBot="1" x14ac:dyDescent="0.25">
      <c r="A126" s="51"/>
      <c r="B126" s="51"/>
      <c r="C126" s="77"/>
      <c r="D126" s="77"/>
      <c r="E126" s="51"/>
      <c r="F126" s="51"/>
      <c r="G126" s="51"/>
      <c r="H126" s="51"/>
      <c r="I126" s="12" t="s">
        <v>42</v>
      </c>
      <c r="J126" s="17">
        <v>87</v>
      </c>
      <c r="K126" s="17"/>
      <c r="L126" s="17"/>
      <c r="M126" s="44"/>
      <c r="N126" s="7"/>
      <c r="O126" s="7"/>
    </row>
    <row r="127" spans="1:15" x14ac:dyDescent="0.2">
      <c r="A127" s="51"/>
      <c r="B127" s="51"/>
      <c r="C127" s="77"/>
      <c r="D127" s="77"/>
      <c r="E127" s="51"/>
      <c r="F127" s="51"/>
      <c r="G127" s="51"/>
      <c r="H127" s="51"/>
      <c r="I127" s="17" t="s">
        <v>46</v>
      </c>
      <c r="J127" s="7">
        <v>0.8</v>
      </c>
      <c r="K127" s="40" t="s">
        <v>50</v>
      </c>
      <c r="L127" s="49"/>
      <c r="M127" s="50"/>
      <c r="N127" s="7"/>
      <c r="O127" s="7"/>
    </row>
    <row r="128" spans="1:15" ht="17" thickBot="1" x14ac:dyDescent="0.25">
      <c r="A128" s="51"/>
      <c r="B128" s="51"/>
      <c r="C128" s="77"/>
      <c r="D128" s="77"/>
      <c r="E128" s="51"/>
      <c r="F128" s="51"/>
      <c r="G128" s="51"/>
      <c r="H128" s="51"/>
      <c r="I128" s="47" t="s">
        <v>27</v>
      </c>
      <c r="J128" s="47">
        <v>4</v>
      </c>
      <c r="K128" s="46">
        <f>SUM(K121:K125)/5</f>
        <v>-22.951289024040442</v>
      </c>
      <c r="L128" s="47">
        <f>SUM(L121:L125)/5</f>
        <v>0.35742990816425302</v>
      </c>
      <c r="M128" s="48">
        <f>SUM(M121:M125)/5</f>
        <v>-22.951289024040442</v>
      </c>
      <c r="N128" s="7"/>
      <c r="O128" s="7"/>
    </row>
    <row r="129" spans="1:15" x14ac:dyDescent="0.2">
      <c r="A129" s="51"/>
      <c r="B129" s="51"/>
      <c r="C129" s="77"/>
      <c r="D129" s="77"/>
      <c r="E129" s="51"/>
      <c r="F129" s="51"/>
      <c r="G129" s="51"/>
      <c r="H129" s="51"/>
      <c r="N129" s="7"/>
      <c r="O129" s="7"/>
    </row>
    <row r="130" spans="1:15" x14ac:dyDescent="0.2">
      <c r="A130" s="51"/>
      <c r="B130" s="51"/>
      <c r="C130" s="77"/>
      <c r="D130" s="77"/>
      <c r="E130" s="51"/>
      <c r="F130" s="51"/>
      <c r="G130" s="51"/>
      <c r="H130" s="51"/>
      <c r="N130" s="7"/>
      <c r="O130" s="7"/>
    </row>
    <row r="131" spans="1:15" x14ac:dyDescent="0.2">
      <c r="A131" s="51"/>
      <c r="B131" s="51"/>
      <c r="C131" s="77"/>
      <c r="D131" s="77"/>
      <c r="E131" s="51"/>
      <c r="F131" s="51"/>
      <c r="G131" s="51"/>
      <c r="H131" s="51"/>
      <c r="N131" s="7"/>
      <c r="O131" s="7"/>
    </row>
    <row r="132" spans="1:15" x14ac:dyDescent="0.2">
      <c r="A132" s="51"/>
      <c r="B132" s="51"/>
      <c r="C132" s="77"/>
      <c r="D132" s="77"/>
      <c r="E132" s="51"/>
      <c r="F132" s="51"/>
      <c r="G132" s="51"/>
      <c r="H132" s="51"/>
      <c r="N132" s="7"/>
      <c r="O132" s="7"/>
    </row>
    <row r="133" spans="1:15" x14ac:dyDescent="0.2">
      <c r="A133" s="51"/>
      <c r="B133" s="51"/>
      <c r="C133" s="77"/>
      <c r="D133" s="77"/>
      <c r="E133" s="51"/>
      <c r="F133" s="51"/>
      <c r="G133" s="51"/>
      <c r="H133" s="51"/>
      <c r="N133" s="7"/>
      <c r="O133" s="7"/>
    </row>
    <row r="134" spans="1:15" x14ac:dyDescent="0.2">
      <c r="A134" s="51"/>
      <c r="B134" s="51"/>
      <c r="C134" s="77"/>
      <c r="D134" s="77"/>
      <c r="E134" s="51"/>
      <c r="F134" s="51"/>
      <c r="G134" s="51"/>
      <c r="H134" s="51"/>
      <c r="N134" s="7"/>
      <c r="O134" s="7"/>
    </row>
    <row r="135" spans="1:15" x14ac:dyDescent="0.2">
      <c r="A135" s="51"/>
      <c r="B135" s="51"/>
      <c r="C135" s="77"/>
      <c r="D135" s="77"/>
      <c r="E135" s="51"/>
      <c r="F135" s="51"/>
      <c r="G135" s="51"/>
      <c r="H135" s="51"/>
      <c r="N135" s="7"/>
      <c r="O135" s="7"/>
    </row>
    <row r="136" spans="1:15" x14ac:dyDescent="0.2">
      <c r="A136" s="51"/>
      <c r="B136" s="51"/>
      <c r="C136" s="77"/>
      <c r="D136" s="77"/>
      <c r="E136" s="51"/>
      <c r="F136" s="51"/>
      <c r="G136" s="51"/>
      <c r="H136" s="51"/>
      <c r="N136" s="7"/>
      <c r="O136" s="7"/>
    </row>
    <row r="137" spans="1:15" x14ac:dyDescent="0.2">
      <c r="A137" s="51"/>
      <c r="B137" s="51"/>
      <c r="C137" s="77"/>
      <c r="D137" s="77"/>
      <c r="E137" s="51"/>
      <c r="F137" s="51"/>
      <c r="G137" s="51"/>
      <c r="H137" s="51"/>
      <c r="N137" s="7"/>
      <c r="O137" s="7"/>
    </row>
    <row r="138" spans="1:15" x14ac:dyDescent="0.2">
      <c r="A138" s="51"/>
      <c r="B138" s="51"/>
      <c r="C138" s="77"/>
      <c r="D138" s="77"/>
      <c r="E138" s="51"/>
      <c r="F138" s="51"/>
      <c r="G138" s="51"/>
      <c r="H138" s="51"/>
      <c r="N138" s="7"/>
      <c r="O138" s="7"/>
    </row>
    <row r="139" spans="1:15" x14ac:dyDescent="0.2">
      <c r="A139" s="51"/>
      <c r="B139" s="51"/>
      <c r="C139" s="77"/>
      <c r="D139" s="77"/>
      <c r="E139" s="51"/>
      <c r="F139" s="51"/>
      <c r="G139" s="51"/>
      <c r="H139" s="51"/>
      <c r="N139" s="7"/>
      <c r="O139" s="7"/>
    </row>
    <row r="140" spans="1:15" x14ac:dyDescent="0.2">
      <c r="A140" s="51"/>
      <c r="B140" s="51"/>
      <c r="C140" s="77"/>
      <c r="D140" s="77"/>
      <c r="E140" s="51"/>
      <c r="F140" s="51"/>
      <c r="G140" s="51"/>
      <c r="H140" s="51"/>
      <c r="N140" s="7"/>
      <c r="O140" s="7"/>
    </row>
    <row r="141" spans="1:15" x14ac:dyDescent="0.2">
      <c r="A141" s="51"/>
      <c r="B141" s="51"/>
      <c r="C141" s="77"/>
      <c r="D141" s="77"/>
      <c r="E141" s="51"/>
      <c r="F141" s="51"/>
      <c r="G141" s="51"/>
      <c r="H141" s="51"/>
      <c r="N141" s="7"/>
      <c r="O141" s="7"/>
    </row>
    <row r="142" spans="1:15" x14ac:dyDescent="0.2">
      <c r="A142" s="51"/>
      <c r="B142" s="51"/>
      <c r="C142" s="77"/>
      <c r="D142" s="77"/>
      <c r="E142" s="51"/>
      <c r="F142" s="51"/>
      <c r="G142" s="51"/>
      <c r="H142" s="51"/>
      <c r="N142" s="7"/>
      <c r="O142" s="7"/>
    </row>
    <row r="143" spans="1:15" x14ac:dyDescent="0.2">
      <c r="A143" s="51"/>
      <c r="B143" s="51"/>
      <c r="C143" s="77"/>
      <c r="D143" s="77"/>
      <c r="E143" s="51"/>
      <c r="F143" s="51"/>
      <c r="G143" s="51"/>
      <c r="H143" s="51"/>
      <c r="N143" s="7"/>
      <c r="O143" s="7"/>
    </row>
    <row r="144" spans="1:15" x14ac:dyDescent="0.2">
      <c r="A144" s="51"/>
      <c r="B144" s="51"/>
      <c r="C144" s="77"/>
      <c r="D144" s="77"/>
      <c r="E144" s="51"/>
      <c r="F144" s="51"/>
      <c r="G144" s="51"/>
      <c r="H144" s="51"/>
      <c r="N144" s="7"/>
      <c r="O144" s="7"/>
    </row>
    <row r="145" spans="1:15" x14ac:dyDescent="0.2">
      <c r="A145" s="51"/>
      <c r="B145" s="51"/>
      <c r="C145" s="77"/>
      <c r="D145" s="77"/>
      <c r="E145" s="51"/>
      <c r="F145" s="51"/>
      <c r="G145" s="51"/>
      <c r="H145" s="51"/>
      <c r="N145" s="7"/>
      <c r="O145" s="7"/>
    </row>
    <row r="146" spans="1:15" x14ac:dyDescent="0.2">
      <c r="A146" s="51"/>
      <c r="B146" s="51"/>
      <c r="C146" s="77"/>
      <c r="D146" s="77"/>
      <c r="E146" s="51"/>
      <c r="F146" s="51"/>
      <c r="G146" s="51"/>
      <c r="H146" s="51"/>
      <c r="N146" s="7"/>
      <c r="O146" s="7"/>
    </row>
    <row r="147" spans="1:15" x14ac:dyDescent="0.2">
      <c r="A147" s="51"/>
      <c r="B147" s="51"/>
      <c r="C147" s="77"/>
      <c r="D147" s="77"/>
      <c r="E147" s="51"/>
      <c r="F147" s="51"/>
      <c r="G147" s="51"/>
      <c r="H147" s="51"/>
      <c r="N147" s="7"/>
      <c r="O147" s="7"/>
    </row>
    <row r="148" spans="1:15" x14ac:dyDescent="0.2">
      <c r="A148" s="51"/>
      <c r="B148" s="51"/>
      <c r="C148" s="77"/>
      <c r="D148" s="77"/>
      <c r="E148" s="51"/>
      <c r="F148" s="51"/>
      <c r="G148" s="51"/>
      <c r="H148" s="51"/>
      <c r="N148" s="7"/>
      <c r="O148" s="7"/>
    </row>
    <row r="149" spans="1:15" x14ac:dyDescent="0.2">
      <c r="A149" s="51"/>
      <c r="B149" s="51"/>
      <c r="C149" s="77"/>
      <c r="D149" s="77"/>
      <c r="E149" s="51"/>
      <c r="F149" s="51"/>
      <c r="G149" s="51"/>
      <c r="H149" s="51"/>
      <c r="N149" s="7"/>
      <c r="O149" s="7"/>
    </row>
    <row r="150" spans="1:15" x14ac:dyDescent="0.2">
      <c r="A150" s="51"/>
      <c r="B150" s="51"/>
      <c r="C150" s="77"/>
      <c r="D150" s="77"/>
      <c r="E150" s="51"/>
      <c r="F150" s="51"/>
      <c r="G150" s="51"/>
      <c r="H150" s="51"/>
      <c r="N150" s="7"/>
      <c r="O150" s="7"/>
    </row>
    <row r="151" spans="1:15" x14ac:dyDescent="0.2">
      <c r="A151" s="51"/>
      <c r="B151" s="51"/>
      <c r="C151" s="77"/>
      <c r="D151" s="77"/>
      <c r="E151" s="51"/>
      <c r="F151" s="51"/>
      <c r="G151" s="51"/>
      <c r="H151" s="51"/>
      <c r="N151" s="7"/>
      <c r="O151" s="7"/>
    </row>
    <row r="152" spans="1:15" x14ac:dyDescent="0.2">
      <c r="A152" s="51"/>
      <c r="B152" s="51"/>
      <c r="C152" s="77"/>
      <c r="D152" s="77"/>
      <c r="E152" s="51"/>
      <c r="F152" s="51"/>
      <c r="G152" s="51"/>
      <c r="H152" s="51"/>
      <c r="N152" s="7"/>
      <c r="O152" s="7"/>
    </row>
    <row r="153" spans="1:15" x14ac:dyDescent="0.2">
      <c r="A153" s="51"/>
      <c r="B153" s="51"/>
      <c r="C153" s="77"/>
      <c r="D153" s="77"/>
      <c r="E153" s="51"/>
      <c r="F153" s="51"/>
      <c r="G153" s="51"/>
      <c r="H153" s="51"/>
      <c r="N153" s="7"/>
      <c r="O153" s="7"/>
    </row>
    <row r="154" spans="1:15" x14ac:dyDescent="0.2">
      <c r="A154" s="51"/>
      <c r="B154" s="51"/>
      <c r="C154" s="77"/>
      <c r="D154" s="77"/>
      <c r="E154" s="51"/>
      <c r="F154" s="51"/>
      <c r="G154" s="51"/>
      <c r="H154" s="51"/>
      <c r="N154" s="7"/>
      <c r="O154" s="7"/>
    </row>
    <row r="155" spans="1:15" x14ac:dyDescent="0.2">
      <c r="A155" s="51"/>
      <c r="B155" s="51"/>
      <c r="C155" s="77"/>
      <c r="D155" s="77"/>
      <c r="E155" s="51"/>
      <c r="F155" s="51"/>
      <c r="G155" s="51"/>
      <c r="H155" s="51"/>
      <c r="N155" s="7"/>
      <c r="O155" s="7"/>
    </row>
    <row r="156" spans="1:15" x14ac:dyDescent="0.2">
      <c r="A156" s="51"/>
      <c r="B156" s="51"/>
      <c r="C156" s="77"/>
      <c r="D156" s="77"/>
      <c r="E156" s="51"/>
      <c r="F156" s="51"/>
      <c r="G156" s="51"/>
      <c r="H156" s="51"/>
      <c r="N156" s="7"/>
      <c r="O156" s="7"/>
    </row>
    <row r="157" spans="1:15" x14ac:dyDescent="0.2">
      <c r="A157" s="51"/>
      <c r="B157" s="51"/>
      <c r="C157" s="77"/>
      <c r="D157" s="77"/>
      <c r="E157" s="51"/>
      <c r="F157" s="51"/>
      <c r="G157" s="51"/>
      <c r="H157" s="51"/>
      <c r="N157" s="7"/>
      <c r="O157" s="7"/>
    </row>
    <row r="158" spans="1:15" x14ac:dyDescent="0.2">
      <c r="A158" s="51"/>
      <c r="B158" s="51"/>
      <c r="C158" s="77"/>
      <c r="D158" s="77"/>
      <c r="E158" s="51"/>
      <c r="F158" s="51"/>
      <c r="G158" s="51"/>
      <c r="H158" s="51"/>
      <c r="N158" s="7"/>
      <c r="O158" s="7"/>
    </row>
    <row r="159" spans="1:15" x14ac:dyDescent="0.2">
      <c r="A159" s="78"/>
      <c r="B159" s="51"/>
      <c r="C159" s="77"/>
      <c r="D159" s="77"/>
      <c r="E159" s="51"/>
      <c r="F159" s="51"/>
      <c r="G159" s="51"/>
      <c r="H159" s="51"/>
      <c r="I159">
        <v>0.34100000000000003</v>
      </c>
      <c r="N159" s="7"/>
      <c r="O159" s="7"/>
    </row>
    <row r="160" spans="1:15" x14ac:dyDescent="0.2">
      <c r="A160" s="78"/>
      <c r="B160" s="51"/>
      <c r="C160" s="77"/>
      <c r="D160" s="77"/>
      <c r="E160" s="51"/>
      <c r="F160" s="51"/>
      <c r="G160" s="51"/>
      <c r="H160" s="51"/>
      <c r="I160">
        <v>0.34100000000000003</v>
      </c>
      <c r="N160" s="7"/>
      <c r="O160" s="7"/>
    </row>
    <row r="161" spans="1:15" x14ac:dyDescent="0.2">
      <c r="A161" s="78"/>
      <c r="B161" s="51"/>
      <c r="C161" s="77"/>
      <c r="D161" s="77"/>
      <c r="E161" s="51"/>
      <c r="F161" s="51"/>
      <c r="G161" s="51"/>
      <c r="H161" s="51"/>
      <c r="I161">
        <v>0.34100000000000003</v>
      </c>
      <c r="N161" s="7"/>
      <c r="O161" s="7"/>
    </row>
    <row r="162" spans="1:15" x14ac:dyDescent="0.2">
      <c r="A162" s="78"/>
      <c r="B162" s="51"/>
      <c r="C162" s="77"/>
      <c r="D162" s="77"/>
      <c r="E162" s="51"/>
      <c r="F162" s="51"/>
      <c r="G162" s="51"/>
      <c r="H162" s="51"/>
      <c r="I162">
        <v>0.34100000000000003</v>
      </c>
      <c r="N162" s="7"/>
      <c r="O162" s="7"/>
    </row>
    <row r="163" spans="1:15" x14ac:dyDescent="0.2">
      <c r="A163" s="78"/>
      <c r="B163" s="51"/>
      <c r="C163" s="77"/>
      <c r="D163" s="77"/>
      <c r="E163" s="51"/>
      <c r="F163" s="51"/>
      <c r="G163" s="51"/>
      <c r="H163" s="51"/>
      <c r="I163">
        <v>0.34100000000000003</v>
      </c>
      <c r="N163" s="7"/>
      <c r="O163" s="7"/>
    </row>
    <row r="164" spans="1:15" x14ac:dyDescent="0.2">
      <c r="A164" s="78"/>
      <c r="B164" s="51"/>
      <c r="C164" s="77"/>
      <c r="D164" s="77"/>
      <c r="E164" s="51"/>
      <c r="F164" s="51"/>
      <c r="G164" s="51"/>
      <c r="H164" s="51"/>
      <c r="I164">
        <v>0.34100000000000003</v>
      </c>
      <c r="N164" s="7"/>
      <c r="O164" s="7"/>
    </row>
    <row r="165" spans="1:15" x14ac:dyDescent="0.2">
      <c r="A165" s="78"/>
      <c r="B165" s="51"/>
      <c r="C165" s="77"/>
      <c r="D165" s="77"/>
      <c r="E165" s="51"/>
      <c r="F165" s="51"/>
      <c r="G165" s="51"/>
      <c r="H165" s="51"/>
      <c r="I165">
        <v>0.34100000000000003</v>
      </c>
      <c r="N165" s="7"/>
      <c r="O165" s="7"/>
    </row>
    <row r="166" spans="1:15" x14ac:dyDescent="0.2">
      <c r="A166" s="78"/>
      <c r="B166" s="51"/>
      <c r="C166" s="77"/>
      <c r="D166" s="77"/>
      <c r="E166" s="51"/>
      <c r="F166" s="51"/>
      <c r="G166" s="51"/>
      <c r="H166" s="51"/>
      <c r="I166">
        <v>0.34100000000000003</v>
      </c>
      <c r="N166" s="7"/>
      <c r="O166" s="7"/>
    </row>
    <row r="167" spans="1:15" x14ac:dyDescent="0.2">
      <c r="A167" s="78"/>
      <c r="B167" s="51"/>
      <c r="C167" s="77"/>
      <c r="D167" s="77"/>
      <c r="E167" s="51"/>
      <c r="F167" s="51"/>
      <c r="G167" s="51"/>
      <c r="H167" s="51"/>
      <c r="I167">
        <v>0.34100000000000003</v>
      </c>
      <c r="N167" s="7"/>
      <c r="O167" s="7"/>
    </row>
    <row r="168" spans="1:15" x14ac:dyDescent="0.2">
      <c r="A168" s="78"/>
      <c r="B168" s="51"/>
      <c r="C168" s="77"/>
      <c r="D168" s="77"/>
      <c r="E168" s="51"/>
      <c r="F168" s="51"/>
      <c r="G168" s="51"/>
      <c r="H168" s="51"/>
      <c r="I168">
        <v>0.34100000000000003</v>
      </c>
      <c r="N168" s="7"/>
      <c r="O168" s="7"/>
    </row>
    <row r="169" spans="1:15" x14ac:dyDescent="0.2">
      <c r="A169" s="78"/>
      <c r="B169" s="51"/>
      <c r="C169" s="77"/>
      <c r="D169" s="77"/>
      <c r="E169" s="51"/>
      <c r="F169" s="51"/>
      <c r="G169" s="51"/>
      <c r="H169" s="51"/>
      <c r="I169">
        <v>0.34100000000000003</v>
      </c>
      <c r="N169" s="7"/>
      <c r="O169" s="7"/>
    </row>
    <row r="170" spans="1:15" x14ac:dyDescent="0.2">
      <c r="A170" s="78"/>
      <c r="B170" s="51"/>
      <c r="C170" s="77"/>
      <c r="D170" s="77"/>
      <c r="E170" s="51"/>
      <c r="F170" s="51"/>
      <c r="G170" s="51"/>
      <c r="H170" s="51"/>
      <c r="I170">
        <v>0.34100000000000003</v>
      </c>
      <c r="N170" s="7"/>
      <c r="O170" s="7"/>
    </row>
    <row r="171" spans="1:15" x14ac:dyDescent="0.2">
      <c r="A171" s="78"/>
      <c r="B171" s="51"/>
      <c r="C171" s="77"/>
      <c r="D171" s="77"/>
      <c r="E171" s="51"/>
      <c r="F171" s="51"/>
      <c r="G171" s="51"/>
      <c r="H171" s="51"/>
      <c r="I171">
        <v>0.34100000000000003</v>
      </c>
      <c r="N171" s="7"/>
      <c r="O171" s="7"/>
    </row>
    <row r="172" spans="1:15" x14ac:dyDescent="0.2">
      <c r="A172" s="78"/>
      <c r="B172" s="51"/>
      <c r="C172" s="77"/>
      <c r="D172" s="77"/>
      <c r="E172" s="51"/>
      <c r="F172" s="51"/>
      <c r="G172" s="51"/>
      <c r="H172" s="51"/>
      <c r="I172">
        <v>0.34100000000000003</v>
      </c>
      <c r="N172" s="7"/>
      <c r="O172" s="7"/>
    </row>
    <row r="173" spans="1:15" x14ac:dyDescent="0.2">
      <c r="A173" s="78"/>
      <c r="B173" s="51"/>
      <c r="C173" s="77"/>
      <c r="D173" s="77"/>
      <c r="E173" s="51"/>
      <c r="F173" s="51"/>
      <c r="G173" s="51"/>
      <c r="H173" s="51"/>
      <c r="I173">
        <v>0.34100000000000003</v>
      </c>
      <c r="N173" s="7"/>
      <c r="O173" s="7"/>
    </row>
    <row r="174" spans="1:15" x14ac:dyDescent="0.2">
      <c r="A174" s="78"/>
      <c r="B174" s="51"/>
      <c r="C174" s="77"/>
      <c r="D174" s="77"/>
      <c r="E174" s="51"/>
      <c r="F174" s="51"/>
      <c r="G174" s="51"/>
      <c r="H174" s="51"/>
      <c r="I174">
        <v>0.34100000000000003</v>
      </c>
      <c r="N174" s="7"/>
      <c r="O174" s="7"/>
    </row>
    <row r="175" spans="1:15" x14ac:dyDescent="0.2">
      <c r="A175" s="78"/>
      <c r="B175" s="51"/>
      <c r="C175" s="77"/>
      <c r="D175" s="77"/>
      <c r="E175" s="51"/>
      <c r="F175" s="51"/>
      <c r="G175" s="51"/>
      <c r="H175" s="51"/>
      <c r="I175">
        <v>0.34100000000000003</v>
      </c>
      <c r="N175" s="7"/>
      <c r="O175" s="7"/>
    </row>
    <row r="176" spans="1:15" x14ac:dyDescent="0.2">
      <c r="A176" s="78"/>
      <c r="B176" s="51"/>
      <c r="C176" s="77"/>
      <c r="D176" s="77"/>
      <c r="E176" s="51"/>
      <c r="F176" s="51"/>
      <c r="G176" s="51"/>
      <c r="H176" s="51"/>
      <c r="I176">
        <v>0.34100000000000003</v>
      </c>
      <c r="N176" s="7"/>
      <c r="O176" s="7"/>
    </row>
    <row r="177" spans="1:15" x14ac:dyDescent="0.2">
      <c r="A177" s="51"/>
      <c r="B177" s="51"/>
      <c r="C177" s="51"/>
      <c r="D177" s="51"/>
      <c r="E177" s="51"/>
      <c r="F177" s="51"/>
      <c r="G177" s="51"/>
      <c r="H177" s="51"/>
      <c r="N177" s="7"/>
      <c r="O177" s="7"/>
    </row>
    <row r="178" spans="1:15" x14ac:dyDescent="0.2">
      <c r="A178" s="51"/>
      <c r="B178" s="51"/>
      <c r="C178" s="77"/>
      <c r="D178" s="77"/>
      <c r="E178" s="77"/>
      <c r="F178" s="77"/>
      <c r="G178" s="77"/>
      <c r="H178" s="51"/>
    </row>
  </sheetData>
  <sortState xmlns:xlrd2="http://schemas.microsoft.com/office/spreadsheetml/2017/richdata2" ref="A4:F43">
    <sortCondition ref="B2:B43"/>
  </sortState>
  <mergeCells count="1">
    <mergeCell ref="A1:A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FAB0-1735-664B-B746-F5D25EEFE404}">
  <dimension ref="A1:H88"/>
  <sheetViews>
    <sheetView workbookViewId="0">
      <selection activeCell="G2" sqref="G2"/>
    </sheetView>
  </sheetViews>
  <sheetFormatPr baseColWidth="10" defaultRowHeight="16" x14ac:dyDescent="0.2"/>
  <cols>
    <col min="3" max="3" width="14.5" customWidth="1"/>
    <col min="4" max="4" width="21.33203125" customWidth="1"/>
    <col min="5" max="5" width="26.5" customWidth="1"/>
    <col min="6" max="6" width="18.1640625" customWidth="1"/>
    <col min="7" max="7" width="28.5" customWidth="1"/>
    <col min="8" max="8" width="19.83203125" customWidth="1"/>
  </cols>
  <sheetData>
    <row r="1" spans="1:8" x14ac:dyDescent="0.2">
      <c r="A1" t="s">
        <v>2</v>
      </c>
      <c r="B1" t="s">
        <v>1</v>
      </c>
      <c r="C1" t="s">
        <v>3</v>
      </c>
      <c r="D1" t="s">
        <v>12</v>
      </c>
      <c r="E1" t="s">
        <v>36</v>
      </c>
      <c r="F1" t="s">
        <v>13</v>
      </c>
      <c r="G1" t="s">
        <v>15</v>
      </c>
      <c r="H1" t="s">
        <v>14</v>
      </c>
    </row>
    <row r="2" spans="1:8" x14ac:dyDescent="0.2">
      <c r="A2">
        <v>3407</v>
      </c>
      <c r="B2">
        <v>45</v>
      </c>
      <c r="C2">
        <v>2</v>
      </c>
      <c r="D2">
        <v>123.33736361103858</v>
      </c>
      <c r="E2" s="2">
        <f>C2</f>
        <v>2</v>
      </c>
      <c r="F2" s="2">
        <f>E2</f>
        <v>2</v>
      </c>
      <c r="G2" s="9">
        <f>E2/$E$88</f>
        <v>2.1739130434782608E-2</v>
      </c>
      <c r="H2" s="9">
        <f>F2/$F$88</f>
        <v>3.5385704175513094E-4</v>
      </c>
    </row>
    <row r="3" spans="1:8" x14ac:dyDescent="0.2">
      <c r="A3">
        <v>3478</v>
      </c>
      <c r="B3">
        <v>44</v>
      </c>
      <c r="C3">
        <v>2</v>
      </c>
      <c r="D3">
        <v>75.427940694720618</v>
      </c>
      <c r="E3" s="2">
        <f>E2+C3</f>
        <v>4</v>
      </c>
      <c r="F3" s="2">
        <f>F2+E3</f>
        <v>6</v>
      </c>
      <c r="G3" s="9">
        <f t="shared" ref="G3:G33" si="0">E3/$E$88</f>
        <v>4.3478260869565216E-2</v>
      </c>
      <c r="H3" s="9">
        <f t="shared" ref="H3:H33" si="1">F3/$F$88</f>
        <v>1.0615711252653928E-3</v>
      </c>
    </row>
    <row r="4" spans="1:8" x14ac:dyDescent="0.2">
      <c r="A4">
        <v>3378</v>
      </c>
      <c r="B4">
        <v>46</v>
      </c>
      <c r="C4">
        <v>2</v>
      </c>
      <c r="D4">
        <v>47.191469217470434</v>
      </c>
      <c r="E4" s="2">
        <f t="shared" ref="E4:E34" si="2">E3+C4</f>
        <v>6</v>
      </c>
      <c r="F4" s="2">
        <f t="shared" ref="F4:F34" si="3">F3+E4</f>
        <v>12</v>
      </c>
      <c r="G4" s="9">
        <f t="shared" si="0"/>
        <v>6.5217391304347824E-2</v>
      </c>
      <c r="H4" s="9">
        <f t="shared" si="1"/>
        <v>2.1231422505307855E-3</v>
      </c>
    </row>
    <row r="5" spans="1:8" x14ac:dyDescent="0.2">
      <c r="A5">
        <v>3865</v>
      </c>
      <c r="B5">
        <v>41</v>
      </c>
      <c r="C5">
        <v>2</v>
      </c>
      <c r="D5">
        <v>39.824451900355577</v>
      </c>
      <c r="E5" s="2">
        <f t="shared" si="2"/>
        <v>8</v>
      </c>
      <c r="F5" s="2">
        <f t="shared" si="3"/>
        <v>20</v>
      </c>
      <c r="G5" s="9">
        <f t="shared" si="0"/>
        <v>8.6956521739130432E-2</v>
      </c>
      <c r="H5" s="9">
        <f t="shared" si="1"/>
        <v>3.5385704175513091E-3</v>
      </c>
    </row>
    <row r="6" spans="1:8" x14ac:dyDescent="0.2">
      <c r="A6">
        <v>3795</v>
      </c>
      <c r="B6">
        <v>42</v>
      </c>
      <c r="C6">
        <v>2</v>
      </c>
      <c r="D6">
        <v>39.130112437800229</v>
      </c>
      <c r="E6" s="2">
        <f t="shared" si="2"/>
        <v>10</v>
      </c>
      <c r="F6" s="2">
        <f t="shared" si="3"/>
        <v>30</v>
      </c>
      <c r="G6" s="9">
        <f t="shared" si="0"/>
        <v>0.10869565217391304</v>
      </c>
      <c r="H6" s="9">
        <f t="shared" si="1"/>
        <v>5.3078556263269636E-3</v>
      </c>
    </row>
    <row r="7" spans="1:8" x14ac:dyDescent="0.2">
      <c r="A7">
        <v>4985</v>
      </c>
      <c r="B7">
        <v>37</v>
      </c>
      <c r="C7">
        <v>2</v>
      </c>
      <c r="D7">
        <v>39.058308253279655</v>
      </c>
      <c r="E7" s="2">
        <f t="shared" si="2"/>
        <v>12</v>
      </c>
      <c r="F7" s="2">
        <f t="shared" si="3"/>
        <v>42</v>
      </c>
      <c r="G7" s="9">
        <f t="shared" si="0"/>
        <v>0.13043478260869565</v>
      </c>
      <c r="H7" s="9">
        <f t="shared" si="1"/>
        <v>7.4309978768577496E-3</v>
      </c>
    </row>
    <row r="8" spans="1:8" x14ac:dyDescent="0.2">
      <c r="A8">
        <v>2820</v>
      </c>
      <c r="B8">
        <v>116</v>
      </c>
      <c r="C8">
        <v>2</v>
      </c>
      <c r="D8">
        <v>38.337375646419325</v>
      </c>
      <c r="E8" s="2">
        <f t="shared" si="2"/>
        <v>14</v>
      </c>
      <c r="F8" s="2">
        <f t="shared" si="3"/>
        <v>56</v>
      </c>
      <c r="G8" s="9">
        <f t="shared" si="0"/>
        <v>0.15217391304347827</v>
      </c>
      <c r="H8" s="9">
        <f t="shared" si="1"/>
        <v>9.9079971691436661E-3</v>
      </c>
    </row>
    <row r="9" spans="1:8" x14ac:dyDescent="0.2">
      <c r="A9">
        <v>2961</v>
      </c>
      <c r="B9">
        <v>111</v>
      </c>
      <c r="C9">
        <v>1</v>
      </c>
      <c r="D9">
        <v>26.632002111804233</v>
      </c>
      <c r="E9" s="2">
        <f t="shared" si="2"/>
        <v>15</v>
      </c>
      <c r="F9" s="2">
        <f t="shared" si="3"/>
        <v>71</v>
      </c>
      <c r="G9" s="9">
        <f t="shared" si="0"/>
        <v>0.16304347826086957</v>
      </c>
      <c r="H9" s="9">
        <f t="shared" si="1"/>
        <v>1.2561924982307147E-2</v>
      </c>
    </row>
    <row r="10" spans="1:8" x14ac:dyDescent="0.2">
      <c r="A10">
        <v>2721</v>
      </c>
      <c r="B10">
        <v>119</v>
      </c>
      <c r="C10">
        <v>2</v>
      </c>
      <c r="D10">
        <v>21.887349117676116</v>
      </c>
      <c r="E10" s="2">
        <f t="shared" si="2"/>
        <v>17</v>
      </c>
      <c r="F10" s="2">
        <f t="shared" si="3"/>
        <v>88</v>
      </c>
      <c r="G10" s="9">
        <f t="shared" si="0"/>
        <v>0.18478260869565216</v>
      </c>
      <c r="H10" s="9">
        <f t="shared" si="1"/>
        <v>1.556970983722576E-2</v>
      </c>
    </row>
    <row r="11" spans="1:8" x14ac:dyDescent="0.2">
      <c r="A11">
        <v>2580</v>
      </c>
      <c r="B11">
        <v>123</v>
      </c>
      <c r="C11">
        <v>2</v>
      </c>
      <c r="D11">
        <v>20.674526778341701</v>
      </c>
      <c r="E11" s="2">
        <f t="shared" si="2"/>
        <v>19</v>
      </c>
      <c r="F11" s="2">
        <f t="shared" si="3"/>
        <v>107</v>
      </c>
      <c r="G11" s="9">
        <f t="shared" si="0"/>
        <v>0.20652173913043478</v>
      </c>
      <c r="H11" s="9">
        <f t="shared" si="1"/>
        <v>1.8931351733899506E-2</v>
      </c>
    </row>
    <row r="12" spans="1:8" x14ac:dyDescent="0.2">
      <c r="A12">
        <v>2831</v>
      </c>
      <c r="B12">
        <v>115</v>
      </c>
      <c r="C12">
        <v>1</v>
      </c>
      <c r="D12">
        <v>20.614393436324669</v>
      </c>
      <c r="E12" s="2">
        <f t="shared" si="2"/>
        <v>20</v>
      </c>
      <c r="F12" s="2">
        <f t="shared" si="3"/>
        <v>127</v>
      </c>
      <c r="G12" s="9">
        <f t="shared" si="0"/>
        <v>0.21739130434782608</v>
      </c>
      <c r="H12" s="9">
        <f t="shared" si="1"/>
        <v>2.2469922151450814E-2</v>
      </c>
    </row>
    <row r="13" spans="1:8" x14ac:dyDescent="0.2">
      <c r="A13">
        <v>2916</v>
      </c>
      <c r="B13">
        <v>113</v>
      </c>
      <c r="C13">
        <v>2</v>
      </c>
      <c r="D13">
        <v>20.575123152849351</v>
      </c>
      <c r="E13" s="2">
        <f t="shared" si="2"/>
        <v>22</v>
      </c>
      <c r="F13" s="2">
        <f t="shared" si="3"/>
        <v>149</v>
      </c>
      <c r="G13" s="9">
        <f t="shared" si="0"/>
        <v>0.2391304347826087</v>
      </c>
      <c r="H13" s="9">
        <f t="shared" si="1"/>
        <v>2.6362349610757254E-2</v>
      </c>
    </row>
    <row r="14" spans="1:8" x14ac:dyDescent="0.2">
      <c r="A14">
        <v>2585</v>
      </c>
      <c r="B14">
        <v>122</v>
      </c>
      <c r="C14">
        <v>2</v>
      </c>
      <c r="D14">
        <v>19.232661564621075</v>
      </c>
      <c r="E14" s="2">
        <f t="shared" si="2"/>
        <v>24</v>
      </c>
      <c r="F14" s="2">
        <f t="shared" si="3"/>
        <v>173</v>
      </c>
      <c r="G14" s="9">
        <f t="shared" si="0"/>
        <v>0.2608695652173913</v>
      </c>
      <c r="H14" s="9">
        <f t="shared" si="1"/>
        <v>3.0608634111818824E-2</v>
      </c>
    </row>
    <row r="15" spans="1:8" x14ac:dyDescent="0.2">
      <c r="A15">
        <v>2691</v>
      </c>
      <c r="B15">
        <v>120</v>
      </c>
      <c r="C15">
        <v>2</v>
      </c>
      <c r="D15">
        <v>19.052428412905996</v>
      </c>
      <c r="E15" s="2">
        <f t="shared" si="2"/>
        <v>26</v>
      </c>
      <c r="F15" s="2">
        <f t="shared" si="3"/>
        <v>199</v>
      </c>
      <c r="G15" s="9">
        <f t="shared" si="0"/>
        <v>0.28260869565217389</v>
      </c>
      <c r="H15" s="9">
        <f t="shared" si="1"/>
        <v>3.5208775654635524E-2</v>
      </c>
    </row>
    <row r="16" spans="1:8" x14ac:dyDescent="0.2">
      <c r="A16">
        <v>2804</v>
      </c>
      <c r="B16">
        <v>117</v>
      </c>
      <c r="C16">
        <v>2</v>
      </c>
      <c r="D16">
        <v>18.415651804899447</v>
      </c>
      <c r="E16" s="2">
        <f t="shared" si="2"/>
        <v>28</v>
      </c>
      <c r="F16" s="2">
        <f t="shared" si="3"/>
        <v>227</v>
      </c>
      <c r="G16" s="9">
        <f t="shared" si="0"/>
        <v>0.30434782608695654</v>
      </c>
      <c r="H16" s="9">
        <f t="shared" si="1"/>
        <v>4.0162774239207361E-2</v>
      </c>
    </row>
    <row r="17" spans="1:8" x14ac:dyDescent="0.2">
      <c r="A17">
        <v>3511</v>
      </c>
      <c r="B17">
        <v>100</v>
      </c>
      <c r="C17">
        <v>2</v>
      </c>
      <c r="D17">
        <v>18.331495806045687</v>
      </c>
      <c r="E17" s="2">
        <f t="shared" si="2"/>
        <v>30</v>
      </c>
      <c r="F17" s="2">
        <f t="shared" si="3"/>
        <v>257</v>
      </c>
      <c r="G17" s="9">
        <f t="shared" si="0"/>
        <v>0.32608695652173914</v>
      </c>
      <c r="H17" s="9">
        <f t="shared" si="1"/>
        <v>4.5470629865534323E-2</v>
      </c>
    </row>
    <row r="18" spans="1:8" x14ac:dyDescent="0.2">
      <c r="A18">
        <v>2649</v>
      </c>
      <c r="B18">
        <v>50</v>
      </c>
      <c r="C18">
        <v>2</v>
      </c>
      <c r="D18">
        <v>17.605589098584893</v>
      </c>
      <c r="E18" s="2">
        <f t="shared" si="2"/>
        <v>32</v>
      </c>
      <c r="F18" s="2">
        <f t="shared" si="3"/>
        <v>289</v>
      </c>
      <c r="G18" s="9">
        <f t="shared" si="0"/>
        <v>0.34782608695652173</v>
      </c>
      <c r="H18" s="9">
        <f t="shared" si="1"/>
        <v>5.1132342533616419E-2</v>
      </c>
    </row>
    <row r="19" spans="1:8" x14ac:dyDescent="0.2">
      <c r="A19">
        <v>10670</v>
      </c>
      <c r="B19">
        <v>60</v>
      </c>
      <c r="C19">
        <v>2</v>
      </c>
      <c r="D19">
        <v>17.142696123547999</v>
      </c>
      <c r="E19" s="2">
        <f t="shared" si="2"/>
        <v>34</v>
      </c>
      <c r="F19" s="2">
        <f t="shared" si="3"/>
        <v>323</v>
      </c>
      <c r="G19" s="9">
        <f t="shared" si="0"/>
        <v>0.36956521739130432</v>
      </c>
      <c r="H19" s="9">
        <f t="shared" si="1"/>
        <v>5.7147912243453641E-2</v>
      </c>
    </row>
    <row r="20" spans="1:8" x14ac:dyDescent="0.2">
      <c r="A20">
        <v>3073</v>
      </c>
      <c r="B20">
        <v>48</v>
      </c>
      <c r="C20">
        <v>2</v>
      </c>
      <c r="D20">
        <v>13.670998810771346</v>
      </c>
      <c r="E20" s="2">
        <f t="shared" si="2"/>
        <v>36</v>
      </c>
      <c r="F20" s="2">
        <f t="shared" si="3"/>
        <v>359</v>
      </c>
      <c r="G20" s="9">
        <f t="shared" si="0"/>
        <v>0.39130434782608697</v>
      </c>
      <c r="H20" s="9">
        <f t="shared" si="1"/>
        <v>6.3517338995045997E-2</v>
      </c>
    </row>
    <row r="21" spans="1:8" x14ac:dyDescent="0.2">
      <c r="A21">
        <v>10643</v>
      </c>
      <c r="B21">
        <v>67</v>
      </c>
      <c r="C21">
        <v>1</v>
      </c>
      <c r="D21">
        <v>13.284967558023505</v>
      </c>
      <c r="E21" s="2">
        <f t="shared" si="2"/>
        <v>37</v>
      </c>
      <c r="F21" s="2">
        <f t="shared" si="3"/>
        <v>396</v>
      </c>
      <c r="G21" s="9">
        <f t="shared" si="0"/>
        <v>0.40217391304347827</v>
      </c>
      <c r="H21" s="9">
        <f t="shared" si="1"/>
        <v>7.0063694267515922E-2</v>
      </c>
    </row>
    <row r="22" spans="1:8" x14ac:dyDescent="0.2">
      <c r="A22">
        <v>3411</v>
      </c>
      <c r="B22">
        <v>104</v>
      </c>
      <c r="C22">
        <v>2</v>
      </c>
      <c r="D22">
        <v>12.976659348216012</v>
      </c>
      <c r="E22" s="2">
        <f t="shared" si="2"/>
        <v>39</v>
      </c>
      <c r="F22" s="2">
        <f t="shared" si="3"/>
        <v>435</v>
      </c>
      <c r="G22" s="9">
        <f t="shared" si="0"/>
        <v>0.42391304347826086</v>
      </c>
      <c r="H22" s="9">
        <f t="shared" si="1"/>
        <v>7.6963906581740973E-2</v>
      </c>
    </row>
    <row r="23" spans="1:8" x14ac:dyDescent="0.2">
      <c r="A23">
        <v>3346</v>
      </c>
      <c r="B23">
        <v>105</v>
      </c>
      <c r="C23">
        <v>2</v>
      </c>
      <c r="D23">
        <v>11.703703666864564</v>
      </c>
      <c r="E23" s="2">
        <f t="shared" si="2"/>
        <v>41</v>
      </c>
      <c r="F23" s="2">
        <f t="shared" si="3"/>
        <v>476</v>
      </c>
      <c r="G23" s="9">
        <f t="shared" si="0"/>
        <v>0.44565217391304346</v>
      </c>
      <c r="H23" s="9">
        <f t="shared" si="1"/>
        <v>8.4217975937721165E-2</v>
      </c>
    </row>
    <row r="24" spans="1:8" x14ac:dyDescent="0.2">
      <c r="A24">
        <v>3064</v>
      </c>
      <c r="B24">
        <v>107</v>
      </c>
      <c r="C24">
        <v>2</v>
      </c>
      <c r="D24">
        <v>10.777917716790791</v>
      </c>
      <c r="E24" s="2">
        <f t="shared" si="2"/>
        <v>43</v>
      </c>
      <c r="F24" s="2">
        <f t="shared" si="3"/>
        <v>519</v>
      </c>
      <c r="G24" s="9">
        <f t="shared" si="0"/>
        <v>0.46739130434782611</v>
      </c>
      <c r="H24" s="9">
        <f t="shared" si="1"/>
        <v>9.1825902335456469E-2</v>
      </c>
    </row>
    <row r="25" spans="1:8" x14ac:dyDescent="0.2">
      <c r="A25">
        <v>4343</v>
      </c>
      <c r="B25">
        <v>90</v>
      </c>
      <c r="C25">
        <v>1</v>
      </c>
      <c r="D25">
        <v>10.662194473031571</v>
      </c>
      <c r="E25" s="2">
        <f t="shared" si="2"/>
        <v>44</v>
      </c>
      <c r="F25" s="2">
        <f t="shared" si="3"/>
        <v>563</v>
      </c>
      <c r="G25" s="9">
        <f t="shared" si="0"/>
        <v>0.47826086956521741</v>
      </c>
      <c r="H25" s="9">
        <f t="shared" si="1"/>
        <v>9.9610757254069357E-2</v>
      </c>
    </row>
    <row r="26" spans="1:8" x14ac:dyDescent="0.2">
      <c r="A26">
        <v>3273</v>
      </c>
      <c r="B26">
        <v>47</v>
      </c>
      <c r="C26">
        <v>2</v>
      </c>
      <c r="D26">
        <v>9.9678550104762369</v>
      </c>
      <c r="E26" s="2">
        <f t="shared" si="2"/>
        <v>46</v>
      </c>
      <c r="F26" s="2">
        <f t="shared" si="3"/>
        <v>609</v>
      </c>
      <c r="G26" s="9">
        <f t="shared" si="0"/>
        <v>0.5</v>
      </c>
      <c r="H26" s="9">
        <f t="shared" si="1"/>
        <v>0.10774946921443737</v>
      </c>
    </row>
    <row r="27" spans="1:8" x14ac:dyDescent="0.2">
      <c r="A27">
        <v>45</v>
      </c>
      <c r="B27">
        <v>54</v>
      </c>
      <c r="C27">
        <v>2</v>
      </c>
      <c r="D27">
        <v>8.4634528416063493</v>
      </c>
      <c r="E27" s="2">
        <f t="shared" si="2"/>
        <v>48</v>
      </c>
      <c r="F27" s="2">
        <f t="shared" si="3"/>
        <v>657</v>
      </c>
      <c r="G27" s="9">
        <f t="shared" si="0"/>
        <v>0.52173913043478259</v>
      </c>
      <c r="H27" s="9">
        <f t="shared" si="1"/>
        <v>0.11624203821656051</v>
      </c>
    </row>
    <row r="28" spans="1:8" x14ac:dyDescent="0.2">
      <c r="A28">
        <v>2846</v>
      </c>
      <c r="B28">
        <v>49</v>
      </c>
      <c r="C28">
        <v>1</v>
      </c>
      <c r="D28">
        <v>8.4052636775547054</v>
      </c>
      <c r="E28" s="2">
        <f t="shared" si="2"/>
        <v>49</v>
      </c>
      <c r="F28" s="2">
        <f t="shared" si="3"/>
        <v>706</v>
      </c>
      <c r="G28" s="9">
        <f t="shared" si="0"/>
        <v>0.53260869565217395</v>
      </c>
      <c r="H28" s="9">
        <f t="shared" si="1"/>
        <v>0.12491153573956122</v>
      </c>
    </row>
    <row r="29" spans="1:8" x14ac:dyDescent="0.2">
      <c r="A29">
        <v>10666</v>
      </c>
      <c r="B29">
        <v>62</v>
      </c>
      <c r="C29">
        <v>1</v>
      </c>
      <c r="D29">
        <v>7.5376668915325613</v>
      </c>
      <c r="E29" s="2">
        <f t="shared" si="2"/>
        <v>50</v>
      </c>
      <c r="F29" s="2">
        <f t="shared" si="3"/>
        <v>756</v>
      </c>
      <c r="G29" s="9">
        <f t="shared" si="0"/>
        <v>0.54347826086956519</v>
      </c>
      <c r="H29" s="9">
        <f t="shared" si="1"/>
        <v>0.13375796178343949</v>
      </c>
    </row>
    <row r="30" spans="1:8" x14ac:dyDescent="0.2">
      <c r="A30">
        <v>3703</v>
      </c>
      <c r="B30">
        <v>96</v>
      </c>
      <c r="C30">
        <v>2</v>
      </c>
      <c r="D30">
        <v>7.3062204040141285</v>
      </c>
      <c r="E30" s="2">
        <f t="shared" si="2"/>
        <v>52</v>
      </c>
      <c r="F30" s="2">
        <f t="shared" si="3"/>
        <v>808</v>
      </c>
      <c r="G30" s="9">
        <f t="shared" si="0"/>
        <v>0.56521739130434778</v>
      </c>
      <c r="H30" s="9">
        <f t="shared" si="1"/>
        <v>0.14295824486907288</v>
      </c>
    </row>
    <row r="31" spans="1:8" x14ac:dyDescent="0.2">
      <c r="A31">
        <v>44</v>
      </c>
      <c r="B31">
        <v>53</v>
      </c>
      <c r="C31">
        <v>1</v>
      </c>
      <c r="D31">
        <v>6.9768072479957741</v>
      </c>
      <c r="E31" s="2">
        <f t="shared" si="2"/>
        <v>53</v>
      </c>
      <c r="F31" s="2">
        <f t="shared" si="3"/>
        <v>861</v>
      </c>
      <c r="G31" s="9">
        <f t="shared" si="0"/>
        <v>0.57608695652173914</v>
      </c>
      <c r="H31" s="9">
        <f t="shared" si="1"/>
        <v>0.15233545647558386</v>
      </c>
    </row>
    <row r="32" spans="1:8" x14ac:dyDescent="0.2">
      <c r="A32">
        <v>10671</v>
      </c>
      <c r="B32">
        <v>33</v>
      </c>
      <c r="C32">
        <v>2</v>
      </c>
      <c r="D32">
        <v>6.9590506727364616</v>
      </c>
      <c r="E32" s="2">
        <f t="shared" si="2"/>
        <v>55</v>
      </c>
      <c r="F32" s="2">
        <f t="shared" si="3"/>
        <v>916</v>
      </c>
      <c r="G32" s="9">
        <f t="shared" si="0"/>
        <v>0.59782608695652173</v>
      </c>
      <c r="H32" s="9">
        <f t="shared" si="1"/>
        <v>0.16206652512384997</v>
      </c>
    </row>
    <row r="33" spans="1:8" x14ac:dyDescent="0.2">
      <c r="A33">
        <v>3220</v>
      </c>
      <c r="B33">
        <v>106</v>
      </c>
      <c r="C33">
        <v>2</v>
      </c>
      <c r="D33">
        <v>6.7276041852180146</v>
      </c>
      <c r="E33" s="2">
        <f t="shared" si="2"/>
        <v>57</v>
      </c>
      <c r="F33" s="2">
        <f t="shared" si="3"/>
        <v>973</v>
      </c>
      <c r="G33" s="9">
        <f t="shared" si="0"/>
        <v>0.61956521739130432</v>
      </c>
      <c r="H33" s="9">
        <f t="shared" si="1"/>
        <v>0.1721514508138712</v>
      </c>
    </row>
    <row r="34" spans="1:8" x14ac:dyDescent="0.2">
      <c r="A34">
        <v>2598</v>
      </c>
      <c r="B34">
        <v>121</v>
      </c>
      <c r="C34">
        <v>2</v>
      </c>
      <c r="D34">
        <v>6.3804344539403548</v>
      </c>
      <c r="E34" s="2">
        <f t="shared" si="2"/>
        <v>59</v>
      </c>
      <c r="F34" s="2">
        <f t="shared" si="3"/>
        <v>1032</v>
      </c>
      <c r="G34" s="9">
        <f t="shared" ref="G34:G65" si="4">E34/$E$88</f>
        <v>0.64130434782608692</v>
      </c>
      <c r="H34" s="9">
        <f t="shared" ref="H34:H65" si="5">F34/$F$88</f>
        <v>0.18259023354564755</v>
      </c>
    </row>
    <row r="35" spans="1:8" x14ac:dyDescent="0.2">
      <c r="A35">
        <v>5149</v>
      </c>
      <c r="B35">
        <v>75</v>
      </c>
      <c r="C35">
        <v>2</v>
      </c>
      <c r="D35">
        <v>6.0332647226626808</v>
      </c>
      <c r="E35" s="2">
        <f t="shared" ref="E35:E66" si="6">E34+C35</f>
        <v>61</v>
      </c>
      <c r="F35" s="2">
        <f t="shared" ref="F35:F66" si="7">F34+E35</f>
        <v>1093</v>
      </c>
      <c r="G35" s="9">
        <f t="shared" si="4"/>
        <v>0.66304347826086951</v>
      </c>
      <c r="H35" s="9">
        <f t="shared" si="5"/>
        <v>0.19338287331917905</v>
      </c>
    </row>
    <row r="36" spans="1:8" x14ac:dyDescent="0.2">
      <c r="A36">
        <v>5289</v>
      </c>
      <c r="B36">
        <v>72</v>
      </c>
      <c r="C36">
        <v>2</v>
      </c>
      <c r="D36">
        <v>5.5703717476257939</v>
      </c>
      <c r="E36" s="2">
        <f t="shared" si="6"/>
        <v>63</v>
      </c>
      <c r="F36" s="2">
        <f t="shared" si="7"/>
        <v>1156</v>
      </c>
      <c r="G36" s="9">
        <f t="shared" si="4"/>
        <v>0.68478260869565222</v>
      </c>
      <c r="H36" s="9">
        <f t="shared" si="5"/>
        <v>0.20452937013446568</v>
      </c>
    </row>
    <row r="37" spans="1:8" x14ac:dyDescent="0.2">
      <c r="A37">
        <v>3636</v>
      </c>
      <c r="B37">
        <v>99</v>
      </c>
      <c r="C37">
        <v>2</v>
      </c>
      <c r="D37">
        <v>5.5311014641504475</v>
      </c>
      <c r="E37" s="2">
        <f t="shared" si="6"/>
        <v>65</v>
      </c>
      <c r="F37" s="2">
        <f t="shared" si="7"/>
        <v>1221</v>
      </c>
      <c r="G37" s="9">
        <f t="shared" si="4"/>
        <v>0.70652173913043481</v>
      </c>
      <c r="H37" s="9">
        <f t="shared" si="5"/>
        <v>0.21602972399150744</v>
      </c>
    </row>
    <row r="38" spans="1:8" x14ac:dyDescent="0.2">
      <c r="A38">
        <v>3807</v>
      </c>
      <c r="B38">
        <v>95</v>
      </c>
      <c r="C38">
        <v>2</v>
      </c>
      <c r="D38">
        <v>5.454648503866574</v>
      </c>
      <c r="E38" s="2">
        <f t="shared" si="6"/>
        <v>67</v>
      </c>
      <c r="F38" s="2">
        <f t="shared" si="7"/>
        <v>1288</v>
      </c>
      <c r="G38" s="9">
        <f t="shared" si="4"/>
        <v>0.72826086956521741</v>
      </c>
      <c r="H38" s="9">
        <f t="shared" si="5"/>
        <v>0.22788393489030431</v>
      </c>
    </row>
    <row r="39" spans="1:8" x14ac:dyDescent="0.2">
      <c r="A39">
        <v>2606</v>
      </c>
      <c r="B39">
        <v>51</v>
      </c>
      <c r="C39">
        <v>2</v>
      </c>
      <c r="D39">
        <v>5.454648503866574</v>
      </c>
      <c r="E39" s="2">
        <f t="shared" si="6"/>
        <v>69</v>
      </c>
      <c r="F39" s="2">
        <f t="shared" si="7"/>
        <v>1357</v>
      </c>
      <c r="G39" s="9">
        <f t="shared" si="4"/>
        <v>0.75</v>
      </c>
      <c r="H39" s="9">
        <f t="shared" si="5"/>
        <v>0.24009200283085633</v>
      </c>
    </row>
    <row r="40" spans="1:8" x14ac:dyDescent="0.2">
      <c r="A40">
        <v>4452</v>
      </c>
      <c r="B40">
        <v>88</v>
      </c>
      <c r="C40">
        <v>1</v>
      </c>
      <c r="D40">
        <v>5.1744757308449945</v>
      </c>
      <c r="E40" s="2">
        <f t="shared" si="6"/>
        <v>70</v>
      </c>
      <c r="F40" s="2">
        <f t="shared" si="7"/>
        <v>1427</v>
      </c>
      <c r="G40" s="9">
        <f t="shared" si="4"/>
        <v>0.76086956521739135</v>
      </c>
      <c r="H40" s="9">
        <f t="shared" si="5"/>
        <v>0.2524769992922859</v>
      </c>
    </row>
    <row r="41" spans="1:8" x14ac:dyDescent="0.2">
      <c r="A41">
        <v>3464</v>
      </c>
      <c r="B41">
        <v>102</v>
      </c>
      <c r="C41">
        <v>2</v>
      </c>
      <c r="D41">
        <v>4.99175552882968</v>
      </c>
      <c r="E41" s="2">
        <f t="shared" si="6"/>
        <v>72</v>
      </c>
      <c r="F41" s="2">
        <f t="shared" si="7"/>
        <v>1499</v>
      </c>
      <c r="G41" s="9">
        <f t="shared" si="4"/>
        <v>0.78260869565217395</v>
      </c>
      <c r="H41" s="9">
        <f t="shared" si="5"/>
        <v>0.26521585279547061</v>
      </c>
    </row>
    <row r="42" spans="1:8" x14ac:dyDescent="0.2">
      <c r="A42">
        <v>3700</v>
      </c>
      <c r="B42">
        <v>97</v>
      </c>
      <c r="C42">
        <v>2</v>
      </c>
      <c r="D42">
        <v>4.5288625537927931</v>
      </c>
      <c r="E42" s="2">
        <f t="shared" si="6"/>
        <v>74</v>
      </c>
      <c r="F42" s="2">
        <f t="shared" si="7"/>
        <v>1573</v>
      </c>
      <c r="G42" s="9">
        <f t="shared" si="4"/>
        <v>0.80434782608695654</v>
      </c>
      <c r="H42" s="9">
        <f t="shared" si="5"/>
        <v>0.27830856334041049</v>
      </c>
    </row>
    <row r="43" spans="1:8" x14ac:dyDescent="0.2">
      <c r="A43">
        <v>36</v>
      </c>
      <c r="B43">
        <v>52</v>
      </c>
      <c r="C43">
        <v>2</v>
      </c>
      <c r="D43">
        <v>4.5288625537927931</v>
      </c>
      <c r="E43" s="2">
        <f t="shared" si="6"/>
        <v>76</v>
      </c>
      <c r="F43" s="2">
        <f t="shared" si="7"/>
        <v>1649</v>
      </c>
      <c r="G43" s="9">
        <f t="shared" si="4"/>
        <v>0.82608695652173914</v>
      </c>
      <c r="H43" s="9">
        <f t="shared" si="5"/>
        <v>0.29175513092710548</v>
      </c>
    </row>
    <row r="44" spans="1:8" x14ac:dyDescent="0.2">
      <c r="A44">
        <v>5120</v>
      </c>
      <c r="B44">
        <v>76</v>
      </c>
      <c r="C44">
        <v>2</v>
      </c>
      <c r="D44">
        <v>4.0659695787559063</v>
      </c>
      <c r="E44" s="2">
        <f t="shared" si="6"/>
        <v>78</v>
      </c>
      <c r="F44" s="2">
        <f t="shared" si="7"/>
        <v>1727</v>
      </c>
      <c r="G44" s="9">
        <f t="shared" si="4"/>
        <v>0.84782608695652173</v>
      </c>
      <c r="H44" s="9">
        <f t="shared" si="5"/>
        <v>0.30555555555555558</v>
      </c>
    </row>
    <row r="45" spans="1:8" x14ac:dyDescent="0.2">
      <c r="A45">
        <v>5216</v>
      </c>
      <c r="B45">
        <v>35</v>
      </c>
      <c r="C45">
        <v>1</v>
      </c>
      <c r="D45">
        <v>3.9502463349966792</v>
      </c>
      <c r="E45" s="2">
        <f t="shared" si="6"/>
        <v>79</v>
      </c>
      <c r="F45" s="2">
        <f t="shared" si="7"/>
        <v>1806</v>
      </c>
      <c r="G45" s="9">
        <f t="shared" si="4"/>
        <v>0.85869565217391308</v>
      </c>
      <c r="H45" s="9">
        <f t="shared" si="5"/>
        <v>0.31953290870488321</v>
      </c>
    </row>
    <row r="46" spans="1:8" x14ac:dyDescent="0.2">
      <c r="A46">
        <v>5087</v>
      </c>
      <c r="B46">
        <v>36</v>
      </c>
      <c r="C46">
        <v>1</v>
      </c>
      <c r="D46">
        <v>3.6030766037190194</v>
      </c>
      <c r="E46" s="2">
        <f t="shared" si="6"/>
        <v>80</v>
      </c>
      <c r="F46" s="2">
        <f t="shared" si="7"/>
        <v>1886</v>
      </c>
      <c r="G46" s="9">
        <f t="shared" si="4"/>
        <v>0.86956521739130432</v>
      </c>
      <c r="H46" s="9">
        <f t="shared" si="5"/>
        <v>0.33368719037508848</v>
      </c>
    </row>
    <row r="47" spans="1:8" x14ac:dyDescent="0.2">
      <c r="A47">
        <v>4715</v>
      </c>
      <c r="B47">
        <v>82</v>
      </c>
      <c r="C47">
        <v>1</v>
      </c>
      <c r="D47">
        <v>3.2559068724413525</v>
      </c>
      <c r="E47" s="2">
        <f t="shared" si="6"/>
        <v>81</v>
      </c>
      <c r="F47" s="2">
        <f t="shared" si="7"/>
        <v>1967</v>
      </c>
      <c r="G47" s="9">
        <f t="shared" si="4"/>
        <v>0.88043478260869568</v>
      </c>
      <c r="H47" s="9">
        <f t="shared" si="5"/>
        <v>0.34801840056617128</v>
      </c>
    </row>
    <row r="48" spans="1:8" x14ac:dyDescent="0.2">
      <c r="A48">
        <v>3032</v>
      </c>
      <c r="B48">
        <v>108</v>
      </c>
      <c r="C48">
        <v>0</v>
      </c>
      <c r="D48">
        <v>2.6772906536452385</v>
      </c>
      <c r="E48" s="2">
        <f t="shared" si="6"/>
        <v>81</v>
      </c>
      <c r="F48" s="2">
        <f t="shared" si="7"/>
        <v>2048</v>
      </c>
      <c r="G48" s="9">
        <f t="shared" si="4"/>
        <v>0.88043478260869568</v>
      </c>
      <c r="H48" s="9">
        <f t="shared" si="5"/>
        <v>0.36234961075725408</v>
      </c>
    </row>
    <row r="49" spans="1:8" x14ac:dyDescent="0.2">
      <c r="A49">
        <v>10628</v>
      </c>
      <c r="B49">
        <v>69</v>
      </c>
      <c r="C49">
        <v>1</v>
      </c>
      <c r="D49">
        <v>2.0986744348491317</v>
      </c>
      <c r="E49" s="2">
        <f t="shared" si="6"/>
        <v>82</v>
      </c>
      <c r="F49" s="2">
        <f t="shared" si="7"/>
        <v>2130</v>
      </c>
      <c r="G49" s="9">
        <f t="shared" si="4"/>
        <v>0.89130434782608692</v>
      </c>
      <c r="H49" s="9">
        <f t="shared" si="5"/>
        <v>0.37685774946921446</v>
      </c>
    </row>
    <row r="50" spans="1:8" x14ac:dyDescent="0.2">
      <c r="A50">
        <v>4106</v>
      </c>
      <c r="B50">
        <v>91</v>
      </c>
      <c r="C50">
        <v>1</v>
      </c>
      <c r="D50">
        <v>1.8672279473306848</v>
      </c>
      <c r="E50" s="2">
        <f t="shared" si="6"/>
        <v>83</v>
      </c>
      <c r="F50" s="2">
        <f t="shared" si="7"/>
        <v>2213</v>
      </c>
      <c r="G50" s="9">
        <f t="shared" si="4"/>
        <v>0.90217391304347827</v>
      </c>
      <c r="H50" s="9">
        <f t="shared" si="5"/>
        <v>0.39154281670205238</v>
      </c>
    </row>
    <row r="51" spans="1:8" x14ac:dyDescent="0.2">
      <c r="A51">
        <v>5058</v>
      </c>
      <c r="B51">
        <v>78</v>
      </c>
      <c r="C51">
        <v>1</v>
      </c>
      <c r="D51">
        <v>1.2886117285345708</v>
      </c>
      <c r="E51" s="2">
        <f t="shared" si="6"/>
        <v>84</v>
      </c>
      <c r="F51" s="2">
        <f t="shared" si="7"/>
        <v>2297</v>
      </c>
      <c r="G51" s="9">
        <f t="shared" si="4"/>
        <v>0.91304347826086951</v>
      </c>
      <c r="H51" s="9">
        <f t="shared" si="5"/>
        <v>0.40640481245576787</v>
      </c>
    </row>
    <row r="52" spans="1:8" x14ac:dyDescent="0.2">
      <c r="A52">
        <v>5164</v>
      </c>
      <c r="B52">
        <v>74</v>
      </c>
      <c r="C52">
        <v>1</v>
      </c>
      <c r="D52">
        <v>1.2886117285345708</v>
      </c>
      <c r="E52" s="2">
        <f t="shared" si="6"/>
        <v>85</v>
      </c>
      <c r="F52" s="2">
        <f t="shared" si="7"/>
        <v>2382</v>
      </c>
      <c r="G52" s="9">
        <f t="shared" si="4"/>
        <v>0.92391304347826086</v>
      </c>
      <c r="H52" s="9">
        <f t="shared" si="5"/>
        <v>0.42144373673036095</v>
      </c>
    </row>
    <row r="53" spans="1:8" x14ac:dyDescent="0.2">
      <c r="A53">
        <v>3417</v>
      </c>
      <c r="B53">
        <v>103</v>
      </c>
      <c r="C53">
        <v>1</v>
      </c>
      <c r="D53">
        <v>1.0571652410161239</v>
      </c>
      <c r="E53" s="2">
        <f t="shared" si="6"/>
        <v>86</v>
      </c>
      <c r="F53" s="2">
        <f t="shared" si="7"/>
        <v>2468</v>
      </c>
      <c r="G53" s="9">
        <f t="shared" si="4"/>
        <v>0.93478260869565222</v>
      </c>
      <c r="H53" s="9">
        <f t="shared" si="5"/>
        <v>0.43665958952583156</v>
      </c>
    </row>
    <row r="54" spans="1:8" x14ac:dyDescent="0.2">
      <c r="A54">
        <v>5217</v>
      </c>
      <c r="B54">
        <v>73</v>
      </c>
      <c r="C54">
        <v>1</v>
      </c>
      <c r="D54">
        <v>0.82571875349767687</v>
      </c>
      <c r="E54" s="2">
        <f t="shared" si="6"/>
        <v>87</v>
      </c>
      <c r="F54" s="2">
        <f t="shared" si="7"/>
        <v>2555</v>
      </c>
      <c r="G54" s="9">
        <f t="shared" si="4"/>
        <v>0.94565217391304346</v>
      </c>
      <c r="H54" s="9">
        <f t="shared" si="5"/>
        <v>0.45205237084217975</v>
      </c>
    </row>
    <row r="55" spans="1:8" x14ac:dyDescent="0.2">
      <c r="A55">
        <v>4289</v>
      </c>
      <c r="B55">
        <v>40</v>
      </c>
      <c r="C55">
        <v>0</v>
      </c>
      <c r="D55">
        <v>0.82571875349767687</v>
      </c>
      <c r="E55" s="2">
        <f t="shared" si="6"/>
        <v>87</v>
      </c>
      <c r="F55" s="2">
        <f t="shared" si="7"/>
        <v>2642</v>
      </c>
      <c r="G55" s="9">
        <f t="shared" si="4"/>
        <v>0.94565217391304346</v>
      </c>
      <c r="H55" s="9">
        <f t="shared" si="5"/>
        <v>0.46744515215852794</v>
      </c>
    </row>
    <row r="56" spans="1:8" x14ac:dyDescent="0.2">
      <c r="A56">
        <v>10667</v>
      </c>
      <c r="B56">
        <v>61</v>
      </c>
      <c r="C56">
        <v>1</v>
      </c>
      <c r="D56">
        <v>0.82571875349767687</v>
      </c>
      <c r="E56" s="2">
        <f t="shared" si="6"/>
        <v>88</v>
      </c>
      <c r="F56" s="2">
        <f t="shared" si="7"/>
        <v>2730</v>
      </c>
      <c r="G56" s="9">
        <f t="shared" si="4"/>
        <v>0.95652173913043481</v>
      </c>
      <c r="H56" s="9">
        <f t="shared" si="5"/>
        <v>0.48301486199575372</v>
      </c>
    </row>
    <row r="57" spans="1:8" x14ac:dyDescent="0.2">
      <c r="A57">
        <v>3952</v>
      </c>
      <c r="B57">
        <v>93</v>
      </c>
      <c r="C57">
        <v>2</v>
      </c>
      <c r="D57">
        <v>0.43927873874467771</v>
      </c>
      <c r="E57" s="2">
        <f t="shared" si="6"/>
        <v>90</v>
      </c>
      <c r="F57" s="2">
        <f t="shared" si="7"/>
        <v>2820</v>
      </c>
      <c r="G57" s="9">
        <f t="shared" si="4"/>
        <v>0.97826086956521741</v>
      </c>
      <c r="H57" s="9">
        <f t="shared" si="5"/>
        <v>0.49893842887473461</v>
      </c>
    </row>
    <row r="58" spans="1:8" x14ac:dyDescent="0.2">
      <c r="A58">
        <v>10627</v>
      </c>
      <c r="B58">
        <v>34</v>
      </c>
      <c r="C58">
        <v>0</v>
      </c>
      <c r="D58">
        <v>-0.10006719657609686</v>
      </c>
      <c r="E58" s="2">
        <f t="shared" si="6"/>
        <v>90</v>
      </c>
      <c r="F58" s="2">
        <f t="shared" si="7"/>
        <v>2910</v>
      </c>
      <c r="G58" s="9">
        <f t="shared" si="4"/>
        <v>0.97826086956521741</v>
      </c>
      <c r="H58" s="9">
        <f t="shared" si="5"/>
        <v>0.5148619957537155</v>
      </c>
    </row>
    <row r="59" spans="1:8" x14ac:dyDescent="0.2">
      <c r="A59">
        <v>4622</v>
      </c>
      <c r="B59">
        <v>38</v>
      </c>
      <c r="C59">
        <v>1</v>
      </c>
      <c r="D59">
        <v>-0.10006719657609686</v>
      </c>
      <c r="E59" s="2">
        <f t="shared" si="6"/>
        <v>91</v>
      </c>
      <c r="F59" s="2">
        <f t="shared" si="7"/>
        <v>3001</v>
      </c>
      <c r="G59" s="9">
        <f t="shared" si="4"/>
        <v>0.98913043478260865</v>
      </c>
      <c r="H59" s="9">
        <f t="shared" si="5"/>
        <v>0.53096249115357397</v>
      </c>
    </row>
    <row r="60" spans="1:8" x14ac:dyDescent="0.2">
      <c r="A60">
        <v>10662</v>
      </c>
      <c r="B60">
        <v>66</v>
      </c>
      <c r="C60">
        <v>0</v>
      </c>
      <c r="D60">
        <v>-1.1415763904090976</v>
      </c>
      <c r="E60" s="2">
        <f t="shared" si="6"/>
        <v>91</v>
      </c>
      <c r="F60" s="2">
        <f t="shared" si="7"/>
        <v>3092</v>
      </c>
      <c r="G60" s="9">
        <f t="shared" si="4"/>
        <v>0.98913043478260865</v>
      </c>
      <c r="H60" s="9">
        <f t="shared" si="5"/>
        <v>0.54706298655343244</v>
      </c>
    </row>
    <row r="61" spans="1:8" x14ac:dyDescent="0.2">
      <c r="A61">
        <v>10665</v>
      </c>
      <c r="B61">
        <v>63</v>
      </c>
      <c r="C61">
        <v>0</v>
      </c>
      <c r="D61">
        <v>-1.8359158529644279</v>
      </c>
      <c r="E61" s="2">
        <f t="shared" si="6"/>
        <v>91</v>
      </c>
      <c r="F61" s="2">
        <f t="shared" si="7"/>
        <v>3183</v>
      </c>
      <c r="G61" s="9">
        <f t="shared" si="4"/>
        <v>0.98913043478260865</v>
      </c>
      <c r="H61" s="9">
        <f t="shared" si="5"/>
        <v>0.56316348195329091</v>
      </c>
    </row>
    <row r="62" spans="1:8" x14ac:dyDescent="0.2">
      <c r="A62">
        <v>4668</v>
      </c>
      <c r="B62">
        <v>83</v>
      </c>
      <c r="C62">
        <v>0</v>
      </c>
      <c r="D62">
        <v>-1.9516390967236514</v>
      </c>
      <c r="E62" s="2">
        <f t="shared" si="6"/>
        <v>91</v>
      </c>
      <c r="F62" s="2">
        <f t="shared" si="7"/>
        <v>3274</v>
      </c>
      <c r="G62" s="9">
        <f t="shared" si="4"/>
        <v>0.98913043478260865</v>
      </c>
      <c r="H62" s="9">
        <f t="shared" si="5"/>
        <v>0.57926397735314927</v>
      </c>
    </row>
    <row r="63" spans="1:8" x14ac:dyDescent="0.2">
      <c r="A63">
        <v>4364</v>
      </c>
      <c r="B63">
        <v>89</v>
      </c>
      <c r="C63">
        <v>0</v>
      </c>
      <c r="D63">
        <v>-2.0673623404828714</v>
      </c>
      <c r="E63" s="2">
        <f t="shared" si="6"/>
        <v>91</v>
      </c>
      <c r="F63" s="2">
        <f t="shared" si="7"/>
        <v>3365</v>
      </c>
      <c r="G63" s="9">
        <f t="shared" si="4"/>
        <v>0.98913043478260865</v>
      </c>
      <c r="H63" s="9">
        <f t="shared" si="5"/>
        <v>0.59536447275300775</v>
      </c>
    </row>
    <row r="64" spans="1:8" x14ac:dyDescent="0.2">
      <c r="A64">
        <v>3506</v>
      </c>
      <c r="B64">
        <v>43</v>
      </c>
      <c r="C64">
        <v>0</v>
      </c>
      <c r="D64">
        <v>-2.2988088280013148</v>
      </c>
      <c r="E64" s="2">
        <f t="shared" si="6"/>
        <v>91</v>
      </c>
      <c r="F64" s="2">
        <f t="shared" si="7"/>
        <v>3456</v>
      </c>
      <c r="G64" s="9">
        <f t="shared" si="4"/>
        <v>0.98913043478260865</v>
      </c>
      <c r="H64" s="9">
        <f t="shared" si="5"/>
        <v>0.61146496815286622</v>
      </c>
    </row>
    <row r="65" spans="1:8" x14ac:dyDescent="0.2">
      <c r="A65">
        <v>10664</v>
      </c>
      <c r="B65">
        <v>64</v>
      </c>
      <c r="C65">
        <v>0</v>
      </c>
      <c r="D65">
        <v>-2.4145320717605347</v>
      </c>
      <c r="E65" s="2">
        <f t="shared" si="6"/>
        <v>91</v>
      </c>
      <c r="F65" s="2">
        <f t="shared" si="7"/>
        <v>3547</v>
      </c>
      <c r="G65" s="9">
        <f t="shared" si="4"/>
        <v>0.98913043478260865</v>
      </c>
      <c r="H65" s="9">
        <f t="shared" si="5"/>
        <v>0.62756546355272469</v>
      </c>
    </row>
    <row r="66" spans="1:8" x14ac:dyDescent="0.2">
      <c r="A66">
        <v>4537</v>
      </c>
      <c r="B66">
        <v>39</v>
      </c>
      <c r="C66">
        <v>0</v>
      </c>
      <c r="D66">
        <v>-2.5302553155197582</v>
      </c>
      <c r="E66" s="2">
        <f t="shared" si="6"/>
        <v>91</v>
      </c>
      <c r="F66" s="2">
        <f t="shared" si="7"/>
        <v>3638</v>
      </c>
      <c r="G66" s="9">
        <f t="shared" ref="G66:G88" si="8">E66/$E$88</f>
        <v>0.98913043478260865</v>
      </c>
      <c r="H66" s="9">
        <f t="shared" ref="H66:H88" si="9">F66/$F$88</f>
        <v>0.64366595895258316</v>
      </c>
    </row>
    <row r="67" spans="1:8" x14ac:dyDescent="0.2">
      <c r="A67">
        <v>4486</v>
      </c>
      <c r="B67">
        <v>87</v>
      </c>
      <c r="C67">
        <v>0</v>
      </c>
      <c r="D67">
        <v>-3.4167709821181997</v>
      </c>
      <c r="E67" s="2">
        <f t="shared" ref="E67:E88" si="10">E66+C67</f>
        <v>91</v>
      </c>
      <c r="F67" s="2">
        <f t="shared" ref="F67:F88" si="11">F66+E67</f>
        <v>3729</v>
      </c>
      <c r="G67" s="9">
        <f t="shared" si="8"/>
        <v>0.98913043478260865</v>
      </c>
      <c r="H67" s="9">
        <f t="shared" si="9"/>
        <v>0.65976645435244163</v>
      </c>
    </row>
    <row r="68" spans="1:8" x14ac:dyDescent="0.2">
      <c r="A68">
        <v>3493</v>
      </c>
      <c r="B68">
        <v>101</v>
      </c>
      <c r="C68">
        <v>0</v>
      </c>
      <c r="D68">
        <v>-3.4167709821181997</v>
      </c>
      <c r="E68" s="2">
        <f t="shared" si="10"/>
        <v>91</v>
      </c>
      <c r="F68" s="2">
        <f t="shared" si="11"/>
        <v>3820</v>
      </c>
      <c r="G68" s="9">
        <f t="shared" si="8"/>
        <v>0.98913043478260865</v>
      </c>
      <c r="H68" s="9">
        <f t="shared" si="9"/>
        <v>0.67586694975230011</v>
      </c>
    </row>
    <row r="69" spans="1:8" x14ac:dyDescent="0.2">
      <c r="A69">
        <v>10652</v>
      </c>
      <c r="B69">
        <v>32</v>
      </c>
      <c r="C69">
        <v>0</v>
      </c>
      <c r="D69">
        <v>-3.4167709821181997</v>
      </c>
      <c r="E69" s="2">
        <f t="shared" si="10"/>
        <v>91</v>
      </c>
      <c r="F69" s="2">
        <f t="shared" si="11"/>
        <v>3911</v>
      </c>
      <c r="G69" s="9">
        <f t="shared" si="8"/>
        <v>0.98913043478260865</v>
      </c>
      <c r="H69" s="9">
        <f t="shared" si="9"/>
        <v>0.69196744515215858</v>
      </c>
    </row>
    <row r="70" spans="1:8" x14ac:dyDescent="0.2">
      <c r="A70">
        <v>10663</v>
      </c>
      <c r="B70">
        <v>65</v>
      </c>
      <c r="C70">
        <v>0</v>
      </c>
      <c r="D70">
        <v>-3.4167709821181997</v>
      </c>
      <c r="E70" s="2">
        <f t="shared" si="10"/>
        <v>91</v>
      </c>
      <c r="F70" s="2">
        <f t="shared" si="11"/>
        <v>4002</v>
      </c>
      <c r="G70" s="9">
        <f t="shared" si="8"/>
        <v>0.98913043478260865</v>
      </c>
      <c r="H70" s="9">
        <f t="shared" si="9"/>
        <v>0.70806794055201694</v>
      </c>
    </row>
    <row r="71" spans="1:8" x14ac:dyDescent="0.2">
      <c r="A71">
        <v>10642</v>
      </c>
      <c r="B71">
        <v>68</v>
      </c>
      <c r="C71">
        <v>0</v>
      </c>
      <c r="D71">
        <v>-3.4167709821181997</v>
      </c>
      <c r="E71" s="2">
        <f t="shared" si="10"/>
        <v>91</v>
      </c>
      <c r="F71" s="2">
        <f t="shared" si="11"/>
        <v>4093</v>
      </c>
      <c r="G71" s="9">
        <f t="shared" si="8"/>
        <v>0.98913043478260865</v>
      </c>
      <c r="H71" s="9">
        <f t="shared" si="9"/>
        <v>0.72416843595187541</v>
      </c>
    </row>
    <row r="72" spans="1:8" x14ac:dyDescent="0.2">
      <c r="A72">
        <v>10360</v>
      </c>
      <c r="B72">
        <v>70</v>
      </c>
      <c r="C72">
        <v>0</v>
      </c>
      <c r="D72">
        <v>-3.4167709821181997</v>
      </c>
      <c r="E72" s="2">
        <f t="shared" si="10"/>
        <v>91</v>
      </c>
      <c r="F72" s="2">
        <f t="shared" si="11"/>
        <v>4184</v>
      </c>
      <c r="G72" s="9">
        <f t="shared" si="8"/>
        <v>0.98913043478260865</v>
      </c>
      <c r="H72" s="9">
        <f t="shared" si="9"/>
        <v>0.74026893135173388</v>
      </c>
    </row>
    <row r="73" spans="1:8" x14ac:dyDescent="0.2">
      <c r="A73">
        <v>5297</v>
      </c>
      <c r="B73">
        <v>71</v>
      </c>
      <c r="C73">
        <v>0</v>
      </c>
      <c r="D73">
        <v>-3.4167709821181997</v>
      </c>
      <c r="E73" s="2">
        <f t="shared" si="10"/>
        <v>91</v>
      </c>
      <c r="F73" s="2">
        <f t="shared" si="11"/>
        <v>4275</v>
      </c>
      <c r="G73" s="9">
        <f t="shared" si="8"/>
        <v>0.98913043478260865</v>
      </c>
      <c r="H73" s="9">
        <f t="shared" si="9"/>
        <v>0.75636942675159236</v>
      </c>
    </row>
    <row r="74" spans="1:8" x14ac:dyDescent="0.2">
      <c r="A74">
        <v>5064</v>
      </c>
      <c r="B74">
        <v>77</v>
      </c>
      <c r="C74">
        <v>0</v>
      </c>
      <c r="D74">
        <v>-3.4167709821181997</v>
      </c>
      <c r="E74" s="2">
        <f t="shared" si="10"/>
        <v>91</v>
      </c>
      <c r="F74" s="2">
        <f t="shared" si="11"/>
        <v>4366</v>
      </c>
      <c r="G74" s="9">
        <f t="shared" si="8"/>
        <v>0.98913043478260865</v>
      </c>
      <c r="H74" s="9">
        <f t="shared" si="9"/>
        <v>0.77246992215145083</v>
      </c>
    </row>
    <row r="75" spans="1:8" x14ac:dyDescent="0.2">
      <c r="A75">
        <v>5031</v>
      </c>
      <c r="B75">
        <v>79</v>
      </c>
      <c r="C75">
        <v>0</v>
      </c>
      <c r="D75">
        <v>-3.4167709821181997</v>
      </c>
      <c r="E75" s="2">
        <f t="shared" si="10"/>
        <v>91</v>
      </c>
      <c r="F75" s="2">
        <f t="shared" si="11"/>
        <v>4457</v>
      </c>
      <c r="G75" s="9">
        <f t="shared" si="8"/>
        <v>0.98913043478260865</v>
      </c>
      <c r="H75" s="9">
        <f t="shared" si="9"/>
        <v>0.7885704175513093</v>
      </c>
    </row>
    <row r="76" spans="1:8" x14ac:dyDescent="0.2">
      <c r="A76">
        <v>5007</v>
      </c>
      <c r="B76">
        <v>80</v>
      </c>
      <c r="C76">
        <v>0</v>
      </c>
      <c r="D76">
        <v>-3.4167709821181997</v>
      </c>
      <c r="E76" s="2">
        <f t="shared" si="10"/>
        <v>91</v>
      </c>
      <c r="F76" s="2">
        <f t="shared" si="11"/>
        <v>4548</v>
      </c>
      <c r="G76" s="9">
        <f t="shared" si="8"/>
        <v>0.98913043478260865</v>
      </c>
      <c r="H76" s="9">
        <f t="shared" si="9"/>
        <v>0.80467091295116777</v>
      </c>
    </row>
    <row r="77" spans="1:8" x14ac:dyDescent="0.2">
      <c r="A77">
        <v>4851</v>
      </c>
      <c r="B77">
        <v>81</v>
      </c>
      <c r="C77">
        <v>1</v>
      </c>
      <c r="D77">
        <v>-3.4167709821181997</v>
      </c>
      <c r="E77" s="2">
        <f t="shared" si="10"/>
        <v>92</v>
      </c>
      <c r="F77" s="2">
        <f t="shared" si="11"/>
        <v>4640</v>
      </c>
      <c r="G77" s="9">
        <f t="shared" si="8"/>
        <v>1</v>
      </c>
      <c r="H77" s="9">
        <f t="shared" si="9"/>
        <v>0.82094833687190372</v>
      </c>
    </row>
    <row r="78" spans="1:8" x14ac:dyDescent="0.2">
      <c r="A78">
        <v>4661</v>
      </c>
      <c r="B78">
        <v>84</v>
      </c>
      <c r="C78">
        <v>0</v>
      </c>
      <c r="D78">
        <v>-3.4167709821181997</v>
      </c>
      <c r="E78" s="2">
        <f t="shared" si="10"/>
        <v>92</v>
      </c>
      <c r="F78" s="2">
        <f t="shared" si="11"/>
        <v>4732</v>
      </c>
      <c r="G78" s="9">
        <f t="shared" si="8"/>
        <v>1</v>
      </c>
      <c r="H78" s="9">
        <f t="shared" si="9"/>
        <v>0.83722576079263977</v>
      </c>
    </row>
    <row r="79" spans="1:8" x14ac:dyDescent="0.2">
      <c r="A79">
        <v>4601</v>
      </c>
      <c r="B79">
        <v>85</v>
      </c>
      <c r="C79">
        <v>0</v>
      </c>
      <c r="D79">
        <v>-3.4167709821181997</v>
      </c>
      <c r="E79" s="2">
        <f t="shared" si="10"/>
        <v>92</v>
      </c>
      <c r="F79" s="2">
        <f t="shared" si="11"/>
        <v>4824</v>
      </c>
      <c r="G79" s="9">
        <f t="shared" si="8"/>
        <v>1</v>
      </c>
      <c r="H79" s="9">
        <f t="shared" si="9"/>
        <v>0.85350318471337583</v>
      </c>
    </row>
    <row r="80" spans="1:8" x14ac:dyDescent="0.2">
      <c r="A80">
        <v>4548</v>
      </c>
      <c r="B80">
        <v>86</v>
      </c>
      <c r="C80">
        <v>0</v>
      </c>
      <c r="D80">
        <v>-3.4167709821181997</v>
      </c>
      <c r="E80" s="2">
        <f t="shared" si="10"/>
        <v>92</v>
      </c>
      <c r="F80" s="2">
        <f t="shared" si="11"/>
        <v>4916</v>
      </c>
      <c r="G80" s="9">
        <f t="shared" si="8"/>
        <v>1</v>
      </c>
      <c r="H80" s="9">
        <f t="shared" si="9"/>
        <v>0.86978060863411177</v>
      </c>
    </row>
    <row r="81" spans="1:8" x14ac:dyDescent="0.2">
      <c r="A81">
        <v>3986</v>
      </c>
      <c r="B81">
        <v>92</v>
      </c>
      <c r="C81">
        <v>0</v>
      </c>
      <c r="D81">
        <v>-3.4167709821181997</v>
      </c>
      <c r="E81" s="2">
        <f t="shared" si="10"/>
        <v>92</v>
      </c>
      <c r="F81" s="2">
        <f t="shared" si="11"/>
        <v>5008</v>
      </c>
      <c r="G81" s="9">
        <f t="shared" si="8"/>
        <v>1</v>
      </c>
      <c r="H81" s="9">
        <f t="shared" si="9"/>
        <v>0.88605803255484783</v>
      </c>
    </row>
    <row r="82" spans="1:8" x14ac:dyDescent="0.2">
      <c r="A82">
        <v>3885</v>
      </c>
      <c r="B82">
        <v>94</v>
      </c>
      <c r="C82">
        <v>0</v>
      </c>
      <c r="D82">
        <v>-3.4167709821181997</v>
      </c>
      <c r="E82" s="2">
        <f t="shared" si="10"/>
        <v>92</v>
      </c>
      <c r="F82" s="2">
        <f t="shared" si="11"/>
        <v>5100</v>
      </c>
      <c r="G82" s="9">
        <f t="shared" si="8"/>
        <v>1</v>
      </c>
      <c r="H82" s="9">
        <f t="shared" si="9"/>
        <v>0.90233545647558389</v>
      </c>
    </row>
    <row r="83" spans="1:8" x14ac:dyDescent="0.2">
      <c r="A83">
        <v>3665</v>
      </c>
      <c r="B83">
        <v>98</v>
      </c>
      <c r="C83">
        <v>0</v>
      </c>
      <c r="D83">
        <v>-3.4167709821181997</v>
      </c>
      <c r="E83" s="2">
        <f t="shared" si="10"/>
        <v>92</v>
      </c>
      <c r="F83" s="2">
        <f t="shared" si="11"/>
        <v>5192</v>
      </c>
      <c r="G83" s="9">
        <f t="shared" si="8"/>
        <v>1</v>
      </c>
      <c r="H83" s="9">
        <f t="shared" si="9"/>
        <v>0.91861288039631994</v>
      </c>
    </row>
    <row r="84" spans="1:8" x14ac:dyDescent="0.2">
      <c r="A84">
        <v>3023</v>
      </c>
      <c r="B84">
        <v>109</v>
      </c>
      <c r="C84">
        <v>0</v>
      </c>
      <c r="D84">
        <v>-3.4167709821181997</v>
      </c>
      <c r="E84" s="2">
        <f t="shared" si="10"/>
        <v>92</v>
      </c>
      <c r="F84" s="2">
        <f t="shared" si="11"/>
        <v>5284</v>
      </c>
      <c r="G84" s="9">
        <f t="shared" si="8"/>
        <v>1</v>
      </c>
      <c r="H84" s="9">
        <f t="shared" si="9"/>
        <v>0.93489030431705589</v>
      </c>
    </row>
    <row r="85" spans="1:8" x14ac:dyDescent="0.2">
      <c r="A85">
        <v>2990</v>
      </c>
      <c r="B85">
        <v>110</v>
      </c>
      <c r="C85">
        <v>0</v>
      </c>
      <c r="D85">
        <v>-3.4167709821181997</v>
      </c>
      <c r="E85" s="2">
        <f t="shared" si="10"/>
        <v>92</v>
      </c>
      <c r="F85" s="2">
        <f t="shared" si="11"/>
        <v>5376</v>
      </c>
      <c r="G85" s="9">
        <f t="shared" si="8"/>
        <v>1</v>
      </c>
      <c r="H85" s="9">
        <f t="shared" si="9"/>
        <v>0.95116772823779194</v>
      </c>
    </row>
    <row r="86" spans="1:8" x14ac:dyDescent="0.2">
      <c r="A86">
        <v>2942</v>
      </c>
      <c r="B86">
        <v>112</v>
      </c>
      <c r="C86">
        <v>0</v>
      </c>
      <c r="D86">
        <v>-3.8371818549088985</v>
      </c>
      <c r="E86" s="2">
        <f t="shared" si="10"/>
        <v>92</v>
      </c>
      <c r="F86" s="2">
        <f t="shared" si="11"/>
        <v>5468</v>
      </c>
      <c r="G86" s="9">
        <f t="shared" si="8"/>
        <v>1</v>
      </c>
      <c r="H86" s="9">
        <f t="shared" si="9"/>
        <v>0.967445152158528</v>
      </c>
    </row>
    <row r="87" spans="1:8" x14ac:dyDescent="0.2">
      <c r="A87">
        <v>2833</v>
      </c>
      <c r="B87">
        <v>114</v>
      </c>
      <c r="C87">
        <v>0</v>
      </c>
      <c r="D87">
        <v>-4.2661039719080911</v>
      </c>
      <c r="E87" s="2">
        <f t="shared" si="10"/>
        <v>92</v>
      </c>
      <c r="F87" s="2">
        <f t="shared" si="11"/>
        <v>5560</v>
      </c>
      <c r="G87" s="9">
        <f t="shared" si="8"/>
        <v>1</v>
      </c>
      <c r="H87" s="9">
        <f t="shared" si="9"/>
        <v>0.98372257607926394</v>
      </c>
    </row>
    <row r="88" spans="1:8" x14ac:dyDescent="0.2">
      <c r="A88">
        <v>2793</v>
      </c>
      <c r="B88">
        <v>118</v>
      </c>
      <c r="C88">
        <v>0</v>
      </c>
      <c r="D88">
        <v>-4.2661039719080911</v>
      </c>
      <c r="E88" s="2">
        <f t="shared" si="10"/>
        <v>92</v>
      </c>
      <c r="F88" s="2">
        <f t="shared" si="11"/>
        <v>5652</v>
      </c>
      <c r="G88" s="9">
        <f t="shared" si="8"/>
        <v>1</v>
      </c>
      <c r="H88" s="9">
        <f t="shared" si="9"/>
        <v>1</v>
      </c>
    </row>
  </sheetData>
  <sortState xmlns:xlrd2="http://schemas.microsoft.com/office/spreadsheetml/2017/richdata2" ref="A2:D88">
    <sortCondition descending="1" ref="D2:D8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2021-10-29T07:42:49Z</dcterms:created>
  <dcterms:modified xsi:type="dcterms:W3CDTF">2021-11-15T12:31:38Z</dcterms:modified>
</cp:coreProperties>
</file>