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bassi\Desktop\"/>
    </mc:Choice>
  </mc:AlternateContent>
  <xr:revisionPtr revIDLastSave="0" documentId="13_ncr:1_{E59F305F-D063-4A57-8F62-F53AE86B5736}" xr6:coauthVersionLast="47" xr6:coauthVersionMax="47" xr10:uidLastSave="{00000000-0000-0000-0000-000000000000}"/>
  <bookViews>
    <workbookView xWindow="28680" yWindow="-120" windowWidth="29040" windowHeight="15720" tabRatio="500" activeTab="1" xr2:uid="{00000000-000D-0000-FFFF-FFFF00000000}"/>
  </bookViews>
  <sheets>
    <sheet name="TERN_KI Budget_190724" sheetId="2" r:id="rId1"/>
    <sheet name="TERN_KI_Budget" sheetId="3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9" i="3" l="1"/>
  <c r="G28" i="3"/>
  <c r="G27" i="3"/>
  <c r="G33" i="3"/>
  <c r="G32" i="3"/>
  <c r="F22" i="3"/>
  <c r="G22" i="3"/>
  <c r="G16" i="3"/>
  <c r="G23" i="3"/>
  <c r="G4" i="3"/>
  <c r="F23" i="3"/>
  <c r="F17" i="3"/>
  <c r="G17" i="3" s="1"/>
  <c r="F14" i="3"/>
  <c r="G14" i="3" s="1"/>
  <c r="F21" i="3"/>
  <c r="G21" i="3" s="1"/>
  <c r="F20" i="3"/>
  <c r="G20" i="3" s="1"/>
  <c r="F19" i="3"/>
  <c r="G19" i="3" s="1"/>
  <c r="F18" i="3"/>
  <c r="G18" i="3" s="1"/>
  <c r="F15" i="3"/>
  <c r="G15" i="3" s="1"/>
  <c r="F6" i="3"/>
  <c r="G6" i="3" s="1"/>
  <c r="H35" i="3"/>
  <c r="F33" i="3"/>
  <c r="F32" i="3"/>
  <c r="F34" i="3" s="1"/>
  <c r="G34" i="3" s="1"/>
  <c r="F28" i="3"/>
  <c r="F27" i="3"/>
  <c r="F16" i="3"/>
  <c r="F13" i="3"/>
  <c r="F9" i="3"/>
  <c r="G9" i="3" s="1"/>
  <c r="F8" i="3"/>
  <c r="G8" i="3" s="1"/>
  <c r="F7" i="3"/>
  <c r="G7" i="3" s="1"/>
  <c r="F5" i="3"/>
  <c r="G5" i="3" s="1"/>
  <c r="F4" i="3"/>
  <c r="F3" i="3"/>
  <c r="G3" i="3" s="1"/>
  <c r="H26" i="2"/>
  <c r="F25" i="2"/>
  <c r="F24" i="2"/>
  <c r="F23" i="2"/>
  <c r="F19" i="2"/>
  <c r="G19" i="2" s="1"/>
  <c r="F18" i="2"/>
  <c r="F14" i="2"/>
  <c r="G14" i="2" s="1"/>
  <c r="F13" i="2"/>
  <c r="G13" i="2" s="1"/>
  <c r="F12" i="2"/>
  <c r="F4" i="2"/>
  <c r="F5" i="2"/>
  <c r="F6" i="2"/>
  <c r="F7" i="2"/>
  <c r="F8" i="2"/>
  <c r="F3" i="2"/>
  <c r="F24" i="3" l="1"/>
  <c r="G24" i="3" s="1"/>
  <c r="G13" i="3"/>
  <c r="F29" i="3"/>
  <c r="F10" i="3"/>
  <c r="G10" i="3" s="1"/>
  <c r="F9" i="2"/>
  <c r="G5" i="2"/>
  <c r="F15" i="2"/>
  <c r="G15" i="2" s="1"/>
  <c r="G8" i="2"/>
  <c r="G7" i="2"/>
  <c r="G24" i="2"/>
  <c r="F20" i="2"/>
  <c r="G20" i="2" s="1"/>
  <c r="G12" i="2"/>
  <c r="G6" i="2"/>
  <c r="G4" i="2"/>
  <c r="F35" i="3" l="1"/>
  <c r="G35" i="3" s="1"/>
  <c r="G9" i="2"/>
  <c r="G25" i="2"/>
  <c r="G23" i="2"/>
  <c r="G18" i="2"/>
  <c r="F26" i="2" l="1"/>
  <c r="G26" i="2" s="1"/>
  <c r="G3" i="2"/>
</calcChain>
</file>

<file path=xl/sharedStrings.xml><?xml version="1.0" encoding="utf-8"?>
<sst xmlns="http://schemas.openxmlformats.org/spreadsheetml/2006/main" count="150" uniqueCount="69">
  <si>
    <t>A.  Salaries</t>
  </si>
  <si>
    <t>Cost/Month (INR)</t>
  </si>
  <si>
    <t>S. No.</t>
  </si>
  <si>
    <t>Position</t>
  </si>
  <si>
    <t>Full Time Equivalent</t>
  </si>
  <si>
    <t>Total (INR)</t>
  </si>
  <si>
    <t>TGI Project Manager</t>
  </si>
  <si>
    <t>TGI Clinical Research Associate</t>
  </si>
  <si>
    <t>Clincal Research Coordinators</t>
  </si>
  <si>
    <t>Sub-Total (Salaries)</t>
  </si>
  <si>
    <t>B. Ethics and Regulatory Submissions</t>
  </si>
  <si>
    <t>Item (s)</t>
  </si>
  <si>
    <t>Site Ethics Approvals</t>
  </si>
  <si>
    <t>Translations and Back Translations</t>
  </si>
  <si>
    <t xml:space="preserve">Health Ministry's Screening Committee (HMSC) Application </t>
  </si>
  <si>
    <t>Sub-Total (Ethics and Regulatory Submissions)</t>
  </si>
  <si>
    <t>C. Site Monitoring</t>
  </si>
  <si>
    <t>Unit Cost (INR)</t>
  </si>
  <si>
    <t>Study Initiation, Monitoring and Close Out Visits</t>
  </si>
  <si>
    <t>Remote Monitoring</t>
  </si>
  <si>
    <t>Sub-Total (Site Monitoring )</t>
  </si>
  <si>
    <t>D.  Study Intervention and Insurance</t>
  </si>
  <si>
    <t>Unit(s)</t>
  </si>
  <si>
    <t>ATLS Training Fee, Participant Travel and Accomodation</t>
  </si>
  <si>
    <t xml:space="preserve">Study Insurance Premiums </t>
  </si>
  <si>
    <t>Sub-Total (Study Intervention and Insurance)</t>
  </si>
  <si>
    <t>Total Cost (A+B+C+D)</t>
  </si>
  <si>
    <t xml:space="preserve">Data Manager </t>
  </si>
  <si>
    <t xml:space="preserve">Grant agreement to mention that this is all a fixed sum grant </t>
  </si>
  <si>
    <t>TGI Finance and Legal Officer</t>
  </si>
  <si>
    <t xml:space="preserve">TGI Administrative Officer </t>
  </si>
  <si>
    <t>1 Swedish Krona =7.4 INR</t>
  </si>
  <si>
    <t xml:space="preserve">Instance/Duration (Months) </t>
  </si>
  <si>
    <t>Total (SEK)</t>
  </si>
  <si>
    <t>Approved amount</t>
  </si>
  <si>
    <t>18 months</t>
  </si>
  <si>
    <t>5 more CRCs for 18 months</t>
  </si>
  <si>
    <t>Same</t>
  </si>
  <si>
    <t xml:space="preserve">Same </t>
  </si>
  <si>
    <t>same</t>
  </si>
  <si>
    <t>-</t>
  </si>
  <si>
    <t>50@1,20000</t>
  </si>
  <si>
    <t>Add</t>
  </si>
  <si>
    <t>Cost of equipment like laptops</t>
  </si>
  <si>
    <t>Admin Fee/IoH</t>
  </si>
  <si>
    <t>Archival</t>
  </si>
  <si>
    <t>SAE review Fee</t>
  </si>
  <si>
    <t xml:space="preserve">Investigator Cost </t>
  </si>
  <si>
    <t>Notes</t>
  </si>
  <si>
    <t>Cost split between CRC and investigator categories, at same rate</t>
  </si>
  <si>
    <t>At Same Rate, exchange rate revised</t>
  </si>
  <si>
    <t>Site Ethics Approval Extensions</t>
  </si>
  <si>
    <t>Site Serious Adverse Event (SAE) Review Fees</t>
  </si>
  <si>
    <t>Document Translation and Back-Translation Services</t>
  </si>
  <si>
    <t>Institutional Overheads (per Site)</t>
  </si>
  <si>
    <t>Internet and Stationery Costs</t>
  </si>
  <si>
    <t>Courier and Printing Services</t>
  </si>
  <si>
    <t>Tablets (for study use)</t>
  </si>
  <si>
    <t>Laptops for TGI Staff</t>
  </si>
  <si>
    <t>Archival and Records Storage</t>
  </si>
  <si>
    <t>Added based on site requests</t>
  </si>
  <si>
    <t>Includes previous site fees in the total</t>
  </si>
  <si>
    <t>For TGI Staff, Not in the previous budget</t>
  </si>
  <si>
    <t xml:space="preserve">Added </t>
  </si>
  <si>
    <t>Frequency Increased</t>
  </si>
  <si>
    <t>Same Rate and Frequency</t>
  </si>
  <si>
    <t>Cost revised based on the new estimates</t>
  </si>
  <si>
    <t>Internet, Stationery, Courier and Printing for TGI</t>
  </si>
  <si>
    <t>1 Swedish Krona =8.9 INR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</si>
</sst>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.00_ ;_ * \-#,##0.00_ ;_ * \-??_ ;_ @_ "/>
    <numFmt numFmtId="165" formatCode="_-* #,##0_-;\-* #,##0_-;_-* \-??_-;_-@_-"/>
  </numFmts>
  <fonts count="6" x14ac:knownFonts="1">
    <font>
      <sz val="11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2" fillId="0" borderId="0" applyBorder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165" fontId="0" fillId="0" borderId="0" xfId="0" applyNumberFormat="1"/>
    <xf numFmtId="165" fontId="3" fillId="0" borderId="1" xfId="1" applyNumberFormat="1" applyFont="1" applyBorder="1" applyAlignment="1" applyProtection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165" fontId="4" fillId="0" borderId="1" xfId="1" applyNumberFormat="1" applyFont="1" applyBorder="1" applyAlignment="1" applyProtection="1">
      <alignment horizontal="left" vertical="center" wrapText="1"/>
    </xf>
    <xf numFmtId="165" fontId="3" fillId="0" borderId="1" xfId="0" applyNumberFormat="1" applyFont="1" applyBorder="1" applyAlignment="1">
      <alignment horizontal="left" vertical="center" wrapText="1"/>
    </xf>
    <xf numFmtId="165" fontId="4" fillId="0" borderId="1" xfId="1" applyNumberFormat="1" applyFont="1" applyBorder="1" applyAlignment="1" applyProtection="1">
      <alignment horizontal="left" vertical="top" wrapText="1"/>
    </xf>
    <xf numFmtId="165" fontId="3" fillId="0" borderId="1" xfId="0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vertical="center" wrapText="1"/>
    </xf>
    <xf numFmtId="165" fontId="3" fillId="0" borderId="4" xfId="0" applyNumberFormat="1" applyFont="1" applyBorder="1" applyAlignment="1">
      <alignment horizontal="left" vertical="top" wrapText="1"/>
    </xf>
    <xf numFmtId="165" fontId="4" fillId="0" borderId="0" xfId="0" applyNumberFormat="1" applyFont="1" applyAlignment="1">
      <alignment horizontal="left"/>
    </xf>
    <xf numFmtId="43" fontId="0" fillId="0" borderId="0" xfId="0" applyNumberFormat="1"/>
    <xf numFmtId="0" fontId="5" fillId="0" borderId="0" xfId="2"/>
    <xf numFmtId="165" fontId="4" fillId="0" borderId="1" xfId="0" applyNumberFormat="1" applyFont="1" applyBorder="1" applyAlignment="1">
      <alignment horizontal="left"/>
    </xf>
    <xf numFmtId="0" fontId="0" fillId="0" borderId="1" xfId="0" applyBorder="1"/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left" vertical="top" wrapText="1"/>
    </xf>
    <xf numFmtId="165" fontId="3" fillId="0" borderId="3" xfId="0" applyNumberFormat="1" applyFont="1" applyBorder="1" applyAlignment="1">
      <alignment horizontal="left" vertical="top" wrapText="1"/>
    </xf>
    <xf numFmtId="165" fontId="3" fillId="0" borderId="4" xfId="0" applyNumberFormat="1" applyFont="1" applyBorder="1" applyAlignment="1">
      <alignment horizontal="left" vertical="top" wrapText="1"/>
    </xf>
    <xf numFmtId="165" fontId="3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50@1,20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E2CEB-B33D-4235-98A3-057BC3606032}">
  <sheetPr codeName="Sheet2"/>
  <dimension ref="A1:J32"/>
  <sheetViews>
    <sheetView zoomScale="85" zoomScaleNormal="85" workbookViewId="0">
      <selection activeCell="J30" sqref="J30"/>
    </sheetView>
  </sheetViews>
  <sheetFormatPr defaultColWidth="8.44140625" defaultRowHeight="14.4" x14ac:dyDescent="0.3"/>
  <cols>
    <col min="1" max="1" width="7.21875" bestFit="1" customWidth="1"/>
    <col min="2" max="2" width="37.88671875" customWidth="1"/>
    <col min="3" max="3" width="11.21875" bestFit="1" customWidth="1"/>
    <col min="4" max="4" width="18" customWidth="1"/>
    <col min="5" max="5" width="18.21875" bestFit="1" customWidth="1"/>
    <col min="6" max="6" width="13.77734375" bestFit="1" customWidth="1"/>
    <col min="7" max="7" width="12.33203125" bestFit="1" customWidth="1"/>
    <col min="8" max="8" width="23.21875" customWidth="1"/>
    <col min="9" max="9" width="10.6640625" bestFit="1" customWidth="1"/>
    <col min="10" max="10" width="15.21875" customWidth="1"/>
  </cols>
  <sheetData>
    <row r="1" spans="1:10" ht="15.6" x14ac:dyDescent="0.3">
      <c r="A1" s="21" t="s">
        <v>0</v>
      </c>
      <c r="B1" s="22"/>
      <c r="C1" s="4"/>
      <c r="D1" s="4"/>
      <c r="E1" s="5"/>
      <c r="F1" s="5"/>
      <c r="G1" s="5"/>
      <c r="H1" s="4" t="s">
        <v>34</v>
      </c>
    </row>
    <row r="2" spans="1:10" ht="31.2" x14ac:dyDescent="0.3">
      <c r="A2" s="5" t="s">
        <v>2</v>
      </c>
      <c r="B2" s="5" t="s">
        <v>3</v>
      </c>
      <c r="C2" s="5" t="s">
        <v>4</v>
      </c>
      <c r="D2" s="5" t="s">
        <v>32</v>
      </c>
      <c r="E2" s="4" t="s">
        <v>1</v>
      </c>
      <c r="F2" s="4" t="s">
        <v>5</v>
      </c>
      <c r="G2" s="6" t="s">
        <v>33</v>
      </c>
      <c r="H2" s="13"/>
    </row>
    <row r="3" spans="1:10" ht="15.6" x14ac:dyDescent="0.3">
      <c r="A3" s="7">
        <v>1</v>
      </c>
      <c r="B3" s="7" t="s">
        <v>6</v>
      </c>
      <c r="C3" s="7">
        <v>1</v>
      </c>
      <c r="D3" s="7">
        <v>24</v>
      </c>
      <c r="E3" s="8">
        <v>170000</v>
      </c>
      <c r="F3" s="8">
        <f t="shared" ref="F3:F8" si="0">C3*D3*E3</f>
        <v>4080000</v>
      </c>
      <c r="G3" s="8">
        <f>F3/7.4</f>
        <v>551351.35135135136</v>
      </c>
      <c r="H3" s="13"/>
      <c r="I3" t="s">
        <v>35</v>
      </c>
    </row>
    <row r="4" spans="1:10" ht="15.6" x14ac:dyDescent="0.3">
      <c r="A4" s="7">
        <v>2</v>
      </c>
      <c r="B4" s="7" t="s">
        <v>7</v>
      </c>
      <c r="C4" s="7">
        <v>1</v>
      </c>
      <c r="D4" s="7">
        <v>24</v>
      </c>
      <c r="E4" s="8">
        <v>80000</v>
      </c>
      <c r="F4" s="8">
        <f t="shared" si="0"/>
        <v>1920000</v>
      </c>
      <c r="G4" s="8">
        <f t="shared" ref="G4:G9" si="1">F4/7.4</f>
        <v>259459.45945945944</v>
      </c>
      <c r="H4" s="13"/>
      <c r="I4" t="s">
        <v>35</v>
      </c>
    </row>
    <row r="5" spans="1:10" ht="15.6" x14ac:dyDescent="0.3">
      <c r="A5" s="7">
        <v>3</v>
      </c>
      <c r="B5" s="7" t="s">
        <v>8</v>
      </c>
      <c r="C5" s="7">
        <v>10</v>
      </c>
      <c r="D5" s="7">
        <v>16</v>
      </c>
      <c r="E5" s="8">
        <v>43000</v>
      </c>
      <c r="F5" s="8">
        <f t="shared" si="0"/>
        <v>6880000</v>
      </c>
      <c r="G5" s="8">
        <f t="shared" si="1"/>
        <v>929729.7297297297</v>
      </c>
      <c r="H5" s="13"/>
      <c r="I5" t="s">
        <v>36</v>
      </c>
    </row>
    <row r="6" spans="1:10" ht="15.6" x14ac:dyDescent="0.3">
      <c r="A6" s="7">
        <v>4</v>
      </c>
      <c r="B6" s="7" t="s">
        <v>27</v>
      </c>
      <c r="C6" s="7">
        <v>0.3</v>
      </c>
      <c r="D6" s="7">
        <v>24</v>
      </c>
      <c r="E6" s="8">
        <v>120000</v>
      </c>
      <c r="F6" s="8">
        <f t="shared" si="0"/>
        <v>863999.99999999988</v>
      </c>
      <c r="G6" s="8">
        <f t="shared" si="1"/>
        <v>116756.75675675673</v>
      </c>
      <c r="H6" s="13"/>
      <c r="I6" t="s">
        <v>37</v>
      </c>
    </row>
    <row r="7" spans="1:10" ht="15.6" x14ac:dyDescent="0.3">
      <c r="A7" s="7">
        <v>5</v>
      </c>
      <c r="B7" s="7" t="s">
        <v>29</v>
      </c>
      <c r="C7" s="7">
        <v>0.5</v>
      </c>
      <c r="D7" s="7">
        <v>24</v>
      </c>
      <c r="E7" s="8">
        <v>120000</v>
      </c>
      <c r="F7" s="8">
        <f t="shared" si="0"/>
        <v>1440000</v>
      </c>
      <c r="G7" s="8">
        <f t="shared" si="1"/>
        <v>194594.59459459459</v>
      </c>
      <c r="H7" s="13"/>
      <c r="I7" t="s">
        <v>38</v>
      </c>
    </row>
    <row r="8" spans="1:10" ht="15.6" x14ac:dyDescent="0.3">
      <c r="A8" s="7">
        <v>6</v>
      </c>
      <c r="B8" s="7" t="s">
        <v>30</v>
      </c>
      <c r="C8" s="7">
        <v>0.5</v>
      </c>
      <c r="D8" s="7">
        <v>24</v>
      </c>
      <c r="E8" s="8">
        <v>120000</v>
      </c>
      <c r="F8" s="8">
        <f t="shared" si="0"/>
        <v>1440000</v>
      </c>
      <c r="G8" s="8">
        <f t="shared" si="1"/>
        <v>194594.59459459459</v>
      </c>
      <c r="H8" s="13"/>
      <c r="I8" t="s">
        <v>37</v>
      </c>
    </row>
    <row r="9" spans="1:10" ht="15.6" x14ac:dyDescent="0.3">
      <c r="A9" s="24" t="s">
        <v>9</v>
      </c>
      <c r="B9" s="25"/>
      <c r="C9" s="25"/>
      <c r="D9" s="25"/>
      <c r="E9" s="26"/>
      <c r="F9" s="3">
        <f>SUM(F3:F8)</f>
        <v>16624000</v>
      </c>
      <c r="G9" s="3">
        <f t="shared" si="1"/>
        <v>2246486.4864864862</v>
      </c>
      <c r="H9" s="16">
        <v>2250000</v>
      </c>
      <c r="I9" s="2"/>
    </row>
    <row r="10" spans="1:10" ht="15.6" x14ac:dyDescent="0.3">
      <c r="A10" s="27" t="s">
        <v>10</v>
      </c>
      <c r="B10" s="28"/>
      <c r="C10" s="14"/>
      <c r="D10" s="14"/>
      <c r="E10" s="14"/>
      <c r="F10" s="14"/>
      <c r="G10" s="14"/>
      <c r="H10" s="16"/>
      <c r="J10" s="2"/>
    </row>
    <row r="11" spans="1:10" ht="31.2" x14ac:dyDescent="0.3">
      <c r="A11" s="5" t="s">
        <v>2</v>
      </c>
      <c r="B11" s="5" t="s">
        <v>11</v>
      </c>
      <c r="C11" s="5" t="s">
        <v>22</v>
      </c>
      <c r="D11" s="5" t="s">
        <v>32</v>
      </c>
      <c r="E11" s="11" t="s">
        <v>17</v>
      </c>
      <c r="F11" s="4" t="s">
        <v>5</v>
      </c>
      <c r="G11" s="6" t="s">
        <v>33</v>
      </c>
      <c r="H11" s="13"/>
    </row>
    <row r="12" spans="1:10" ht="15.6" x14ac:dyDescent="0.3">
      <c r="A12" s="7">
        <v>1</v>
      </c>
      <c r="B12" s="7" t="s">
        <v>12</v>
      </c>
      <c r="C12" s="7">
        <v>10</v>
      </c>
      <c r="D12" s="7">
        <v>1</v>
      </c>
      <c r="E12" s="8">
        <v>90000</v>
      </c>
      <c r="F12" s="8">
        <f>C12*D12*E12</f>
        <v>900000</v>
      </c>
      <c r="G12" s="8">
        <f>F12/7.4</f>
        <v>121621.62162162161</v>
      </c>
      <c r="H12" s="13"/>
      <c r="I12" t="s">
        <v>39</v>
      </c>
    </row>
    <row r="13" spans="1:10" ht="15.6" x14ac:dyDescent="0.3">
      <c r="A13" s="7">
        <v>2</v>
      </c>
      <c r="B13" s="7" t="s">
        <v>13</v>
      </c>
      <c r="C13" s="7">
        <v>10</v>
      </c>
      <c r="D13" s="7">
        <v>1</v>
      </c>
      <c r="E13" s="10">
        <v>20600</v>
      </c>
      <c r="F13" s="8">
        <f>C13*D13*E13</f>
        <v>206000</v>
      </c>
      <c r="G13" s="8">
        <f>F13/7.4</f>
        <v>27837.837837837837</v>
      </c>
      <c r="H13" s="13"/>
      <c r="I13" t="s">
        <v>39</v>
      </c>
    </row>
    <row r="14" spans="1:10" ht="31.2" x14ac:dyDescent="0.3">
      <c r="A14" s="7">
        <v>3</v>
      </c>
      <c r="B14" s="7" t="s">
        <v>14</v>
      </c>
      <c r="C14" s="7">
        <v>1</v>
      </c>
      <c r="D14" s="7">
        <v>1</v>
      </c>
      <c r="E14" s="10">
        <v>700000</v>
      </c>
      <c r="F14" s="8">
        <f>C14*D14*E14</f>
        <v>700000</v>
      </c>
      <c r="G14" s="8">
        <f>F14/7.4</f>
        <v>94594.594594594586</v>
      </c>
      <c r="H14" s="13"/>
      <c r="I14" t="s">
        <v>40</v>
      </c>
    </row>
    <row r="15" spans="1:10" ht="15.6" x14ac:dyDescent="0.3">
      <c r="A15" s="24" t="s">
        <v>15</v>
      </c>
      <c r="B15" s="25"/>
      <c r="C15" s="25"/>
      <c r="D15" s="25"/>
      <c r="E15" s="26"/>
      <c r="F15" s="9">
        <f>SUM(F12:F14)</f>
        <v>1806000</v>
      </c>
      <c r="G15" s="3">
        <f>F15/7.4</f>
        <v>244054.05405405405</v>
      </c>
      <c r="H15" s="16">
        <v>250000</v>
      </c>
    </row>
    <row r="16" spans="1:10" ht="15.6" x14ac:dyDescent="0.3">
      <c r="A16" s="29" t="s">
        <v>16</v>
      </c>
      <c r="B16" s="30"/>
      <c r="C16" s="31"/>
      <c r="D16" s="15"/>
      <c r="E16" s="11"/>
      <c r="F16" s="11"/>
      <c r="G16" s="11"/>
      <c r="H16" s="13"/>
    </row>
    <row r="17" spans="1:9" ht="31.2" x14ac:dyDescent="0.3">
      <c r="A17" s="11" t="s">
        <v>2</v>
      </c>
      <c r="B17" s="11" t="s">
        <v>11</v>
      </c>
      <c r="C17" s="5" t="s">
        <v>22</v>
      </c>
      <c r="D17" s="5" t="s">
        <v>32</v>
      </c>
      <c r="E17" s="11" t="s">
        <v>17</v>
      </c>
      <c r="F17" s="4" t="s">
        <v>5</v>
      </c>
      <c r="G17" s="6" t="s">
        <v>33</v>
      </c>
      <c r="H17" s="13"/>
    </row>
    <row r="18" spans="1:9" ht="31.2" x14ac:dyDescent="0.3">
      <c r="A18" s="7">
        <v>1</v>
      </c>
      <c r="B18" s="7" t="s">
        <v>18</v>
      </c>
      <c r="C18" s="7">
        <v>10</v>
      </c>
      <c r="D18" s="7">
        <v>1</v>
      </c>
      <c r="E18" s="8">
        <v>90000</v>
      </c>
      <c r="F18" s="8">
        <f>C18*D18*E18</f>
        <v>900000</v>
      </c>
      <c r="G18" s="8">
        <f>F18/7.4</f>
        <v>121621.62162162161</v>
      </c>
      <c r="H18" s="13"/>
      <c r="I18">
        <v>10</v>
      </c>
    </row>
    <row r="19" spans="1:9" ht="15.6" x14ac:dyDescent="0.3">
      <c r="A19" s="7">
        <v>2</v>
      </c>
      <c r="B19" s="7" t="s">
        <v>19</v>
      </c>
      <c r="C19" s="7">
        <v>60</v>
      </c>
      <c r="D19" s="7">
        <v>1</v>
      </c>
      <c r="E19" s="8">
        <v>5000</v>
      </c>
      <c r="F19" s="8">
        <f>C19*D19*E19</f>
        <v>300000</v>
      </c>
      <c r="G19" s="8">
        <f>F19/7.4</f>
        <v>40540.54054054054</v>
      </c>
      <c r="H19" s="16"/>
    </row>
    <row r="20" spans="1:9" ht="15.6" x14ac:dyDescent="0.3">
      <c r="A20" s="32" t="s">
        <v>20</v>
      </c>
      <c r="B20" s="32"/>
      <c r="C20" s="32"/>
      <c r="D20" s="32"/>
      <c r="E20" s="32"/>
      <c r="F20" s="11">
        <f>SUM(F18:F19)</f>
        <v>1200000</v>
      </c>
      <c r="G20" s="3">
        <f>F20/7.4</f>
        <v>162162.16216216216</v>
      </c>
      <c r="H20" s="16">
        <v>160000</v>
      </c>
    </row>
    <row r="21" spans="1:9" ht="15.6" x14ac:dyDescent="0.3">
      <c r="A21" s="24" t="s">
        <v>21</v>
      </c>
      <c r="B21" s="26"/>
      <c r="C21" s="14"/>
      <c r="D21" s="14"/>
      <c r="E21" s="14"/>
      <c r="F21" s="14"/>
      <c r="G21" s="14"/>
      <c r="H21" s="16"/>
    </row>
    <row r="22" spans="1:9" ht="31.2" x14ac:dyDescent="0.3">
      <c r="A22" s="5" t="s">
        <v>2</v>
      </c>
      <c r="B22" s="5" t="s">
        <v>11</v>
      </c>
      <c r="C22" s="5" t="s">
        <v>22</v>
      </c>
      <c r="D22" s="5" t="s">
        <v>32</v>
      </c>
      <c r="E22" s="11" t="s">
        <v>17</v>
      </c>
      <c r="F22" s="4" t="s">
        <v>5</v>
      </c>
      <c r="G22" s="6" t="s">
        <v>33</v>
      </c>
      <c r="H22" s="16"/>
    </row>
    <row r="23" spans="1:9" ht="31.2" x14ac:dyDescent="0.3">
      <c r="A23" s="12">
        <v>1</v>
      </c>
      <c r="B23" s="7" t="s">
        <v>23</v>
      </c>
      <c r="C23" s="7">
        <v>100</v>
      </c>
      <c r="D23" s="7">
        <v>1</v>
      </c>
      <c r="E23" s="8">
        <v>75000</v>
      </c>
      <c r="F23" s="8">
        <f>C23*D23*E23</f>
        <v>7500000</v>
      </c>
      <c r="G23" s="8">
        <f>F23/7.4</f>
        <v>1013513.5135135135</v>
      </c>
      <c r="I23" s="18" t="s">
        <v>41</v>
      </c>
    </row>
    <row r="24" spans="1:9" ht="15.6" x14ac:dyDescent="0.3">
      <c r="A24" s="7">
        <v>2</v>
      </c>
      <c r="B24" s="7" t="s">
        <v>24</v>
      </c>
      <c r="C24" s="7">
        <v>1</v>
      </c>
      <c r="D24" s="7">
        <v>1</v>
      </c>
      <c r="E24" s="10">
        <v>250000</v>
      </c>
      <c r="F24" s="8">
        <f>C24*D24*E24</f>
        <v>250000</v>
      </c>
      <c r="G24" s="8">
        <f>F24/7.4</f>
        <v>33783.78378378378</v>
      </c>
      <c r="H24" s="16"/>
      <c r="I24" t="s">
        <v>42</v>
      </c>
    </row>
    <row r="25" spans="1:9" ht="15.6" x14ac:dyDescent="0.3">
      <c r="A25" s="23" t="s">
        <v>25</v>
      </c>
      <c r="B25" s="23"/>
      <c r="C25" s="23"/>
      <c r="D25" s="23"/>
      <c r="E25" s="23"/>
      <c r="F25" s="3">
        <f>SUM(F23:F24)</f>
        <v>7750000</v>
      </c>
      <c r="G25" s="3">
        <f>F25/7.4</f>
        <v>1047297.2972972973</v>
      </c>
      <c r="H25" s="16">
        <v>1050000</v>
      </c>
      <c r="I25" t="s">
        <v>43</v>
      </c>
    </row>
    <row r="26" spans="1:9" ht="15.6" x14ac:dyDescent="0.3">
      <c r="A26" s="23" t="s">
        <v>26</v>
      </c>
      <c r="B26" s="23"/>
      <c r="C26" s="23"/>
      <c r="D26" s="23"/>
      <c r="E26" s="23"/>
      <c r="F26" s="9">
        <f>SUM(F9+F15+F20+F25)</f>
        <v>27380000</v>
      </c>
      <c r="G26" s="3">
        <f>F26/7.4</f>
        <v>3700000</v>
      </c>
      <c r="H26" s="16">
        <f>SUM(H2:H25)</f>
        <v>3710000</v>
      </c>
      <c r="I26" s="17"/>
    </row>
    <row r="27" spans="1:9" ht="15.6" x14ac:dyDescent="0.3">
      <c r="A27" s="23" t="s">
        <v>31</v>
      </c>
      <c r="B27" s="23"/>
      <c r="C27" s="23"/>
      <c r="D27" s="23"/>
      <c r="E27" s="23"/>
      <c r="F27" s="5"/>
      <c r="G27" s="5"/>
      <c r="H27" s="16"/>
      <c r="I27" t="s">
        <v>44</v>
      </c>
    </row>
    <row r="28" spans="1:9" ht="15.6" x14ac:dyDescent="0.3">
      <c r="E28" s="2"/>
      <c r="F28" s="2"/>
      <c r="G28" s="2"/>
      <c r="H28" s="16"/>
    </row>
    <row r="29" spans="1:9" ht="31.2" x14ac:dyDescent="0.3">
      <c r="B29" s="1" t="s">
        <v>28</v>
      </c>
      <c r="E29" s="2"/>
      <c r="F29" s="2"/>
      <c r="G29" s="2"/>
    </row>
    <row r="30" spans="1:9" x14ac:dyDescent="0.3">
      <c r="E30" s="2"/>
      <c r="F30" s="2"/>
      <c r="G30" s="2"/>
    </row>
    <row r="31" spans="1:9" x14ac:dyDescent="0.3">
      <c r="I31" t="s">
        <v>45</v>
      </c>
    </row>
    <row r="32" spans="1:9" x14ac:dyDescent="0.3">
      <c r="I32" t="s">
        <v>46</v>
      </c>
    </row>
  </sheetData>
  <mergeCells count="10">
    <mergeCell ref="A1:B1"/>
    <mergeCell ref="A25:E25"/>
    <mergeCell ref="A26:E26"/>
    <mergeCell ref="A27:E27"/>
    <mergeCell ref="A9:E9"/>
    <mergeCell ref="A10:B10"/>
    <mergeCell ref="A16:C16"/>
    <mergeCell ref="A21:B21"/>
    <mergeCell ref="A15:E15"/>
    <mergeCell ref="A20:E20"/>
  </mergeCells>
  <hyperlinks>
    <hyperlink ref="I23" r:id="rId1" xr:uid="{B66E818C-7F9C-43D4-BCF9-935D02794D0D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75E20-B086-4152-9E9F-7A135CE43396}">
  <dimension ref="A1:J39"/>
  <sheetViews>
    <sheetView tabSelected="1" workbookViewId="0">
      <selection activeCell="G1" sqref="G1"/>
    </sheetView>
  </sheetViews>
  <sheetFormatPr defaultColWidth="17.21875" defaultRowHeight="14.4" x14ac:dyDescent="0.3"/>
  <cols>
    <col min="1" max="1" width="7.21875" bestFit="1" customWidth="1"/>
    <col min="2" max="2" width="23.21875" customWidth="1"/>
    <col min="3" max="3" width="11" bestFit="1" customWidth="1"/>
    <col min="4" max="4" width="16.77734375" bestFit="1" customWidth="1"/>
    <col min="5" max="5" width="18.44140625" bestFit="1" customWidth="1"/>
    <col min="6" max="6" width="12.77734375" bestFit="1" customWidth="1"/>
    <col min="7" max="7" width="12.33203125" bestFit="1" customWidth="1"/>
    <col min="8" max="8" width="17.77734375" bestFit="1" customWidth="1"/>
    <col min="9" max="9" width="27.88671875" bestFit="1" customWidth="1"/>
    <col min="10" max="10" width="17.77734375" bestFit="1" customWidth="1"/>
  </cols>
  <sheetData>
    <row r="1" spans="1:10" ht="15.6" x14ac:dyDescent="0.3">
      <c r="A1" s="33" t="s">
        <v>0</v>
      </c>
      <c r="B1" s="33"/>
      <c r="C1" s="4"/>
      <c r="D1" s="4"/>
      <c r="E1" s="5"/>
      <c r="F1" s="5"/>
      <c r="G1" s="5"/>
      <c r="H1" s="4" t="s">
        <v>48</v>
      </c>
    </row>
    <row r="2" spans="1:10" ht="46.8" x14ac:dyDescent="0.3">
      <c r="A2" s="5" t="s">
        <v>2</v>
      </c>
      <c r="B2" s="5" t="s">
        <v>3</v>
      </c>
      <c r="C2" s="5" t="s">
        <v>4</v>
      </c>
      <c r="D2" s="5" t="s">
        <v>32</v>
      </c>
      <c r="E2" s="4" t="s">
        <v>1</v>
      </c>
      <c r="F2" s="4" t="s">
        <v>5</v>
      </c>
      <c r="G2" s="6" t="s">
        <v>33</v>
      </c>
      <c r="H2" s="12"/>
    </row>
    <row r="3" spans="1:10" ht="15.6" x14ac:dyDescent="0.3">
      <c r="A3" s="7">
        <v>1</v>
      </c>
      <c r="B3" s="7" t="s">
        <v>6</v>
      </c>
      <c r="C3" s="7">
        <v>1</v>
      </c>
      <c r="D3" s="7">
        <v>18</v>
      </c>
      <c r="E3" s="8">
        <v>170000</v>
      </c>
      <c r="F3" s="8">
        <f t="shared" ref="F3:F9" si="0">C3*D3*E3</f>
        <v>3060000</v>
      </c>
      <c r="G3" s="8">
        <f>F3/8.9</f>
        <v>343820.2247191011</v>
      </c>
      <c r="H3" s="12" t="s">
        <v>50</v>
      </c>
    </row>
    <row r="4" spans="1:10" ht="31.2" x14ac:dyDescent="0.3">
      <c r="A4" s="7">
        <v>2</v>
      </c>
      <c r="B4" s="7" t="s">
        <v>7</v>
      </c>
      <c r="C4" s="7">
        <v>1</v>
      </c>
      <c r="D4" s="7">
        <v>18</v>
      </c>
      <c r="E4" s="8">
        <v>80000</v>
      </c>
      <c r="F4" s="8">
        <f t="shared" si="0"/>
        <v>1440000</v>
      </c>
      <c r="G4" s="8">
        <f t="shared" ref="G4:G10" si="1">F4/8.9</f>
        <v>161797.75280898876</v>
      </c>
      <c r="H4" s="12" t="s">
        <v>50</v>
      </c>
    </row>
    <row r="5" spans="1:10" ht="31.2" x14ac:dyDescent="0.3">
      <c r="A5" s="7">
        <v>3</v>
      </c>
      <c r="B5" s="7" t="s">
        <v>8</v>
      </c>
      <c r="C5" s="7">
        <v>10</v>
      </c>
      <c r="D5" s="7">
        <v>16</v>
      </c>
      <c r="E5" s="8">
        <v>32000</v>
      </c>
      <c r="F5" s="8">
        <f t="shared" si="0"/>
        <v>5120000</v>
      </c>
      <c r="G5" s="8">
        <f t="shared" si="1"/>
        <v>575280.89887640451</v>
      </c>
      <c r="H5" s="12" t="s">
        <v>49</v>
      </c>
    </row>
    <row r="6" spans="1:10" ht="15.6" x14ac:dyDescent="0.3">
      <c r="A6" s="7">
        <v>3</v>
      </c>
      <c r="B6" s="7" t="s">
        <v>47</v>
      </c>
      <c r="C6" s="7">
        <v>10</v>
      </c>
      <c r="D6" s="7">
        <v>16</v>
      </c>
      <c r="E6" s="8">
        <v>10000</v>
      </c>
      <c r="F6" s="8">
        <f t="shared" ref="F6" si="2">C6*D6*E6</f>
        <v>1600000</v>
      </c>
      <c r="G6" s="8">
        <f t="shared" si="1"/>
        <v>179775.2808988764</v>
      </c>
      <c r="H6" s="12" t="s">
        <v>49</v>
      </c>
    </row>
    <row r="7" spans="1:10" ht="15.6" x14ac:dyDescent="0.3">
      <c r="A7" s="7">
        <v>4</v>
      </c>
      <c r="B7" s="7" t="s">
        <v>27</v>
      </c>
      <c r="C7" s="7">
        <v>0.3</v>
      </c>
      <c r="D7" s="7">
        <v>24</v>
      </c>
      <c r="E7" s="8">
        <v>120000</v>
      </c>
      <c r="F7" s="8">
        <f t="shared" si="0"/>
        <v>863999.99999999988</v>
      </c>
      <c r="G7" s="8">
        <f t="shared" si="1"/>
        <v>97078.651685393241</v>
      </c>
      <c r="H7" s="12" t="s">
        <v>50</v>
      </c>
    </row>
    <row r="8" spans="1:10" ht="31.2" x14ac:dyDescent="0.3">
      <c r="A8" s="7">
        <v>5</v>
      </c>
      <c r="B8" s="7" t="s">
        <v>29</v>
      </c>
      <c r="C8" s="7">
        <v>0.5</v>
      </c>
      <c r="D8" s="7">
        <v>24</v>
      </c>
      <c r="E8" s="8">
        <v>120000</v>
      </c>
      <c r="F8" s="8">
        <f t="shared" si="0"/>
        <v>1440000</v>
      </c>
      <c r="G8" s="8">
        <f t="shared" si="1"/>
        <v>161797.75280898876</v>
      </c>
      <c r="H8" s="12" t="s">
        <v>50</v>
      </c>
    </row>
    <row r="9" spans="1:10" ht="31.2" x14ac:dyDescent="0.3">
      <c r="A9" s="7">
        <v>6</v>
      </c>
      <c r="B9" s="7" t="s">
        <v>30</v>
      </c>
      <c r="C9" s="7">
        <v>0.5</v>
      </c>
      <c r="D9" s="7">
        <v>24</v>
      </c>
      <c r="E9" s="8">
        <v>120000</v>
      </c>
      <c r="F9" s="8">
        <f t="shared" si="0"/>
        <v>1440000</v>
      </c>
      <c r="G9" s="8">
        <f t="shared" si="1"/>
        <v>161797.75280898876</v>
      </c>
      <c r="H9" s="12" t="s">
        <v>50</v>
      </c>
    </row>
    <row r="10" spans="1:10" ht="15.6" x14ac:dyDescent="0.3">
      <c r="A10" s="23" t="s">
        <v>9</v>
      </c>
      <c r="B10" s="23"/>
      <c r="C10" s="23"/>
      <c r="D10" s="23"/>
      <c r="E10" s="23"/>
      <c r="F10" s="3">
        <f>SUM(F3:F9)</f>
        <v>14964000</v>
      </c>
      <c r="G10" s="3">
        <f t="shared" si="1"/>
        <v>1681348.3146067415</v>
      </c>
      <c r="H10" s="19"/>
      <c r="I10" s="2"/>
    </row>
    <row r="11" spans="1:10" ht="15.6" x14ac:dyDescent="0.3">
      <c r="A11" s="34" t="s">
        <v>10</v>
      </c>
      <c r="B11" s="34"/>
      <c r="C11" s="14"/>
      <c r="D11" s="14"/>
      <c r="E11" s="14"/>
      <c r="F11" s="14"/>
      <c r="G11" s="14"/>
      <c r="H11" s="19"/>
      <c r="J11" s="2"/>
    </row>
    <row r="12" spans="1:10" ht="31.2" x14ac:dyDescent="0.3">
      <c r="A12" s="5" t="s">
        <v>2</v>
      </c>
      <c r="B12" s="5" t="s">
        <v>11</v>
      </c>
      <c r="C12" s="5" t="s">
        <v>22</v>
      </c>
      <c r="D12" s="5" t="s">
        <v>32</v>
      </c>
      <c r="E12" s="11" t="s">
        <v>17</v>
      </c>
      <c r="F12" s="4" t="s">
        <v>5</v>
      </c>
      <c r="G12" s="6" t="s">
        <v>33</v>
      </c>
      <c r="H12" s="12"/>
    </row>
    <row r="13" spans="1:10" ht="15.6" x14ac:dyDescent="0.3">
      <c r="A13" s="7">
        <v>1</v>
      </c>
      <c r="B13" s="7" t="s">
        <v>12</v>
      </c>
      <c r="C13" s="7">
        <v>10</v>
      </c>
      <c r="D13" s="7">
        <v>1</v>
      </c>
      <c r="E13" s="8">
        <v>90000</v>
      </c>
      <c r="F13" s="8">
        <f t="shared" ref="F13:F23" si="3">C13*D13*E13</f>
        <v>900000</v>
      </c>
      <c r="G13" s="8">
        <f>F13/8.9</f>
        <v>101123.59550561797</v>
      </c>
      <c r="H13" s="12" t="s">
        <v>50</v>
      </c>
    </row>
    <row r="14" spans="1:10" ht="31.2" x14ac:dyDescent="0.3">
      <c r="A14" s="7">
        <v>2</v>
      </c>
      <c r="B14" s="7" t="s">
        <v>51</v>
      </c>
      <c r="C14" s="7">
        <v>20</v>
      </c>
      <c r="D14" s="7">
        <v>1</v>
      </c>
      <c r="E14" s="8">
        <v>25000</v>
      </c>
      <c r="F14" s="8">
        <f t="shared" si="3"/>
        <v>500000</v>
      </c>
      <c r="G14" s="8">
        <f t="shared" ref="G14:G24" si="4">F14/8.9</f>
        <v>56179.775280898873</v>
      </c>
      <c r="H14" s="12" t="s">
        <v>60</v>
      </c>
    </row>
    <row r="15" spans="1:10" ht="46.8" x14ac:dyDescent="0.3">
      <c r="A15" s="7">
        <v>3</v>
      </c>
      <c r="B15" s="7" t="s">
        <v>52</v>
      </c>
      <c r="C15" s="7">
        <v>100</v>
      </c>
      <c r="D15" s="7">
        <v>1</v>
      </c>
      <c r="E15" s="8">
        <v>10000</v>
      </c>
      <c r="F15" s="8">
        <f t="shared" si="3"/>
        <v>1000000</v>
      </c>
      <c r="G15" s="8">
        <f t="shared" si="4"/>
        <v>112359.55056179775</v>
      </c>
      <c r="H15" s="12" t="s">
        <v>61</v>
      </c>
    </row>
    <row r="16" spans="1:10" ht="46.8" x14ac:dyDescent="0.3">
      <c r="A16" s="7">
        <v>4</v>
      </c>
      <c r="B16" s="7" t="s">
        <v>53</v>
      </c>
      <c r="C16" s="7">
        <v>5</v>
      </c>
      <c r="D16" s="7">
        <v>1</v>
      </c>
      <c r="E16" s="10">
        <v>20600</v>
      </c>
      <c r="F16" s="8">
        <f t="shared" si="3"/>
        <v>103000</v>
      </c>
      <c r="G16" s="8">
        <f t="shared" si="4"/>
        <v>11573.033707865168</v>
      </c>
      <c r="H16" s="12"/>
    </row>
    <row r="17" spans="1:9" ht="31.2" x14ac:dyDescent="0.3">
      <c r="A17" s="7">
        <v>5</v>
      </c>
      <c r="B17" s="7" t="s">
        <v>54</v>
      </c>
      <c r="C17" s="7">
        <v>20</v>
      </c>
      <c r="D17" s="7">
        <v>16</v>
      </c>
      <c r="E17" s="10">
        <v>10000</v>
      </c>
      <c r="F17" s="8">
        <f t="shared" si="3"/>
        <v>3200000</v>
      </c>
      <c r="G17" s="8">
        <f t="shared" si="4"/>
        <v>359550.5617977528</v>
      </c>
      <c r="H17" s="12" t="s">
        <v>61</v>
      </c>
    </row>
    <row r="18" spans="1:9" ht="31.2" x14ac:dyDescent="0.3">
      <c r="A18" s="7">
        <v>6</v>
      </c>
      <c r="B18" s="7" t="s">
        <v>55</v>
      </c>
      <c r="C18" s="7">
        <v>20</v>
      </c>
      <c r="D18" s="7">
        <v>16</v>
      </c>
      <c r="E18" s="10">
        <v>5000</v>
      </c>
      <c r="F18" s="8">
        <f t="shared" si="3"/>
        <v>1600000</v>
      </c>
      <c r="G18" s="8">
        <f t="shared" si="4"/>
        <v>179775.2808988764</v>
      </c>
      <c r="H18" s="12" t="s">
        <v>61</v>
      </c>
    </row>
    <row r="19" spans="1:9" ht="31.2" x14ac:dyDescent="0.3">
      <c r="A19" s="7">
        <v>7</v>
      </c>
      <c r="B19" s="7" t="s">
        <v>56</v>
      </c>
      <c r="C19" s="7">
        <v>20</v>
      </c>
      <c r="D19" s="7">
        <v>16</v>
      </c>
      <c r="E19" s="10">
        <v>4000</v>
      </c>
      <c r="F19" s="8">
        <f t="shared" si="3"/>
        <v>1280000</v>
      </c>
      <c r="G19" s="8">
        <f t="shared" si="4"/>
        <v>143820.22471910113</v>
      </c>
      <c r="H19" s="12" t="s">
        <v>61</v>
      </c>
    </row>
    <row r="20" spans="1:9" ht="15.6" x14ac:dyDescent="0.3">
      <c r="A20" s="7">
        <v>8</v>
      </c>
      <c r="B20" s="7" t="s">
        <v>57</v>
      </c>
      <c r="C20" s="7">
        <v>20</v>
      </c>
      <c r="D20" s="7">
        <v>1</v>
      </c>
      <c r="E20" s="10">
        <v>30000</v>
      </c>
      <c r="F20" s="8">
        <f t="shared" si="3"/>
        <v>600000</v>
      </c>
      <c r="G20" s="8">
        <f t="shared" si="4"/>
        <v>67415.730337078654</v>
      </c>
      <c r="H20" s="12" t="s">
        <v>61</v>
      </c>
    </row>
    <row r="21" spans="1:9" ht="15.6" x14ac:dyDescent="0.3">
      <c r="A21" s="7">
        <v>9</v>
      </c>
      <c r="B21" s="7" t="s">
        <v>58</v>
      </c>
      <c r="C21" s="7">
        <v>2</v>
      </c>
      <c r="D21" s="7">
        <v>1</v>
      </c>
      <c r="E21" s="10">
        <v>120000</v>
      </c>
      <c r="F21" s="8">
        <f t="shared" si="3"/>
        <v>240000</v>
      </c>
      <c r="G21" s="8">
        <f t="shared" si="4"/>
        <v>26966.292134831459</v>
      </c>
      <c r="H21" s="12" t="s">
        <v>62</v>
      </c>
    </row>
    <row r="22" spans="1:9" ht="46.8" x14ac:dyDescent="0.3">
      <c r="A22" s="7">
        <v>10</v>
      </c>
      <c r="B22" s="7" t="s">
        <v>67</v>
      </c>
      <c r="C22" s="7">
        <v>1</v>
      </c>
      <c r="D22" s="7">
        <v>16</v>
      </c>
      <c r="E22" s="10">
        <v>14000</v>
      </c>
      <c r="F22" s="8">
        <f t="shared" si="3"/>
        <v>224000</v>
      </c>
      <c r="G22" s="8">
        <f t="shared" si="4"/>
        <v>25168.539325842696</v>
      </c>
      <c r="H22" s="12"/>
    </row>
    <row r="23" spans="1:9" ht="31.2" x14ac:dyDescent="0.3">
      <c r="A23" s="7">
        <v>11</v>
      </c>
      <c r="B23" s="7" t="s">
        <v>59</v>
      </c>
      <c r="C23" s="7">
        <v>15</v>
      </c>
      <c r="D23" s="7">
        <v>1</v>
      </c>
      <c r="E23" s="10">
        <v>65000</v>
      </c>
      <c r="F23" s="8">
        <f t="shared" si="3"/>
        <v>975000</v>
      </c>
      <c r="G23" s="8">
        <f t="shared" si="4"/>
        <v>109550.5617977528</v>
      </c>
      <c r="H23" s="12" t="s">
        <v>63</v>
      </c>
    </row>
    <row r="24" spans="1:9" ht="15.6" x14ac:dyDescent="0.3">
      <c r="A24" s="23" t="s">
        <v>15</v>
      </c>
      <c r="B24" s="23"/>
      <c r="C24" s="23"/>
      <c r="D24" s="23"/>
      <c r="E24" s="23"/>
      <c r="F24" s="9">
        <f>SUM(F13:F23)</f>
        <v>10622000</v>
      </c>
      <c r="G24" s="3">
        <f t="shared" si="4"/>
        <v>1193483.1460674156</v>
      </c>
      <c r="H24" s="19"/>
    </row>
    <row r="25" spans="1:9" ht="15.6" x14ac:dyDescent="0.3">
      <c r="A25" s="32" t="s">
        <v>16</v>
      </c>
      <c r="B25" s="32"/>
      <c r="C25" s="32"/>
      <c r="D25" s="11"/>
      <c r="E25" s="11"/>
      <c r="F25" s="11"/>
      <c r="G25" s="11"/>
      <c r="H25" s="12"/>
    </row>
    <row r="26" spans="1:9" ht="31.2" x14ac:dyDescent="0.3">
      <c r="A26" s="11" t="s">
        <v>2</v>
      </c>
      <c r="B26" s="11" t="s">
        <v>11</v>
      </c>
      <c r="C26" s="5" t="s">
        <v>22</v>
      </c>
      <c r="D26" s="5" t="s">
        <v>32</v>
      </c>
      <c r="E26" s="11" t="s">
        <v>17</v>
      </c>
      <c r="F26" s="4" t="s">
        <v>5</v>
      </c>
      <c r="G26" s="6" t="s">
        <v>33</v>
      </c>
      <c r="H26" s="12"/>
    </row>
    <row r="27" spans="1:9" ht="46.8" x14ac:dyDescent="0.3">
      <c r="A27" s="7">
        <v>1</v>
      </c>
      <c r="B27" s="7" t="s">
        <v>18</v>
      </c>
      <c r="C27" s="7">
        <v>20</v>
      </c>
      <c r="D27" s="7">
        <v>1</v>
      </c>
      <c r="E27" s="8">
        <v>90000</v>
      </c>
      <c r="F27" s="8">
        <f>C27*D27*E27</f>
        <v>1800000</v>
      </c>
      <c r="G27" s="8">
        <f>F27/8.9</f>
        <v>202247.19101123593</v>
      </c>
      <c r="H27" s="12" t="s">
        <v>64</v>
      </c>
    </row>
    <row r="28" spans="1:9" ht="15.6" x14ac:dyDescent="0.3">
      <c r="A28" s="7">
        <v>2</v>
      </c>
      <c r="B28" s="7" t="s">
        <v>19</v>
      </c>
      <c r="C28" s="7">
        <v>60</v>
      </c>
      <c r="D28" s="7">
        <v>1</v>
      </c>
      <c r="E28" s="8">
        <v>5000</v>
      </c>
      <c r="F28" s="8">
        <f>C28*D28*E28</f>
        <v>300000</v>
      </c>
      <c r="G28" s="8">
        <f>F28/8.9</f>
        <v>33707.865168539327</v>
      </c>
      <c r="H28" s="19" t="s">
        <v>65</v>
      </c>
    </row>
    <row r="29" spans="1:9" ht="15.6" x14ac:dyDescent="0.3">
      <c r="A29" s="32" t="s">
        <v>20</v>
      </c>
      <c r="B29" s="32"/>
      <c r="C29" s="32"/>
      <c r="D29" s="32"/>
      <c r="E29" s="32"/>
      <c r="F29" s="11">
        <f>SUM(F27:F28)</f>
        <v>2100000</v>
      </c>
      <c r="G29" s="3">
        <f>F29/8.9</f>
        <v>235955.05617977527</v>
      </c>
      <c r="H29" s="19"/>
    </row>
    <row r="30" spans="1:9" ht="15.6" x14ac:dyDescent="0.3">
      <c r="A30" s="23" t="s">
        <v>21</v>
      </c>
      <c r="B30" s="23"/>
      <c r="C30" s="14"/>
      <c r="D30" s="14"/>
      <c r="E30" s="14"/>
      <c r="F30" s="14"/>
      <c r="G30" s="14"/>
      <c r="H30" s="19"/>
    </row>
    <row r="31" spans="1:9" ht="31.2" x14ac:dyDescent="0.3">
      <c r="A31" s="5" t="s">
        <v>2</v>
      </c>
      <c r="B31" s="5" t="s">
        <v>11</v>
      </c>
      <c r="C31" s="5" t="s">
        <v>22</v>
      </c>
      <c r="D31" s="5" t="s">
        <v>32</v>
      </c>
      <c r="E31" s="11" t="s">
        <v>17</v>
      </c>
      <c r="F31" s="4" t="s">
        <v>5</v>
      </c>
      <c r="G31" s="6" t="s">
        <v>33</v>
      </c>
      <c r="H31" s="19"/>
    </row>
    <row r="32" spans="1:9" ht="46.8" x14ac:dyDescent="0.3">
      <c r="A32" s="12">
        <v>1</v>
      </c>
      <c r="B32" s="7" t="s">
        <v>23</v>
      </c>
      <c r="C32" s="7">
        <v>100</v>
      </c>
      <c r="D32" s="7">
        <v>1</v>
      </c>
      <c r="E32" s="8">
        <v>120000</v>
      </c>
      <c r="F32" s="8">
        <f>C32*D32*E32</f>
        <v>12000000</v>
      </c>
      <c r="G32" s="8">
        <f>F32/8.9</f>
        <v>1348314.606741573</v>
      </c>
      <c r="H32" s="20" t="s">
        <v>66</v>
      </c>
      <c r="I32" s="18"/>
    </row>
    <row r="33" spans="1:9" ht="31.2" x14ac:dyDescent="0.3">
      <c r="A33" s="7">
        <v>2</v>
      </c>
      <c r="B33" s="7" t="s">
        <v>24</v>
      </c>
      <c r="C33" s="7">
        <v>2</v>
      </c>
      <c r="D33" s="7">
        <v>1</v>
      </c>
      <c r="E33" s="10">
        <v>250000</v>
      </c>
      <c r="F33" s="8">
        <f>C33*D33*E33</f>
        <v>500000</v>
      </c>
      <c r="G33" s="8">
        <f>F33/8.9</f>
        <v>56179.775280898873</v>
      </c>
      <c r="H33" s="19" t="s">
        <v>65</v>
      </c>
    </row>
    <row r="34" spans="1:9" ht="15.6" x14ac:dyDescent="0.3">
      <c r="A34" s="23" t="s">
        <v>25</v>
      </c>
      <c r="B34" s="23"/>
      <c r="C34" s="23"/>
      <c r="D34" s="23"/>
      <c r="E34" s="23"/>
      <c r="F34" s="3">
        <f>SUM(F32:F33)</f>
        <v>12500000</v>
      </c>
      <c r="G34" s="3">
        <f>F34/8.9</f>
        <v>1404494.3820224719</v>
      </c>
      <c r="H34" s="19"/>
    </row>
    <row r="35" spans="1:9" ht="15.6" x14ac:dyDescent="0.3">
      <c r="A35" s="23" t="s">
        <v>26</v>
      </c>
      <c r="B35" s="23"/>
      <c r="C35" s="23"/>
      <c r="D35" s="23"/>
      <c r="E35" s="23"/>
      <c r="F35" s="9">
        <f>SUM(F10+F24+F29+F34)</f>
        <v>40186000</v>
      </c>
      <c r="G35" s="3">
        <f>F35/8.9</f>
        <v>4515280.8988764044</v>
      </c>
      <c r="H35" s="19">
        <f>SUM(H2:H34)</f>
        <v>0</v>
      </c>
      <c r="I35" s="17"/>
    </row>
    <row r="36" spans="1:9" ht="15.6" x14ac:dyDescent="0.3">
      <c r="A36" s="23" t="s">
        <v>68</v>
      </c>
      <c r="B36" s="23"/>
      <c r="C36" s="23"/>
      <c r="D36" s="23"/>
      <c r="E36" s="23"/>
      <c r="F36" s="5"/>
      <c r="G36" s="5"/>
      <c r="H36" s="19"/>
    </row>
    <row r="37" spans="1:9" ht="15.6" x14ac:dyDescent="0.3">
      <c r="E37" s="2"/>
      <c r="F37" s="2"/>
      <c r="G37" s="2"/>
      <c r="H37" s="16"/>
    </row>
    <row r="38" spans="1:9" ht="46.8" x14ac:dyDescent="0.3">
      <c r="B38" s="1" t="s">
        <v>28</v>
      </c>
      <c r="E38" s="2"/>
      <c r="F38" s="2"/>
      <c r="G38" s="2"/>
    </row>
    <row r="39" spans="1:9" x14ac:dyDescent="0.3">
      <c r="E39" s="2"/>
      <c r="F39" s="2"/>
      <c r="G39" s="2"/>
    </row>
  </sheetData>
  <mergeCells count="10">
    <mergeCell ref="A30:B30"/>
    <mergeCell ref="A34:E34"/>
    <mergeCell ref="A35:E35"/>
    <mergeCell ref="A36:E36"/>
    <mergeCell ref="A1:B1"/>
    <mergeCell ref="A10:E10"/>
    <mergeCell ref="A11:B11"/>
    <mergeCell ref="A24:E24"/>
    <mergeCell ref="A25:C25"/>
    <mergeCell ref="A29:E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TERN_KI Budget_190724</vt:lpstr>
      <vt:lpstr>TERN_KI_Budget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Abhinav Bassi</dc:creator>
  <dc:description/>
  <cp:lastModifiedBy>Abhinav Bassi</cp:lastModifiedBy>
  <cp:revision>1</cp:revision>
  <dcterms:created xsi:type="dcterms:W3CDTF">2023-03-09T13:47:09Z</dcterms:created>
  <dcterms:modified xsi:type="dcterms:W3CDTF">2025-08-29T12:08:16Z</dcterms:modified>
  <dc:language>en-GB</dc:language>
</cp:coreProperties>
</file>