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ssi\AppData\Local\Microsoft\Windows\INetCache\Content.Outlook\3K20KD84\"/>
    </mc:Choice>
  </mc:AlternateContent>
  <xr:revisionPtr revIDLastSave="0" documentId="13_ncr:1_{4E204363-06DA-47D3-ADD2-B65EFB95512C}" xr6:coauthVersionLast="47" xr6:coauthVersionMax="47" xr10:uidLastSave="{00000000-0000-0000-0000-000000000000}"/>
  <bookViews>
    <workbookView xWindow="21168" yWindow="-100" windowWidth="21467" windowHeight="11576" xr2:uid="{4A7680D7-9A7B-40C1-A268-00DAE3C83E52}"/>
  </bookViews>
  <sheets>
    <sheet name="TERN_KI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16" i="1"/>
  <c r="J16" i="1" s="1"/>
  <c r="I15" i="1"/>
  <c r="I9" i="1"/>
  <c r="J9" i="1" s="1"/>
  <c r="I10" i="1"/>
  <c r="J10" i="1" s="1"/>
  <c r="H20" i="1"/>
  <c r="G20" i="1"/>
  <c r="F20" i="1"/>
  <c r="E20" i="1"/>
  <c r="I20" i="1" s="1"/>
  <c r="J20" i="1" s="1"/>
  <c r="I11" i="1"/>
  <c r="J11" i="1" s="1"/>
  <c r="F5" i="1"/>
  <c r="G5" i="1" s="1"/>
  <c r="H5" i="1" s="1"/>
  <c r="I5" i="1" s="1"/>
  <c r="J5" i="1" s="1"/>
  <c r="E4" i="1"/>
  <c r="F4" i="1" s="1"/>
  <c r="E3" i="1"/>
  <c r="F3" i="1" s="1"/>
  <c r="I17" i="1" l="1"/>
  <c r="J17" i="1" s="1"/>
  <c r="I22" i="1"/>
  <c r="J22" i="1" s="1"/>
  <c r="I12" i="1"/>
  <c r="G4" i="1"/>
  <c r="H4" i="1" s="1"/>
  <c r="I4" i="1"/>
  <c r="G3" i="1"/>
  <c r="H3" i="1" s="1"/>
  <c r="J21" i="1"/>
  <c r="J15" i="1"/>
  <c r="J4" i="1" l="1"/>
  <c r="J12" i="1"/>
  <c r="I3" i="1"/>
  <c r="I6" i="1" s="1"/>
  <c r="I25" i="1" s="1"/>
  <c r="J3" i="1" l="1"/>
  <c r="J6" i="1" l="1"/>
  <c r="J25" i="1"/>
  <c r="I26" i="1" l="1"/>
  <c r="I27" i="1" l="1"/>
  <c r="J27" i="1" s="1"/>
  <c r="J26" i="1"/>
</calcChain>
</file>

<file path=xl/sharedStrings.xml><?xml version="1.0" encoding="utf-8"?>
<sst xmlns="http://schemas.openxmlformats.org/spreadsheetml/2006/main" count="72" uniqueCount="40">
  <si>
    <t>A.  Salaries</t>
  </si>
  <si>
    <t>Cost/Month (INR)</t>
  </si>
  <si>
    <t>S. No.</t>
  </si>
  <si>
    <t>Position</t>
  </si>
  <si>
    <t>Full Time Equivalent</t>
  </si>
  <si>
    <t>Year 1</t>
  </si>
  <si>
    <t>Year 2</t>
  </si>
  <si>
    <t>Year 3</t>
  </si>
  <si>
    <t>Year 4</t>
  </si>
  <si>
    <t>Year 5</t>
  </si>
  <si>
    <t>Total (INR)</t>
  </si>
  <si>
    <t>Total (Swedish Krona)</t>
  </si>
  <si>
    <t>TGI Project Manager</t>
  </si>
  <si>
    <t>TGI Clinical Research Associate</t>
  </si>
  <si>
    <t>Sub-Total (Salaries)</t>
  </si>
  <si>
    <t>B. Ethics and Regulatory Submissions</t>
  </si>
  <si>
    <t>Item (s)</t>
  </si>
  <si>
    <t>Unit(s)</t>
  </si>
  <si>
    <t>Unit Cost (INR)</t>
  </si>
  <si>
    <t>-</t>
  </si>
  <si>
    <t>Translations and Back Translations</t>
  </si>
  <si>
    <t xml:space="preserve">Health Ministry's Screening Committee (HMSC) Application </t>
  </si>
  <si>
    <t xml:space="preserve"> - </t>
  </si>
  <si>
    <t>Sub-Total (Ethics and Regulatory Submissions)</t>
  </si>
  <si>
    <t>C. Site Monitoring</t>
  </si>
  <si>
    <t>Sub-Total (Site Monitoring )</t>
  </si>
  <si>
    <t xml:space="preserve">Study Insurance Premiums </t>
  </si>
  <si>
    <t>E.  Institutional Overhead</t>
  </si>
  <si>
    <t>Sub-Total (Institutional Overheads)</t>
  </si>
  <si>
    <t>Total Cost (A+B+C+D+E)</t>
  </si>
  <si>
    <t>1 Swedish Krona =7 INR</t>
  </si>
  <si>
    <t>Clincal Research Coordinators</t>
  </si>
  <si>
    <t>Site Ethics Approvals</t>
  </si>
  <si>
    <t>Institutional Overheads (20%)</t>
  </si>
  <si>
    <t>D.  Study Intervention and Insurance</t>
  </si>
  <si>
    <t>Sub-Total (Study Intervention and Insurance)</t>
  </si>
  <si>
    <t>Unit(s)/Year</t>
  </si>
  <si>
    <t>Study Initiation, Monitoring and Close Out Visits</t>
  </si>
  <si>
    <t>Remote Monitoring</t>
  </si>
  <si>
    <t>ATLS Training Fee, Participant Travel and 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</si>
</sst>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vertical="center" wrapText="1"/>
    </xf>
    <xf numFmtId="43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500-61FF-4F44-81A5-353B2AFC91A1}">
  <dimension ref="A1:J30"/>
  <sheetViews>
    <sheetView tabSelected="1" zoomScale="85" zoomScaleNormal="85" workbookViewId="0">
      <selection activeCell="J30" sqref="J30"/>
    </sheetView>
  </sheetViews>
  <sheetFormatPr defaultRowHeight="14.4" x14ac:dyDescent="0.3"/>
  <cols>
    <col min="2" max="2" width="19.296875" customWidth="1"/>
    <col min="3" max="3" width="13.59765625" customWidth="1"/>
    <col min="4" max="4" width="18.19921875" bestFit="1" customWidth="1"/>
    <col min="5" max="8" width="18.19921875" customWidth="1"/>
    <col min="9" max="9" width="12.69921875" bestFit="1" customWidth="1"/>
    <col min="10" max="10" width="22.59765625" bestFit="1" customWidth="1"/>
  </cols>
  <sheetData>
    <row r="1" spans="1:10" ht="15.55" x14ac:dyDescent="0.3">
      <c r="A1" s="14" t="s">
        <v>0</v>
      </c>
      <c r="B1" s="14"/>
      <c r="C1" s="14"/>
      <c r="D1" s="20" t="s">
        <v>1</v>
      </c>
      <c r="E1" s="20"/>
      <c r="F1" s="20"/>
      <c r="G1" s="20"/>
      <c r="H1" s="20"/>
      <c r="I1" s="14"/>
      <c r="J1" s="14"/>
    </row>
    <row r="2" spans="1:10" ht="31.05" x14ac:dyDescent="0.3">
      <c r="A2" s="7" t="s">
        <v>2</v>
      </c>
      <c r="B2" s="7" t="s">
        <v>3</v>
      </c>
      <c r="C2" s="7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7" t="s">
        <v>10</v>
      </c>
      <c r="J2" s="1" t="s">
        <v>11</v>
      </c>
    </row>
    <row r="3" spans="1:10" ht="31.05" x14ac:dyDescent="0.3">
      <c r="A3" s="2">
        <v>1</v>
      </c>
      <c r="B3" s="2" t="s">
        <v>12</v>
      </c>
      <c r="C3" s="2">
        <v>1</v>
      </c>
      <c r="D3" s="3">
        <v>150000</v>
      </c>
      <c r="E3" s="3">
        <f t="shared" ref="E3:H4" si="0">D3*1.025</f>
        <v>153750</v>
      </c>
      <c r="F3" s="3">
        <f t="shared" si="0"/>
        <v>157593.75</v>
      </c>
      <c r="G3" s="3">
        <f t="shared" si="0"/>
        <v>161533.59375</v>
      </c>
      <c r="H3" s="3">
        <f t="shared" si="0"/>
        <v>165571.93359375</v>
      </c>
      <c r="I3" s="3">
        <f>(C3*D3*12)+(C3*E3*12)+(C3*F3*12)+(C3*G3*12)+(C3*H3*12)</f>
        <v>9461391.328125</v>
      </c>
      <c r="J3" s="3">
        <f>I3/7</f>
        <v>1351627.3325892857</v>
      </c>
    </row>
    <row r="4" spans="1:10" ht="31.05" x14ac:dyDescent="0.3">
      <c r="A4" s="2">
        <v>2</v>
      </c>
      <c r="B4" s="2" t="s">
        <v>13</v>
      </c>
      <c r="C4" s="2">
        <v>2</v>
      </c>
      <c r="D4" s="3">
        <v>72000</v>
      </c>
      <c r="E4" s="3">
        <f t="shared" si="0"/>
        <v>73800</v>
      </c>
      <c r="F4" s="3">
        <f t="shared" si="0"/>
        <v>75645</v>
      </c>
      <c r="G4" s="3">
        <f t="shared" si="0"/>
        <v>77536.125</v>
      </c>
      <c r="H4" s="3">
        <f t="shared" si="0"/>
        <v>79474.528124999997</v>
      </c>
      <c r="I4" s="3">
        <f>(C4*D4*12)+(C4*E4*12)+(C4*F4*12)+(C4*G4*12)+(C4*H4*12)</f>
        <v>9082935.6750000007</v>
      </c>
      <c r="J4" s="3">
        <f>I4/7</f>
        <v>1297562.2392857145</v>
      </c>
    </row>
    <row r="5" spans="1:10" ht="31.05" x14ac:dyDescent="0.3">
      <c r="A5" s="4">
        <v>3</v>
      </c>
      <c r="B5" s="5" t="s">
        <v>31</v>
      </c>
      <c r="C5" s="5">
        <v>10</v>
      </c>
      <c r="D5" s="15"/>
      <c r="E5" s="6">
        <v>40000</v>
      </c>
      <c r="F5" s="6">
        <f>E5*1.025</f>
        <v>41000</v>
      </c>
      <c r="G5" s="6">
        <f>F5*1.025</f>
        <v>42024.999999999993</v>
      </c>
      <c r="H5" s="6">
        <f>G5*1.025</f>
        <v>43075.624999999985</v>
      </c>
      <c r="I5" s="3">
        <f>(C5*E5*12)+(C5*F5*12)+(C5*G5*12)+(C5*H5*12)</f>
        <v>19932075</v>
      </c>
      <c r="J5" s="3">
        <f>I5/7</f>
        <v>2847439.2857142859</v>
      </c>
    </row>
    <row r="6" spans="1:10" ht="15.55" x14ac:dyDescent="0.3">
      <c r="A6" s="19" t="s">
        <v>14</v>
      </c>
      <c r="B6" s="19"/>
      <c r="C6" s="19"/>
      <c r="D6" s="19"/>
      <c r="E6" s="19"/>
      <c r="F6" s="19"/>
      <c r="G6" s="19"/>
      <c r="H6" s="19"/>
      <c r="I6" s="8">
        <f>SUM(I3:I5)</f>
        <v>38476402.003124997</v>
      </c>
      <c r="J6" s="8">
        <f>I6/7</f>
        <v>5496628.8575892849</v>
      </c>
    </row>
    <row r="7" spans="1:10" ht="15.55" x14ac:dyDescent="0.3">
      <c r="A7" s="19" t="s">
        <v>15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ht="15.55" x14ac:dyDescent="0.3">
      <c r="A8" s="7" t="s">
        <v>2</v>
      </c>
      <c r="B8" s="7" t="s">
        <v>16</v>
      </c>
      <c r="C8" s="7" t="s">
        <v>36</v>
      </c>
      <c r="D8" s="7" t="s">
        <v>18</v>
      </c>
      <c r="E8" s="7"/>
      <c r="F8" s="7"/>
      <c r="G8" s="7"/>
      <c r="H8" s="7"/>
      <c r="I8" s="7" t="s">
        <v>10</v>
      </c>
      <c r="J8" s="1" t="s">
        <v>11</v>
      </c>
    </row>
    <row r="9" spans="1:10" ht="31.05" x14ac:dyDescent="0.3">
      <c r="A9" s="2">
        <v>1</v>
      </c>
      <c r="B9" s="2" t="s">
        <v>32</v>
      </c>
      <c r="C9" s="2">
        <v>15</v>
      </c>
      <c r="D9" s="17">
        <v>60000</v>
      </c>
      <c r="E9" s="17">
        <v>60000</v>
      </c>
      <c r="F9" s="17">
        <v>60000</v>
      </c>
      <c r="G9" s="17">
        <v>60000</v>
      </c>
      <c r="H9" s="9" t="s">
        <v>19</v>
      </c>
      <c r="I9" s="3">
        <f>(D9*C9)+(E9*C9)+(F9*C9)+(G9*C9)</f>
        <v>3600000</v>
      </c>
      <c r="J9" s="3">
        <f>I9/7</f>
        <v>514285.71428571426</v>
      </c>
    </row>
    <row r="10" spans="1:10" ht="31.05" x14ac:dyDescent="0.3">
      <c r="A10" s="2">
        <v>2</v>
      </c>
      <c r="B10" s="2" t="s">
        <v>20</v>
      </c>
      <c r="C10" s="10" t="s">
        <v>19</v>
      </c>
      <c r="D10" s="11">
        <v>150000</v>
      </c>
      <c r="E10" s="11">
        <v>150000</v>
      </c>
      <c r="F10" s="11">
        <v>150000</v>
      </c>
      <c r="G10" s="11">
        <v>150000</v>
      </c>
      <c r="H10" s="10" t="s">
        <v>19</v>
      </c>
      <c r="I10" s="3">
        <f>SUM(D10:H10)</f>
        <v>600000</v>
      </c>
      <c r="J10" s="3">
        <f>I10/7</f>
        <v>85714.28571428571</v>
      </c>
    </row>
    <row r="11" spans="1:10" ht="62.05" x14ac:dyDescent="0.3">
      <c r="A11" s="2">
        <v>3</v>
      </c>
      <c r="B11" s="2" t="s">
        <v>21</v>
      </c>
      <c r="C11" s="2" t="s">
        <v>22</v>
      </c>
      <c r="D11" s="11">
        <v>500000</v>
      </c>
      <c r="E11" s="2" t="s">
        <v>22</v>
      </c>
      <c r="F11" s="2" t="s">
        <v>22</v>
      </c>
      <c r="G11" s="2" t="s">
        <v>22</v>
      </c>
      <c r="H11" s="2" t="s">
        <v>22</v>
      </c>
      <c r="I11" s="11">
        <f>D11</f>
        <v>500000</v>
      </c>
      <c r="J11" s="3">
        <f>I11/7</f>
        <v>71428.571428571435</v>
      </c>
    </row>
    <row r="12" spans="1:10" ht="15.55" x14ac:dyDescent="0.3">
      <c r="A12" s="19" t="s">
        <v>23</v>
      </c>
      <c r="B12" s="19"/>
      <c r="C12" s="19"/>
      <c r="D12" s="19"/>
      <c r="E12" s="19"/>
      <c r="F12" s="19"/>
      <c r="G12" s="19"/>
      <c r="H12" s="19"/>
      <c r="I12" s="8">
        <f>SUM(I9:I11)</f>
        <v>4700000</v>
      </c>
      <c r="J12" s="8">
        <f>I12/7</f>
        <v>671428.57142857148</v>
      </c>
    </row>
    <row r="13" spans="1:10" ht="15.55" x14ac:dyDescent="0.3">
      <c r="A13" s="21" t="s">
        <v>24</v>
      </c>
      <c r="B13" s="21"/>
      <c r="C13" s="12"/>
      <c r="D13" s="12"/>
      <c r="E13" s="12"/>
      <c r="F13" s="12"/>
      <c r="G13" s="12"/>
      <c r="H13" s="12"/>
      <c r="I13" s="12"/>
      <c r="J13" s="12"/>
    </row>
    <row r="14" spans="1:10" ht="15.55" x14ac:dyDescent="0.3">
      <c r="A14" s="12" t="s">
        <v>2</v>
      </c>
      <c r="B14" s="12" t="s">
        <v>16</v>
      </c>
      <c r="C14" s="16" t="s">
        <v>36</v>
      </c>
      <c r="D14" s="12" t="s">
        <v>18</v>
      </c>
      <c r="E14" s="12"/>
      <c r="F14" s="12"/>
      <c r="G14" s="12"/>
      <c r="H14" s="12"/>
      <c r="I14" s="12" t="s">
        <v>10</v>
      </c>
      <c r="J14" s="1" t="s">
        <v>11</v>
      </c>
    </row>
    <row r="15" spans="1:10" ht="46.55" x14ac:dyDescent="0.3">
      <c r="A15" s="2">
        <v>1</v>
      </c>
      <c r="B15" s="2" t="s">
        <v>37</v>
      </c>
      <c r="C15" s="2">
        <v>12</v>
      </c>
      <c r="D15" s="3">
        <v>70000</v>
      </c>
      <c r="E15" s="3">
        <v>70000</v>
      </c>
      <c r="F15" s="3">
        <v>70000</v>
      </c>
      <c r="G15" s="3">
        <v>70000</v>
      </c>
      <c r="H15" s="3">
        <v>70000</v>
      </c>
      <c r="I15" s="3">
        <f>(D15*12)+(E15*12)+(F15*12)+(G15*12)+(H15*12)</f>
        <v>4200000</v>
      </c>
      <c r="J15" s="3">
        <f>I15/7</f>
        <v>600000</v>
      </c>
    </row>
    <row r="16" spans="1:10" ht="15.55" x14ac:dyDescent="0.3">
      <c r="A16" s="2">
        <v>2</v>
      </c>
      <c r="B16" s="2" t="s">
        <v>38</v>
      </c>
      <c r="C16" s="2">
        <v>40</v>
      </c>
      <c r="D16" s="3">
        <v>4000</v>
      </c>
      <c r="E16" s="3">
        <v>4000</v>
      </c>
      <c r="F16" s="3">
        <v>4000</v>
      </c>
      <c r="G16" s="3">
        <v>4000</v>
      </c>
      <c r="H16" s="3">
        <v>4000</v>
      </c>
      <c r="I16" s="3">
        <f>(D16*12)+(E16*12)+(F16*12)+(G16*12)+(H16*12)</f>
        <v>240000</v>
      </c>
      <c r="J16" s="3">
        <f>I16/7</f>
        <v>34285.714285714283</v>
      </c>
    </row>
    <row r="17" spans="1:10" ht="15.55" x14ac:dyDescent="0.3">
      <c r="A17" s="21" t="s">
        <v>25</v>
      </c>
      <c r="B17" s="21"/>
      <c r="C17" s="21"/>
      <c r="D17" s="21"/>
      <c r="E17" s="21"/>
      <c r="F17" s="21"/>
      <c r="G17" s="21"/>
      <c r="H17" s="21"/>
      <c r="I17" s="8">
        <f>SUM(I15:I16)</f>
        <v>4440000</v>
      </c>
      <c r="J17" s="8">
        <f>I17/7</f>
        <v>634285.71428571432</v>
      </c>
    </row>
    <row r="18" spans="1:10" ht="15.55" x14ac:dyDescent="0.3">
      <c r="A18" s="19" t="s">
        <v>34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.55" x14ac:dyDescent="0.3">
      <c r="A19" s="7" t="s">
        <v>2</v>
      </c>
      <c r="B19" s="7" t="s">
        <v>16</v>
      </c>
      <c r="C19" s="7" t="s">
        <v>17</v>
      </c>
      <c r="D19" s="7" t="s">
        <v>18</v>
      </c>
      <c r="E19" s="7"/>
      <c r="F19" s="7"/>
      <c r="G19" s="7"/>
      <c r="H19" s="7"/>
      <c r="I19" s="7" t="s">
        <v>10</v>
      </c>
      <c r="J19" s="1" t="s">
        <v>11</v>
      </c>
    </row>
    <row r="20" spans="1:10" ht="46.55" x14ac:dyDescent="0.3">
      <c r="A20" s="4">
        <v>1</v>
      </c>
      <c r="B20" s="5" t="s">
        <v>39</v>
      </c>
      <c r="C20" s="5"/>
      <c r="D20" s="15"/>
      <c r="E20" s="6">
        <f>100*60000</f>
        <v>6000000</v>
      </c>
      <c r="F20" s="6">
        <f>100*60000</f>
        <v>6000000</v>
      </c>
      <c r="G20" s="6">
        <f>100*60000</f>
        <v>6000000</v>
      </c>
      <c r="H20" s="6">
        <f>100*60000</f>
        <v>6000000</v>
      </c>
      <c r="I20" s="3">
        <f>SUM(E20:H20)</f>
        <v>24000000</v>
      </c>
      <c r="J20" s="3">
        <f>I20/7</f>
        <v>3428571.4285714286</v>
      </c>
    </row>
    <row r="21" spans="1:10" ht="31.05" x14ac:dyDescent="0.3">
      <c r="A21" s="2">
        <v>2</v>
      </c>
      <c r="B21" s="2" t="s">
        <v>26</v>
      </c>
      <c r="C21" s="2">
        <v>1</v>
      </c>
      <c r="D21" s="11">
        <v>200000</v>
      </c>
      <c r="E21" s="11">
        <v>200000</v>
      </c>
      <c r="F21" s="11">
        <v>200000</v>
      </c>
      <c r="G21" s="11">
        <v>200000</v>
      </c>
      <c r="H21" s="11">
        <v>200000</v>
      </c>
      <c r="I21" s="3">
        <f>SUM(D21:H21)</f>
        <v>1000000</v>
      </c>
      <c r="J21" s="3">
        <f>I21/7</f>
        <v>142857.14285714287</v>
      </c>
    </row>
    <row r="22" spans="1:10" ht="15.55" x14ac:dyDescent="0.3">
      <c r="A22" s="19" t="s">
        <v>35</v>
      </c>
      <c r="B22" s="19"/>
      <c r="C22" s="19"/>
      <c r="D22" s="19"/>
      <c r="E22" s="19"/>
      <c r="F22" s="19"/>
      <c r="G22" s="19"/>
      <c r="H22" s="19"/>
      <c r="I22" s="8">
        <f>SUM(I20:I21)</f>
        <v>25000000</v>
      </c>
      <c r="J22" s="8">
        <f>I22/7</f>
        <v>3571428.5714285714</v>
      </c>
    </row>
    <row r="23" spans="1:10" ht="15.55" x14ac:dyDescent="0.3">
      <c r="A23" s="19" t="s">
        <v>27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5.55" x14ac:dyDescent="0.3">
      <c r="A24" s="7" t="s">
        <v>2</v>
      </c>
      <c r="B24" s="7" t="s">
        <v>16</v>
      </c>
      <c r="C24" s="7" t="s">
        <v>17</v>
      </c>
      <c r="D24" s="7" t="s">
        <v>18</v>
      </c>
      <c r="E24" s="7"/>
      <c r="F24" s="7"/>
      <c r="G24" s="7"/>
      <c r="H24" s="7"/>
      <c r="I24" s="7" t="s">
        <v>10</v>
      </c>
      <c r="J24" s="1" t="s">
        <v>11</v>
      </c>
    </row>
    <row r="25" spans="1:10" ht="31.05" x14ac:dyDescent="0.3">
      <c r="A25" s="2">
        <v>1</v>
      </c>
      <c r="B25" s="2" t="s">
        <v>33</v>
      </c>
      <c r="C25" s="9" t="s">
        <v>19</v>
      </c>
      <c r="D25" s="9" t="s">
        <v>19</v>
      </c>
      <c r="E25" s="2" t="s">
        <v>22</v>
      </c>
      <c r="F25" s="2" t="s">
        <v>22</v>
      </c>
      <c r="G25" s="2" t="s">
        <v>22</v>
      </c>
      <c r="H25" s="2" t="s">
        <v>22</v>
      </c>
      <c r="I25" s="3">
        <f>(I22+I17+I12+I6)*0.2</f>
        <v>14523280.400625</v>
      </c>
      <c r="J25" s="3">
        <f>I25/7</f>
        <v>2074754.3429464286</v>
      </c>
    </row>
    <row r="26" spans="1:10" ht="15.55" x14ac:dyDescent="0.3">
      <c r="A26" s="19" t="s">
        <v>28</v>
      </c>
      <c r="B26" s="19"/>
      <c r="C26" s="19"/>
      <c r="D26" s="19"/>
      <c r="E26" s="19"/>
      <c r="F26" s="19"/>
      <c r="G26" s="19"/>
      <c r="H26" s="19"/>
      <c r="I26" s="8">
        <f>I25</f>
        <v>14523280.400625</v>
      </c>
      <c r="J26" s="3">
        <f>I26/7</f>
        <v>2074754.3429464286</v>
      </c>
    </row>
    <row r="27" spans="1:10" ht="15.55" x14ac:dyDescent="0.3">
      <c r="A27" s="19" t="s">
        <v>29</v>
      </c>
      <c r="B27" s="19"/>
      <c r="C27" s="19"/>
      <c r="D27" s="19"/>
      <c r="E27" s="19"/>
      <c r="F27" s="19"/>
      <c r="G27" s="19"/>
      <c r="H27" s="19"/>
      <c r="I27" s="8">
        <f>I26+I22+I17+I12+I6</f>
        <v>87139682.403750002</v>
      </c>
      <c r="J27" s="8">
        <f>I27/7</f>
        <v>12448526.057678571</v>
      </c>
    </row>
    <row r="28" spans="1:10" ht="15.55" x14ac:dyDescent="0.3">
      <c r="A28" s="19" t="s">
        <v>30</v>
      </c>
      <c r="B28" s="19"/>
      <c r="C28" s="19"/>
      <c r="D28" s="19"/>
      <c r="E28" s="19"/>
      <c r="F28" s="19"/>
      <c r="G28" s="19"/>
      <c r="H28" s="19"/>
      <c r="I28" s="4"/>
      <c r="J28" s="13"/>
    </row>
    <row r="29" spans="1:10" x14ac:dyDescent="0.3">
      <c r="J29" s="18"/>
    </row>
    <row r="30" spans="1:10" x14ac:dyDescent="0.3">
      <c r="J30" s="18"/>
    </row>
  </sheetData>
  <mergeCells count="12">
    <mergeCell ref="A28:H28"/>
    <mergeCell ref="D1:H1"/>
    <mergeCell ref="A6:H6"/>
    <mergeCell ref="A7:J7"/>
    <mergeCell ref="A12:H12"/>
    <mergeCell ref="A13:B13"/>
    <mergeCell ref="A17:H17"/>
    <mergeCell ref="A18:J18"/>
    <mergeCell ref="A22:H22"/>
    <mergeCell ref="A23:J23"/>
    <mergeCell ref="A26:H26"/>
    <mergeCell ref="A27:H27"/>
  </mergeCells>
  <pageMargins left="0.7" right="0.7" top="0.75" bottom="0.75" header="0.3" footer="0.3"/>
  <pageSetup paperSize="9" orientation="portrait" r:id="rId1"/>
  <ignoredErrors>
    <ignoredError sqref="I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TERN_KI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Bassi</dc:creator>
  <cp:lastModifiedBy>Abhinav Bassi</cp:lastModifiedBy>
  <dcterms:created xsi:type="dcterms:W3CDTF">2023-03-09T13:47:09Z</dcterms:created>
  <dcterms:modified xsi:type="dcterms:W3CDTF">2023-03-09T16:07:16Z</dcterms:modified>
</cp:coreProperties>
</file>