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N_KI Budg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<sst xmlns="http://schemas.openxmlformats.org/spreadsheetml/2006/main" count="85" uniqueCount="40">
  <si>
    <t xml:space="preserve">A.  Salaries</t>
  </si>
  <si>
    <t xml:space="preserve">Cost/Month (INR)</t>
  </si>
  <si>
    <t xml:space="preserve">S. No.</t>
  </si>
  <si>
    <t xml:space="preserve">Position</t>
  </si>
  <si>
    <t xml:space="preserve">Full Time Equivalent</t>
  </si>
  <si>
    <t xml:space="preserve">Year 1</t>
  </si>
  <si>
    <t xml:space="preserve">Year 2</t>
  </si>
  <si>
    <t xml:space="preserve">Year 3</t>
  </si>
  <si>
    <t xml:space="preserve">Year 4</t>
  </si>
  <si>
    <t xml:space="preserve">Year 5</t>
  </si>
  <si>
    <t xml:space="preserve">Total (INR)</t>
  </si>
  <si>
    <t xml:space="preserve">Total (Swedish Krona)</t>
  </si>
  <si>
    <t xml:space="preserve">TGI Project Manager</t>
  </si>
  <si>
    <t xml:space="preserve">TGI Clinical Research Associate</t>
  </si>
  <si>
    <t xml:space="preserve">Clincal Research Coordinators</t>
  </si>
  <si>
    <t xml:space="preserve">Sub-Total (Salaries)</t>
  </si>
  <si>
    <t xml:space="preserve">B. Ethics and Regulatory Submissions</t>
  </si>
  <si>
    <t xml:space="preserve">Item (s)</t>
  </si>
  <si>
    <t xml:space="preserve">Unit(s)/Year</t>
  </si>
  <si>
    <t xml:space="preserve">Site Ethics Approvals</t>
  </si>
  <si>
    <t xml:space="preserve">-</t>
  </si>
  <si>
    <t xml:space="preserve">Translations and Back Translations</t>
  </si>
  <si>
    <t xml:space="preserve">Health Ministry's Screening Committee (HMSC) Application </t>
  </si>
  <si>
    <t xml:space="preserve"> - </t>
  </si>
  <si>
    <t xml:space="preserve">Sub-Total (Ethics and Regulatory Submissions)</t>
  </si>
  <si>
    <t xml:space="preserve">C. Site Monitoring</t>
  </si>
  <si>
    <t xml:space="preserve">Unit Cost (INR)</t>
  </si>
  <si>
    <t xml:space="preserve">Study Initiation, Monitoring and Close Out Visits</t>
  </si>
  <si>
    <t xml:space="preserve">Remote Monitoring</t>
  </si>
  <si>
    <t xml:space="preserve">Sub-Total (Site Monitoring )</t>
  </si>
  <si>
    <t xml:space="preserve">D.  Study Intervention and Insurance</t>
  </si>
  <si>
    <t xml:space="preserve">Unit(s)</t>
  </si>
  <si>
    <t xml:space="preserve">ATLS Training Fee, Participant Travel and Accomodation</t>
  </si>
  <si>
    <t xml:space="preserve">Study Insurance Premiums </t>
  </si>
  <si>
    <t xml:space="preserve">Sub-Total (Study Intervention and Insurance)</t>
  </si>
  <si>
    <t xml:space="preserve">D.  Institutional Overhead</t>
  </si>
  <si>
    <t xml:space="preserve">Institutional Overheads (15%)</t>
  </si>
  <si>
    <t xml:space="preserve">Sub-Total (Institutional Overheads)</t>
  </si>
  <si>
    <t xml:space="preserve">Total Cost (A+B+C+D)</t>
  </si>
  <si>
    <t xml:space="preserve">1 Swedish Krona =7 INR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</si>
</sst>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* #,##0.00_ ;_ * \-#,##0.00_ ;_ * \-??_ ;_ @_ "/>
    <numFmt numFmtId="166" formatCode="_-* #,##0_-;\-* #,##0_-;_-* \-??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4" fillId="0" borderId="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0" borderId="1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1" xfId="1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9.3"/>
    <col collapsed="false" customWidth="true" hidden="false" outlineLevel="0" max="3" min="3" style="0" width="13.6"/>
    <col collapsed="false" customWidth="true" hidden="false" outlineLevel="0" max="8" min="4" style="0" width="18.19"/>
    <col collapsed="false" customWidth="true" hidden="false" outlineLevel="0" max="9" min="9" style="0" width="13.9"/>
    <col collapsed="false" customWidth="true" hidden="false" outlineLevel="0" max="10" min="10" style="0" width="22.6"/>
  </cols>
  <sheetData>
    <row r="1" customFormat="false" ht="15.55" hidden="false" customHeight="true" outlineLevel="0" collapsed="false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1"/>
      <c r="J1" s="1"/>
    </row>
    <row r="2" customFormat="false" ht="31.05" hidden="false" customHeight="false" outlineLevel="0" collapsed="false">
      <c r="A2" s="3" t="s">
        <v>2</v>
      </c>
      <c r="B2" s="3" t="s">
        <v>3</v>
      </c>
      <c r="C2" s="3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3" t="s">
        <v>10</v>
      </c>
      <c r="J2" s="4" t="s">
        <v>11</v>
      </c>
    </row>
    <row r="3" customFormat="false" ht="31.05" hidden="false" customHeight="false" outlineLevel="0" collapsed="false">
      <c r="A3" s="5" t="n">
        <v>1</v>
      </c>
      <c r="B3" s="5" t="s">
        <v>12</v>
      </c>
      <c r="C3" s="5" t="n">
        <v>1</v>
      </c>
      <c r="D3" s="6" t="n">
        <v>150000</v>
      </c>
      <c r="E3" s="6" t="n">
        <f aca="false">D3*1.025</f>
        <v>153750</v>
      </c>
      <c r="F3" s="6" t="n">
        <f aca="false">E3*1.025</f>
        <v>157593.75</v>
      </c>
      <c r="G3" s="6" t="n">
        <f aca="false">F3*1.025</f>
        <v>161533.59375</v>
      </c>
      <c r="H3" s="6" t="n">
        <f aca="false">G3*1.025</f>
        <v>165571.93359375</v>
      </c>
      <c r="I3" s="6" t="n">
        <f aca="false">(C3*D3*12)+(C3*E3*12)+(C3*F3*12)+(C3*G3*12)+(C3*H3*12)</f>
        <v>9461391.328125</v>
      </c>
      <c r="J3" s="6" t="n">
        <f aca="false">I3/7</f>
        <v>1351627.33258929</v>
      </c>
    </row>
    <row r="4" customFormat="false" ht="26.85" hidden="false" customHeight="false" outlineLevel="0" collapsed="false">
      <c r="A4" s="5" t="n">
        <v>2</v>
      </c>
      <c r="B4" s="5" t="s">
        <v>13</v>
      </c>
      <c r="C4" s="5" t="n">
        <v>1</v>
      </c>
      <c r="D4" s="6" t="n">
        <v>65000</v>
      </c>
      <c r="E4" s="6" t="n">
        <f aca="false">D4*1.025</f>
        <v>66625</v>
      </c>
      <c r="F4" s="6" t="n">
        <f aca="false">E4*1.025</f>
        <v>68290.625</v>
      </c>
      <c r="G4" s="6" t="n">
        <f aca="false">F4*1.025</f>
        <v>69997.890625</v>
      </c>
      <c r="H4" s="6" t="n">
        <f aca="false">G4*1.025</f>
        <v>71747.837890625</v>
      </c>
      <c r="I4" s="6" t="n">
        <f aca="false">(C4*D4*12)+(C4*E4*12)+(C4*F4*12)+(C4*G4*12)+(C4*H4*12)</f>
        <v>4099936.2421875</v>
      </c>
      <c r="J4" s="6" t="n">
        <f aca="false">I4/7</f>
        <v>585705.177455357</v>
      </c>
    </row>
    <row r="5" customFormat="false" ht="26.85" hidden="false" customHeight="false" outlineLevel="0" collapsed="false">
      <c r="A5" s="7" t="n">
        <v>3</v>
      </c>
      <c r="B5" s="8" t="s">
        <v>14</v>
      </c>
      <c r="C5" s="8" t="n">
        <v>5</v>
      </c>
      <c r="D5" s="9"/>
      <c r="E5" s="10" t="n">
        <v>40000</v>
      </c>
      <c r="F5" s="10" t="n">
        <f aca="false">E5*1.025</f>
        <v>41000</v>
      </c>
      <c r="G5" s="10" t="n">
        <f aca="false">F5*1.025</f>
        <v>42025</v>
      </c>
      <c r="H5" s="10" t="n">
        <f aca="false">G5*1.025</f>
        <v>43075.625</v>
      </c>
      <c r="I5" s="6" t="n">
        <f aca="false">(C5*E5*12)+(C5*F5*12)+(C5*G5*12)+(C5*H5*12)</f>
        <v>9966037.5</v>
      </c>
      <c r="J5" s="6" t="n">
        <f aca="false">I5/7</f>
        <v>1423719.64285714</v>
      </c>
    </row>
    <row r="6" customFormat="false" ht="15.55" hidden="false" customHeight="true" outlineLevel="0" collapsed="false">
      <c r="A6" s="3" t="s">
        <v>15</v>
      </c>
      <c r="B6" s="3"/>
      <c r="C6" s="3"/>
      <c r="D6" s="3"/>
      <c r="E6" s="3"/>
      <c r="F6" s="3"/>
      <c r="G6" s="3"/>
      <c r="H6" s="3"/>
      <c r="I6" s="11" t="n">
        <f aca="false">SUM(I3:I5)</f>
        <v>23527365.0703125</v>
      </c>
      <c r="J6" s="11" t="n">
        <f aca="false">I6/7</f>
        <v>3361052.15290179</v>
      </c>
    </row>
    <row r="7" customFormat="false" ht="15.55" hidden="false" customHeight="true" outlineLevel="0" collapsed="false">
      <c r="A7" s="3" t="s">
        <v>16</v>
      </c>
      <c r="B7" s="3"/>
      <c r="C7" s="3"/>
      <c r="D7" s="3"/>
      <c r="E7" s="3"/>
      <c r="F7" s="3"/>
      <c r="G7" s="3"/>
      <c r="H7" s="3"/>
      <c r="I7" s="3"/>
      <c r="J7" s="3"/>
    </row>
    <row r="8" customFormat="false" ht="15.55" hidden="false" customHeight="false" outlineLevel="0" collapsed="false">
      <c r="A8" s="3" t="s">
        <v>2</v>
      </c>
      <c r="B8" s="3" t="s">
        <v>17</v>
      </c>
      <c r="C8" s="3" t="s">
        <v>18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3" t="s">
        <v>10</v>
      </c>
      <c r="J8" s="4" t="s">
        <v>11</v>
      </c>
    </row>
    <row r="9" customFormat="false" ht="15" hidden="false" customHeight="false" outlineLevel="0" collapsed="false">
      <c r="A9" s="5" t="n">
        <v>1</v>
      </c>
      <c r="B9" s="5" t="s">
        <v>19</v>
      </c>
      <c r="C9" s="5" t="n">
        <v>30</v>
      </c>
      <c r="D9" s="12" t="n">
        <v>40000</v>
      </c>
      <c r="E9" s="12" t="n">
        <v>40000</v>
      </c>
      <c r="F9" s="12" t="n">
        <v>40000</v>
      </c>
      <c r="G9" s="12" t="n">
        <v>40000</v>
      </c>
      <c r="H9" s="13" t="s">
        <v>20</v>
      </c>
      <c r="I9" s="6" t="n">
        <f aca="false">(D9*C9)+(E9*C9)+(F9*C9)+(G9*C9)</f>
        <v>4800000</v>
      </c>
      <c r="J9" s="6" t="n">
        <f aca="false">I9/7</f>
        <v>685714.285714286</v>
      </c>
    </row>
    <row r="10" customFormat="false" ht="31.05" hidden="false" customHeight="false" outlineLevel="0" collapsed="false">
      <c r="A10" s="5" t="n">
        <v>2</v>
      </c>
      <c r="B10" s="5" t="s">
        <v>21</v>
      </c>
      <c r="C10" s="14" t="s">
        <v>20</v>
      </c>
      <c r="D10" s="15" t="n">
        <v>120000</v>
      </c>
      <c r="E10" s="15" t="n">
        <v>120000</v>
      </c>
      <c r="F10" s="15" t="n">
        <v>120000</v>
      </c>
      <c r="G10" s="15" t="n">
        <v>120000</v>
      </c>
      <c r="H10" s="14" t="s">
        <v>20</v>
      </c>
      <c r="I10" s="6" t="n">
        <f aca="false">SUM(D10:H10)</f>
        <v>480000</v>
      </c>
      <c r="J10" s="6" t="n">
        <f aca="false">I10/7</f>
        <v>68571.4285714286</v>
      </c>
    </row>
    <row r="11" customFormat="false" ht="62.05" hidden="false" customHeight="false" outlineLevel="0" collapsed="false">
      <c r="A11" s="5" t="n">
        <v>3</v>
      </c>
      <c r="B11" s="5" t="s">
        <v>22</v>
      </c>
      <c r="C11" s="5" t="s">
        <v>23</v>
      </c>
      <c r="D11" s="15" t="n">
        <v>400000</v>
      </c>
      <c r="E11" s="5" t="s">
        <v>23</v>
      </c>
      <c r="F11" s="5" t="s">
        <v>23</v>
      </c>
      <c r="G11" s="5" t="s">
        <v>23</v>
      </c>
      <c r="H11" s="5" t="s">
        <v>23</v>
      </c>
      <c r="I11" s="15" t="n">
        <f aca="false">D11</f>
        <v>400000</v>
      </c>
      <c r="J11" s="6" t="n">
        <f aca="false">I11/7</f>
        <v>57142.8571428571</v>
      </c>
    </row>
    <row r="12" customFormat="false" ht="15.55" hidden="false" customHeight="true" outlineLevel="0" collapsed="false">
      <c r="A12" s="3" t="s">
        <v>24</v>
      </c>
      <c r="B12" s="3"/>
      <c r="C12" s="3"/>
      <c r="D12" s="3"/>
      <c r="E12" s="3"/>
      <c r="F12" s="3"/>
      <c r="G12" s="3"/>
      <c r="H12" s="3"/>
      <c r="I12" s="11" t="n">
        <f aca="false">SUM(I9:I11)</f>
        <v>5680000</v>
      </c>
      <c r="J12" s="11" t="n">
        <f aca="false">I12/7</f>
        <v>811428.571428572</v>
      </c>
    </row>
    <row r="13" customFormat="false" ht="15" hidden="false" customHeight="true" outlineLevel="0" collapsed="false">
      <c r="A13" s="16" t="s">
        <v>25</v>
      </c>
      <c r="B13" s="16"/>
      <c r="C13" s="16"/>
      <c r="D13" s="16"/>
      <c r="E13" s="16"/>
      <c r="F13" s="16"/>
      <c r="G13" s="16"/>
      <c r="H13" s="16"/>
      <c r="I13" s="16"/>
      <c r="J13" s="16"/>
    </row>
    <row r="14" customFormat="false" ht="15" hidden="false" customHeight="false" outlineLevel="0" collapsed="false">
      <c r="A14" s="16" t="s">
        <v>2</v>
      </c>
      <c r="B14" s="16" t="s">
        <v>17</v>
      </c>
      <c r="C14" s="3" t="s">
        <v>18</v>
      </c>
      <c r="D14" s="16" t="s">
        <v>26</v>
      </c>
      <c r="E14" s="16"/>
      <c r="F14" s="16"/>
      <c r="G14" s="16"/>
      <c r="H14" s="16"/>
      <c r="I14" s="16" t="s">
        <v>10</v>
      </c>
      <c r="J14" s="4" t="s">
        <v>11</v>
      </c>
    </row>
    <row r="15" customFormat="false" ht="39.55" hidden="false" customHeight="false" outlineLevel="0" collapsed="false">
      <c r="A15" s="5" t="n">
        <v>1</v>
      </c>
      <c r="B15" s="5" t="s">
        <v>27</v>
      </c>
      <c r="C15" s="5" t="n">
        <v>10</v>
      </c>
      <c r="D15" s="6" t="n">
        <v>70000</v>
      </c>
      <c r="E15" s="6" t="n">
        <v>70000</v>
      </c>
      <c r="F15" s="6" t="n">
        <v>70000</v>
      </c>
      <c r="G15" s="6" t="n">
        <v>70000</v>
      </c>
      <c r="H15" s="6" t="n">
        <v>70000</v>
      </c>
      <c r="I15" s="6" t="n">
        <f aca="false">(D15*C15)+(E15*C15)+(F15*C15)+(G15*C15)+(H15*C15)</f>
        <v>3500000</v>
      </c>
      <c r="J15" s="6" t="n">
        <f aca="false">I15/7</f>
        <v>500000</v>
      </c>
    </row>
    <row r="16" customFormat="false" ht="15" hidden="false" customHeight="false" outlineLevel="0" collapsed="false">
      <c r="A16" s="5" t="n">
        <v>2</v>
      </c>
      <c r="B16" s="5" t="s">
        <v>28</v>
      </c>
      <c r="C16" s="5" t="n">
        <v>60</v>
      </c>
      <c r="D16" s="6" t="n">
        <v>4000</v>
      </c>
      <c r="E16" s="6" t="n">
        <v>4000</v>
      </c>
      <c r="F16" s="6" t="n">
        <v>4000</v>
      </c>
      <c r="G16" s="6" t="n">
        <v>4000</v>
      </c>
      <c r="H16" s="6" t="n">
        <v>4000</v>
      </c>
      <c r="I16" s="6" t="n">
        <f aca="false">(D16*C16)+(E16*C16)+(F16*C16)+(G16*C16)+(H16*C16)</f>
        <v>1200000</v>
      </c>
      <c r="J16" s="6" t="n">
        <f aca="false">I16/7</f>
        <v>171428.571428571</v>
      </c>
    </row>
    <row r="17" customFormat="false" ht="15" hidden="false" customHeight="true" outlineLevel="0" collapsed="false">
      <c r="A17" s="16" t="s">
        <v>29</v>
      </c>
      <c r="B17" s="16"/>
      <c r="C17" s="16"/>
      <c r="D17" s="16"/>
      <c r="E17" s="16"/>
      <c r="F17" s="16"/>
      <c r="G17" s="16"/>
      <c r="H17" s="16"/>
      <c r="I17" s="11" t="n">
        <f aca="false">SUM(I15:I16)</f>
        <v>4700000</v>
      </c>
      <c r="J17" s="11" t="n">
        <f aca="false">I17/7</f>
        <v>671428.571428571</v>
      </c>
    </row>
    <row r="18" customFormat="false" ht="15" hidden="false" customHeight="true" outlineLevel="0" collapsed="false">
      <c r="A18" s="3" t="s">
        <v>30</v>
      </c>
      <c r="B18" s="3"/>
      <c r="C18" s="3"/>
      <c r="D18" s="3"/>
      <c r="E18" s="3"/>
      <c r="F18" s="3"/>
      <c r="G18" s="3"/>
      <c r="H18" s="3"/>
      <c r="I18" s="3"/>
      <c r="J18" s="3"/>
    </row>
    <row r="19" customFormat="false" ht="15.55" hidden="false" customHeight="false" outlineLevel="0" collapsed="false">
      <c r="A19" s="3" t="s">
        <v>2</v>
      </c>
      <c r="B19" s="3" t="s">
        <v>17</v>
      </c>
      <c r="C19" s="3" t="s">
        <v>31</v>
      </c>
      <c r="D19" s="1" t="s">
        <v>5</v>
      </c>
      <c r="E19" s="1" t="s">
        <v>6</v>
      </c>
      <c r="F19" s="1" t="s">
        <v>7</v>
      </c>
      <c r="G19" s="1" t="s">
        <v>8</v>
      </c>
      <c r="H19" s="1" t="s">
        <v>9</v>
      </c>
      <c r="I19" s="3" t="s">
        <v>10</v>
      </c>
      <c r="J19" s="4" t="s">
        <v>11</v>
      </c>
    </row>
    <row r="20" customFormat="false" ht="39.55" hidden="false" customHeight="false" outlineLevel="0" collapsed="false">
      <c r="A20" s="7" t="n">
        <v>1</v>
      </c>
      <c r="B20" s="8" t="s">
        <v>32</v>
      </c>
      <c r="C20" s="8"/>
      <c r="D20" s="9"/>
      <c r="E20" s="10" t="n">
        <f aca="false">100*60000</f>
        <v>6000000</v>
      </c>
      <c r="F20" s="10" t="n">
        <f aca="false">100*60000</f>
        <v>6000000</v>
      </c>
      <c r="G20" s="10" t="n">
        <f aca="false">100*60000</f>
        <v>6000000</v>
      </c>
      <c r="H20" s="10"/>
      <c r="I20" s="6" t="n">
        <f aca="false">SUM(E20:H20)</f>
        <v>18000000</v>
      </c>
      <c r="J20" s="6" t="n">
        <f aca="false">I20/7</f>
        <v>2571428.57142857</v>
      </c>
    </row>
    <row r="21" customFormat="false" ht="15" hidden="false" customHeight="false" outlineLevel="0" collapsed="false">
      <c r="A21" s="5" t="n">
        <v>2</v>
      </c>
      <c r="B21" s="5" t="s">
        <v>33</v>
      </c>
      <c r="C21" s="5" t="n">
        <v>1</v>
      </c>
      <c r="D21" s="15" t="n">
        <v>200000</v>
      </c>
      <c r="E21" s="15" t="n">
        <v>200000</v>
      </c>
      <c r="F21" s="15" t="n">
        <v>200000</v>
      </c>
      <c r="G21" s="15" t="n">
        <v>200000</v>
      </c>
      <c r="H21" s="15" t="s">
        <v>23</v>
      </c>
      <c r="I21" s="6" t="n">
        <f aca="false">SUM(D21:H21)</f>
        <v>800000</v>
      </c>
      <c r="J21" s="6" t="n">
        <f aca="false">I21/7</f>
        <v>114285.714285714</v>
      </c>
    </row>
    <row r="22" customFormat="false" ht="15.55" hidden="false" customHeight="true" outlineLevel="0" collapsed="false">
      <c r="A22" s="3" t="s">
        <v>34</v>
      </c>
      <c r="B22" s="3"/>
      <c r="C22" s="3"/>
      <c r="D22" s="3"/>
      <c r="E22" s="3"/>
      <c r="F22" s="3"/>
      <c r="G22" s="3"/>
      <c r="H22" s="3"/>
      <c r="I22" s="11" t="n">
        <f aca="false">SUM(I20:I21)</f>
        <v>18800000</v>
      </c>
      <c r="J22" s="11" t="n">
        <f aca="false">I22/7</f>
        <v>2685714.28571429</v>
      </c>
    </row>
    <row r="23" customFormat="false" ht="15.55" hidden="false" customHeight="true" outlineLevel="0" collapsed="false">
      <c r="A23" s="3" t="s">
        <v>35</v>
      </c>
      <c r="B23" s="3"/>
      <c r="C23" s="3"/>
      <c r="D23" s="3"/>
      <c r="E23" s="3"/>
      <c r="F23" s="3"/>
      <c r="G23" s="3"/>
      <c r="H23" s="3"/>
      <c r="I23" s="3"/>
      <c r="J23" s="3"/>
    </row>
    <row r="24" customFormat="false" ht="15.55" hidden="false" customHeight="false" outlineLevel="0" collapsed="false">
      <c r="A24" s="3" t="s">
        <v>2</v>
      </c>
      <c r="B24" s="3" t="s">
        <v>17</v>
      </c>
      <c r="C24" s="3" t="s">
        <v>31</v>
      </c>
      <c r="D24" s="1" t="s">
        <v>5</v>
      </c>
      <c r="E24" s="1" t="s">
        <v>6</v>
      </c>
      <c r="F24" s="1" t="s">
        <v>7</v>
      </c>
      <c r="G24" s="1" t="s">
        <v>8</v>
      </c>
      <c r="H24" s="1" t="s">
        <v>9</v>
      </c>
      <c r="I24" s="3" t="s">
        <v>10</v>
      </c>
      <c r="J24" s="4" t="s">
        <v>11</v>
      </c>
    </row>
    <row r="25" customFormat="false" ht="26.85" hidden="false" customHeight="false" outlineLevel="0" collapsed="false">
      <c r="A25" s="5" t="n">
        <v>1</v>
      </c>
      <c r="B25" s="5" t="s">
        <v>36</v>
      </c>
      <c r="C25" s="13" t="s">
        <v>20</v>
      </c>
      <c r="D25" s="13" t="s">
        <v>20</v>
      </c>
      <c r="E25" s="5" t="s">
        <v>23</v>
      </c>
      <c r="F25" s="5" t="s">
        <v>23</v>
      </c>
      <c r="G25" s="5" t="s">
        <v>23</v>
      </c>
      <c r="H25" s="5" t="s">
        <v>23</v>
      </c>
      <c r="I25" s="6" t="n">
        <f aca="false">(I22+I17+I12+I6)*0.15</f>
        <v>7906104.76054687</v>
      </c>
      <c r="J25" s="6" t="n">
        <f aca="false">I25/7</f>
        <v>1129443.53722098</v>
      </c>
    </row>
    <row r="26" customFormat="false" ht="15.55" hidden="false" customHeight="true" outlineLevel="0" collapsed="false">
      <c r="A26" s="3" t="s">
        <v>37</v>
      </c>
      <c r="B26" s="3"/>
      <c r="C26" s="3"/>
      <c r="D26" s="3"/>
      <c r="E26" s="3"/>
      <c r="F26" s="3"/>
      <c r="G26" s="3"/>
      <c r="H26" s="3"/>
      <c r="I26" s="11" t="n">
        <f aca="false">I25</f>
        <v>7906104.76054687</v>
      </c>
      <c r="J26" s="6" t="n">
        <f aca="false">I26/7</f>
        <v>1129443.53722098</v>
      </c>
    </row>
    <row r="27" customFormat="false" ht="15" hidden="false" customHeight="true" outlineLevel="0" collapsed="false">
      <c r="A27" s="3" t="s">
        <v>38</v>
      </c>
      <c r="B27" s="3"/>
      <c r="C27" s="3"/>
      <c r="D27" s="3"/>
      <c r="E27" s="3"/>
      <c r="F27" s="3"/>
      <c r="G27" s="3"/>
      <c r="H27" s="3"/>
      <c r="I27" s="11" t="n">
        <f aca="false">I26+I22+I17+I12+I6</f>
        <v>60613469.8308594</v>
      </c>
      <c r="J27" s="11" t="n">
        <f aca="false">I27/7</f>
        <v>8659067.1186942</v>
      </c>
    </row>
    <row r="28" customFormat="false" ht="15.55" hidden="false" customHeight="true" outlineLevel="0" collapsed="false">
      <c r="A28" s="3" t="s">
        <v>39</v>
      </c>
      <c r="B28" s="3"/>
      <c r="C28" s="3"/>
      <c r="D28" s="3"/>
      <c r="E28" s="3"/>
      <c r="F28" s="3"/>
      <c r="G28" s="3"/>
      <c r="H28" s="3"/>
      <c r="I28" s="7"/>
      <c r="J28" s="17"/>
    </row>
    <row r="29" customFormat="false" ht="14.4" hidden="false" customHeight="false" outlineLevel="0" collapsed="false">
      <c r="D29" s="18"/>
      <c r="E29" s="18"/>
      <c r="F29" s="18"/>
      <c r="G29" s="18"/>
      <c r="H29" s="18"/>
      <c r="J29" s="19"/>
    </row>
    <row r="30" customFormat="false" ht="14.4" hidden="false" customHeight="false" outlineLevel="0" collapsed="false">
      <c r="D30" s="18"/>
      <c r="E30" s="18"/>
      <c r="F30" s="18"/>
      <c r="G30" s="18"/>
      <c r="H30" s="18"/>
      <c r="J30" s="19"/>
    </row>
    <row r="31" customFormat="false" ht="14.4" hidden="false" customHeight="false" outlineLevel="0" collapsed="false">
      <c r="D31" s="18"/>
      <c r="E31" s="19"/>
    </row>
  </sheetData>
  <mergeCells count="12">
    <mergeCell ref="D1:H1"/>
    <mergeCell ref="A6:H6"/>
    <mergeCell ref="A7:J7"/>
    <mergeCell ref="A12:H12"/>
    <mergeCell ref="A13:B13"/>
    <mergeCell ref="A17:H17"/>
    <mergeCell ref="A18:J18"/>
    <mergeCell ref="A22:H22"/>
    <mergeCell ref="A23:J23"/>
    <mergeCell ref="A26:H26"/>
    <mergeCell ref="A27:H27"/>
    <mergeCell ref="A28:H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2023-03-09T13:47:09Z</dcterms:created>
  <dc:creator>Abhinav Bassi</dc:creator>
  <dc:description/>
  <dc:language>en-GB</dc:language>
  <cp:lastModifiedBy/>
  <dcterms:modified xsi:type="dcterms:W3CDTF">2023-03-23T00:27:14Z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