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450" windowWidth="14880" windowHeight="12210" tabRatio="715" activeTab="4"/>
  </bookViews>
  <sheets>
    <sheet name="1-Serie uit 0-lijst" sheetId="1" r:id="rId1"/>
    <sheet name="2-DNA voor shearen" sheetId="2" r:id="rId2"/>
    <sheet name="4-Overpipetteren naar snapcap" sheetId="3" r:id="rId3"/>
    <sheet name="5-Library met Index" sheetId="4" r:id="rId4"/>
    <sheet name="6-Indeling van de capture" sheetId="5" r:id="rId5"/>
    <sheet name="7-Berekening mengverh. captures" sheetId="6" r:id="rId6"/>
    <sheet name="8-MiSeq" sheetId="7" r:id="rId7"/>
  </sheets>
  <definedNames>
    <definedName name="_xlnm.Print_Area" localSheetId="1">'2-DNA voor shearen'!$B$9:$M$40</definedName>
    <definedName name="_xlnm.Print_Area" localSheetId="3">'5-Library met Index'!$C$5:$G$29</definedName>
  </definedNames>
  <calcPr calcId="145621"/>
</workbook>
</file>

<file path=xl/calcChain.xml><?xml version="1.0" encoding="utf-8"?>
<calcChain xmlns="http://schemas.openxmlformats.org/spreadsheetml/2006/main">
  <c r="M29" i="5" l="1"/>
  <c r="M27" i="5"/>
  <c r="M28" i="5"/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11" i="5"/>
  <c r="C17" i="2" l="1"/>
  <c r="D17" i="2"/>
  <c r="E17" i="2"/>
  <c r="F17" i="2"/>
  <c r="G17" i="2"/>
  <c r="H17" i="2" s="1"/>
  <c r="K17" i="2" s="1"/>
  <c r="C18" i="2"/>
  <c r="D18" i="2"/>
  <c r="E18" i="2"/>
  <c r="F18" i="2"/>
  <c r="G18" i="2"/>
  <c r="H18" i="2"/>
  <c r="K18" i="2" s="1"/>
  <c r="L18" i="2" s="1"/>
  <c r="C19" i="2"/>
  <c r="D19" i="2"/>
  <c r="E19" i="2"/>
  <c r="F19" i="2"/>
  <c r="G19" i="2"/>
  <c r="H19" i="2" s="1"/>
  <c r="K19" i="2" s="1"/>
  <c r="L19" i="2" s="1"/>
  <c r="C20" i="2"/>
  <c r="D20" i="2"/>
  <c r="E20" i="2"/>
  <c r="F20" i="2"/>
  <c r="G20" i="2"/>
  <c r="H20" i="2"/>
  <c r="C21" i="2"/>
  <c r="D21" i="2"/>
  <c r="E21" i="2"/>
  <c r="F21" i="2"/>
  <c r="G21" i="2"/>
  <c r="H21" i="2" s="1"/>
  <c r="K21" i="2" s="1"/>
  <c r="C22" i="2"/>
  <c r="D22" i="2"/>
  <c r="E22" i="2"/>
  <c r="F22" i="2"/>
  <c r="G22" i="2"/>
  <c r="H22" i="2"/>
  <c r="K22" i="2" s="1"/>
  <c r="L22" i="2" s="1"/>
  <c r="C23" i="2"/>
  <c r="D23" i="2"/>
  <c r="E23" i="2"/>
  <c r="F23" i="2"/>
  <c r="G23" i="2"/>
  <c r="H23" i="2" s="1"/>
  <c r="K23" i="2" s="1"/>
  <c r="L23" i="2" s="1"/>
  <c r="C24" i="2"/>
  <c r="D24" i="2"/>
  <c r="E24" i="2"/>
  <c r="F24" i="2"/>
  <c r="G24" i="2"/>
  <c r="H24" i="2"/>
  <c r="K24" i="2" s="1"/>
  <c r="L24" i="2" s="1"/>
  <c r="C25" i="2"/>
  <c r="D25" i="2"/>
  <c r="E25" i="2"/>
  <c r="F25" i="2"/>
  <c r="G25" i="2"/>
  <c r="H25" i="2" s="1"/>
  <c r="K25" i="2" s="1"/>
  <c r="C26" i="2"/>
  <c r="D26" i="2"/>
  <c r="E26" i="2"/>
  <c r="F26" i="2"/>
  <c r="G26" i="2"/>
  <c r="H26" i="2" s="1"/>
  <c r="K26" i="2" s="1"/>
  <c r="L26" i="2" s="1"/>
  <c r="C27" i="2"/>
  <c r="D27" i="2"/>
  <c r="E27" i="2"/>
  <c r="F27" i="2"/>
  <c r="G27" i="2"/>
  <c r="H27" i="2" s="1"/>
  <c r="K27" i="2" s="1"/>
  <c r="L27" i="2" s="1"/>
  <c r="C28" i="2"/>
  <c r="D28" i="2"/>
  <c r="E28" i="2"/>
  <c r="F28" i="2"/>
  <c r="G28" i="2"/>
  <c r="H28" i="2"/>
  <c r="K28" i="2" s="1"/>
  <c r="L28" i="2" s="1"/>
  <c r="C29" i="2"/>
  <c r="D29" i="2"/>
  <c r="E29" i="2"/>
  <c r="F29" i="2"/>
  <c r="G29" i="2"/>
  <c r="H29" i="2" s="1"/>
  <c r="K29" i="2" s="1"/>
  <c r="C30" i="2"/>
  <c r="D30" i="2"/>
  <c r="E30" i="2"/>
  <c r="F30" i="2"/>
  <c r="G30" i="2"/>
  <c r="H30" i="2"/>
  <c r="K30" i="2" s="1"/>
  <c r="L30" i="2" s="1"/>
  <c r="C31" i="2"/>
  <c r="D31" i="2"/>
  <c r="E31" i="2"/>
  <c r="F31" i="2"/>
  <c r="G31" i="2"/>
  <c r="H31" i="2" s="1"/>
  <c r="K31" i="2" s="1"/>
  <c r="L31" i="2" s="1"/>
  <c r="C32" i="2"/>
  <c r="D32" i="2"/>
  <c r="E32" i="2"/>
  <c r="F32" i="2"/>
  <c r="G32" i="2"/>
  <c r="H32" i="2"/>
  <c r="K32" i="2" s="1"/>
  <c r="L32" i="2" s="1"/>
  <c r="C33" i="2"/>
  <c r="D33" i="2"/>
  <c r="E33" i="2"/>
  <c r="F33" i="2"/>
  <c r="G33" i="2"/>
  <c r="H33" i="2" s="1"/>
  <c r="K33" i="2" s="1"/>
  <c r="C34" i="2"/>
  <c r="D34" i="2"/>
  <c r="E34" i="2"/>
  <c r="F34" i="2"/>
  <c r="G34" i="2"/>
  <c r="H34" i="2" s="1"/>
  <c r="K34" i="2" s="1"/>
  <c r="L34" i="2" s="1"/>
  <c r="C35" i="2"/>
  <c r="D35" i="2"/>
  <c r="E35" i="2"/>
  <c r="F35" i="2"/>
  <c r="G35" i="2"/>
  <c r="H35" i="2" s="1"/>
  <c r="K35" i="2" s="1"/>
  <c r="L35" i="2" s="1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K38" i="2" s="1"/>
  <c r="L38" i="2" s="1"/>
  <c r="C39" i="2"/>
  <c r="D39" i="2"/>
  <c r="E39" i="2"/>
  <c r="F39" i="2"/>
  <c r="G39" i="2"/>
  <c r="H39" i="2"/>
  <c r="C40" i="2"/>
  <c r="D40" i="2"/>
  <c r="E40" i="2"/>
  <c r="F40" i="2"/>
  <c r="G40" i="2"/>
  <c r="H40" i="2"/>
  <c r="K40" i="2" s="1"/>
  <c r="L40" i="2" s="1"/>
  <c r="H44" i="2"/>
  <c r="H45" i="2"/>
  <c r="H46" i="2"/>
  <c r="K46" i="2" s="1"/>
  <c r="L46" i="2" s="1"/>
  <c r="H47" i="2"/>
  <c r="H48" i="2"/>
  <c r="H49" i="2"/>
  <c r="K49" i="2" s="1"/>
  <c r="L49" i="2" s="1"/>
  <c r="H50" i="2"/>
  <c r="J17" i="2"/>
  <c r="J18" i="2"/>
  <c r="J19" i="2"/>
  <c r="J20" i="2"/>
  <c r="K20" i="2"/>
  <c r="L20" i="2" s="1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K36" i="2"/>
  <c r="L36" i="2" s="1"/>
  <c r="J37" i="2"/>
  <c r="K37" i="2"/>
  <c r="J38" i="2"/>
  <c r="J39" i="2"/>
  <c r="K39" i="2"/>
  <c r="L39" i="2"/>
  <c r="J40" i="2"/>
  <c r="J44" i="2"/>
  <c r="L44" i="2" s="1"/>
  <c r="K44" i="2"/>
  <c r="J45" i="2"/>
  <c r="K45" i="2"/>
  <c r="L45" i="2" s="1"/>
  <c r="J46" i="2"/>
  <c r="J47" i="2"/>
  <c r="K47" i="2"/>
  <c r="L47" i="2" s="1"/>
  <c r="J48" i="2"/>
  <c r="K48" i="2"/>
  <c r="J49" i="2"/>
  <c r="J50" i="2"/>
  <c r="K50" i="2"/>
  <c r="L50" i="2"/>
  <c r="L33" i="2" l="1"/>
  <c r="L25" i="2"/>
  <c r="L17" i="2"/>
  <c r="L48" i="2"/>
  <c r="L37" i="2"/>
  <c r="L29" i="2"/>
  <c r="L21" i="2"/>
  <c r="G11" i="6"/>
  <c r="G26" i="7" l="1"/>
  <c r="H16" i="6" l="1"/>
  <c r="A22" i="7" s="1"/>
  <c r="G16" i="6" l="1"/>
  <c r="A21" i="7" s="1"/>
  <c r="I16" i="6"/>
  <c r="A23" i="7" s="1"/>
  <c r="D26" i="7" l="1"/>
  <c r="F26" i="7" s="1"/>
  <c r="L19" i="6"/>
  <c r="L16" i="6"/>
  <c r="A26" i="7" s="1"/>
  <c r="G25" i="7" l="1"/>
  <c r="G24" i="7"/>
  <c r="K16" i="6"/>
  <c r="A25" i="7" s="1"/>
  <c r="J16" i="6"/>
  <c r="A24" i="7" s="1"/>
  <c r="F16" i="6"/>
  <c r="A20" i="7" s="1"/>
  <c r="E16" i="6"/>
  <c r="A19" i="7" s="1"/>
  <c r="D16" i="6"/>
  <c r="C16" i="6"/>
  <c r="B16" i="6"/>
  <c r="A16" i="7" s="1"/>
  <c r="D24" i="7"/>
  <c r="F24" i="7" s="1"/>
  <c r="D25" i="7"/>
  <c r="F25" i="7" s="1"/>
  <c r="K19" i="6"/>
  <c r="J19" i="6"/>
  <c r="D34" i="5" l="1"/>
  <c r="E29" i="4"/>
  <c r="G29" i="4"/>
  <c r="E34" i="5" s="1"/>
  <c r="B27" i="3"/>
  <c r="C27" i="3"/>
  <c r="B40" i="2"/>
  <c r="M40" i="2"/>
  <c r="C34" i="5" l="1"/>
  <c r="J29" i="4"/>
  <c r="D31" i="5"/>
  <c r="D32" i="5"/>
  <c r="D33" i="5"/>
  <c r="E26" i="4"/>
  <c r="G26" i="4"/>
  <c r="E31" i="5" s="1"/>
  <c r="E27" i="4"/>
  <c r="G27" i="4"/>
  <c r="E32" i="5" s="1"/>
  <c r="E28" i="4"/>
  <c r="G28" i="4"/>
  <c r="E33" i="5" s="1"/>
  <c r="B24" i="3"/>
  <c r="C24" i="3"/>
  <c r="B25" i="3"/>
  <c r="C25" i="3"/>
  <c r="B26" i="3"/>
  <c r="C26" i="3"/>
  <c r="B37" i="2"/>
  <c r="M37" i="2"/>
  <c r="B38" i="2"/>
  <c r="M38" i="2"/>
  <c r="B39" i="2"/>
  <c r="M39" i="2"/>
  <c r="C31" i="5" l="1"/>
  <c r="J26" i="4"/>
  <c r="C33" i="5"/>
  <c r="J28" i="4"/>
  <c r="C32" i="5"/>
  <c r="J27" i="4"/>
  <c r="B36" i="2"/>
  <c r="B27" i="2"/>
  <c r="B22" i="2"/>
  <c r="B20" i="2"/>
  <c r="M50" i="2"/>
  <c r="G23" i="7" l="1"/>
  <c r="G22" i="7"/>
  <c r="G21" i="7"/>
  <c r="D21" i="7"/>
  <c r="F21" i="7" s="1"/>
  <c r="D22" i="7"/>
  <c r="F22" i="7" s="1"/>
  <c r="D23" i="7"/>
  <c r="F23" i="7" s="1"/>
  <c r="F19" i="6"/>
  <c r="E19" i="6"/>
  <c r="C19" i="6"/>
  <c r="B19" i="6"/>
  <c r="H19" i="6"/>
  <c r="I19" i="6"/>
  <c r="G19" i="6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J7" i="4" s="1"/>
  <c r="E8" i="4"/>
  <c r="J8" i="4" s="1"/>
  <c r="E9" i="4"/>
  <c r="J9" i="4" s="1"/>
  <c r="E10" i="4"/>
  <c r="J10" i="4" s="1"/>
  <c r="E11" i="4"/>
  <c r="J11" i="4" s="1"/>
  <c r="E12" i="4"/>
  <c r="J12" i="4" s="1"/>
  <c r="E13" i="4"/>
  <c r="J13" i="4" s="1"/>
  <c r="E14" i="4"/>
  <c r="J14" i="4" s="1"/>
  <c r="E15" i="4"/>
  <c r="J15" i="4" s="1"/>
  <c r="E16" i="4"/>
  <c r="J16" i="4" s="1"/>
  <c r="E17" i="4"/>
  <c r="J17" i="4" s="1"/>
  <c r="E18" i="4"/>
  <c r="J18" i="4" s="1"/>
  <c r="E19" i="4"/>
  <c r="J19" i="4" s="1"/>
  <c r="E20" i="4"/>
  <c r="J20" i="4" s="1"/>
  <c r="E21" i="4"/>
  <c r="J21" i="4" s="1"/>
  <c r="E22" i="4"/>
  <c r="J22" i="4" s="1"/>
  <c r="E23" i="4"/>
  <c r="J23" i="4" s="1"/>
  <c r="E24" i="4"/>
  <c r="J24" i="4" s="1"/>
  <c r="E25" i="4"/>
  <c r="J25" i="4" s="1"/>
  <c r="E6" i="4"/>
  <c r="J6" i="4" s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M34" i="2"/>
  <c r="M45" i="2"/>
  <c r="M46" i="2"/>
  <c r="M47" i="2"/>
  <c r="M48" i="2"/>
  <c r="M49" i="2"/>
  <c r="M44" i="2"/>
  <c r="D19" i="6" l="1"/>
  <c r="G16" i="7" l="1"/>
  <c r="G17" i="7"/>
  <c r="G18" i="7"/>
  <c r="G19" i="7"/>
  <c r="G20" i="7"/>
  <c r="D19" i="7"/>
  <c r="F19" i="7" s="1"/>
  <c r="D20" i="7"/>
  <c r="F20" i="7" s="1"/>
  <c r="D18" i="7" l="1"/>
  <c r="F18" i="7" s="1"/>
  <c r="C12" i="5" l="1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11" i="5"/>
  <c r="D11" i="5"/>
  <c r="E11" i="5"/>
  <c r="B5" i="3" l="1"/>
  <c r="B13" i="3"/>
  <c r="B14" i="3"/>
  <c r="B15" i="3"/>
  <c r="B16" i="3"/>
  <c r="B17" i="3"/>
  <c r="B18" i="3"/>
  <c r="B19" i="3"/>
  <c r="B20" i="3"/>
  <c r="B21" i="3"/>
  <c r="B22" i="3"/>
  <c r="B23" i="3"/>
  <c r="B4" i="3"/>
  <c r="C5" i="3" l="1"/>
  <c r="C13" i="3"/>
  <c r="C14" i="3"/>
  <c r="C15" i="3"/>
  <c r="C16" i="3"/>
  <c r="C17" i="3"/>
  <c r="C18" i="3"/>
  <c r="C19" i="3"/>
  <c r="C20" i="3"/>
  <c r="C21" i="3"/>
  <c r="C22" i="3"/>
  <c r="C23" i="3"/>
  <c r="C4" i="3"/>
  <c r="M18" i="2" l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36" i="2"/>
  <c r="M17" i="2"/>
  <c r="B18" i="2"/>
  <c r="B19" i="2"/>
  <c r="B21" i="2"/>
  <c r="B23" i="2"/>
  <c r="B24" i="2"/>
  <c r="B25" i="2"/>
  <c r="B26" i="2"/>
  <c r="B28" i="2"/>
  <c r="B29" i="2"/>
  <c r="B30" i="2"/>
  <c r="B31" i="2"/>
  <c r="B32" i="2"/>
  <c r="B33" i="2"/>
  <c r="B34" i="2"/>
  <c r="B35" i="2"/>
  <c r="B17" i="2"/>
  <c r="D16" i="7"/>
  <c r="F16" i="7" s="1"/>
  <c r="D17" i="7"/>
  <c r="F17" i="7" s="1"/>
  <c r="A18" i="7"/>
  <c r="A17" i="7"/>
  <c r="A14" i="7"/>
  <c r="A8" i="6"/>
  <c r="A8" i="5"/>
  <c r="A1" i="4"/>
  <c r="A1" i="3"/>
  <c r="B9" i="2"/>
</calcChain>
</file>

<file path=xl/sharedStrings.xml><?xml version="1.0" encoding="utf-8"?>
<sst xmlns="http://schemas.openxmlformats.org/spreadsheetml/2006/main" count="555" uniqueCount="374">
  <si>
    <t>Genesis exp.nr:</t>
  </si>
  <si>
    <t>MiSeq DNA</t>
  </si>
  <si>
    <t>Pakket</t>
  </si>
  <si>
    <t>Sanger DNA</t>
  </si>
  <si>
    <t>2: DNA voor shearen</t>
  </si>
  <si>
    <t>afwijkende berekening dan aangegeven staat bovenin de kolom, voor het overpipetteren in crimpcap</t>
  </si>
  <si>
    <t>afwijkende berekening dan aangegeven staat bovenin de kolom, voor het overpipetteren uit het stock DNA</t>
  </si>
  <si>
    <t>Gebruik hiervoor Low-binding eppen!</t>
  </si>
  <si>
    <t>D-nummer</t>
  </si>
  <si>
    <t>Locatie</t>
  </si>
  <si>
    <t>Conc. Nanodrop</t>
  </si>
  <si>
    <t>DNA</t>
  </si>
  <si>
    <t>Capture</t>
  </si>
  <si>
    <t>Volume capture (µl)</t>
  </si>
  <si>
    <t>Blokker mix</t>
  </si>
  <si>
    <t>Capture grootte (kb):</t>
  </si>
  <si>
    <t>Totaal aantal kb:</t>
  </si>
  <si>
    <t>Verhouding captures:</t>
  </si>
  <si>
    <t>Calculations</t>
  </si>
  <si>
    <t>Molar conversions</t>
  </si>
  <si>
    <t>To convert pg/uL into pmol</t>
  </si>
  <si>
    <t>[pg/uL Library] x (10^6/1) x (1/660) x (1/size bp)</t>
  </si>
  <si>
    <t>500 pmol = ws</t>
  </si>
  <si>
    <t>To convert pmol into pg/uL</t>
  </si>
  <si>
    <t>[Library pmol] x (660/1) x (1/10^6) x size bp</t>
  </si>
  <si>
    <t>Qubit conc  (ng/ul)</t>
  </si>
  <si>
    <t>Mengverhouding Captures</t>
  </si>
  <si>
    <t>Volume Capture (ul)</t>
  </si>
  <si>
    <t>Sample</t>
  </si>
  <si>
    <t>Average size</t>
  </si>
  <si>
    <t>Amount pmol</t>
  </si>
  <si>
    <t>Library ul</t>
  </si>
  <si>
    <t>Low TE ul</t>
  </si>
  <si>
    <t>5: Library met Index</t>
  </si>
  <si>
    <t>6:Indeling van de Capture</t>
  </si>
  <si>
    <t>7: Berekening mengverhouding Captures</t>
  </si>
  <si>
    <t>8: MiSeq</t>
  </si>
  <si>
    <t>Datum invoer</t>
  </si>
  <si>
    <t>Dnummer</t>
  </si>
  <si>
    <t>Concentratie DNA ng/ul</t>
  </si>
  <si>
    <t>Volume aanwezig</t>
  </si>
  <si>
    <t>Totaal aanwezig</t>
  </si>
  <si>
    <t>Pellet lokatie</t>
  </si>
  <si>
    <t>Qubit ng/µl</t>
  </si>
  <si>
    <t>4 µg = ? µl</t>
  </si>
  <si>
    <r>
      <t xml:space="preserve">Kopieer hieronder op A7 de serie uit de 0-lijst! </t>
    </r>
    <r>
      <rPr>
        <b/>
        <sz val="11"/>
        <color indexed="10"/>
        <rFont val="Arial"/>
        <family val="2"/>
      </rPr>
      <t xml:space="preserve">Sorteer deze eerst op volgorde Gen en dan van D-nummer. </t>
    </r>
  </si>
  <si>
    <t>Dnummer MAXWELL en gen worden doorgelinkt naar tabblad 3-DNA voor Sanger SEQ</t>
  </si>
  <si>
    <t>Na het invullen van dit tabblad geen veranderingen meer aanbrengen in tabblad 1-Serie uit 0-lijst</t>
  </si>
  <si>
    <t>8 µg = ? µl stock DNA</t>
  </si>
  <si>
    <t>2 ug = ? ul</t>
  </si>
  <si>
    <t xml:space="preserve">Uitgevoerd door: </t>
  </si>
  <si>
    <t>Serie</t>
  </si>
  <si>
    <t>Opmerkingen worden doorgelinkt naar tabblad 2 - DNA voor shearen en tabblad 3 - DNA voor Sanger SEQ</t>
  </si>
  <si>
    <t>4 µg = ? µl stock DNA</t>
  </si>
  <si>
    <t>Berekeningen:</t>
  </si>
  <si>
    <t>2 µg = ? µl</t>
  </si>
  <si>
    <t>ul aanwezit in epje</t>
  </si>
  <si>
    <t>10 ul dH2O + x ul stock DNA (kolom G) - 2 ul voor meten op de Qubit</t>
  </si>
  <si>
    <t>volume over in epje</t>
  </si>
  <si>
    <t>ul TE toevoegen tot 125 ul</t>
  </si>
  <si>
    <t xml:space="preserve">8 µg = ? µl stock DNA </t>
  </si>
  <si>
    <t>kolom H</t>
  </si>
  <si>
    <t>kolom J</t>
  </si>
  <si>
    <t>kolom K</t>
  </si>
  <si>
    <t>kolom L</t>
  </si>
  <si>
    <t>kolom M</t>
  </si>
  <si>
    <t>kolom N</t>
  </si>
  <si>
    <t>=</t>
  </si>
  <si>
    <t>D-nummer en Gen worden doorgelinkt naar tabblad 2-DNA voor shearen en tabblad 4 - Overpipetteren naar crimpcap</t>
  </si>
  <si>
    <t>96 wells plaat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</si>
  <si>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</si>
  <si>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</si>
  <si>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</si>
  <si>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</si>
  <si>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</si>
  <si>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</si>
  <si>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</si>
  <si>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</si>
  <si>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</si>
  <si>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</si>
  <si>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</si>
  <si>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</si>
  <si>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</si>
  <si>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</si>
  <si>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</si>
  <si>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</si>
  <si>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</si>
  <si>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</si>
  <si>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</si>
  <si>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</si>
  <si>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</si>
  <si>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</si>
  <si>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</si>
  <si>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</si>
  <si>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</si>
  <si>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</si>
  <si>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</si>
  <si>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</si>
  <si>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</si>
  <si>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</si>
  <si>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</si>
  <si>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</si>
  <si>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</si>
  <si>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</si>
  <si>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</si>
  <si>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</si>
  <si>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</si>
  <si>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</si>
  <si>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</si>
  <si>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</si>
  <si>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</si>
  <si>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</si>
  <si>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</si>
  <si>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</si>
  <si>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</si>
  <si>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</si>
  <si>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</si>
  <si>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</si>
  <si>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</si>
  <si>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</si>
  <si>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</si>
  <si>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</si>
  <si>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</si>
  <si>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</si>
  <si>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</si>
  <si>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</si>
  <si>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</si>
  <si>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</si>
  <si>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</si>
  <si>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</si>
  <si>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</si>
  <si>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</si>
  <si>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</si>
  <si>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</si>
  <si>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</si>
  <si>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</si>
  <si>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</si>
  <si>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</si>
  <si>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</si>
  <si>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</si>
  <si>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</si>
  <si>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</si>
  <si>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</si>
  <si>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</si>
  <si>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</si>
  <si>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</si>
  <si>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</si>
  <si>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</si>
  <si>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</si>
  <si>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</si>
  <si>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</si>
  <si>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</si>
  <si>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</si>
  <si>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</si>
  <si>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</si>
  <si>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</si>
  <si>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</si>
  <si>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</si>
  <si>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</si>
  <si>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</si>
  <si>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</si>
  <si>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</si>
  <si>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</si>
  <si>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</si>
  <si>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</si>
  <si>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</si>
  <si>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D-nr</t>
  </si>
  <si>
    <t>Berekeningen</t>
  </si>
  <si>
    <t xml:space="preserve">kolom G </t>
  </si>
  <si>
    <t>8000 ng / conc. Nanodrop</t>
  </si>
  <si>
    <t>4000 ng / conc. Nanodrop</t>
  </si>
  <si>
    <t>4000 ng / conc. Qubit</t>
  </si>
  <si>
    <t>2000 ng / conc. Qubit</t>
  </si>
  <si>
    <t>ul aanwezig in epje (kolom L) - ul wat nodig is voor 4 ug DNA (kolom J)</t>
  </si>
  <si>
    <t>125 - ul wat nodig is voor 4 ug DNA (kolom J)</t>
  </si>
  <si>
    <t>aantal patienten * capture grootte</t>
  </si>
  <si>
    <t>Verhouding captures</t>
  </si>
  <si>
    <t>totaal aantal kb / kleinste capture</t>
  </si>
  <si>
    <t>Volume capture:</t>
  </si>
  <si>
    <t>1000 ng / aantal aanvragen op de capture / concentratie Qubit</t>
  </si>
  <si>
    <t>Over aan volume in epje (4 ug DNA)</t>
  </si>
  <si>
    <t>Over aan volume in epje (2 ug DNA)</t>
  </si>
  <si>
    <t>ul TE toevoegen tot 125 ul  (4 ug DNA)</t>
  </si>
  <si>
    <t>ul TE toevoegen tot 125 ul (2 ug DNA)</t>
  </si>
  <si>
    <t>x 3</t>
  </si>
  <si>
    <t>factor die nodig is voor voldoende reads:</t>
  </si>
  <si>
    <t>Werkelijk aantal patiënten:</t>
  </si>
  <si>
    <t>Totaal aantal kb =</t>
  </si>
  <si>
    <t>Aantal patiënten x capture grootte</t>
  </si>
  <si>
    <t>Verhouding capture =</t>
  </si>
  <si>
    <t>Totaal aantal kb delen door de kleinste capture die meegenomen wordt</t>
  </si>
  <si>
    <t xml:space="preserve">Start: </t>
  </si>
  <si>
    <t>2 ug DNA</t>
  </si>
  <si>
    <t>Locatie gesheared DNA</t>
  </si>
  <si>
    <t>Index</t>
  </si>
  <si>
    <t>mengverhouding Capture x zelf ingesteld volume (Library ul) van de kleinste capture</t>
  </si>
  <si>
    <t>4 ug DNA (voor 2 ug zie tabel hieronder)</t>
  </si>
  <si>
    <t>50.000 pmol stock</t>
  </si>
  <si>
    <t>Versiebeheer captures</t>
  </si>
  <si>
    <r>
      <t>en welke pakketten samen op een capture staan (</t>
    </r>
    <r>
      <rPr>
        <i/>
        <sz val="11"/>
        <color theme="1"/>
        <rFont val="Arial"/>
        <family val="2"/>
      </rPr>
      <t>G:\divg\KlinischeGenetica\DNA\Aandoeningen\NGS\DOCUMENTEN</t>
    </r>
    <r>
      <rPr>
        <sz val="11"/>
        <color theme="1"/>
        <rFont val="Arial"/>
        <family val="2"/>
      </rPr>
      <t>)</t>
    </r>
  </si>
  <si>
    <t xml:space="preserve">hierin is informatie over de captures te vinden zoals de grootte, welke genen, welke versie in gebruik is </t>
  </si>
  <si>
    <t>Locatie library DNA</t>
  </si>
  <si>
    <t>SO --&gt; 2 ug DNA</t>
  </si>
  <si>
    <t>Standaard wordt er 1 ug DNA op een capture gedaan, de onderstaande captures zijn uitzonderingen:</t>
  </si>
  <si>
    <t>Snapcap</t>
  </si>
  <si>
    <t>4: Overpipetteren naar Snapcap</t>
  </si>
  <si>
    <t xml:space="preserve">Pakket: </t>
  </si>
  <si>
    <t>CHCv1</t>
  </si>
  <si>
    <t>Pre-conceptie panel</t>
  </si>
  <si>
    <t>BHv3</t>
  </si>
  <si>
    <t>PCOv2</t>
  </si>
  <si>
    <t>Let op! Dit tabblad wordt gebuikt om de samplesheet te maken voor de MiSeq. Zorg dat alle gegevens kloppen!</t>
  </si>
  <si>
    <t>Er mogen bijvoorbeeld geen D-nrs meer tussen staan die uit de serie gehaald zijn e.d.</t>
  </si>
  <si>
    <t>Library  Fluorstar (ng/µl)</t>
  </si>
  <si>
    <t>NEUROv4</t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</si>
  <si>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SO (Segmental Overgrowth)</t>
    </r>
    <r>
      <rPr>
        <sz val="10"/>
        <color theme="1"/>
        <rFont val="Arial"/>
        <family val="2"/>
      </rPr>
      <t xml:space="preserve"> moet diep gesequenced worden vanwege de detectie van somatische mutaties en wordt dus hoger ingemengd</t>
    </r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</si>
  <si>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COW (Cowden)</t>
    </r>
    <r>
      <rPr>
        <sz val="10"/>
        <color theme="1"/>
        <rFont val="Arial"/>
        <family val="2"/>
      </rPr>
      <t>, zit op dezelfde capture als SO maar hoeft niet diep gesequenced te worden en wordt dus niet hoger ingemengd.</t>
    </r>
  </si>
  <si>
    <r>
      <t>SOv2</t>
    </r>
    <r>
      <rPr>
        <b/>
        <sz val="10"/>
        <color rgb="FFFF0000"/>
        <rFont val="Arial"/>
        <family val="2"/>
      </rPr>
      <t>*</t>
    </r>
  </si>
  <si>
    <t>Aanmelding FX</t>
  </si>
  <si>
    <r>
      <t>COWv2</t>
    </r>
    <r>
      <rPr>
        <b/>
        <sz val="10"/>
        <color rgb="FFFF0000"/>
        <rFont val="Arial"/>
        <family val="2"/>
      </rPr>
      <t>*</t>
    </r>
  </si>
  <si>
    <t>PAKKET</t>
  </si>
  <si>
    <t>plaats</t>
  </si>
  <si>
    <t>MATERIAAL soort</t>
  </si>
  <si>
    <t>Volume verdunning</t>
  </si>
  <si>
    <t>UG verdunning</t>
  </si>
  <si>
    <t>Opmerkingen</t>
  </si>
  <si>
    <t>µl aanwezig in epje (25 ul H2O + 4 ug DNA)</t>
  </si>
  <si>
    <t>µl aanwezig in epje (25 ul H2O + 2 ug DNA)</t>
  </si>
  <si>
    <t>SCDv6</t>
  </si>
  <si>
    <t>Cup name (Sample + Adapter)</t>
  </si>
  <si>
    <t>CMv15</t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</si>
  <si>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SO (Segmental Overgrowth)</t>
    </r>
    <r>
      <rPr>
        <sz val="10"/>
        <rFont val="Arial"/>
        <family val="2"/>
      </rPr>
      <t xml:space="preserve">, </t>
    </r>
    <r>
      <rPr>
        <sz val="10"/>
        <color theme="1"/>
        <rFont val="Arial"/>
        <family val="2"/>
      </rPr>
      <t>moet diep gesequenced worden vanwege de detectie van somatische mutaties en wordt dus hoger ingemengd</t>
    </r>
  </si>
  <si>
    <r>
      <rPr>
        <sz val="10"/>
        <color rgb="FFFF0000"/>
        <rFont val="Arial"/>
        <family val="2"/>
      </rPr>
      <t xml:space="preserve">* </t>
    </r>
    <r>
      <rPr>
        <b/>
        <sz val="10"/>
        <color rgb="FFFF0000"/>
        <rFont val="Arial"/>
        <family val="2"/>
      </rPr>
      <t>CWD (Cowden)</t>
    </r>
    <r>
      <rPr>
        <sz val="10"/>
        <color theme="1"/>
        <rFont val="Arial"/>
        <family val="2"/>
      </rPr>
      <t>, zit op dezelfde capture als SO maar hoeft niet diep gesequenced te worden en wordt dus niet hoger ingemengd.</t>
    </r>
  </si>
  <si>
    <t>MBSv4</t>
  </si>
  <si>
    <t>Metabool</t>
  </si>
  <si>
    <t>CMT</t>
  </si>
  <si>
    <t>LYMPHv4</t>
  </si>
  <si>
    <t>Arthrogrypose
Vaatmalformatie
Polypose</t>
  </si>
  <si>
    <t>AGPv5/VMv4/PPv4</t>
  </si>
  <si>
    <t>Hypo-thyreodie (HT) / cholestase</t>
  </si>
  <si>
    <t>Aritmie</t>
  </si>
  <si>
    <t>Cardiomyopathie 
(CM/TTN)</t>
  </si>
  <si>
    <t>Lymph-
oedeem</t>
  </si>
  <si>
    <t>Segmental
Overgrowth</t>
  </si>
  <si>
    <t>Cowden</t>
  </si>
  <si>
    <t>Blindheid</t>
  </si>
  <si>
    <t>Plaats</t>
  </si>
  <si>
    <t>Opmerking</t>
  </si>
  <si>
    <t>17D8479</t>
  </si>
  <si>
    <t>NGS-ARTM</t>
  </si>
  <si>
    <t>MISEQ004</t>
  </si>
  <si>
    <t>B06</t>
  </si>
  <si>
    <t>ROBOT</t>
  </si>
  <si>
    <t>17D8513</t>
  </si>
  <si>
    <t>C07</t>
  </si>
  <si>
    <t>MISEQ003</t>
  </si>
  <si>
    <t>17D8265</t>
  </si>
  <si>
    <t>17D8263</t>
  </si>
  <si>
    <t>17D6428</t>
  </si>
  <si>
    <t>MISEQ002</t>
  </si>
  <si>
    <t>B02</t>
  </si>
  <si>
    <t>17D5286</t>
  </si>
  <si>
    <t>H01</t>
  </si>
  <si>
    <t>17D8511</t>
  </si>
  <si>
    <t>A08</t>
  </si>
  <si>
    <t>17D8256</t>
  </si>
  <si>
    <t>H09</t>
  </si>
  <si>
    <t>17D7909</t>
  </si>
  <si>
    <t>MISEQ001</t>
  </si>
  <si>
    <t>13D6928</t>
  </si>
  <si>
    <t>leeg</t>
  </si>
  <si>
    <t>17D7440</t>
  </si>
  <si>
    <t>MAX SEV Blood KIT</t>
  </si>
  <si>
    <t>17D7812</t>
  </si>
  <si>
    <t>H07</t>
  </si>
  <si>
    <t>17D7895</t>
  </si>
  <si>
    <t>17D7947</t>
  </si>
  <si>
    <t>17D7819</t>
  </si>
  <si>
    <t>17D7964</t>
  </si>
  <si>
    <t>17D8475</t>
  </si>
  <si>
    <t>NGS-LQT</t>
  </si>
  <si>
    <t>H03</t>
  </si>
  <si>
    <t>17D8466</t>
  </si>
  <si>
    <t>A04</t>
  </si>
  <si>
    <t>17D8267</t>
  </si>
  <si>
    <t>E02</t>
  </si>
  <si>
    <t>MiSeq Exp 250</t>
  </si>
  <si>
    <t>handmatige library. plaat 38 E12, bc 9, conc: 34,8 ng/µl</t>
  </si>
  <si>
    <t>opgezuiverd DNA (1 ug)</t>
  </si>
  <si>
    <t>opgezuiverd DNA (4,7 ug)</t>
  </si>
  <si>
    <t>opgezuiverd DNA (2,5 ug)</t>
  </si>
  <si>
    <t>opgezuiverd DNA (4,2 ug)</t>
  </si>
  <si>
    <t>opgezuiverd DNA (3,7ug)</t>
  </si>
  <si>
    <t>opgezuiverd DNA (3,6 ug)</t>
  </si>
  <si>
    <t>a</t>
  </si>
  <si>
    <t>b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</si>
  <si>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</si>
  <si>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</si>
  <si>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</si>
  <si>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</si>
  <si>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</si>
  <si>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</si>
  <si>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</si>
  <si>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</si>
  <si>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</si>
  <si>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</si>
  <si>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</si>
  <si>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</si>
  <si>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</si>
  <si>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</si>
  <si>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</si>
  <si>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</si>
  <si>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sj9</t>
  </si>
  <si>
    <t>sj10</t>
  </si>
  <si>
    <t>sj11</t>
  </si>
  <si>
    <t>sj12</t>
  </si>
  <si>
    <t>sj13</t>
  </si>
  <si>
    <t>sj14</t>
  </si>
  <si>
    <t>sj15</t>
  </si>
  <si>
    <t>sj16</t>
  </si>
  <si>
    <t>sj17</t>
  </si>
  <si>
    <t>sj18</t>
  </si>
  <si>
    <t>sj19</t>
  </si>
  <si>
    <t>sj20</t>
  </si>
  <si>
    <t>sj21</t>
  </si>
  <si>
    <t>sj22</t>
  </si>
  <si>
    <t>sj23</t>
  </si>
  <si>
    <t>sj24</t>
  </si>
  <si>
    <t>sj25</t>
  </si>
  <si>
    <t>sj26</t>
  </si>
  <si>
    <t>pl40</t>
  </si>
  <si>
    <t>5.7</t>
  </si>
  <si>
    <t>40.9</t>
  </si>
  <si>
    <t>49.3</t>
  </si>
  <si>
    <t>44.7</t>
  </si>
  <si>
    <t>55.4</t>
  </si>
  <si>
    <t>40.6</t>
  </si>
  <si>
    <t>46.0</t>
  </si>
  <si>
    <t>45.5</t>
  </si>
  <si>
    <t>46.3</t>
  </si>
  <si>
    <t>37.3</t>
  </si>
  <si>
    <t>39.0</t>
  </si>
  <si>
    <t>30.9</t>
  </si>
  <si>
    <t>45.9</t>
  </si>
  <si>
    <t>40.1</t>
  </si>
  <si>
    <t>34.3</t>
  </si>
  <si>
    <t>40.7</t>
  </si>
  <si>
    <t>39.6</t>
  </si>
  <si>
    <t>47.8</t>
  </si>
  <si>
    <t>e12</t>
  </si>
  <si>
    <t>pl38</t>
  </si>
  <si>
    <t>pl39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</si>
  <si>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</si>
  <si>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</si>
  <si>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</si>
  <si>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</si>
  <si>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</si>
  <si>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</si>
  <si>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</si>
  <si>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</si>
  <si>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</si>
  <si>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</si>
  <si>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</si>
  <si>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</si>
  <si>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</si>
  <si>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</si>
  <si>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</si>
  <si>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</si>
  <si>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</si>
  <si>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</si>
  <si>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:</t>
  </si>
  <si>
    <t>LQTtypeAv1</t>
  </si>
  <si>
    <t>SCDv6:LQTtypeAv1</t>
  </si>
  <si>
    <t>SCDv6LQTtypeAv1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</si>
</sst>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i/>
      <sz val="11"/>
      <color theme="1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7EF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79998168889431442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5690">
    <xf numFmtId="0" fontId="0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0" fontId="35" fillId="8" borderId="0" applyNumberFormat="0" applyBorder="0" applyAlignment="0" applyProtection="0"/>
    <xf numFmtId="0" fontId="25" fillId="25" borderId="43" applyNumberFormat="0" applyAlignment="0" applyProtection="0"/>
    <xf numFmtId="0" fontId="26" fillId="26" borderId="44" applyNumberFormat="0" applyAlignment="0" applyProtection="0"/>
    <xf numFmtId="0" fontId="38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12" borderId="43" applyNumberFormat="0" applyAlignment="0" applyProtection="0"/>
    <xf numFmtId="0" fontId="27" fillId="0" borderId="45" applyNumberFormat="0" applyFill="0" applyAlignment="0" applyProtection="0"/>
    <xf numFmtId="0" fontId="34" fillId="27" borderId="0" applyNumberFormat="0" applyBorder="0" applyAlignment="0" applyProtection="0"/>
    <xf numFmtId="0" fontId="1" fillId="28" borderId="42" applyNumberFormat="0" applyFont="0" applyAlignment="0" applyProtection="0"/>
    <xf numFmtId="0" fontId="37" fillId="25" borderId="4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36" fillId="0" borderId="0" applyNumberFormat="0" applyFill="0" applyBorder="0" applyAlignment="0" applyProtection="0"/>
    <xf numFmtId="0" fontId="23" fillId="0" borderId="50" applyNumberFormat="0" applyFill="0" applyAlignment="0" applyProtection="0"/>
    <xf numFmtId="0" fontId="39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0" fontId="35" fillId="8" borderId="0" applyNumberFormat="0" applyBorder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26" fillId="26" borderId="44" applyNumberFormat="0" applyAlignment="0" applyProtection="0"/>
    <xf numFmtId="0" fontId="38" fillId="0" borderId="0" applyNumberFormat="0" applyFill="0" applyBorder="0" applyAlignment="0" applyProtection="0"/>
    <xf numFmtId="0" fontId="27" fillId="0" borderId="45" applyNumberFormat="0" applyFill="0" applyAlignment="0" applyProtection="0"/>
    <xf numFmtId="0" fontId="27" fillId="0" borderId="45" applyNumberFormat="0" applyFill="0" applyAlignment="0" applyProtection="0"/>
    <xf numFmtId="0" fontId="27" fillId="0" borderId="45" applyNumberFormat="0" applyFill="0" applyAlignment="0" applyProtection="0"/>
    <xf numFmtId="0" fontId="27" fillId="0" borderId="45" applyNumberForma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31" fillId="0" borderId="46" applyNumberFormat="0" applyFill="0" applyAlignment="0" applyProtection="0"/>
    <xf numFmtId="0" fontId="31" fillId="0" borderId="46" applyNumberFormat="0" applyFill="0" applyAlignment="0" applyProtection="0"/>
    <xf numFmtId="0" fontId="31" fillId="0" borderId="46" applyNumberFormat="0" applyFill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2" fillId="0" borderId="47" applyNumberFormat="0" applyFill="0" applyAlignment="0" applyProtection="0"/>
    <xf numFmtId="0" fontId="32" fillId="0" borderId="47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45" applyNumberFormat="0" applyFill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7" fillId="25" borderId="49" applyNumberFormat="0" applyAlignment="0" applyProtection="0"/>
    <xf numFmtId="0" fontId="12" fillId="0" borderId="0"/>
    <xf numFmtId="0" fontId="2" fillId="0" borderId="0"/>
    <xf numFmtId="0" fontId="2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0" fontId="2" fillId="28" borderId="42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5" fillId="25" borderId="43" applyNumberFormat="0" applyAlignment="0" applyProtection="0"/>
    <xf numFmtId="0" fontId="26" fillId="26" borderId="44" applyNumberFormat="0" applyAlignment="0" applyProtection="0"/>
    <xf numFmtId="0" fontId="27" fillId="0" borderId="45" applyNumberFormat="0" applyFill="0" applyAlignment="0" applyProtection="0"/>
    <xf numFmtId="0" fontId="28" fillId="9" borderId="0" applyNumberFormat="0" applyBorder="0" applyAlignment="0" applyProtection="0"/>
    <xf numFmtId="0" fontId="30" fillId="12" borderId="43" applyNumberFormat="0" applyAlignment="0" applyProtection="0"/>
    <xf numFmtId="0" fontId="31" fillId="0" borderId="46" applyNumberFormat="0" applyFill="0" applyAlignment="0" applyProtection="0"/>
    <xf numFmtId="0" fontId="32" fillId="0" borderId="47" applyNumberFormat="0" applyFill="0" applyAlignment="0" applyProtection="0"/>
    <xf numFmtId="0" fontId="33" fillId="0" borderId="48" applyNumberFormat="0" applyFill="0" applyAlignment="0" applyProtection="0"/>
    <xf numFmtId="0" fontId="33" fillId="0" borderId="0" applyNumberFormat="0" applyFill="0" applyBorder="0" applyAlignment="0" applyProtection="0"/>
    <xf numFmtId="0" fontId="34" fillId="27" borderId="0" applyNumberFormat="0" applyBorder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3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6" fillId="0" borderId="0" applyNumberFormat="0" applyFill="0" applyBorder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1" fillId="0" borderId="0"/>
    <xf numFmtId="0" fontId="2" fillId="28" borderId="42" applyNumberFormat="0" applyFont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37" fillId="25" borderId="49" applyNumberFormat="0" applyAlignment="0" applyProtection="0"/>
    <xf numFmtId="0" fontId="2" fillId="0" borderId="0"/>
    <xf numFmtId="0" fontId="30" fillId="12" borderId="43" applyNumberFormat="0" applyAlignment="0" applyProtection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28" borderId="4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2" fillId="0" borderId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28" borderId="42" applyNumberFormat="0" applyFont="0" applyAlignment="0" applyProtection="0"/>
    <xf numFmtId="0" fontId="1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" fillId="0" borderId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2" fillId="0" borderId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" fillId="0" borderId="0"/>
    <xf numFmtId="0" fontId="2" fillId="28" borderId="42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44" fillId="0" borderId="0"/>
    <xf numFmtId="0" fontId="44" fillId="0" borderId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1" fillId="28" borderId="42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7" fillId="25" borderId="49" applyNumberFormat="0" applyAlignment="0" applyProtection="0"/>
    <xf numFmtId="0" fontId="2" fillId="28" borderId="42" applyNumberFormat="0" applyFon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" fillId="28" borderId="42" applyNumberFormat="0" applyFont="0" applyAlignment="0" applyProtection="0"/>
    <xf numFmtId="0" fontId="12" fillId="0" borderId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37" fillId="25" borderId="49" applyNumberFormat="0" applyAlignment="0" applyProtection="0"/>
    <xf numFmtId="0" fontId="23" fillId="0" borderId="50" applyNumberFormat="0" applyFill="0" applyAlignment="0" applyProtection="0"/>
    <xf numFmtId="0" fontId="30" fillId="12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12" fillId="0" borderId="0"/>
    <xf numFmtId="0" fontId="25" fillId="25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50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5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23" fillId="0" borderId="50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1" fillId="28" borderId="42" applyNumberFormat="0" applyFont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1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37" fillId="25" borderId="49" applyNumberFormat="0" applyAlignment="0" applyProtection="0"/>
    <xf numFmtId="0" fontId="30" fillId="12" borderId="43" applyNumberForma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30" fillId="12" borderId="43" applyNumberFormat="0" applyAlignment="0" applyProtection="0"/>
    <xf numFmtId="0" fontId="2" fillId="28" borderId="42" applyNumberFormat="0" applyFon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25" fillId="25" borderId="43" applyNumberForma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1" fillId="28" borderId="42" applyNumberFormat="0" applyFont="0" applyAlignment="0" applyProtection="0"/>
    <xf numFmtId="0" fontId="2" fillId="28" borderId="42" applyNumberFormat="0" applyFont="0" applyAlignment="0" applyProtection="0"/>
    <xf numFmtId="0" fontId="25" fillId="25" borderId="43" applyNumberFormat="0" applyAlignment="0" applyProtection="0"/>
    <xf numFmtId="0" fontId="30" fillId="12" borderId="43" applyNumberFormat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23" fillId="0" borderId="50" applyNumberFormat="0" applyFill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37" fillId="25" borderId="49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</cellStyleXfs>
  <cellXfs count="330">
    <xf numFmtId="0" fontId="0" fillId="0" borderId="0" xfId="0"/>
    <xf numFmtId="0" fontId="13" fillId="0" borderId="0" xfId="0" applyFont="1"/>
    <xf numFmtId="14" fontId="14" fillId="0" borderId="0" xfId="12" applyNumberFormat="1" applyFont="1" applyFill="1" applyAlignment="1">
      <alignment horizontal="left"/>
    </xf>
    <xf numFmtId="0" fontId="2" fillId="0" borderId="0" xfId="12"/>
    <xf numFmtId="0" fontId="2" fillId="0" borderId="0" xfId="12" applyFont="1" applyFill="1"/>
    <xf numFmtId="0" fontId="2" fillId="0" borderId="0" xfId="12" applyAlignment="1">
      <alignment horizontal="center"/>
    </xf>
    <xf numFmtId="0" fontId="2" fillId="0" borderId="0" xfId="12" applyFont="1"/>
    <xf numFmtId="0" fontId="2" fillId="0" borderId="1" xfId="12" applyBorder="1"/>
    <xf numFmtId="0" fontId="4" fillId="0" borderId="0" xfId="12" applyFont="1" applyAlignment="1">
      <alignment horizontal="center"/>
    </xf>
    <xf numFmtId="0" fontId="4" fillId="0" borderId="2" xfId="12" applyFont="1" applyBorder="1" applyAlignment="1">
      <alignment horizontal="center"/>
    </xf>
    <xf numFmtId="0" fontId="3" fillId="0" borderId="4" xfId="12" applyFont="1" applyBorder="1" applyAlignment="1">
      <alignment horizontal="center"/>
    </xf>
    <xf numFmtId="0" fontId="3" fillId="0" borderId="2" xfId="12" applyFont="1" applyBorder="1" applyAlignment="1">
      <alignment horizontal="center"/>
    </xf>
    <xf numFmtId="0" fontId="3" fillId="0" borderId="5" xfId="12" applyFont="1" applyBorder="1"/>
    <xf numFmtId="0" fontId="2" fillId="0" borderId="0" xfId="12" applyFont="1" applyFill="1" applyAlignment="1">
      <alignment horizontal="center"/>
    </xf>
    <xf numFmtId="164" fontId="2" fillId="0" borderId="0" xfId="12" applyNumberFormat="1" applyFont="1" applyFill="1" applyAlignment="1">
      <alignment horizontal="center"/>
    </xf>
    <xf numFmtId="0" fontId="14" fillId="0" borderId="0" xfId="12" applyNumberFormat="1" applyFont="1"/>
    <xf numFmtId="0" fontId="14" fillId="0" borderId="0" xfId="12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3" borderId="0" xfId="0" applyFont="1" applyFill="1"/>
    <xf numFmtId="0" fontId="2" fillId="0" borderId="0" xfId="12" applyFont="1" applyFill="1" applyBorder="1" applyAlignment="1"/>
    <xf numFmtId="0" fontId="16" fillId="4" borderId="0" xfId="0" applyFont="1" applyFill="1"/>
    <xf numFmtId="0" fontId="18" fillId="0" borderId="0" xfId="0" applyFont="1"/>
    <xf numFmtId="0" fontId="2" fillId="0" borderId="16" xfId="15" applyFont="1" applyBorder="1"/>
    <xf numFmtId="0" fontId="2" fillId="0" borderId="17" xfId="15" applyFont="1" applyBorder="1"/>
    <xf numFmtId="0" fontId="3" fillId="0" borderId="7" xfId="15" applyFont="1" applyBorder="1"/>
    <xf numFmtId="0" fontId="2" fillId="0" borderId="18" xfId="15" applyFont="1" applyBorder="1"/>
    <xf numFmtId="0" fontId="3" fillId="0" borderId="5" xfId="15" applyFont="1" applyBorder="1"/>
    <xf numFmtId="0" fontId="3" fillId="0" borderId="19" xfId="15" applyFont="1" applyBorder="1"/>
    <xf numFmtId="0" fontId="2" fillId="0" borderId="21" xfId="15" applyFont="1" applyBorder="1" applyAlignment="1">
      <alignment horizontal="center"/>
    </xf>
    <xf numFmtId="0" fontId="2" fillId="0" borderId="22" xfId="12" applyFont="1" applyBorder="1" applyAlignment="1">
      <alignment horizontal="center"/>
    </xf>
    <xf numFmtId="0" fontId="2" fillId="2" borderId="12" xfId="15" applyFont="1" applyFill="1" applyBorder="1" applyAlignment="1">
      <alignment horizontal="center"/>
    </xf>
    <xf numFmtId="2" fontId="2" fillId="2" borderId="23" xfId="15" applyNumberFormat="1" applyFont="1" applyFill="1" applyBorder="1" applyAlignment="1">
      <alignment horizontal="center"/>
    </xf>
    <xf numFmtId="0" fontId="6" fillId="0" borderId="0" xfId="12" applyFont="1"/>
    <xf numFmtId="0" fontId="3" fillId="2" borderId="0" xfId="12" applyFont="1" applyFill="1" applyAlignment="1">
      <alignment horizontal="center"/>
    </xf>
    <xf numFmtId="0" fontId="3" fillId="2" borderId="0" xfId="12" applyFont="1" applyFill="1" applyAlignment="1">
      <alignment horizontal="center" wrapText="1"/>
    </xf>
    <xf numFmtId="0" fontId="2" fillId="0" borderId="24" xfId="12" applyBorder="1"/>
    <xf numFmtId="164" fontId="2" fillId="2" borderId="0" xfId="12" applyNumberFormat="1" applyFill="1"/>
    <xf numFmtId="0" fontId="3" fillId="0" borderId="0" xfId="12" applyFont="1" applyAlignment="1">
      <alignment horizontal="right"/>
    </xf>
    <xf numFmtId="1" fontId="2" fillId="2" borderId="0" xfId="12" applyNumberFormat="1" applyFill="1" applyAlignment="1">
      <alignment horizontal="center"/>
    </xf>
    <xf numFmtId="0" fontId="2" fillId="0" borderId="25" xfId="12" applyBorder="1"/>
    <xf numFmtId="0" fontId="3" fillId="0" borderId="0" xfId="12" applyFont="1" applyAlignment="1">
      <alignment wrapText="1"/>
    </xf>
    <xf numFmtId="0" fontId="2" fillId="0" borderId="14" xfId="12" applyBorder="1"/>
    <xf numFmtId="0" fontId="2" fillId="0" borderId="26" xfId="12" applyBorder="1" applyAlignment="1">
      <alignment horizontal="center"/>
    </xf>
    <xf numFmtId="0" fontId="2" fillId="0" borderId="21" xfId="12" applyBorder="1" applyAlignment="1">
      <alignment horizontal="center"/>
    </xf>
    <xf numFmtId="0" fontId="7" fillId="0" borderId="0" xfId="12" applyFont="1"/>
    <xf numFmtId="0" fontId="8" fillId="0" borderId="0" xfId="8"/>
    <xf numFmtId="1" fontId="9" fillId="0" borderId="28" xfId="8" applyNumberFormat="1" applyFont="1" applyBorder="1" applyAlignment="1">
      <alignment horizontal="center" wrapText="1"/>
    </xf>
    <xf numFmtId="164" fontId="9" fillId="0" borderId="28" xfId="8" applyNumberFormat="1" applyFont="1" applyBorder="1" applyAlignment="1">
      <alignment horizontal="center" wrapText="1"/>
    </xf>
    <xf numFmtId="0" fontId="9" fillId="0" borderId="28" xfId="8" applyFont="1" applyBorder="1" applyAlignment="1">
      <alignment horizontal="center" wrapText="1"/>
    </xf>
    <xf numFmtId="14" fontId="9" fillId="0" borderId="28" xfId="8" applyNumberFormat="1" applyFont="1" applyBorder="1" applyAlignment="1">
      <alignment horizontal="left" wrapText="1"/>
    </xf>
    <xf numFmtId="14" fontId="9" fillId="0" borderId="28" xfId="8" applyNumberFormat="1" applyFont="1" applyBorder="1" applyAlignment="1">
      <alignment horizontal="center" wrapText="1"/>
    </xf>
    <xf numFmtId="0" fontId="9" fillId="0" borderId="28" xfId="8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0" fontId="16" fillId="0" borderId="0" xfId="0" applyFont="1" applyBorder="1"/>
    <xf numFmtId="49" fontId="9" fillId="5" borderId="28" xfId="8" applyNumberFormat="1" applyFont="1" applyFill="1" applyBorder="1" applyAlignment="1">
      <alignment horizontal="center" wrapText="1"/>
    </xf>
    <xf numFmtId="0" fontId="9" fillId="5" borderId="28" xfId="8" applyFont="1" applyFill="1" applyBorder="1" applyAlignment="1">
      <alignment horizontal="center" wrapText="1"/>
    </xf>
    <xf numFmtId="0" fontId="19" fillId="0" borderId="0" xfId="0" applyFont="1"/>
    <xf numFmtId="0" fontId="9" fillId="5" borderId="28" xfId="8" applyNumberFormat="1" applyFont="1" applyFill="1" applyBorder="1" applyAlignment="1">
      <alignment horizontal="left" wrapText="1"/>
    </xf>
    <xf numFmtId="0" fontId="16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16" fillId="0" borderId="0" xfId="0" quotePrefix="1" applyFont="1" applyBorder="1"/>
    <xf numFmtId="0" fontId="16" fillId="0" borderId="9" xfId="0" applyFont="1" applyBorder="1"/>
    <xf numFmtId="0" fontId="15" fillId="0" borderId="22" xfId="0" applyFont="1" applyBorder="1"/>
    <xf numFmtId="0" fontId="16" fillId="0" borderId="0" xfId="0" applyFont="1" applyFill="1" applyBorder="1"/>
    <xf numFmtId="0" fontId="20" fillId="0" borderId="0" xfId="0" applyFont="1" applyFill="1" applyBorder="1"/>
    <xf numFmtId="0" fontId="16" fillId="0" borderId="0" xfId="0" quotePrefix="1" applyFont="1" applyFill="1" applyBorder="1" applyAlignment="1">
      <alignment horizontal="center"/>
    </xf>
    <xf numFmtId="0" fontId="20" fillId="0" borderId="0" xfId="0" applyFont="1" applyBorder="1"/>
    <xf numFmtId="49" fontId="16" fillId="5" borderId="11" xfId="0" applyNumberFormat="1" applyFont="1" applyFill="1" applyBorder="1" applyAlignment="1">
      <alignment horizontal="right"/>
    </xf>
    <xf numFmtId="0" fontId="16" fillId="5" borderId="12" xfId="0" applyFont="1" applyFill="1" applyBorder="1"/>
    <xf numFmtId="0" fontId="16" fillId="0" borderId="0" xfId="0" applyFont="1" applyAlignment="1">
      <alignment horizontal="center"/>
    </xf>
    <xf numFmtId="0" fontId="16" fillId="5" borderId="31" xfId="0" applyFont="1" applyFill="1" applyBorder="1"/>
    <xf numFmtId="0" fontId="16" fillId="5" borderId="33" xfId="0" applyFont="1" applyFill="1" applyBorder="1"/>
    <xf numFmtId="0" fontId="2" fillId="0" borderId="13" xfId="15" applyFont="1" applyBorder="1" applyAlignment="1">
      <alignment horizontal="center"/>
    </xf>
    <xf numFmtId="0" fontId="2" fillId="0" borderId="36" xfId="12" applyFont="1" applyBorder="1" applyAlignment="1">
      <alignment horizontal="center"/>
    </xf>
    <xf numFmtId="2" fontId="2" fillId="2" borderId="30" xfId="15" applyNumberFormat="1" applyFont="1" applyFill="1" applyBorder="1" applyAlignment="1">
      <alignment horizontal="center"/>
    </xf>
    <xf numFmtId="0" fontId="2" fillId="6" borderId="36" xfId="15" applyFont="1" applyFill="1" applyBorder="1" applyAlignment="1">
      <alignment horizontal="center"/>
    </xf>
    <xf numFmtId="0" fontId="18" fillId="0" borderId="15" xfId="0" applyFont="1" applyBorder="1"/>
    <xf numFmtId="0" fontId="3" fillId="6" borderId="0" xfId="12" applyFont="1" applyFill="1" applyAlignment="1">
      <alignment horizontal="center"/>
    </xf>
    <xf numFmtId="164" fontId="2" fillId="0" borderId="0" xfId="12" applyNumberFormat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36" xfId="0" applyFont="1" applyBorder="1"/>
    <xf numFmtId="0" fontId="18" fillId="6" borderId="36" xfId="0" applyFont="1" applyFill="1" applyBorder="1" applyAlignment="1">
      <alignment horizontal="center"/>
    </xf>
    <xf numFmtId="0" fontId="18" fillId="0" borderId="7" xfId="0" applyFont="1" applyBorder="1"/>
    <xf numFmtId="0" fontId="3" fillId="0" borderId="9" xfId="15" applyFont="1" applyBorder="1"/>
    <xf numFmtId="0" fontId="18" fillId="0" borderId="9" xfId="0" applyFont="1" applyBorder="1"/>
    <xf numFmtId="0" fontId="6" fillId="0" borderId="0" xfId="0" applyFont="1"/>
    <xf numFmtId="0" fontId="3" fillId="0" borderId="6" xfId="15" applyFont="1" applyBorder="1" applyAlignment="1">
      <alignment horizontal="right"/>
    </xf>
    <xf numFmtId="0" fontId="3" fillId="0" borderId="8" xfId="15" applyFont="1" applyBorder="1" applyAlignment="1">
      <alignment horizontal="right"/>
    </xf>
    <xf numFmtId="0" fontId="3" fillId="0" borderId="0" xfId="0" applyFont="1"/>
    <xf numFmtId="0" fontId="3" fillId="0" borderId="20" xfId="15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3" fillId="0" borderId="0" xfId="12" applyFont="1" applyFill="1" applyAlignment="1">
      <alignment horizontal="right" wrapText="1"/>
    </xf>
    <xf numFmtId="2" fontId="2" fillId="0" borderId="0" xfId="12" applyNumberFormat="1" applyFill="1"/>
    <xf numFmtId="2" fontId="2" fillId="5" borderId="0" xfId="12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6" fillId="0" borderId="2" xfId="0" applyFont="1" applyBorder="1"/>
    <xf numFmtId="0" fontId="16" fillId="0" borderId="4" xfId="0" applyFont="1" applyBorder="1"/>
    <xf numFmtId="0" fontId="16" fillId="0" borderId="3" xfId="0" applyFont="1" applyBorder="1"/>
    <xf numFmtId="164" fontId="3" fillId="0" borderId="60" xfId="0" applyNumberFormat="1" applyFont="1" applyBorder="1" applyAlignment="1">
      <alignment horizontal="center"/>
    </xf>
    <xf numFmtId="0" fontId="16" fillId="0" borderId="63" xfId="0" applyFont="1" applyBorder="1"/>
    <xf numFmtId="164" fontId="16" fillId="0" borderId="65" xfId="0" applyNumberFormat="1" applyFont="1" applyBorder="1"/>
    <xf numFmtId="0" fontId="16" fillId="0" borderId="53" xfId="0" applyFont="1" applyBorder="1"/>
    <xf numFmtId="164" fontId="16" fillId="0" borderId="66" xfId="0" applyNumberFormat="1" applyFont="1" applyBorder="1"/>
    <xf numFmtId="164" fontId="3" fillId="0" borderId="60" xfId="0" applyNumberFormat="1" applyFont="1" applyBorder="1" applyAlignment="1">
      <alignment horizontal="center" wrapText="1"/>
    </xf>
    <xf numFmtId="164" fontId="3" fillId="0" borderId="61" xfId="0" applyNumberFormat="1" applyFont="1" applyBorder="1" applyAlignment="1">
      <alignment horizontal="center" wrapText="1"/>
    </xf>
    <xf numFmtId="164" fontId="3" fillId="0" borderId="59" xfId="0" applyNumberFormat="1" applyFont="1" applyBorder="1" applyAlignment="1">
      <alignment horizontal="center" wrapText="1"/>
    </xf>
    <xf numFmtId="0" fontId="16" fillId="0" borderId="31" xfId="0" applyFont="1" applyBorder="1"/>
    <xf numFmtId="0" fontId="16" fillId="0" borderId="31" xfId="0" applyFont="1" applyFill="1" applyBorder="1"/>
    <xf numFmtId="0" fontId="16" fillId="0" borderId="31" xfId="0" applyFont="1" applyFill="1" applyBorder="1" applyAlignment="1">
      <alignment horizontal="center"/>
    </xf>
    <xf numFmtId="49" fontId="16" fillId="5" borderId="31" xfId="0" applyNumberFormat="1" applyFont="1" applyFill="1" applyBorder="1"/>
    <xf numFmtId="0" fontId="16" fillId="0" borderId="32" xfId="0" applyFont="1" applyFill="1" applyBorder="1"/>
    <xf numFmtId="0" fontId="16" fillId="0" borderId="34" xfId="0" applyFont="1" applyFill="1" applyBorder="1"/>
    <xf numFmtId="0" fontId="16" fillId="0" borderId="35" xfId="0" applyFont="1" applyFill="1" applyBorder="1"/>
    <xf numFmtId="0" fontId="16" fillId="0" borderId="33" xfId="0" applyFont="1" applyFill="1" applyBorder="1"/>
    <xf numFmtId="0" fontId="16" fillId="0" borderId="33" xfId="0" applyFont="1" applyBorder="1"/>
    <xf numFmtId="0" fontId="16" fillId="0" borderId="40" xfId="0" applyFont="1" applyBorder="1"/>
    <xf numFmtId="0" fontId="16" fillId="0" borderId="37" xfId="0" applyFont="1" applyBorder="1"/>
    <xf numFmtId="0" fontId="6" fillId="0" borderId="70" xfId="12" applyFont="1" applyBorder="1" applyAlignment="1">
      <alignment horizontal="center"/>
    </xf>
    <xf numFmtId="164" fontId="6" fillId="0" borderId="70" xfId="12" applyNumberFormat="1" applyFont="1" applyBorder="1" applyAlignment="1">
      <alignment horizontal="center" wrapText="1"/>
    </xf>
    <xf numFmtId="0" fontId="6" fillId="0" borderId="69" xfId="12" applyFont="1" applyBorder="1" applyAlignment="1">
      <alignment horizontal="center"/>
    </xf>
    <xf numFmtId="0" fontId="2" fillId="0" borderId="13" xfId="12" applyBorder="1"/>
    <xf numFmtId="0" fontId="2" fillId="0" borderId="3" xfId="12" applyBorder="1" applyAlignment="1">
      <alignment horizontal="left"/>
    </xf>
    <xf numFmtId="0" fontId="2" fillId="0" borderId="60" xfId="12" applyBorder="1" applyAlignment="1">
      <alignment horizontal="left"/>
    </xf>
    <xf numFmtId="0" fontId="3" fillId="0" borderId="54" xfId="12" applyFont="1" applyBorder="1" applyAlignment="1">
      <alignment horizontal="center"/>
    </xf>
    <xf numFmtId="0" fontId="2" fillId="0" borderId="55" xfId="12" applyBorder="1"/>
    <xf numFmtId="0" fontId="0" fillId="0" borderId="56" xfId="0" applyBorder="1"/>
    <xf numFmtId="0" fontId="0" fillId="0" borderId="57" xfId="0" applyBorder="1" applyAlignment="1">
      <alignment horizontal="left"/>
    </xf>
    <xf numFmtId="0" fontId="0" fillId="0" borderId="1" xfId="0" applyBorder="1"/>
    <xf numFmtId="0" fontId="0" fillId="0" borderId="58" xfId="0" applyBorder="1"/>
    <xf numFmtId="14" fontId="15" fillId="0" borderId="0" xfId="0" applyNumberFormat="1" applyFont="1"/>
    <xf numFmtId="0" fontId="2" fillId="0" borderId="73" xfId="0" applyFont="1" applyBorder="1" applyAlignment="1">
      <alignment horizontal="center"/>
    </xf>
    <xf numFmtId="0" fontId="18" fillId="6" borderId="73" xfId="0" applyFont="1" applyFill="1" applyBorder="1" applyAlignment="1">
      <alignment horizontal="center"/>
    </xf>
    <xf numFmtId="2" fontId="2" fillId="2" borderId="74" xfId="15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18" fillId="6" borderId="75" xfId="0" applyFont="1" applyFill="1" applyBorder="1" applyAlignment="1">
      <alignment horizontal="center"/>
    </xf>
    <xf numFmtId="0" fontId="18" fillId="6" borderId="76" xfId="0" applyFont="1" applyFill="1" applyBorder="1" applyAlignment="1">
      <alignment horizontal="center"/>
    </xf>
    <xf numFmtId="2" fontId="2" fillId="2" borderId="71" xfId="15" applyNumberFormat="1" applyFont="1" applyFill="1" applyBorder="1" applyAlignment="1">
      <alignment horizontal="center"/>
    </xf>
    <xf numFmtId="0" fontId="3" fillId="0" borderId="20" xfId="18" applyFont="1" applyBorder="1" applyAlignment="1">
      <alignment horizontal="center"/>
    </xf>
    <xf numFmtId="0" fontId="3" fillId="0" borderId="29" xfId="18" applyFont="1" applyBorder="1" applyAlignment="1">
      <alignment horizontal="center"/>
    </xf>
    <xf numFmtId="0" fontId="2" fillId="0" borderId="0" xfId="12" applyBorder="1"/>
    <xf numFmtId="164" fontId="16" fillId="0" borderId="58" xfId="0" applyNumberFormat="1" applyFont="1" applyBorder="1"/>
    <xf numFmtId="49" fontId="16" fillId="0" borderId="53" xfId="0" applyNumberFormat="1" applyFont="1" applyBorder="1"/>
    <xf numFmtId="49" fontId="16" fillId="0" borderId="66" xfId="0" applyNumberFormat="1" applyFont="1" applyBorder="1"/>
    <xf numFmtId="0" fontId="16" fillId="0" borderId="1" xfId="0" applyFont="1" applyBorder="1"/>
    <xf numFmtId="0" fontId="44" fillId="0" borderId="0" xfId="1412"/>
    <xf numFmtId="14" fontId="2" fillId="0" borderId="0" xfId="1412" applyNumberFormat="1" applyFont="1" applyAlignment="1">
      <alignment horizontal="center"/>
    </xf>
    <xf numFmtId="0" fontId="2" fillId="0" borderId="0" xfId="1412" applyFont="1" applyAlignment="1">
      <alignment horizontal="left"/>
    </xf>
    <xf numFmtId="49" fontId="2" fillId="0" borderId="0" xfId="1412" applyNumberFormat="1" applyFont="1" applyAlignment="1">
      <alignment horizontal="left"/>
    </xf>
    <xf numFmtId="14" fontId="2" fillId="0" borderId="0" xfId="1412" applyNumberFormat="1" applyFont="1" applyAlignment="1">
      <alignment horizontal="left"/>
    </xf>
    <xf numFmtId="0" fontId="2" fillId="0" borderId="0" xfId="1412" applyFont="1" applyFill="1" applyAlignment="1">
      <alignment horizontal="center"/>
    </xf>
    <xf numFmtId="0" fontId="2" fillId="0" borderId="0" xfId="1412" applyFont="1" applyFill="1" applyAlignment="1">
      <alignment horizontal="left"/>
    </xf>
    <xf numFmtId="164" fontId="2" fillId="29" borderId="42" xfId="1412" applyNumberFormat="1" applyFont="1" applyFill="1" applyBorder="1" applyAlignment="1">
      <alignment horizontal="center"/>
    </xf>
    <xf numFmtId="164" fontId="2" fillId="29" borderId="51" xfId="1412" applyNumberFormat="1" applyFont="1" applyFill="1" applyBorder="1" applyAlignment="1">
      <alignment horizontal="center"/>
    </xf>
    <xf numFmtId="0" fontId="44" fillId="0" borderId="0" xfId="1413"/>
    <xf numFmtId="14" fontId="2" fillId="0" borderId="0" xfId="1413" applyNumberFormat="1" applyFont="1" applyAlignment="1">
      <alignment horizontal="center"/>
    </xf>
    <xf numFmtId="49" fontId="2" fillId="0" borderId="0" xfId="1413" applyNumberFormat="1" applyFont="1" applyAlignment="1">
      <alignment horizontal="left"/>
    </xf>
    <xf numFmtId="14" fontId="2" fillId="0" borderId="0" xfId="1413" applyNumberFormat="1" applyFont="1" applyAlignment="1">
      <alignment horizontal="left"/>
    </xf>
    <xf numFmtId="0" fontId="2" fillId="0" borderId="0" xfId="1413" applyFont="1" applyFill="1" applyAlignment="1">
      <alignment horizontal="center"/>
    </xf>
    <xf numFmtId="1" fontId="2" fillId="0" borderId="0" xfId="1413" applyNumberFormat="1" applyFont="1" applyFill="1" applyAlignment="1">
      <alignment horizontal="center"/>
    </xf>
    <xf numFmtId="164" fontId="2" fillId="0" borderId="0" xfId="1413" applyNumberFormat="1" applyFont="1" applyFill="1" applyAlignment="1">
      <alignment horizontal="center"/>
    </xf>
    <xf numFmtId="0" fontId="44" fillId="0" borderId="0" xfId="5688"/>
    <xf numFmtId="14" fontId="2" fillId="0" borderId="0" xfId="5688" applyNumberFormat="1" applyFont="1" applyAlignment="1">
      <alignment horizontal="center"/>
    </xf>
    <xf numFmtId="49" fontId="2" fillId="0" borderId="0" xfId="5688" applyNumberFormat="1" applyFont="1" applyAlignment="1">
      <alignment horizontal="left"/>
    </xf>
    <xf numFmtId="14" fontId="2" fillId="0" borderId="0" xfId="5688" applyNumberFormat="1" applyFont="1" applyAlignment="1">
      <alignment horizontal="left"/>
    </xf>
    <xf numFmtId="0" fontId="44" fillId="0" borderId="0" xfId="5689"/>
    <xf numFmtId="14" fontId="2" fillId="0" borderId="0" xfId="5689" applyNumberFormat="1" applyFont="1" applyAlignment="1">
      <alignment horizontal="center"/>
    </xf>
    <xf numFmtId="49" fontId="2" fillId="0" borderId="0" xfId="5689" applyNumberFormat="1" applyFont="1" applyAlignment="1">
      <alignment horizontal="left"/>
    </xf>
    <xf numFmtId="14" fontId="2" fillId="0" borderId="0" xfId="5689" applyNumberFormat="1" applyFont="1" applyAlignment="1">
      <alignment horizontal="left"/>
    </xf>
    <xf numFmtId="1" fontId="2" fillId="0" borderId="0" xfId="5689" applyNumberFormat="1" applyFont="1" applyAlignment="1">
      <alignment horizontal="center"/>
    </xf>
    <xf numFmtId="164" fontId="2" fillId="29" borderId="42" xfId="5689" applyNumberFormat="1" applyFont="1" applyFill="1" applyBorder="1" applyAlignment="1">
      <alignment horizontal="center"/>
    </xf>
    <xf numFmtId="1" fontId="2" fillId="0" borderId="0" xfId="1412" applyNumberFormat="1" applyFont="1" applyFill="1" applyAlignment="1">
      <alignment horizontal="center"/>
    </xf>
    <xf numFmtId="0" fontId="2" fillId="0" borderId="0" xfId="5688" applyFont="1" applyFill="1" applyAlignment="1">
      <alignment horizontal="center"/>
    </xf>
    <xf numFmtId="1" fontId="2" fillId="0" borderId="0" xfId="5688" applyNumberFormat="1" applyFont="1" applyFill="1" applyAlignment="1">
      <alignment horizontal="center"/>
    </xf>
    <xf numFmtId="0" fontId="2" fillId="0" borderId="0" xfId="5689" applyFont="1" applyFill="1" applyAlignment="1">
      <alignment horizontal="center"/>
    </xf>
    <xf numFmtId="0" fontId="2" fillId="0" borderId="0" xfId="1412" applyFont="1" applyFill="1"/>
    <xf numFmtId="164" fontId="2" fillId="0" borderId="0" xfId="1412" applyNumberFormat="1" applyFont="1" applyFill="1" applyAlignment="1">
      <alignment horizontal="center"/>
    </xf>
    <xf numFmtId="0" fontId="2" fillId="0" borderId="0" xfId="1413" applyFont="1" applyFill="1" applyAlignment="1">
      <alignment horizontal="left"/>
    </xf>
    <xf numFmtId="0" fontId="2" fillId="0" borderId="0" xfId="1413" applyFont="1" applyFill="1"/>
    <xf numFmtId="1" fontId="2" fillId="0" borderId="0" xfId="1413" applyNumberFormat="1" applyFont="1" applyFill="1" applyAlignment="1">
      <alignment wrapText="1"/>
    </xf>
    <xf numFmtId="0" fontId="2" fillId="0" borderId="0" xfId="5688" applyFont="1" applyFill="1" applyAlignment="1">
      <alignment horizontal="left"/>
    </xf>
    <xf numFmtId="0" fontId="2" fillId="0" borderId="0" xfId="5688" applyFont="1" applyFill="1"/>
    <xf numFmtId="164" fontId="2" fillId="0" borderId="0" xfId="5688" applyNumberFormat="1" applyFont="1" applyFill="1" applyAlignment="1">
      <alignment horizontal="center"/>
    </xf>
    <xf numFmtId="0" fontId="2" fillId="0" borderId="0" xfId="5689" applyFont="1" applyFill="1" applyAlignment="1">
      <alignment horizontal="left"/>
    </xf>
    <xf numFmtId="0" fontId="2" fillId="0" borderId="0" xfId="5689" applyFont="1" applyFill="1"/>
    <xf numFmtId="1" fontId="2" fillId="0" borderId="0" xfId="5689" applyNumberFormat="1" applyFont="1" applyFill="1" applyAlignment="1">
      <alignment horizontal="center"/>
    </xf>
    <xf numFmtId="164" fontId="2" fillId="0" borderId="0" xfId="5689" applyNumberFormat="1" applyFont="1" applyFill="1" applyAlignment="1">
      <alignment horizontal="center"/>
    </xf>
    <xf numFmtId="0" fontId="16" fillId="5" borderId="27" xfId="0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5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49" fontId="16" fillId="0" borderId="81" xfId="0" applyNumberFormat="1" applyFont="1" applyBorder="1"/>
    <xf numFmtId="49" fontId="16" fillId="0" borderId="82" xfId="0" applyNumberFormat="1" applyFont="1" applyBorder="1"/>
    <xf numFmtId="0" fontId="16" fillId="0" borderId="83" xfId="0" applyFont="1" applyFill="1" applyBorder="1"/>
    <xf numFmtId="0" fontId="16" fillId="0" borderId="21" xfId="0" applyFont="1" applyFill="1" applyBorder="1"/>
    <xf numFmtId="0" fontId="16" fillId="5" borderId="21" xfId="0" applyFont="1" applyFill="1" applyBorder="1"/>
    <xf numFmtId="0" fontId="16" fillId="0" borderId="21" xfId="0" applyFont="1" applyBorder="1"/>
    <xf numFmtId="0" fontId="16" fillId="0" borderId="41" xfId="0" applyFont="1" applyBorder="1"/>
    <xf numFmtId="0" fontId="16" fillId="0" borderId="75" xfId="0" applyFont="1" applyFill="1" applyBorder="1"/>
    <xf numFmtId="0" fontId="16" fillId="5" borderId="75" xfId="0" applyFont="1" applyFill="1" applyBorder="1"/>
    <xf numFmtId="0" fontId="16" fillId="0" borderId="75" xfId="0" applyFont="1" applyBorder="1"/>
    <xf numFmtId="0" fontId="16" fillId="0" borderId="76" xfId="0" applyFont="1" applyBorder="1"/>
    <xf numFmtId="0" fontId="16" fillId="0" borderId="71" xfId="0" applyFont="1" applyFill="1" applyBorder="1"/>
    <xf numFmtId="0" fontId="16" fillId="5" borderId="71" xfId="0" applyFont="1" applyFill="1" applyBorder="1"/>
    <xf numFmtId="0" fontId="16" fillId="0" borderId="71" xfId="0" applyFont="1" applyBorder="1"/>
    <xf numFmtId="0" fontId="16" fillId="0" borderId="72" xfId="0" applyFont="1" applyBorder="1"/>
    <xf numFmtId="0" fontId="16" fillId="5" borderId="53" xfId="0" applyFont="1" applyFill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0" fillId="0" borderId="0" xfId="0" applyBorder="1"/>
    <xf numFmtId="164" fontId="41" fillId="0" borderId="0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9" fillId="5" borderId="85" xfId="8" applyNumberFormat="1" applyFont="1" applyFill="1" applyBorder="1" applyAlignment="1">
      <alignment horizontal="center" wrapText="1"/>
    </xf>
    <xf numFmtId="0" fontId="9" fillId="0" borderId="86" xfId="8" applyFont="1" applyBorder="1" applyAlignment="1">
      <alignment horizontal="center" wrapText="1"/>
    </xf>
    <xf numFmtId="164" fontId="9" fillId="0" borderId="84" xfId="8" applyNumberFormat="1" applyFont="1" applyFill="1" applyBorder="1" applyAlignment="1">
      <alignment horizontal="center" wrapText="1"/>
    </xf>
    <xf numFmtId="0" fontId="45" fillId="0" borderId="33" xfId="18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0" fontId="16" fillId="0" borderId="27" xfId="0" applyFont="1" applyBorder="1"/>
    <xf numFmtId="0" fontId="15" fillId="0" borderId="27" xfId="0" applyFont="1" applyBorder="1"/>
    <xf numFmtId="0" fontId="16" fillId="0" borderId="87" xfId="0" applyFont="1" applyBorder="1"/>
    <xf numFmtId="0" fontId="16" fillId="0" borderId="88" xfId="0" applyFont="1" applyBorder="1"/>
    <xf numFmtId="0" fontId="16" fillId="0" borderId="89" xfId="0" applyFont="1" applyBorder="1"/>
    <xf numFmtId="0" fontId="16" fillId="5" borderId="77" xfId="0" applyFont="1" applyFill="1" applyBorder="1" applyAlignment="1">
      <alignment horizontal="center"/>
    </xf>
    <xf numFmtId="0" fontId="16" fillId="5" borderId="78" xfId="0" applyFont="1" applyFill="1" applyBorder="1" applyAlignment="1">
      <alignment horizontal="center"/>
    </xf>
    <xf numFmtId="0" fontId="16" fillId="0" borderId="79" xfId="0" applyFont="1" applyBorder="1" applyAlignment="1">
      <alignment horizontal="center"/>
    </xf>
    <xf numFmtId="0" fontId="16" fillId="5" borderId="64" xfId="0" applyFont="1" applyFill="1" applyBorder="1" applyAlignment="1">
      <alignment horizontal="center"/>
    </xf>
    <xf numFmtId="0" fontId="16" fillId="0" borderId="66" xfId="0" applyFont="1" applyBorder="1" applyAlignment="1">
      <alignment horizontal="center"/>
    </xf>
    <xf numFmtId="49" fontId="16" fillId="5" borderId="64" xfId="0" applyNumberFormat="1" applyFont="1" applyFill="1" applyBorder="1" applyAlignment="1">
      <alignment horizontal="center"/>
    </xf>
    <xf numFmtId="0" fontId="42" fillId="5" borderId="64" xfId="0" applyFont="1" applyFill="1" applyBorder="1" applyAlignment="1">
      <alignment horizontal="center"/>
    </xf>
    <xf numFmtId="49" fontId="42" fillId="5" borderId="64" xfId="0" applyNumberFormat="1" applyFont="1" applyFill="1" applyBorder="1" applyAlignment="1">
      <alignment horizontal="center"/>
    </xf>
    <xf numFmtId="49" fontId="16" fillId="5" borderId="90" xfId="0" applyNumberFormat="1" applyFont="1" applyFill="1" applyBorder="1" applyAlignment="1">
      <alignment horizontal="center"/>
    </xf>
    <xf numFmtId="0" fontId="16" fillId="0" borderId="91" xfId="0" applyFont="1" applyBorder="1" applyAlignment="1">
      <alignment horizontal="center"/>
    </xf>
    <xf numFmtId="49" fontId="16" fillId="5" borderId="57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3" fillId="5" borderId="59" xfId="12" applyFont="1" applyFill="1" applyBorder="1" applyAlignment="1">
      <alignment horizontal="center"/>
    </xf>
    <xf numFmtId="0" fontId="3" fillId="5" borderId="60" xfId="12" applyFont="1" applyFill="1" applyBorder="1" applyAlignment="1">
      <alignment horizontal="center"/>
    </xf>
    <xf numFmtId="0" fontId="3" fillId="0" borderId="60" xfId="12" applyFont="1" applyBorder="1" applyAlignment="1">
      <alignment horizontal="center"/>
    </xf>
    <xf numFmtId="0" fontId="3" fillId="0" borderId="61" xfId="12" applyFont="1" applyBorder="1" applyAlignment="1">
      <alignment horizontal="center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14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1" fontId="0" fillId="0" borderId="0" xfId="0" applyNumberFormat="1" applyFont="1" applyFill="1" applyAlignment="1">
      <alignment horizontal="center" vertical="top"/>
    </xf>
    <xf numFmtId="14" fontId="0" fillId="0" borderId="0" xfId="0" applyNumberFormat="1" applyFont="1" applyFill="1" applyAlignment="1">
      <alignment horizontal="center" vertical="top"/>
    </xf>
    <xf numFmtId="1" fontId="0" fillId="0" borderId="0" xfId="0" applyNumberFormat="1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/>
    <xf numFmtId="0" fontId="16" fillId="0" borderId="78" xfId="0" applyFont="1" applyBorder="1"/>
    <xf numFmtId="0" fontId="15" fillId="0" borderId="75" xfId="0" applyFont="1" applyBorder="1"/>
    <xf numFmtId="0" fontId="45" fillId="0" borderId="92" xfId="18" applyFont="1" applyBorder="1" applyAlignment="1">
      <alignment horizontal="center"/>
    </xf>
    <xf numFmtId="0" fontId="45" fillId="0" borderId="40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16" fillId="0" borderId="96" xfId="0" applyFont="1" applyBorder="1"/>
    <xf numFmtId="0" fontId="14" fillId="0" borderId="20" xfId="18" applyFont="1" applyBorder="1" applyAlignment="1">
      <alignment horizontal="center"/>
    </xf>
    <xf numFmtId="0" fontId="18" fillId="0" borderId="95" xfId="0" applyFont="1" applyBorder="1" applyAlignment="1">
      <alignment horizontal="center"/>
    </xf>
    <xf numFmtId="0" fontId="18" fillId="0" borderId="76" xfId="0" applyFont="1" applyBorder="1"/>
    <xf numFmtId="2" fontId="2" fillId="2" borderId="93" xfId="18" applyNumberFormat="1" applyFont="1" applyFill="1" applyBorder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  <xf numFmtId="1" fontId="9" fillId="0" borderId="84" xfId="8" applyNumberFormat="1" applyFont="1" applyFill="1" applyBorder="1" applyAlignment="1">
      <alignment horizontal="center" wrapText="1"/>
    </xf>
    <xf numFmtId="1" fontId="2" fillId="0" borderId="0" xfId="1412" applyNumberFormat="1" applyFont="1" applyAlignment="1">
      <alignment horizontal="center"/>
    </xf>
    <xf numFmtId="1" fontId="2" fillId="0" borderId="0" xfId="1413" applyNumberFormat="1" applyFont="1" applyAlignment="1">
      <alignment horizontal="center"/>
    </xf>
    <xf numFmtId="1" fontId="2" fillId="0" borderId="0" xfId="5688" applyNumberFormat="1" applyFont="1" applyAlignment="1">
      <alignment horizontal="center"/>
    </xf>
    <xf numFmtId="0" fontId="0" fillId="30" borderId="75" xfId="0" applyFill="1" applyBorder="1" applyProtection="1"/>
    <xf numFmtId="0" fontId="21" fillId="0" borderId="20" xfId="0" applyFont="1" applyBorder="1" applyAlignment="1">
      <alignment horizontal="center"/>
    </xf>
    <xf numFmtId="0" fontId="14" fillId="0" borderId="0" xfId="12" applyFont="1" applyAlignment="1">
      <alignment horizontal="right"/>
    </xf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18" fillId="0" borderId="96" xfId="0" applyFont="1" applyBorder="1"/>
    <xf numFmtId="0" fontId="18" fillId="0" borderId="98" xfId="0" applyFont="1" applyBorder="1"/>
    <xf numFmtId="0" fontId="45" fillId="0" borderId="99" xfId="18" applyFont="1" applyBorder="1" applyAlignment="1">
      <alignment horizontal="center"/>
    </xf>
    <xf numFmtId="1" fontId="45" fillId="0" borderId="99" xfId="18" applyNumberFormat="1" applyFont="1" applyBorder="1" applyAlignment="1">
      <alignment horizontal="center"/>
    </xf>
    <xf numFmtId="1" fontId="45" fillId="0" borderId="99" xfId="0" applyNumberFormat="1" applyFont="1" applyBorder="1" applyAlignment="1">
      <alignment horizontal="center"/>
    </xf>
    <xf numFmtId="0" fontId="45" fillId="0" borderId="99" xfId="0" applyFont="1" applyBorder="1" applyAlignment="1">
      <alignment horizontal="center"/>
    </xf>
    <xf numFmtId="0" fontId="45" fillId="0" borderId="100" xfId="18" applyFont="1" applyBorder="1" applyAlignment="1">
      <alignment horizontal="center"/>
    </xf>
    <xf numFmtId="0" fontId="45" fillId="0" borderId="101" xfId="0" applyFont="1" applyBorder="1" applyAlignment="1">
      <alignment horizontal="center"/>
    </xf>
    <xf numFmtId="0" fontId="18" fillId="0" borderId="0" xfId="0" applyFont="1" applyAlignment="1">
      <alignment horizontal="center"/>
    </xf>
    <xf numFmtId="49" fontId="16" fillId="5" borderId="78" xfId="0" applyNumberFormat="1" applyFont="1" applyFill="1" applyBorder="1" applyAlignment="1">
      <alignment horizontal="center"/>
    </xf>
    <xf numFmtId="0" fontId="3" fillId="31" borderId="60" xfId="12" applyFont="1" applyFill="1" applyBorder="1" applyAlignment="1">
      <alignment horizontal="center"/>
    </xf>
    <xf numFmtId="49" fontId="16" fillId="5" borderId="53" xfId="0" applyNumberFormat="1" applyFont="1" applyFill="1" applyBorder="1" applyAlignment="1">
      <alignment horizontal="center"/>
    </xf>
    <xf numFmtId="49" fontId="16" fillId="5" borderId="80" xfId="0" applyNumberFormat="1" applyFont="1" applyFill="1" applyBorder="1" applyAlignment="1">
      <alignment horizontal="center"/>
    </xf>
    <xf numFmtId="49" fontId="16" fillId="5" borderId="81" xfId="0" applyNumberFormat="1" applyFont="1" applyFill="1" applyBorder="1" applyAlignment="1">
      <alignment horizontal="center"/>
    </xf>
    <xf numFmtId="49" fontId="16" fillId="5" borderId="53" xfId="0" applyNumberFormat="1" applyFont="1" applyFill="1" applyBorder="1"/>
    <xf numFmtId="49" fontId="16" fillId="5" borderId="81" xfId="0" applyNumberFormat="1" applyFont="1" applyFill="1" applyBorder="1"/>
    <xf numFmtId="49" fontId="16" fillId="31" borderId="102" xfId="0" applyNumberFormat="1" applyFont="1" applyFill="1" applyBorder="1"/>
    <xf numFmtId="49" fontId="16" fillId="31" borderId="104" xfId="0" applyNumberFormat="1" applyFont="1" applyFill="1" applyBorder="1"/>
    <xf numFmtId="1" fontId="16" fillId="0" borderId="78" xfId="0" applyNumberFormat="1" applyFont="1" applyBorder="1" applyAlignment="1">
      <alignment horizontal="center"/>
    </xf>
    <xf numFmtId="0" fontId="16" fillId="31" borderId="78" xfId="0" applyFont="1" applyFill="1" applyBorder="1" applyAlignment="1">
      <alignment horizontal="center"/>
    </xf>
    <xf numFmtId="0" fontId="16" fillId="31" borderId="102" xfId="0" applyFont="1" applyFill="1" applyBorder="1" applyAlignment="1">
      <alignment horizontal="center"/>
    </xf>
    <xf numFmtId="0" fontId="16" fillId="31" borderId="103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164" fontId="16" fillId="0" borderId="77" xfId="0" applyNumberFormat="1" applyFont="1" applyFill="1" applyBorder="1" applyAlignment="1">
      <alignment horizontal="center"/>
    </xf>
    <xf numFmtId="164" fontId="42" fillId="0" borderId="78" xfId="0" applyNumberFormat="1" applyFont="1" applyFill="1" applyBorder="1" applyAlignment="1">
      <alignment horizontal="center"/>
    </xf>
    <xf numFmtId="164" fontId="42" fillId="0" borderId="79" xfId="0" applyNumberFormat="1" applyFont="1" applyFill="1" applyBorder="1" applyAlignment="1">
      <alignment horizontal="center"/>
    </xf>
    <xf numFmtId="164" fontId="16" fillId="0" borderId="64" xfId="0" applyNumberFormat="1" applyFont="1" applyFill="1" applyBorder="1" applyAlignment="1">
      <alignment horizontal="center"/>
    </xf>
    <xf numFmtId="164" fontId="42" fillId="0" borderId="53" xfId="0" applyNumberFormat="1" applyFont="1" applyFill="1" applyBorder="1" applyAlignment="1">
      <alignment horizontal="center"/>
    </xf>
    <xf numFmtId="164" fontId="42" fillId="0" borderId="66" xfId="0" applyNumberFormat="1" applyFont="1" applyFill="1" applyBorder="1" applyAlignment="1">
      <alignment horizontal="center"/>
    </xf>
    <xf numFmtId="0" fontId="2" fillId="0" borderId="53" xfId="0" applyFont="1" applyBorder="1" applyAlignment="1">
      <alignment horizontal="center"/>
    </xf>
    <xf numFmtId="164" fontId="16" fillId="0" borderId="80" xfId="0" applyNumberFormat="1" applyFont="1" applyFill="1" applyBorder="1" applyAlignment="1">
      <alignment horizontal="center"/>
    </xf>
    <xf numFmtId="0" fontId="16" fillId="0" borderId="81" xfId="0" applyFont="1" applyBorder="1"/>
    <xf numFmtId="164" fontId="42" fillId="0" borderId="81" xfId="0" applyNumberFormat="1" applyFont="1" applyFill="1" applyBorder="1" applyAlignment="1">
      <alignment horizontal="center"/>
    </xf>
    <xf numFmtId="164" fontId="42" fillId="0" borderId="97" xfId="0" applyNumberFormat="1" applyFont="1" applyFill="1" applyBorder="1" applyAlignment="1">
      <alignment horizontal="center"/>
    </xf>
    <xf numFmtId="164" fontId="42" fillId="0" borderId="82" xfId="0" applyNumberFormat="1" applyFont="1" applyFill="1" applyBorder="1" applyAlignment="1">
      <alignment horizontal="center"/>
    </xf>
    <xf numFmtId="164" fontId="42" fillId="0" borderId="62" xfId="0" applyNumberFormat="1" applyFont="1" applyFill="1" applyBorder="1" applyAlignment="1">
      <alignment horizontal="center"/>
    </xf>
    <xf numFmtId="164" fontId="42" fillId="0" borderId="63" xfId="0" applyNumberFormat="1" applyFont="1" applyFill="1" applyBorder="1" applyAlignment="1">
      <alignment horizontal="center"/>
    </xf>
    <xf numFmtId="164" fontId="42" fillId="0" borderId="64" xfId="0" applyNumberFormat="1" applyFont="1" applyFill="1" applyBorder="1" applyAlignment="1">
      <alignment horizontal="center"/>
    </xf>
    <xf numFmtId="164" fontId="42" fillId="0" borderId="57" xfId="0" applyNumberFormat="1" applyFont="1" applyFill="1" applyBorder="1" applyAlignment="1">
      <alignment horizontal="center"/>
    </xf>
    <xf numFmtId="164" fontId="42" fillId="0" borderId="1" xfId="0" applyNumberFormat="1" applyFont="1" applyFill="1" applyBorder="1" applyAlignment="1">
      <alignment horizontal="center"/>
    </xf>
    <xf numFmtId="164" fontId="46" fillId="29" borderId="51" xfId="1412" applyNumberFormat="1" applyFont="1" applyFill="1" applyBorder="1" applyAlignment="1">
      <alignment horizontal="center"/>
    </xf>
    <xf numFmtId="164" fontId="46" fillId="29" borderId="51" xfId="1412" applyNumberFormat="1" applyFont="1" applyFill="1" applyBorder="1" applyAlignment="1">
      <alignment horizontal="center" wrapText="1"/>
    </xf>
    <xf numFmtId="0" fontId="16" fillId="31" borderId="102" xfId="0" applyFont="1" applyFill="1" applyBorder="1" applyAlignment="1">
      <alignment horizontal="center" wrapText="1"/>
    </xf>
    <xf numFmtId="49" fontId="16" fillId="4" borderId="11" xfId="0" applyNumberFormat="1" applyFont="1" applyFill="1" applyBorder="1" applyAlignment="1">
      <alignment horizontal="right"/>
    </xf>
    <xf numFmtId="0" fontId="15" fillId="0" borderId="36" xfId="0" applyFont="1" applyBorder="1" applyAlignment="1"/>
    <xf numFmtId="0" fontId="13" fillId="0" borderId="67" xfId="0" applyFont="1" applyBorder="1" applyAlignment="1"/>
    <xf numFmtId="0" fontId="15" fillId="0" borderId="68" xfId="0" applyFont="1" applyBorder="1" applyAlignment="1"/>
    <xf numFmtId="0" fontId="13" fillId="0" borderId="70" xfId="0" applyFont="1" applyBorder="1" applyAlignment="1"/>
    <xf numFmtId="0" fontId="47" fillId="0" borderId="0" xfId="0" applyFont="1"/>
  </cellXfs>
  <cellStyles count="5690">
    <cellStyle name="20% - Accent1 2" xfId="78"/>
    <cellStyle name="20% - Accent1 2 2" xfId="236"/>
    <cellStyle name="20% - Accent1 3" xfId="126"/>
    <cellStyle name="20% - Accent2 2" xfId="79"/>
    <cellStyle name="20% - Accent2 2 2" xfId="237"/>
    <cellStyle name="20% - Accent2 3" xfId="127"/>
    <cellStyle name="20% - Accent3 2" xfId="80"/>
    <cellStyle name="20% - Accent3 2 2" xfId="238"/>
    <cellStyle name="20% - Accent3 3" xfId="128"/>
    <cellStyle name="20% - Accent4 2" xfId="81"/>
    <cellStyle name="20% - Accent4 2 2" xfId="239"/>
    <cellStyle name="20% - Accent4 3" xfId="129"/>
    <cellStyle name="20% - Accent5 2" xfId="82"/>
    <cellStyle name="20% - Accent5 2 2" xfId="240"/>
    <cellStyle name="20% - Accent5 3" xfId="130"/>
    <cellStyle name="20% - Accent6 2" xfId="83"/>
    <cellStyle name="20% - Accent6 2 2" xfId="241"/>
    <cellStyle name="20% - Accent6 3" xfId="131"/>
    <cellStyle name="40% - Accent1 2" xfId="84"/>
    <cellStyle name="40% - Accent1 2 2" xfId="242"/>
    <cellStyle name="40% - Accent1 3" xfId="132"/>
    <cellStyle name="40% - Accent2 2" xfId="85"/>
    <cellStyle name="40% - Accent2 2 2" xfId="243"/>
    <cellStyle name="40% - Accent2 3" xfId="133"/>
    <cellStyle name="40% - Accent3 2" xfId="86"/>
    <cellStyle name="40% - Accent3 2 2" xfId="244"/>
    <cellStyle name="40% - Accent3 3" xfId="134"/>
    <cellStyle name="40% - Accent4 2" xfId="87"/>
    <cellStyle name="40% - Accent4 2 2" xfId="245"/>
    <cellStyle name="40% - Accent4 3" xfId="135"/>
    <cellStyle name="40% - Accent5 2" xfId="88"/>
    <cellStyle name="40% - Accent5 2 2" xfId="246"/>
    <cellStyle name="40% - Accent5 3" xfId="136"/>
    <cellStyle name="40% - Accent6 2" xfId="89"/>
    <cellStyle name="40% - Accent6 2 2" xfId="247"/>
    <cellStyle name="40% - Accent6 3" xfId="137"/>
    <cellStyle name="60% - Accent1 2" xfId="90"/>
    <cellStyle name="60% - Accent1 2 2" xfId="248"/>
    <cellStyle name="60% - Accent1 3" xfId="138"/>
    <cellStyle name="60% - Accent2 2" xfId="91"/>
    <cellStyle name="60% - Accent2 2 2" xfId="249"/>
    <cellStyle name="60% - Accent2 3" xfId="139"/>
    <cellStyle name="60% - Accent3 2" xfId="92"/>
    <cellStyle name="60% - Accent3 2 2" xfId="250"/>
    <cellStyle name="60% - Accent3 3" xfId="140"/>
    <cellStyle name="60% - Accent4 2" xfId="93"/>
    <cellStyle name="60% - Accent4 2 2" xfId="251"/>
    <cellStyle name="60% - Accent4 3" xfId="141"/>
    <cellStyle name="60% - Accent5 2" xfId="94"/>
    <cellStyle name="60% - Accent5 2 2" xfId="252"/>
    <cellStyle name="60% - Accent5 3" xfId="142"/>
    <cellStyle name="60% - Accent6 2" xfId="95"/>
    <cellStyle name="60% - Accent6 2 2" xfId="253"/>
    <cellStyle name="60% - Accent6 3" xfId="143"/>
    <cellStyle name="Accent1 2" xfId="96"/>
    <cellStyle name="Accent1 2 2" xfId="254"/>
    <cellStyle name="Accent1 3" xfId="144"/>
    <cellStyle name="Accent2 2" xfId="97"/>
    <cellStyle name="Accent2 2 2" xfId="255"/>
    <cellStyle name="Accent2 3" xfId="145"/>
    <cellStyle name="Accent3 2" xfId="98"/>
    <cellStyle name="Accent3 2 2" xfId="256"/>
    <cellStyle name="Accent3 3" xfId="146"/>
    <cellStyle name="Accent4 2" xfId="99"/>
    <cellStyle name="Accent4 2 2" xfId="257"/>
    <cellStyle name="Accent4 3" xfId="147"/>
    <cellStyle name="Accent5 2" xfId="100"/>
    <cellStyle name="Accent5 2 2" xfId="258"/>
    <cellStyle name="Accent5 3" xfId="148"/>
    <cellStyle name="Accent6 2" xfId="101"/>
    <cellStyle name="Accent6 2 2" xfId="259"/>
    <cellStyle name="Accent6 3" xfId="149"/>
    <cellStyle name="Bad" xfId="102"/>
    <cellStyle name="Bad 2" xfId="150"/>
    <cellStyle name="Berekening 2" xfId="151"/>
    <cellStyle name="Berekening 2 2" xfId="152"/>
    <cellStyle name="Berekening 2 2 2" xfId="559"/>
    <cellStyle name="Berekening 2 2 2 2" xfId="2521"/>
    <cellStyle name="Berekening 2 2 3" xfId="1417"/>
    <cellStyle name="Berekening 2 3" xfId="545"/>
    <cellStyle name="Berekening 2 3 2" xfId="2509"/>
    <cellStyle name="Berekening 2 4" xfId="1423"/>
    <cellStyle name="Berekening 3" xfId="153"/>
    <cellStyle name="Berekening 3 2" xfId="265"/>
    <cellStyle name="Berekening 3 2 2" xfId="565"/>
    <cellStyle name="Berekening 3 2 2 2" xfId="2523"/>
    <cellStyle name="Berekening 3 2 3" xfId="1468"/>
    <cellStyle name="Berekening 3 3" xfId="569"/>
    <cellStyle name="Berekening 3 3 2" xfId="2527"/>
    <cellStyle name="Berekening 3 4" xfId="1502"/>
    <cellStyle name="Berekening 4" xfId="154"/>
    <cellStyle name="Berekening 4 2" xfId="558"/>
    <cellStyle name="Berekening 4 2 2" xfId="2520"/>
    <cellStyle name="Berekening 4 3" xfId="1504"/>
    <cellStyle name="Calculation" xfId="103"/>
    <cellStyle name="Calculation 2" xfId="155"/>
    <cellStyle name="Calculation 2 2" xfId="551"/>
    <cellStyle name="Calculation 2 2 2" xfId="2515"/>
    <cellStyle name="Calculation 2 3" xfId="1467"/>
    <cellStyle name="Calculation 3" xfId="550"/>
    <cellStyle name="Calculation 3 2" xfId="2514"/>
    <cellStyle name="Calculation 4" xfId="1558"/>
    <cellStyle name="Check Cell" xfId="104"/>
    <cellStyle name="Check Cell 2" xfId="156"/>
    <cellStyle name="Controlecel 2" xfId="157"/>
    <cellStyle name="Controlecel 2 2" xfId="158"/>
    <cellStyle name="Controlecel 3" xfId="159"/>
    <cellStyle name="Controlecel 3 2" xfId="266"/>
    <cellStyle name="Controlecel 4" xfId="160"/>
    <cellStyle name="Explanatory Text" xfId="105"/>
    <cellStyle name="Explanatory Text 2" xfId="161"/>
    <cellStyle name="Gekoppelde cel 2" xfId="162"/>
    <cellStyle name="Gekoppelde cel 2 2" xfId="163"/>
    <cellStyle name="Gekoppelde cel 3" xfId="164"/>
    <cellStyle name="Gekoppelde cel 3 2" xfId="267"/>
    <cellStyle name="Gekoppelde cel 4" xfId="165"/>
    <cellStyle name="Goed 2" xfId="166"/>
    <cellStyle name="Goed 2 2" xfId="167"/>
    <cellStyle name="Goed 3" xfId="168"/>
    <cellStyle name="Goed 3 2" xfId="268"/>
    <cellStyle name="Goed 4" xfId="169"/>
    <cellStyle name="Good" xfId="106"/>
    <cellStyle name="Good 2" xfId="170"/>
    <cellStyle name="Heading 1" xfId="107"/>
    <cellStyle name="Heading 1 2" xfId="171"/>
    <cellStyle name="Heading 2" xfId="108"/>
    <cellStyle name="Heading 2 2" xfId="172"/>
    <cellStyle name="Heading 3" xfId="109"/>
    <cellStyle name="Heading 3 2" xfId="173"/>
    <cellStyle name="Heading 4" xfId="110"/>
    <cellStyle name="Heading 4 2" xfId="174"/>
    <cellStyle name="Hyperlink 2" xfId="111"/>
    <cellStyle name="Input" xfId="112"/>
    <cellStyle name="Input 2" xfId="175"/>
    <cellStyle name="Input 2 2" xfId="430"/>
    <cellStyle name="Input 2 2 2" xfId="2498"/>
    <cellStyle name="Input 2 3" xfId="1688"/>
    <cellStyle name="Input 3" xfId="549"/>
    <cellStyle name="Input 3 2" xfId="2513"/>
    <cellStyle name="Input 4" xfId="1419"/>
    <cellStyle name="Invoer 2" xfId="176"/>
    <cellStyle name="Invoer 2 2" xfId="177"/>
    <cellStyle name="Invoer 2 2 2" xfId="552"/>
    <cellStyle name="Invoer 2 2 2 2" xfId="2516"/>
    <cellStyle name="Invoer 2 2 3" xfId="1687"/>
    <cellStyle name="Invoer 2 3" xfId="566"/>
    <cellStyle name="Invoer 2 3 2" xfId="2524"/>
    <cellStyle name="Invoer 2 4" xfId="1603"/>
    <cellStyle name="Invoer 3" xfId="178"/>
    <cellStyle name="Invoer 3 2" xfId="269"/>
    <cellStyle name="Invoer 3 2 2" xfId="546"/>
    <cellStyle name="Invoer 3 2 2 2" xfId="2510"/>
    <cellStyle name="Invoer 3 2 3" xfId="1452"/>
    <cellStyle name="Invoer 3 3" xfId="554"/>
    <cellStyle name="Invoer 3 3 2" xfId="2517"/>
    <cellStyle name="Invoer 3 4" xfId="1471"/>
    <cellStyle name="Invoer 4" xfId="179"/>
    <cellStyle name="Invoer 4 2" xfId="570"/>
    <cellStyle name="Invoer 4 2 2" xfId="2528"/>
    <cellStyle name="Invoer 4 3" xfId="1602"/>
    <cellStyle name="Kop 1 2" xfId="180"/>
    <cellStyle name="Kop 1 2 2" xfId="181"/>
    <cellStyle name="Kop 1 3" xfId="182"/>
    <cellStyle name="Kop 1 3 2" xfId="270"/>
    <cellStyle name="Kop 1 4" xfId="183"/>
    <cellStyle name="Kop 2 2" xfId="184"/>
    <cellStyle name="Kop 2 2 2" xfId="185"/>
    <cellStyle name="Kop 2 3" xfId="186"/>
    <cellStyle name="Kop 2 3 2" xfId="271"/>
    <cellStyle name="Kop 2 4" xfId="187"/>
    <cellStyle name="Kop 3 2" xfId="188"/>
    <cellStyle name="Kop 3 2 2" xfId="189"/>
    <cellStyle name="Kop 3 3" xfId="190"/>
    <cellStyle name="Kop 3 3 2" xfId="272"/>
    <cellStyle name="Kop 3 4" xfId="191"/>
    <cellStyle name="Kop 4 2" xfId="192"/>
    <cellStyle name="Kop 4 2 2" xfId="193"/>
    <cellStyle name="Kop 4 3" xfId="194"/>
    <cellStyle name="Kop 4 3 2" xfId="273"/>
    <cellStyle name="Kop 4 4" xfId="195"/>
    <cellStyle name="Linked Cell" xfId="113"/>
    <cellStyle name="Linked Cell 2" xfId="196"/>
    <cellStyle name="Neutraal 2" xfId="197"/>
    <cellStyle name="Neutraal 2 2" xfId="198"/>
    <cellStyle name="Neutraal 3" xfId="199"/>
    <cellStyle name="Neutraal 3 2" xfId="274"/>
    <cellStyle name="Neutraal 4" xfId="200"/>
    <cellStyle name="Neutral" xfId="114"/>
    <cellStyle name="Neutral 2" xfId="201"/>
    <cellStyle name="Note" xfId="115"/>
    <cellStyle name="Note 2" xfId="202"/>
    <cellStyle name="Note 2 2" xfId="567"/>
    <cellStyle name="Note 2 2 2" xfId="2525"/>
    <cellStyle name="Note 2 3" xfId="452"/>
    <cellStyle name="Note 2 3 2" xfId="2500"/>
    <cellStyle name="Note 2 4" xfId="1464"/>
    <cellStyle name="Note 3" xfId="544"/>
    <cellStyle name="Note 3 2" xfId="2508"/>
    <cellStyle name="Note 4" xfId="446"/>
    <cellStyle name="Note 4 2" xfId="2499"/>
    <cellStyle name="Note 5" xfId="1424"/>
    <cellStyle name="Notitie 2" xfId="203"/>
    <cellStyle name="Notitie 2 2" xfId="275"/>
    <cellStyle name="Notitie 2 2 2" xfId="557"/>
    <cellStyle name="Notitie 2 2 2 2" xfId="2519"/>
    <cellStyle name="Notitie 2 2 3" xfId="457"/>
    <cellStyle name="Notitie 2 2 3 2" xfId="2504"/>
    <cellStyle name="Notitie 2 2 4" xfId="1689"/>
    <cellStyle name="Notitie 2 3" xfId="555"/>
    <cellStyle name="Notitie 2 3 2" xfId="2518"/>
    <cellStyle name="Notitie 2 4" xfId="453"/>
    <cellStyle name="Notitie 2 4 2" xfId="2501"/>
    <cellStyle name="Notitie 2 5" xfId="1463"/>
    <cellStyle name="Notitie 3" xfId="204"/>
    <cellStyle name="Notitie 3 2" xfId="568"/>
    <cellStyle name="Notitie 3 2 2" xfId="2526"/>
    <cellStyle name="Notitie 3 3" xfId="454"/>
    <cellStyle name="Notitie 3 3 2" xfId="2502"/>
    <cellStyle name="Notitie 3 4" xfId="1462"/>
    <cellStyle name="Notitie 4" xfId="260"/>
    <cellStyle name="Notitie 4 2" xfId="276"/>
    <cellStyle name="Notitie 4 2 2" xfId="561"/>
    <cellStyle name="Notitie 4 2 2 2" xfId="2522"/>
    <cellStyle name="Notitie 4 2 3" xfId="458"/>
    <cellStyle name="Notitie 4 2 3 2" xfId="2505"/>
    <cellStyle name="Notitie 4 2 4" xfId="1451"/>
    <cellStyle name="Notitie 4 3" xfId="288"/>
    <cellStyle name="Notitie 4 3 2" xfId="543"/>
    <cellStyle name="Notitie 4 3 2 2" xfId="2507"/>
    <cellStyle name="Notitie 4 3 3" xfId="459"/>
    <cellStyle name="Notitie 4 3 3 2" xfId="2506"/>
    <cellStyle name="Notitie 4 3 4" xfId="1466"/>
    <cellStyle name="Notitie 4 4" xfId="547"/>
    <cellStyle name="Notitie 4 4 2" xfId="2511"/>
    <cellStyle name="Notitie 4 5" xfId="456"/>
    <cellStyle name="Notitie 4 5 2" xfId="2503"/>
    <cellStyle name="Notitie 4 6" xfId="1453"/>
    <cellStyle name="Ongeldig 2" xfId="205"/>
    <cellStyle name="Ongeldig 2 2" xfId="206"/>
    <cellStyle name="Ongeldig 3" xfId="207"/>
    <cellStyle name="Ongeldig 3 2" xfId="277"/>
    <cellStyle name="Ongeldig 4" xfId="208"/>
    <cellStyle name="Output" xfId="116"/>
    <cellStyle name="Output 2" xfId="209"/>
    <cellStyle name="Output 2 2" xfId="428"/>
    <cellStyle name="Output 2 2 2" xfId="2497"/>
    <cellStyle name="Output 2 3" xfId="1461"/>
    <cellStyle name="Output 3" xfId="548"/>
    <cellStyle name="Output 3 2" xfId="2512"/>
    <cellStyle name="Output 4" xfId="1418"/>
    <cellStyle name="Standaard" xfId="0" builtinId="0"/>
    <cellStyle name="Standaard 10" xfId="1"/>
    <cellStyle name="Standaard 10 2" xfId="2"/>
    <cellStyle name="Standaard 10 2 10" xfId="602"/>
    <cellStyle name="Standaard 10 2 10 2" xfId="1121"/>
    <cellStyle name="Standaard 10 2 10 2 2" xfId="2227"/>
    <cellStyle name="Standaard 10 2 10 2 2 2" xfId="4369"/>
    <cellStyle name="Standaard 10 2 10 2 3" xfId="3318"/>
    <cellStyle name="Standaard 10 2 10 2 4" xfId="5415"/>
    <cellStyle name="Standaard 10 2 10 3" xfId="1710"/>
    <cellStyle name="Standaard 10 2 10 3 2" xfId="3852"/>
    <cellStyle name="Standaard 10 2 10 4" xfId="2801"/>
    <cellStyle name="Standaard 10 2 10 5" xfId="4898"/>
    <cellStyle name="Standaard 10 2 11" xfId="861"/>
    <cellStyle name="Standaard 10 2 11 2" xfId="1969"/>
    <cellStyle name="Standaard 10 2 11 2 2" xfId="4111"/>
    <cellStyle name="Standaard 10 2 11 3" xfId="3060"/>
    <cellStyle name="Standaard 10 2 11 4" xfId="5157"/>
    <cellStyle name="Standaard 10 2 12" xfId="1389"/>
    <cellStyle name="Standaard 10 2 12 2" xfId="2486"/>
    <cellStyle name="Standaard 10 2 12 2 2" xfId="4628"/>
    <cellStyle name="Standaard 10 2 12 3" xfId="3577"/>
    <cellStyle name="Standaard 10 2 12 4" xfId="5674"/>
    <cellStyle name="Standaard 10 2 13" xfId="1415"/>
    <cellStyle name="Standaard 10 2 13 2" xfId="3593"/>
    <cellStyle name="Standaard 10 2 14" xfId="2542"/>
    <cellStyle name="Standaard 10 2 15" xfId="4640"/>
    <cellStyle name="Standaard 10 2 2" xfId="36"/>
    <cellStyle name="Standaard 10 2 2 10" xfId="1422"/>
    <cellStyle name="Standaard 10 2 2 10 2" xfId="3597"/>
    <cellStyle name="Standaard 10 2 2 11" xfId="2546"/>
    <cellStyle name="Standaard 10 2 2 12" xfId="4644"/>
    <cellStyle name="Standaard 10 2 2 2" xfId="69"/>
    <cellStyle name="Standaard 10 2 2 2 2" xfId="314"/>
    <cellStyle name="Standaard 10 2 2 2 2 2" xfId="385"/>
    <cellStyle name="Standaard 10 2 2 2 2 2 2" xfId="536"/>
    <cellStyle name="Standaard 10 2 2 2 2 2 2 2" xfId="835"/>
    <cellStyle name="Standaard 10 2 2 2 2 2 2 2 2" xfId="1354"/>
    <cellStyle name="Standaard 10 2 2 2 2 2 2 2 2 2" xfId="2460"/>
    <cellStyle name="Standaard 10 2 2 2 2 2 2 2 2 2 2" xfId="4602"/>
    <cellStyle name="Standaard 10 2 2 2 2 2 2 2 2 3" xfId="3551"/>
    <cellStyle name="Standaard 10 2 2 2 2 2 2 2 2 4" xfId="5648"/>
    <cellStyle name="Standaard 10 2 2 2 2 2 2 2 3" xfId="1943"/>
    <cellStyle name="Standaard 10 2 2 2 2 2 2 2 3 2" xfId="4085"/>
    <cellStyle name="Standaard 10 2 2 2 2 2 2 2 4" xfId="3034"/>
    <cellStyle name="Standaard 10 2 2 2 2 2 2 2 5" xfId="5131"/>
    <cellStyle name="Standaard 10 2 2 2 2 2 2 3" xfId="1095"/>
    <cellStyle name="Standaard 10 2 2 2 2 2 2 3 2" xfId="2201"/>
    <cellStyle name="Standaard 10 2 2 2 2 2 2 3 2 2" xfId="4343"/>
    <cellStyle name="Standaard 10 2 2 2 2 2 2 3 3" xfId="3292"/>
    <cellStyle name="Standaard 10 2 2 2 2 2 2 3 4" xfId="5389"/>
    <cellStyle name="Standaard 10 2 2 2 2 2 2 4" xfId="1680"/>
    <cellStyle name="Standaard 10 2 2 2 2 2 2 4 2" xfId="3826"/>
    <cellStyle name="Standaard 10 2 2 2 2 2 2 5" xfId="2775"/>
    <cellStyle name="Standaard 10 2 2 2 2 2 2 6" xfId="4872"/>
    <cellStyle name="Standaard 10 2 2 2 2 2 3" xfId="709"/>
    <cellStyle name="Standaard 10 2 2 2 2 2 3 2" xfId="1228"/>
    <cellStyle name="Standaard 10 2 2 2 2 2 3 2 2" xfId="2334"/>
    <cellStyle name="Standaard 10 2 2 2 2 2 3 2 2 2" xfId="4476"/>
    <cellStyle name="Standaard 10 2 2 2 2 2 3 2 3" xfId="3425"/>
    <cellStyle name="Standaard 10 2 2 2 2 2 3 2 4" xfId="5522"/>
    <cellStyle name="Standaard 10 2 2 2 2 2 3 3" xfId="1817"/>
    <cellStyle name="Standaard 10 2 2 2 2 2 3 3 2" xfId="3959"/>
    <cellStyle name="Standaard 10 2 2 2 2 2 3 4" xfId="2908"/>
    <cellStyle name="Standaard 10 2 2 2 2 2 3 5" xfId="5005"/>
    <cellStyle name="Standaard 10 2 2 2 2 2 4" xfId="969"/>
    <cellStyle name="Standaard 10 2 2 2 2 2 4 2" xfId="2075"/>
    <cellStyle name="Standaard 10 2 2 2 2 2 4 2 2" xfId="4217"/>
    <cellStyle name="Standaard 10 2 2 2 2 2 4 3" xfId="3166"/>
    <cellStyle name="Standaard 10 2 2 2 2 2 4 4" xfId="5263"/>
    <cellStyle name="Standaard 10 2 2 2 2 2 5" xfId="1551"/>
    <cellStyle name="Standaard 10 2 2 2 2 2 5 2" xfId="3700"/>
    <cellStyle name="Standaard 10 2 2 2 2 2 6" xfId="2649"/>
    <cellStyle name="Standaard 10 2 2 2 2 2 7" xfId="4746"/>
    <cellStyle name="Standaard 10 2 2 2 2 3" xfId="475"/>
    <cellStyle name="Standaard 10 2 2 2 2 3 2" xfId="774"/>
    <cellStyle name="Standaard 10 2 2 2 2 3 2 2" xfId="1293"/>
    <cellStyle name="Standaard 10 2 2 2 2 3 2 2 2" xfId="2399"/>
    <cellStyle name="Standaard 10 2 2 2 2 3 2 2 2 2" xfId="4541"/>
    <cellStyle name="Standaard 10 2 2 2 2 3 2 2 3" xfId="3490"/>
    <cellStyle name="Standaard 10 2 2 2 2 3 2 2 4" xfId="5587"/>
    <cellStyle name="Standaard 10 2 2 2 2 3 2 3" xfId="1882"/>
    <cellStyle name="Standaard 10 2 2 2 2 3 2 3 2" xfId="4024"/>
    <cellStyle name="Standaard 10 2 2 2 2 3 2 4" xfId="2973"/>
    <cellStyle name="Standaard 10 2 2 2 2 3 2 5" xfId="5070"/>
    <cellStyle name="Standaard 10 2 2 2 2 3 3" xfId="1034"/>
    <cellStyle name="Standaard 10 2 2 2 2 3 3 2" xfId="2140"/>
    <cellStyle name="Standaard 10 2 2 2 2 3 3 2 2" xfId="4282"/>
    <cellStyle name="Standaard 10 2 2 2 2 3 3 3" xfId="3231"/>
    <cellStyle name="Standaard 10 2 2 2 2 3 3 4" xfId="5328"/>
    <cellStyle name="Standaard 10 2 2 2 2 3 4" xfId="1619"/>
    <cellStyle name="Standaard 10 2 2 2 2 3 4 2" xfId="3765"/>
    <cellStyle name="Standaard 10 2 2 2 2 3 5" xfId="2714"/>
    <cellStyle name="Standaard 10 2 2 2 2 3 6" xfId="4811"/>
    <cellStyle name="Standaard 10 2 2 2 2 4" xfId="648"/>
    <cellStyle name="Standaard 10 2 2 2 2 4 2" xfId="1167"/>
    <cellStyle name="Standaard 10 2 2 2 2 4 2 2" xfId="2273"/>
    <cellStyle name="Standaard 10 2 2 2 2 4 2 2 2" xfId="4415"/>
    <cellStyle name="Standaard 10 2 2 2 2 4 2 3" xfId="3364"/>
    <cellStyle name="Standaard 10 2 2 2 2 4 2 4" xfId="5461"/>
    <cellStyle name="Standaard 10 2 2 2 2 4 3" xfId="1756"/>
    <cellStyle name="Standaard 10 2 2 2 2 4 3 2" xfId="3898"/>
    <cellStyle name="Standaard 10 2 2 2 2 4 4" xfId="2847"/>
    <cellStyle name="Standaard 10 2 2 2 2 4 5" xfId="4944"/>
    <cellStyle name="Standaard 10 2 2 2 2 5" xfId="908"/>
    <cellStyle name="Standaard 10 2 2 2 2 5 2" xfId="2014"/>
    <cellStyle name="Standaard 10 2 2 2 2 5 2 2" xfId="4156"/>
    <cellStyle name="Standaard 10 2 2 2 2 5 3" xfId="3105"/>
    <cellStyle name="Standaard 10 2 2 2 2 5 4" xfId="5202"/>
    <cellStyle name="Standaard 10 2 2 2 2 6" xfId="1487"/>
    <cellStyle name="Standaard 10 2 2 2 2 6 2" xfId="3639"/>
    <cellStyle name="Standaard 10 2 2 2 2 7" xfId="2588"/>
    <cellStyle name="Standaard 10 2 2 2 2 8" xfId="4685"/>
    <cellStyle name="Standaard 10 2 2 2 3" xfId="353"/>
    <cellStyle name="Standaard 10 2 2 2 3 2" xfId="507"/>
    <cellStyle name="Standaard 10 2 2 2 3 2 2" xfId="806"/>
    <cellStyle name="Standaard 10 2 2 2 3 2 2 2" xfId="1325"/>
    <cellStyle name="Standaard 10 2 2 2 3 2 2 2 2" xfId="2431"/>
    <cellStyle name="Standaard 10 2 2 2 3 2 2 2 2 2" xfId="4573"/>
    <cellStyle name="Standaard 10 2 2 2 3 2 2 2 3" xfId="3522"/>
    <cellStyle name="Standaard 10 2 2 2 3 2 2 2 4" xfId="5619"/>
    <cellStyle name="Standaard 10 2 2 2 3 2 2 3" xfId="1914"/>
    <cellStyle name="Standaard 10 2 2 2 3 2 2 3 2" xfId="4056"/>
    <cellStyle name="Standaard 10 2 2 2 3 2 2 4" xfId="3005"/>
    <cellStyle name="Standaard 10 2 2 2 3 2 2 5" xfId="5102"/>
    <cellStyle name="Standaard 10 2 2 2 3 2 3" xfId="1066"/>
    <cellStyle name="Standaard 10 2 2 2 3 2 3 2" xfId="2172"/>
    <cellStyle name="Standaard 10 2 2 2 3 2 3 2 2" xfId="4314"/>
    <cellStyle name="Standaard 10 2 2 2 3 2 3 3" xfId="3263"/>
    <cellStyle name="Standaard 10 2 2 2 3 2 3 4" xfId="5360"/>
    <cellStyle name="Standaard 10 2 2 2 3 2 4" xfId="1651"/>
    <cellStyle name="Standaard 10 2 2 2 3 2 4 2" xfId="3797"/>
    <cellStyle name="Standaard 10 2 2 2 3 2 5" xfId="2746"/>
    <cellStyle name="Standaard 10 2 2 2 3 2 6" xfId="4843"/>
    <cellStyle name="Standaard 10 2 2 2 3 3" xfId="680"/>
    <cellStyle name="Standaard 10 2 2 2 3 3 2" xfId="1199"/>
    <cellStyle name="Standaard 10 2 2 2 3 3 2 2" xfId="2305"/>
    <cellStyle name="Standaard 10 2 2 2 3 3 2 2 2" xfId="4447"/>
    <cellStyle name="Standaard 10 2 2 2 3 3 2 3" xfId="3396"/>
    <cellStyle name="Standaard 10 2 2 2 3 3 2 4" xfId="5493"/>
    <cellStyle name="Standaard 10 2 2 2 3 3 3" xfId="1788"/>
    <cellStyle name="Standaard 10 2 2 2 3 3 3 2" xfId="3930"/>
    <cellStyle name="Standaard 10 2 2 2 3 3 4" xfId="2879"/>
    <cellStyle name="Standaard 10 2 2 2 3 3 5" xfId="4976"/>
    <cellStyle name="Standaard 10 2 2 2 3 4" xfId="940"/>
    <cellStyle name="Standaard 10 2 2 2 3 4 2" xfId="2046"/>
    <cellStyle name="Standaard 10 2 2 2 3 4 2 2" xfId="4188"/>
    <cellStyle name="Standaard 10 2 2 2 3 4 3" xfId="3137"/>
    <cellStyle name="Standaard 10 2 2 2 3 4 4" xfId="5234"/>
    <cellStyle name="Standaard 10 2 2 2 3 5" xfId="1521"/>
    <cellStyle name="Standaard 10 2 2 2 3 5 2" xfId="3671"/>
    <cellStyle name="Standaard 10 2 2 2 3 6" xfId="2620"/>
    <cellStyle name="Standaard 10 2 2 2 3 7" xfId="4717"/>
    <cellStyle name="Standaard 10 2 2 2 4" xfId="438"/>
    <cellStyle name="Standaard 10 2 2 2 4 2" xfId="745"/>
    <cellStyle name="Standaard 10 2 2 2 4 2 2" xfId="1264"/>
    <cellStyle name="Standaard 10 2 2 2 4 2 2 2" xfId="2370"/>
    <cellStyle name="Standaard 10 2 2 2 4 2 2 2 2" xfId="4512"/>
    <cellStyle name="Standaard 10 2 2 2 4 2 2 3" xfId="3461"/>
    <cellStyle name="Standaard 10 2 2 2 4 2 2 4" xfId="5558"/>
    <cellStyle name="Standaard 10 2 2 2 4 2 3" xfId="1853"/>
    <cellStyle name="Standaard 10 2 2 2 4 2 3 2" xfId="3995"/>
    <cellStyle name="Standaard 10 2 2 2 4 2 4" xfId="2944"/>
    <cellStyle name="Standaard 10 2 2 2 4 2 5" xfId="5041"/>
    <cellStyle name="Standaard 10 2 2 2 4 3" xfId="1005"/>
    <cellStyle name="Standaard 10 2 2 2 4 3 2" xfId="2111"/>
    <cellStyle name="Standaard 10 2 2 2 4 3 2 2" xfId="4253"/>
    <cellStyle name="Standaard 10 2 2 2 4 3 3" xfId="3202"/>
    <cellStyle name="Standaard 10 2 2 2 4 3 4" xfId="5299"/>
    <cellStyle name="Standaard 10 2 2 2 4 4" xfId="1588"/>
    <cellStyle name="Standaard 10 2 2 2 4 4 2" xfId="3736"/>
    <cellStyle name="Standaard 10 2 2 2 4 5" xfId="2685"/>
    <cellStyle name="Standaard 10 2 2 2 4 6" xfId="4782"/>
    <cellStyle name="Standaard 10 2 2 2 5" xfId="619"/>
    <cellStyle name="Standaard 10 2 2 2 5 2" xfId="1138"/>
    <cellStyle name="Standaard 10 2 2 2 5 2 2" xfId="2244"/>
    <cellStyle name="Standaard 10 2 2 2 5 2 2 2" xfId="4386"/>
    <cellStyle name="Standaard 10 2 2 2 5 2 3" xfId="3335"/>
    <cellStyle name="Standaard 10 2 2 2 5 2 4" xfId="5432"/>
    <cellStyle name="Standaard 10 2 2 2 5 3" xfId="1727"/>
    <cellStyle name="Standaard 10 2 2 2 5 3 2" xfId="3869"/>
    <cellStyle name="Standaard 10 2 2 2 5 4" xfId="2818"/>
    <cellStyle name="Standaard 10 2 2 2 5 5" xfId="4915"/>
    <cellStyle name="Standaard 10 2 2 2 6" xfId="879"/>
    <cellStyle name="Standaard 10 2 2 2 6 2" xfId="1985"/>
    <cellStyle name="Standaard 10 2 2 2 6 2 2" xfId="4127"/>
    <cellStyle name="Standaard 10 2 2 2 6 3" xfId="3076"/>
    <cellStyle name="Standaard 10 2 2 2 6 4" xfId="5173"/>
    <cellStyle name="Standaard 10 2 2 2 7" xfId="1437"/>
    <cellStyle name="Standaard 10 2 2 2 7 2" xfId="3610"/>
    <cellStyle name="Standaard 10 2 2 2 8" xfId="2559"/>
    <cellStyle name="Standaard 10 2 2 2 9" xfId="4656"/>
    <cellStyle name="Standaard 10 2 2 3" xfId="301"/>
    <cellStyle name="Standaard 10 2 2 3 2" xfId="374"/>
    <cellStyle name="Standaard 10 2 2 3 2 2" xfId="525"/>
    <cellStyle name="Standaard 10 2 2 3 2 2 2" xfId="824"/>
    <cellStyle name="Standaard 10 2 2 3 2 2 2 2" xfId="1343"/>
    <cellStyle name="Standaard 10 2 2 3 2 2 2 2 2" xfId="2449"/>
    <cellStyle name="Standaard 10 2 2 3 2 2 2 2 2 2" xfId="4591"/>
    <cellStyle name="Standaard 10 2 2 3 2 2 2 2 3" xfId="3540"/>
    <cellStyle name="Standaard 10 2 2 3 2 2 2 2 4" xfId="5637"/>
    <cellStyle name="Standaard 10 2 2 3 2 2 2 3" xfId="1932"/>
    <cellStyle name="Standaard 10 2 2 3 2 2 2 3 2" xfId="4074"/>
    <cellStyle name="Standaard 10 2 2 3 2 2 2 4" xfId="3023"/>
    <cellStyle name="Standaard 10 2 2 3 2 2 2 5" xfId="5120"/>
    <cellStyle name="Standaard 10 2 2 3 2 2 3" xfId="1084"/>
    <cellStyle name="Standaard 10 2 2 3 2 2 3 2" xfId="2190"/>
    <cellStyle name="Standaard 10 2 2 3 2 2 3 2 2" xfId="4332"/>
    <cellStyle name="Standaard 10 2 2 3 2 2 3 3" xfId="3281"/>
    <cellStyle name="Standaard 10 2 2 3 2 2 3 4" xfId="5378"/>
    <cellStyle name="Standaard 10 2 2 3 2 2 4" xfId="1669"/>
    <cellStyle name="Standaard 10 2 2 3 2 2 4 2" xfId="3815"/>
    <cellStyle name="Standaard 10 2 2 3 2 2 5" xfId="2764"/>
    <cellStyle name="Standaard 10 2 2 3 2 2 6" xfId="4861"/>
    <cellStyle name="Standaard 10 2 2 3 2 3" xfId="698"/>
    <cellStyle name="Standaard 10 2 2 3 2 3 2" xfId="1217"/>
    <cellStyle name="Standaard 10 2 2 3 2 3 2 2" xfId="2323"/>
    <cellStyle name="Standaard 10 2 2 3 2 3 2 2 2" xfId="4465"/>
    <cellStyle name="Standaard 10 2 2 3 2 3 2 3" xfId="3414"/>
    <cellStyle name="Standaard 10 2 2 3 2 3 2 4" xfId="5511"/>
    <cellStyle name="Standaard 10 2 2 3 2 3 3" xfId="1806"/>
    <cellStyle name="Standaard 10 2 2 3 2 3 3 2" xfId="3948"/>
    <cellStyle name="Standaard 10 2 2 3 2 3 4" xfId="2897"/>
    <cellStyle name="Standaard 10 2 2 3 2 3 5" xfId="4994"/>
    <cellStyle name="Standaard 10 2 2 3 2 4" xfId="958"/>
    <cellStyle name="Standaard 10 2 2 3 2 4 2" xfId="2064"/>
    <cellStyle name="Standaard 10 2 2 3 2 4 2 2" xfId="4206"/>
    <cellStyle name="Standaard 10 2 2 3 2 4 3" xfId="3155"/>
    <cellStyle name="Standaard 10 2 2 3 2 4 4" xfId="5252"/>
    <cellStyle name="Standaard 10 2 2 3 2 5" xfId="1540"/>
    <cellStyle name="Standaard 10 2 2 3 2 5 2" xfId="3689"/>
    <cellStyle name="Standaard 10 2 2 3 2 6" xfId="2638"/>
    <cellStyle name="Standaard 10 2 2 3 2 7" xfId="4735"/>
    <cellStyle name="Standaard 10 2 2 3 3" xfId="464"/>
    <cellStyle name="Standaard 10 2 2 3 3 2" xfId="763"/>
    <cellStyle name="Standaard 10 2 2 3 3 2 2" xfId="1282"/>
    <cellStyle name="Standaard 10 2 2 3 3 2 2 2" xfId="2388"/>
    <cellStyle name="Standaard 10 2 2 3 3 2 2 2 2" xfId="4530"/>
    <cellStyle name="Standaard 10 2 2 3 3 2 2 3" xfId="3479"/>
    <cellStyle name="Standaard 10 2 2 3 3 2 2 4" xfId="5576"/>
    <cellStyle name="Standaard 10 2 2 3 3 2 3" xfId="1871"/>
    <cellStyle name="Standaard 10 2 2 3 3 2 3 2" xfId="4013"/>
    <cellStyle name="Standaard 10 2 2 3 3 2 4" xfId="2962"/>
    <cellStyle name="Standaard 10 2 2 3 3 2 5" xfId="5059"/>
    <cellStyle name="Standaard 10 2 2 3 3 3" xfId="1023"/>
    <cellStyle name="Standaard 10 2 2 3 3 3 2" xfId="2129"/>
    <cellStyle name="Standaard 10 2 2 3 3 3 2 2" xfId="4271"/>
    <cellStyle name="Standaard 10 2 2 3 3 3 3" xfId="3220"/>
    <cellStyle name="Standaard 10 2 2 3 3 3 4" xfId="5317"/>
    <cellStyle name="Standaard 10 2 2 3 3 4" xfId="1608"/>
    <cellStyle name="Standaard 10 2 2 3 3 4 2" xfId="3754"/>
    <cellStyle name="Standaard 10 2 2 3 3 5" xfId="2703"/>
    <cellStyle name="Standaard 10 2 2 3 3 6" xfId="4800"/>
    <cellStyle name="Standaard 10 2 2 3 4" xfId="637"/>
    <cellStyle name="Standaard 10 2 2 3 4 2" xfId="1156"/>
    <cellStyle name="Standaard 10 2 2 3 4 2 2" xfId="2262"/>
    <cellStyle name="Standaard 10 2 2 3 4 2 2 2" xfId="4404"/>
    <cellStyle name="Standaard 10 2 2 3 4 2 3" xfId="3353"/>
    <cellStyle name="Standaard 10 2 2 3 4 2 4" xfId="5450"/>
    <cellStyle name="Standaard 10 2 2 3 4 3" xfId="1745"/>
    <cellStyle name="Standaard 10 2 2 3 4 3 2" xfId="3887"/>
    <cellStyle name="Standaard 10 2 2 3 4 4" xfId="2836"/>
    <cellStyle name="Standaard 10 2 2 3 4 5" xfId="4933"/>
    <cellStyle name="Standaard 10 2 2 3 5" xfId="897"/>
    <cellStyle name="Standaard 10 2 2 3 5 2" xfId="2003"/>
    <cellStyle name="Standaard 10 2 2 3 5 2 2" xfId="4145"/>
    <cellStyle name="Standaard 10 2 2 3 5 3" xfId="3094"/>
    <cellStyle name="Standaard 10 2 2 3 5 4" xfId="5191"/>
    <cellStyle name="Standaard 10 2 2 3 6" xfId="1476"/>
    <cellStyle name="Standaard 10 2 2 3 6 2" xfId="3628"/>
    <cellStyle name="Standaard 10 2 2 3 7" xfId="2577"/>
    <cellStyle name="Standaard 10 2 2 3 8" xfId="4674"/>
    <cellStyle name="Standaard 10 2 2 4" xfId="338"/>
    <cellStyle name="Standaard 10 2 2 4 2" xfId="493"/>
    <cellStyle name="Standaard 10 2 2 4 2 2" xfId="792"/>
    <cellStyle name="Standaard 10 2 2 4 2 2 2" xfId="1311"/>
    <cellStyle name="Standaard 10 2 2 4 2 2 2 2" xfId="2417"/>
    <cellStyle name="Standaard 10 2 2 4 2 2 2 2 2" xfId="4559"/>
    <cellStyle name="Standaard 10 2 2 4 2 2 2 3" xfId="3508"/>
    <cellStyle name="Standaard 10 2 2 4 2 2 2 4" xfId="5605"/>
    <cellStyle name="Standaard 10 2 2 4 2 2 3" xfId="1900"/>
    <cellStyle name="Standaard 10 2 2 4 2 2 3 2" xfId="4042"/>
    <cellStyle name="Standaard 10 2 2 4 2 2 4" xfId="2991"/>
    <cellStyle name="Standaard 10 2 2 4 2 2 5" xfId="5088"/>
    <cellStyle name="Standaard 10 2 2 4 2 3" xfId="1052"/>
    <cellStyle name="Standaard 10 2 2 4 2 3 2" xfId="2158"/>
    <cellStyle name="Standaard 10 2 2 4 2 3 2 2" xfId="4300"/>
    <cellStyle name="Standaard 10 2 2 4 2 3 3" xfId="3249"/>
    <cellStyle name="Standaard 10 2 2 4 2 3 4" xfId="5346"/>
    <cellStyle name="Standaard 10 2 2 4 2 4" xfId="1637"/>
    <cellStyle name="Standaard 10 2 2 4 2 4 2" xfId="3783"/>
    <cellStyle name="Standaard 10 2 2 4 2 5" xfId="2732"/>
    <cellStyle name="Standaard 10 2 2 4 2 6" xfId="4829"/>
    <cellStyle name="Standaard 10 2 2 4 3" xfId="666"/>
    <cellStyle name="Standaard 10 2 2 4 3 2" xfId="1185"/>
    <cellStyle name="Standaard 10 2 2 4 3 2 2" xfId="2291"/>
    <cellStyle name="Standaard 10 2 2 4 3 2 2 2" xfId="4433"/>
    <cellStyle name="Standaard 10 2 2 4 3 2 3" xfId="3382"/>
    <cellStyle name="Standaard 10 2 2 4 3 2 4" xfId="5479"/>
    <cellStyle name="Standaard 10 2 2 4 3 3" xfId="1774"/>
    <cellStyle name="Standaard 10 2 2 4 3 3 2" xfId="3916"/>
    <cellStyle name="Standaard 10 2 2 4 3 4" xfId="2865"/>
    <cellStyle name="Standaard 10 2 2 4 3 5" xfId="4962"/>
    <cellStyle name="Standaard 10 2 2 4 4" xfId="926"/>
    <cellStyle name="Standaard 10 2 2 4 4 2" xfId="2032"/>
    <cellStyle name="Standaard 10 2 2 4 4 2 2" xfId="4174"/>
    <cellStyle name="Standaard 10 2 2 4 4 3" xfId="3123"/>
    <cellStyle name="Standaard 10 2 2 4 4 4" xfId="5220"/>
    <cellStyle name="Standaard 10 2 2 4 5" xfId="1507"/>
    <cellStyle name="Standaard 10 2 2 4 5 2" xfId="3657"/>
    <cellStyle name="Standaard 10 2 2 4 6" xfId="2606"/>
    <cellStyle name="Standaard 10 2 2 4 7" xfId="4703"/>
    <cellStyle name="Standaard 10 2 2 5" xfId="408"/>
    <cellStyle name="Standaard 10 2 2 5 2" xfId="721"/>
    <cellStyle name="Standaard 10 2 2 5 2 2" xfId="1240"/>
    <cellStyle name="Standaard 10 2 2 5 2 2 2" xfId="2346"/>
    <cellStyle name="Standaard 10 2 2 5 2 2 2 2" xfId="4488"/>
    <cellStyle name="Standaard 10 2 2 5 2 2 3" xfId="3437"/>
    <cellStyle name="Standaard 10 2 2 5 2 2 4" xfId="5534"/>
    <cellStyle name="Standaard 10 2 2 5 2 3" xfId="1829"/>
    <cellStyle name="Standaard 10 2 2 5 2 3 2" xfId="3971"/>
    <cellStyle name="Standaard 10 2 2 5 2 4" xfId="2920"/>
    <cellStyle name="Standaard 10 2 2 5 2 5" xfId="5017"/>
    <cellStyle name="Standaard 10 2 2 5 3" xfId="981"/>
    <cellStyle name="Standaard 10 2 2 5 3 2" xfId="2087"/>
    <cellStyle name="Standaard 10 2 2 5 3 2 2" xfId="4229"/>
    <cellStyle name="Standaard 10 2 2 5 3 3" xfId="3178"/>
    <cellStyle name="Standaard 10 2 2 5 3 4" xfId="5275"/>
    <cellStyle name="Standaard 10 2 2 5 4" xfId="1564"/>
    <cellStyle name="Standaard 10 2 2 5 4 2" xfId="3712"/>
    <cellStyle name="Standaard 10 2 2 5 5" xfId="2661"/>
    <cellStyle name="Standaard 10 2 2 5 6" xfId="4758"/>
    <cellStyle name="Standaard 10 2 2 6" xfId="420"/>
    <cellStyle name="Standaard 10 2 2 6 2" xfId="733"/>
    <cellStyle name="Standaard 10 2 2 6 2 2" xfId="1252"/>
    <cellStyle name="Standaard 10 2 2 6 2 2 2" xfId="2358"/>
    <cellStyle name="Standaard 10 2 2 6 2 2 2 2" xfId="4500"/>
    <cellStyle name="Standaard 10 2 2 6 2 2 3" xfId="3449"/>
    <cellStyle name="Standaard 10 2 2 6 2 2 4" xfId="5546"/>
    <cellStyle name="Standaard 10 2 2 6 2 3" xfId="1841"/>
    <cellStyle name="Standaard 10 2 2 6 2 3 2" xfId="3983"/>
    <cellStyle name="Standaard 10 2 2 6 2 4" xfId="2932"/>
    <cellStyle name="Standaard 10 2 2 6 2 5" xfId="5029"/>
    <cellStyle name="Standaard 10 2 2 6 3" xfId="993"/>
    <cellStyle name="Standaard 10 2 2 6 3 2" xfId="2099"/>
    <cellStyle name="Standaard 10 2 2 6 3 2 2" xfId="4241"/>
    <cellStyle name="Standaard 10 2 2 6 3 3" xfId="3190"/>
    <cellStyle name="Standaard 10 2 2 6 3 4" xfId="5287"/>
    <cellStyle name="Standaard 10 2 2 6 4" xfId="1576"/>
    <cellStyle name="Standaard 10 2 2 6 4 2" xfId="3724"/>
    <cellStyle name="Standaard 10 2 2 6 5" xfId="2673"/>
    <cellStyle name="Standaard 10 2 2 6 6" xfId="4770"/>
    <cellStyle name="Standaard 10 2 2 7" xfId="605"/>
    <cellStyle name="Standaard 10 2 2 7 2" xfId="1124"/>
    <cellStyle name="Standaard 10 2 2 7 2 2" xfId="2230"/>
    <cellStyle name="Standaard 10 2 2 7 2 2 2" xfId="4372"/>
    <cellStyle name="Standaard 10 2 2 7 2 3" xfId="3321"/>
    <cellStyle name="Standaard 10 2 2 7 2 4" xfId="5418"/>
    <cellStyle name="Standaard 10 2 2 7 3" xfId="1713"/>
    <cellStyle name="Standaard 10 2 2 7 3 2" xfId="3855"/>
    <cellStyle name="Standaard 10 2 2 7 4" xfId="2804"/>
    <cellStyle name="Standaard 10 2 2 7 5" xfId="4901"/>
    <cellStyle name="Standaard 10 2 2 8" xfId="865"/>
    <cellStyle name="Standaard 10 2 2 8 2" xfId="1973"/>
    <cellStyle name="Standaard 10 2 2 8 2 2" xfId="4115"/>
    <cellStyle name="Standaard 10 2 2 8 3" xfId="3064"/>
    <cellStyle name="Standaard 10 2 2 8 4" xfId="5161"/>
    <cellStyle name="Standaard 10 2 2 9" xfId="1396"/>
    <cellStyle name="Standaard 10 2 2 9 2" xfId="2490"/>
    <cellStyle name="Standaard 10 2 2 9 2 2" xfId="4632"/>
    <cellStyle name="Standaard 10 2 2 9 3" xfId="3581"/>
    <cellStyle name="Standaard 10 2 2 9 4" xfId="5678"/>
    <cellStyle name="Standaard 10 2 3" xfId="60"/>
    <cellStyle name="Standaard 10 2 3 10" xfId="1428"/>
    <cellStyle name="Standaard 10 2 3 10 2" xfId="3601"/>
    <cellStyle name="Standaard 10 2 3 11" xfId="2550"/>
    <cellStyle name="Standaard 10 2 3 12" xfId="4648"/>
    <cellStyle name="Standaard 10 2 3 2" xfId="73"/>
    <cellStyle name="Standaard 10 2 3 2 2" xfId="318"/>
    <cellStyle name="Standaard 10 2 3 2 2 2" xfId="389"/>
    <cellStyle name="Standaard 10 2 3 2 2 2 2" xfId="540"/>
    <cellStyle name="Standaard 10 2 3 2 2 2 2 2" xfId="839"/>
    <cellStyle name="Standaard 10 2 3 2 2 2 2 2 2" xfId="1358"/>
    <cellStyle name="Standaard 10 2 3 2 2 2 2 2 2 2" xfId="2464"/>
    <cellStyle name="Standaard 10 2 3 2 2 2 2 2 2 2 2" xfId="4606"/>
    <cellStyle name="Standaard 10 2 3 2 2 2 2 2 2 3" xfId="3555"/>
    <cellStyle name="Standaard 10 2 3 2 2 2 2 2 2 4" xfId="5652"/>
    <cellStyle name="Standaard 10 2 3 2 2 2 2 2 3" xfId="1947"/>
    <cellStyle name="Standaard 10 2 3 2 2 2 2 2 3 2" xfId="4089"/>
    <cellStyle name="Standaard 10 2 3 2 2 2 2 2 4" xfId="3038"/>
    <cellStyle name="Standaard 10 2 3 2 2 2 2 2 5" xfId="5135"/>
    <cellStyle name="Standaard 10 2 3 2 2 2 2 3" xfId="1099"/>
    <cellStyle name="Standaard 10 2 3 2 2 2 2 3 2" xfId="2205"/>
    <cellStyle name="Standaard 10 2 3 2 2 2 2 3 2 2" xfId="4347"/>
    <cellStyle name="Standaard 10 2 3 2 2 2 2 3 3" xfId="3296"/>
    <cellStyle name="Standaard 10 2 3 2 2 2 2 3 4" xfId="5393"/>
    <cellStyle name="Standaard 10 2 3 2 2 2 2 4" xfId="1684"/>
    <cellStyle name="Standaard 10 2 3 2 2 2 2 4 2" xfId="3830"/>
    <cellStyle name="Standaard 10 2 3 2 2 2 2 5" xfId="2779"/>
    <cellStyle name="Standaard 10 2 3 2 2 2 2 6" xfId="4876"/>
    <cellStyle name="Standaard 10 2 3 2 2 2 3" xfId="713"/>
    <cellStyle name="Standaard 10 2 3 2 2 2 3 2" xfId="1232"/>
    <cellStyle name="Standaard 10 2 3 2 2 2 3 2 2" xfId="2338"/>
    <cellStyle name="Standaard 10 2 3 2 2 2 3 2 2 2" xfId="4480"/>
    <cellStyle name="Standaard 10 2 3 2 2 2 3 2 3" xfId="3429"/>
    <cellStyle name="Standaard 10 2 3 2 2 2 3 2 4" xfId="5526"/>
    <cellStyle name="Standaard 10 2 3 2 2 2 3 3" xfId="1821"/>
    <cellStyle name="Standaard 10 2 3 2 2 2 3 3 2" xfId="3963"/>
    <cellStyle name="Standaard 10 2 3 2 2 2 3 4" xfId="2912"/>
    <cellStyle name="Standaard 10 2 3 2 2 2 3 5" xfId="5009"/>
    <cellStyle name="Standaard 10 2 3 2 2 2 4" xfId="973"/>
    <cellStyle name="Standaard 10 2 3 2 2 2 4 2" xfId="2079"/>
    <cellStyle name="Standaard 10 2 3 2 2 2 4 2 2" xfId="4221"/>
    <cellStyle name="Standaard 10 2 3 2 2 2 4 3" xfId="3170"/>
    <cellStyle name="Standaard 10 2 3 2 2 2 4 4" xfId="5267"/>
    <cellStyle name="Standaard 10 2 3 2 2 2 5" xfId="1555"/>
    <cellStyle name="Standaard 10 2 3 2 2 2 5 2" xfId="3704"/>
    <cellStyle name="Standaard 10 2 3 2 2 2 6" xfId="2653"/>
    <cellStyle name="Standaard 10 2 3 2 2 2 7" xfId="4750"/>
    <cellStyle name="Standaard 10 2 3 2 2 3" xfId="479"/>
    <cellStyle name="Standaard 10 2 3 2 2 3 2" xfId="778"/>
    <cellStyle name="Standaard 10 2 3 2 2 3 2 2" xfId="1297"/>
    <cellStyle name="Standaard 10 2 3 2 2 3 2 2 2" xfId="2403"/>
    <cellStyle name="Standaard 10 2 3 2 2 3 2 2 2 2" xfId="4545"/>
    <cellStyle name="Standaard 10 2 3 2 2 3 2 2 3" xfId="3494"/>
    <cellStyle name="Standaard 10 2 3 2 2 3 2 2 4" xfId="5591"/>
    <cellStyle name="Standaard 10 2 3 2 2 3 2 3" xfId="1886"/>
    <cellStyle name="Standaard 10 2 3 2 2 3 2 3 2" xfId="4028"/>
    <cellStyle name="Standaard 10 2 3 2 2 3 2 4" xfId="2977"/>
    <cellStyle name="Standaard 10 2 3 2 2 3 2 5" xfId="5074"/>
    <cellStyle name="Standaard 10 2 3 2 2 3 3" xfId="1038"/>
    <cellStyle name="Standaard 10 2 3 2 2 3 3 2" xfId="2144"/>
    <cellStyle name="Standaard 10 2 3 2 2 3 3 2 2" xfId="4286"/>
    <cellStyle name="Standaard 10 2 3 2 2 3 3 3" xfId="3235"/>
    <cellStyle name="Standaard 10 2 3 2 2 3 3 4" xfId="5332"/>
    <cellStyle name="Standaard 10 2 3 2 2 3 4" xfId="1623"/>
    <cellStyle name="Standaard 10 2 3 2 2 3 4 2" xfId="3769"/>
    <cellStyle name="Standaard 10 2 3 2 2 3 5" xfId="2718"/>
    <cellStyle name="Standaard 10 2 3 2 2 3 6" xfId="4815"/>
    <cellStyle name="Standaard 10 2 3 2 2 4" xfId="652"/>
    <cellStyle name="Standaard 10 2 3 2 2 4 2" xfId="1171"/>
    <cellStyle name="Standaard 10 2 3 2 2 4 2 2" xfId="2277"/>
    <cellStyle name="Standaard 10 2 3 2 2 4 2 2 2" xfId="4419"/>
    <cellStyle name="Standaard 10 2 3 2 2 4 2 3" xfId="3368"/>
    <cellStyle name="Standaard 10 2 3 2 2 4 2 4" xfId="5465"/>
    <cellStyle name="Standaard 10 2 3 2 2 4 3" xfId="1760"/>
    <cellStyle name="Standaard 10 2 3 2 2 4 3 2" xfId="3902"/>
    <cellStyle name="Standaard 10 2 3 2 2 4 4" xfId="2851"/>
    <cellStyle name="Standaard 10 2 3 2 2 4 5" xfId="4948"/>
    <cellStyle name="Standaard 10 2 3 2 2 5" xfId="912"/>
    <cellStyle name="Standaard 10 2 3 2 2 5 2" xfId="2018"/>
    <cellStyle name="Standaard 10 2 3 2 2 5 2 2" xfId="4160"/>
    <cellStyle name="Standaard 10 2 3 2 2 5 3" xfId="3109"/>
    <cellStyle name="Standaard 10 2 3 2 2 5 4" xfId="5206"/>
    <cellStyle name="Standaard 10 2 3 2 2 6" xfId="1491"/>
    <cellStyle name="Standaard 10 2 3 2 2 6 2" xfId="3643"/>
    <cellStyle name="Standaard 10 2 3 2 2 7" xfId="2592"/>
    <cellStyle name="Standaard 10 2 3 2 2 8" xfId="4689"/>
    <cellStyle name="Standaard 10 2 3 2 3" xfId="357"/>
    <cellStyle name="Standaard 10 2 3 2 3 2" xfId="511"/>
    <cellStyle name="Standaard 10 2 3 2 3 2 2" xfId="810"/>
    <cellStyle name="Standaard 10 2 3 2 3 2 2 2" xfId="1329"/>
    <cellStyle name="Standaard 10 2 3 2 3 2 2 2 2" xfId="2435"/>
    <cellStyle name="Standaard 10 2 3 2 3 2 2 2 2 2" xfId="4577"/>
    <cellStyle name="Standaard 10 2 3 2 3 2 2 2 3" xfId="3526"/>
    <cellStyle name="Standaard 10 2 3 2 3 2 2 2 4" xfId="5623"/>
    <cellStyle name="Standaard 10 2 3 2 3 2 2 3" xfId="1918"/>
    <cellStyle name="Standaard 10 2 3 2 3 2 2 3 2" xfId="4060"/>
    <cellStyle name="Standaard 10 2 3 2 3 2 2 4" xfId="3009"/>
    <cellStyle name="Standaard 10 2 3 2 3 2 2 5" xfId="5106"/>
    <cellStyle name="Standaard 10 2 3 2 3 2 3" xfId="1070"/>
    <cellStyle name="Standaard 10 2 3 2 3 2 3 2" xfId="2176"/>
    <cellStyle name="Standaard 10 2 3 2 3 2 3 2 2" xfId="4318"/>
    <cellStyle name="Standaard 10 2 3 2 3 2 3 3" xfId="3267"/>
    <cellStyle name="Standaard 10 2 3 2 3 2 3 4" xfId="5364"/>
    <cellStyle name="Standaard 10 2 3 2 3 2 4" xfId="1655"/>
    <cellStyle name="Standaard 10 2 3 2 3 2 4 2" xfId="3801"/>
    <cellStyle name="Standaard 10 2 3 2 3 2 5" xfId="2750"/>
    <cellStyle name="Standaard 10 2 3 2 3 2 6" xfId="4847"/>
    <cellStyle name="Standaard 10 2 3 2 3 3" xfId="684"/>
    <cellStyle name="Standaard 10 2 3 2 3 3 2" xfId="1203"/>
    <cellStyle name="Standaard 10 2 3 2 3 3 2 2" xfId="2309"/>
    <cellStyle name="Standaard 10 2 3 2 3 3 2 2 2" xfId="4451"/>
    <cellStyle name="Standaard 10 2 3 2 3 3 2 3" xfId="3400"/>
    <cellStyle name="Standaard 10 2 3 2 3 3 2 4" xfId="5497"/>
    <cellStyle name="Standaard 10 2 3 2 3 3 3" xfId="1792"/>
    <cellStyle name="Standaard 10 2 3 2 3 3 3 2" xfId="3934"/>
    <cellStyle name="Standaard 10 2 3 2 3 3 4" xfId="2883"/>
    <cellStyle name="Standaard 10 2 3 2 3 3 5" xfId="4980"/>
    <cellStyle name="Standaard 10 2 3 2 3 4" xfId="944"/>
    <cellStyle name="Standaard 10 2 3 2 3 4 2" xfId="2050"/>
    <cellStyle name="Standaard 10 2 3 2 3 4 2 2" xfId="4192"/>
    <cellStyle name="Standaard 10 2 3 2 3 4 3" xfId="3141"/>
    <cellStyle name="Standaard 10 2 3 2 3 4 4" xfId="5238"/>
    <cellStyle name="Standaard 10 2 3 2 3 5" xfId="1525"/>
    <cellStyle name="Standaard 10 2 3 2 3 5 2" xfId="3675"/>
    <cellStyle name="Standaard 10 2 3 2 3 6" xfId="2624"/>
    <cellStyle name="Standaard 10 2 3 2 3 7" xfId="4721"/>
    <cellStyle name="Standaard 10 2 3 2 4" xfId="442"/>
    <cellStyle name="Standaard 10 2 3 2 4 2" xfId="749"/>
    <cellStyle name="Standaard 10 2 3 2 4 2 2" xfId="1268"/>
    <cellStyle name="Standaard 10 2 3 2 4 2 2 2" xfId="2374"/>
    <cellStyle name="Standaard 10 2 3 2 4 2 2 2 2" xfId="4516"/>
    <cellStyle name="Standaard 10 2 3 2 4 2 2 3" xfId="3465"/>
    <cellStyle name="Standaard 10 2 3 2 4 2 2 4" xfId="5562"/>
    <cellStyle name="Standaard 10 2 3 2 4 2 3" xfId="1857"/>
    <cellStyle name="Standaard 10 2 3 2 4 2 3 2" xfId="3999"/>
    <cellStyle name="Standaard 10 2 3 2 4 2 4" xfId="2948"/>
    <cellStyle name="Standaard 10 2 3 2 4 2 5" xfId="5045"/>
    <cellStyle name="Standaard 10 2 3 2 4 3" xfId="1009"/>
    <cellStyle name="Standaard 10 2 3 2 4 3 2" xfId="2115"/>
    <cellStyle name="Standaard 10 2 3 2 4 3 2 2" xfId="4257"/>
    <cellStyle name="Standaard 10 2 3 2 4 3 3" xfId="3206"/>
    <cellStyle name="Standaard 10 2 3 2 4 3 4" xfId="5303"/>
    <cellStyle name="Standaard 10 2 3 2 4 4" xfId="1592"/>
    <cellStyle name="Standaard 10 2 3 2 4 4 2" xfId="3740"/>
    <cellStyle name="Standaard 10 2 3 2 4 5" xfId="2689"/>
    <cellStyle name="Standaard 10 2 3 2 4 6" xfId="4786"/>
    <cellStyle name="Standaard 10 2 3 2 5" xfId="623"/>
    <cellStyle name="Standaard 10 2 3 2 5 2" xfId="1142"/>
    <cellStyle name="Standaard 10 2 3 2 5 2 2" xfId="2248"/>
    <cellStyle name="Standaard 10 2 3 2 5 2 2 2" xfId="4390"/>
    <cellStyle name="Standaard 10 2 3 2 5 2 3" xfId="3339"/>
    <cellStyle name="Standaard 10 2 3 2 5 2 4" xfId="5436"/>
    <cellStyle name="Standaard 10 2 3 2 5 3" xfId="1731"/>
    <cellStyle name="Standaard 10 2 3 2 5 3 2" xfId="3873"/>
    <cellStyle name="Standaard 10 2 3 2 5 4" xfId="2822"/>
    <cellStyle name="Standaard 10 2 3 2 5 5" xfId="4919"/>
    <cellStyle name="Standaard 10 2 3 2 6" xfId="883"/>
    <cellStyle name="Standaard 10 2 3 2 6 2" xfId="1989"/>
    <cellStyle name="Standaard 10 2 3 2 6 2 2" xfId="4131"/>
    <cellStyle name="Standaard 10 2 3 2 6 3" xfId="3080"/>
    <cellStyle name="Standaard 10 2 3 2 6 4" xfId="5177"/>
    <cellStyle name="Standaard 10 2 3 2 7" xfId="1441"/>
    <cellStyle name="Standaard 10 2 3 2 7 2" xfId="3614"/>
    <cellStyle name="Standaard 10 2 3 2 8" xfId="2563"/>
    <cellStyle name="Standaard 10 2 3 2 9" xfId="4660"/>
    <cellStyle name="Standaard 10 2 3 3" xfId="306"/>
    <cellStyle name="Standaard 10 2 3 3 2" xfId="378"/>
    <cellStyle name="Standaard 10 2 3 3 2 2" xfId="529"/>
    <cellStyle name="Standaard 10 2 3 3 2 2 2" xfId="828"/>
    <cellStyle name="Standaard 10 2 3 3 2 2 2 2" xfId="1347"/>
    <cellStyle name="Standaard 10 2 3 3 2 2 2 2 2" xfId="2453"/>
    <cellStyle name="Standaard 10 2 3 3 2 2 2 2 2 2" xfId="4595"/>
    <cellStyle name="Standaard 10 2 3 3 2 2 2 2 3" xfId="3544"/>
    <cellStyle name="Standaard 10 2 3 3 2 2 2 2 4" xfId="5641"/>
    <cellStyle name="Standaard 10 2 3 3 2 2 2 3" xfId="1936"/>
    <cellStyle name="Standaard 10 2 3 3 2 2 2 3 2" xfId="4078"/>
    <cellStyle name="Standaard 10 2 3 3 2 2 2 4" xfId="3027"/>
    <cellStyle name="Standaard 10 2 3 3 2 2 2 5" xfId="5124"/>
    <cellStyle name="Standaard 10 2 3 3 2 2 3" xfId="1088"/>
    <cellStyle name="Standaard 10 2 3 3 2 2 3 2" xfId="2194"/>
    <cellStyle name="Standaard 10 2 3 3 2 2 3 2 2" xfId="4336"/>
    <cellStyle name="Standaard 10 2 3 3 2 2 3 3" xfId="3285"/>
    <cellStyle name="Standaard 10 2 3 3 2 2 3 4" xfId="5382"/>
    <cellStyle name="Standaard 10 2 3 3 2 2 4" xfId="1673"/>
    <cellStyle name="Standaard 10 2 3 3 2 2 4 2" xfId="3819"/>
    <cellStyle name="Standaard 10 2 3 3 2 2 5" xfId="2768"/>
    <cellStyle name="Standaard 10 2 3 3 2 2 6" xfId="4865"/>
    <cellStyle name="Standaard 10 2 3 3 2 3" xfId="702"/>
    <cellStyle name="Standaard 10 2 3 3 2 3 2" xfId="1221"/>
    <cellStyle name="Standaard 10 2 3 3 2 3 2 2" xfId="2327"/>
    <cellStyle name="Standaard 10 2 3 3 2 3 2 2 2" xfId="4469"/>
    <cellStyle name="Standaard 10 2 3 3 2 3 2 3" xfId="3418"/>
    <cellStyle name="Standaard 10 2 3 3 2 3 2 4" xfId="5515"/>
    <cellStyle name="Standaard 10 2 3 3 2 3 3" xfId="1810"/>
    <cellStyle name="Standaard 10 2 3 3 2 3 3 2" xfId="3952"/>
    <cellStyle name="Standaard 10 2 3 3 2 3 4" xfId="2901"/>
    <cellStyle name="Standaard 10 2 3 3 2 3 5" xfId="4998"/>
    <cellStyle name="Standaard 10 2 3 3 2 4" xfId="962"/>
    <cellStyle name="Standaard 10 2 3 3 2 4 2" xfId="2068"/>
    <cellStyle name="Standaard 10 2 3 3 2 4 2 2" xfId="4210"/>
    <cellStyle name="Standaard 10 2 3 3 2 4 3" xfId="3159"/>
    <cellStyle name="Standaard 10 2 3 3 2 4 4" xfId="5256"/>
    <cellStyle name="Standaard 10 2 3 3 2 5" xfId="1544"/>
    <cellStyle name="Standaard 10 2 3 3 2 5 2" xfId="3693"/>
    <cellStyle name="Standaard 10 2 3 3 2 6" xfId="2642"/>
    <cellStyle name="Standaard 10 2 3 3 2 7" xfId="4739"/>
    <cellStyle name="Standaard 10 2 3 3 3" xfId="468"/>
    <cellStyle name="Standaard 10 2 3 3 3 2" xfId="767"/>
    <cellStyle name="Standaard 10 2 3 3 3 2 2" xfId="1286"/>
    <cellStyle name="Standaard 10 2 3 3 3 2 2 2" xfId="2392"/>
    <cellStyle name="Standaard 10 2 3 3 3 2 2 2 2" xfId="4534"/>
    <cellStyle name="Standaard 10 2 3 3 3 2 2 3" xfId="3483"/>
    <cellStyle name="Standaard 10 2 3 3 3 2 2 4" xfId="5580"/>
    <cellStyle name="Standaard 10 2 3 3 3 2 3" xfId="1875"/>
    <cellStyle name="Standaard 10 2 3 3 3 2 3 2" xfId="4017"/>
    <cellStyle name="Standaard 10 2 3 3 3 2 4" xfId="2966"/>
    <cellStyle name="Standaard 10 2 3 3 3 2 5" xfId="5063"/>
    <cellStyle name="Standaard 10 2 3 3 3 3" xfId="1027"/>
    <cellStyle name="Standaard 10 2 3 3 3 3 2" xfId="2133"/>
    <cellStyle name="Standaard 10 2 3 3 3 3 2 2" xfId="4275"/>
    <cellStyle name="Standaard 10 2 3 3 3 3 3" xfId="3224"/>
    <cellStyle name="Standaard 10 2 3 3 3 3 4" xfId="5321"/>
    <cellStyle name="Standaard 10 2 3 3 3 4" xfId="1612"/>
    <cellStyle name="Standaard 10 2 3 3 3 4 2" xfId="3758"/>
    <cellStyle name="Standaard 10 2 3 3 3 5" xfId="2707"/>
    <cellStyle name="Standaard 10 2 3 3 3 6" xfId="4804"/>
    <cellStyle name="Standaard 10 2 3 3 4" xfId="641"/>
    <cellStyle name="Standaard 10 2 3 3 4 2" xfId="1160"/>
    <cellStyle name="Standaard 10 2 3 3 4 2 2" xfId="2266"/>
    <cellStyle name="Standaard 10 2 3 3 4 2 2 2" xfId="4408"/>
    <cellStyle name="Standaard 10 2 3 3 4 2 3" xfId="3357"/>
    <cellStyle name="Standaard 10 2 3 3 4 2 4" xfId="5454"/>
    <cellStyle name="Standaard 10 2 3 3 4 3" xfId="1749"/>
    <cellStyle name="Standaard 10 2 3 3 4 3 2" xfId="3891"/>
    <cellStyle name="Standaard 10 2 3 3 4 4" xfId="2840"/>
    <cellStyle name="Standaard 10 2 3 3 4 5" xfId="4937"/>
    <cellStyle name="Standaard 10 2 3 3 5" xfId="901"/>
    <cellStyle name="Standaard 10 2 3 3 5 2" xfId="2007"/>
    <cellStyle name="Standaard 10 2 3 3 5 2 2" xfId="4149"/>
    <cellStyle name="Standaard 10 2 3 3 5 3" xfId="3098"/>
    <cellStyle name="Standaard 10 2 3 3 5 4" xfId="5195"/>
    <cellStyle name="Standaard 10 2 3 3 6" xfId="1480"/>
    <cellStyle name="Standaard 10 2 3 3 6 2" xfId="3632"/>
    <cellStyle name="Standaard 10 2 3 3 7" xfId="2581"/>
    <cellStyle name="Standaard 10 2 3 3 8" xfId="4678"/>
    <cellStyle name="Standaard 10 2 3 4" xfId="344"/>
    <cellStyle name="Standaard 10 2 3 4 2" xfId="498"/>
    <cellStyle name="Standaard 10 2 3 4 2 2" xfId="797"/>
    <cellStyle name="Standaard 10 2 3 4 2 2 2" xfId="1316"/>
    <cellStyle name="Standaard 10 2 3 4 2 2 2 2" xfId="2422"/>
    <cellStyle name="Standaard 10 2 3 4 2 2 2 2 2" xfId="4564"/>
    <cellStyle name="Standaard 10 2 3 4 2 2 2 3" xfId="3513"/>
    <cellStyle name="Standaard 10 2 3 4 2 2 2 4" xfId="5610"/>
    <cellStyle name="Standaard 10 2 3 4 2 2 3" xfId="1905"/>
    <cellStyle name="Standaard 10 2 3 4 2 2 3 2" xfId="4047"/>
    <cellStyle name="Standaard 10 2 3 4 2 2 4" xfId="2996"/>
    <cellStyle name="Standaard 10 2 3 4 2 2 5" xfId="5093"/>
    <cellStyle name="Standaard 10 2 3 4 2 3" xfId="1057"/>
    <cellStyle name="Standaard 10 2 3 4 2 3 2" xfId="2163"/>
    <cellStyle name="Standaard 10 2 3 4 2 3 2 2" xfId="4305"/>
    <cellStyle name="Standaard 10 2 3 4 2 3 3" xfId="3254"/>
    <cellStyle name="Standaard 10 2 3 4 2 3 4" xfId="5351"/>
    <cellStyle name="Standaard 10 2 3 4 2 4" xfId="1642"/>
    <cellStyle name="Standaard 10 2 3 4 2 4 2" xfId="3788"/>
    <cellStyle name="Standaard 10 2 3 4 2 5" xfId="2737"/>
    <cellStyle name="Standaard 10 2 3 4 2 6" xfId="4834"/>
    <cellStyle name="Standaard 10 2 3 4 3" xfId="671"/>
    <cellStyle name="Standaard 10 2 3 4 3 2" xfId="1190"/>
    <cellStyle name="Standaard 10 2 3 4 3 2 2" xfId="2296"/>
    <cellStyle name="Standaard 10 2 3 4 3 2 2 2" xfId="4438"/>
    <cellStyle name="Standaard 10 2 3 4 3 2 3" xfId="3387"/>
    <cellStyle name="Standaard 10 2 3 4 3 2 4" xfId="5484"/>
    <cellStyle name="Standaard 10 2 3 4 3 3" xfId="1779"/>
    <cellStyle name="Standaard 10 2 3 4 3 3 2" xfId="3921"/>
    <cellStyle name="Standaard 10 2 3 4 3 4" xfId="2870"/>
    <cellStyle name="Standaard 10 2 3 4 3 5" xfId="4967"/>
    <cellStyle name="Standaard 10 2 3 4 4" xfId="931"/>
    <cellStyle name="Standaard 10 2 3 4 4 2" xfId="2037"/>
    <cellStyle name="Standaard 10 2 3 4 4 2 2" xfId="4179"/>
    <cellStyle name="Standaard 10 2 3 4 4 3" xfId="3128"/>
    <cellStyle name="Standaard 10 2 3 4 4 4" xfId="5225"/>
    <cellStyle name="Standaard 10 2 3 4 5" xfId="1512"/>
    <cellStyle name="Standaard 10 2 3 4 5 2" xfId="3662"/>
    <cellStyle name="Standaard 10 2 3 4 6" xfId="2611"/>
    <cellStyle name="Standaard 10 2 3 4 7" xfId="4708"/>
    <cellStyle name="Standaard 10 2 3 5" xfId="412"/>
    <cellStyle name="Standaard 10 2 3 5 2" xfId="725"/>
    <cellStyle name="Standaard 10 2 3 5 2 2" xfId="1244"/>
    <cellStyle name="Standaard 10 2 3 5 2 2 2" xfId="2350"/>
    <cellStyle name="Standaard 10 2 3 5 2 2 2 2" xfId="4492"/>
    <cellStyle name="Standaard 10 2 3 5 2 2 3" xfId="3441"/>
    <cellStyle name="Standaard 10 2 3 5 2 2 4" xfId="5538"/>
    <cellStyle name="Standaard 10 2 3 5 2 3" xfId="1833"/>
    <cellStyle name="Standaard 10 2 3 5 2 3 2" xfId="3975"/>
    <cellStyle name="Standaard 10 2 3 5 2 4" xfId="2924"/>
    <cellStyle name="Standaard 10 2 3 5 2 5" xfId="5021"/>
    <cellStyle name="Standaard 10 2 3 5 3" xfId="985"/>
    <cellStyle name="Standaard 10 2 3 5 3 2" xfId="2091"/>
    <cellStyle name="Standaard 10 2 3 5 3 2 2" xfId="4233"/>
    <cellStyle name="Standaard 10 2 3 5 3 3" xfId="3182"/>
    <cellStyle name="Standaard 10 2 3 5 3 4" xfId="5279"/>
    <cellStyle name="Standaard 10 2 3 5 4" xfId="1568"/>
    <cellStyle name="Standaard 10 2 3 5 4 2" xfId="3716"/>
    <cellStyle name="Standaard 10 2 3 5 5" xfId="2665"/>
    <cellStyle name="Standaard 10 2 3 5 6" xfId="4762"/>
    <cellStyle name="Standaard 10 2 3 6" xfId="424"/>
    <cellStyle name="Standaard 10 2 3 6 2" xfId="737"/>
    <cellStyle name="Standaard 10 2 3 6 2 2" xfId="1256"/>
    <cellStyle name="Standaard 10 2 3 6 2 2 2" xfId="2362"/>
    <cellStyle name="Standaard 10 2 3 6 2 2 2 2" xfId="4504"/>
    <cellStyle name="Standaard 10 2 3 6 2 2 3" xfId="3453"/>
    <cellStyle name="Standaard 10 2 3 6 2 2 4" xfId="5550"/>
    <cellStyle name="Standaard 10 2 3 6 2 3" xfId="1845"/>
    <cellStyle name="Standaard 10 2 3 6 2 3 2" xfId="3987"/>
    <cellStyle name="Standaard 10 2 3 6 2 4" xfId="2936"/>
    <cellStyle name="Standaard 10 2 3 6 2 5" xfId="5033"/>
    <cellStyle name="Standaard 10 2 3 6 3" xfId="997"/>
    <cellStyle name="Standaard 10 2 3 6 3 2" xfId="2103"/>
    <cellStyle name="Standaard 10 2 3 6 3 2 2" xfId="4245"/>
    <cellStyle name="Standaard 10 2 3 6 3 3" xfId="3194"/>
    <cellStyle name="Standaard 10 2 3 6 3 4" xfId="5291"/>
    <cellStyle name="Standaard 10 2 3 6 4" xfId="1580"/>
    <cellStyle name="Standaard 10 2 3 6 4 2" xfId="3728"/>
    <cellStyle name="Standaard 10 2 3 6 5" xfId="2677"/>
    <cellStyle name="Standaard 10 2 3 6 6" xfId="4774"/>
    <cellStyle name="Standaard 10 2 3 7" xfId="610"/>
    <cellStyle name="Standaard 10 2 3 7 2" xfId="1129"/>
    <cellStyle name="Standaard 10 2 3 7 2 2" xfId="2235"/>
    <cellStyle name="Standaard 10 2 3 7 2 2 2" xfId="4377"/>
    <cellStyle name="Standaard 10 2 3 7 2 3" xfId="3326"/>
    <cellStyle name="Standaard 10 2 3 7 2 4" xfId="5423"/>
    <cellStyle name="Standaard 10 2 3 7 3" xfId="1718"/>
    <cellStyle name="Standaard 10 2 3 7 3 2" xfId="3860"/>
    <cellStyle name="Standaard 10 2 3 7 4" xfId="2809"/>
    <cellStyle name="Standaard 10 2 3 7 5" xfId="4906"/>
    <cellStyle name="Standaard 10 2 3 8" xfId="869"/>
    <cellStyle name="Standaard 10 2 3 8 2" xfId="1977"/>
    <cellStyle name="Standaard 10 2 3 8 2 2" xfId="4119"/>
    <cellStyle name="Standaard 10 2 3 8 3" xfId="3068"/>
    <cellStyle name="Standaard 10 2 3 8 4" xfId="5165"/>
    <cellStyle name="Standaard 10 2 3 9" xfId="1402"/>
    <cellStyle name="Standaard 10 2 3 9 2" xfId="2494"/>
    <cellStyle name="Standaard 10 2 3 9 2 2" xfId="4636"/>
    <cellStyle name="Standaard 10 2 3 9 3" xfId="3585"/>
    <cellStyle name="Standaard 10 2 3 9 4" xfId="5682"/>
    <cellStyle name="Standaard 10 2 4" xfId="66"/>
    <cellStyle name="Standaard 10 2 4 2" xfId="296"/>
    <cellStyle name="Standaard 10 2 4 2 2" xfId="370"/>
    <cellStyle name="Standaard 10 2 4 2 2 2" xfId="521"/>
    <cellStyle name="Standaard 10 2 4 2 2 2 2" xfId="820"/>
    <cellStyle name="Standaard 10 2 4 2 2 2 2 2" xfId="1339"/>
    <cellStyle name="Standaard 10 2 4 2 2 2 2 2 2" xfId="2445"/>
    <cellStyle name="Standaard 10 2 4 2 2 2 2 2 2 2" xfId="4587"/>
    <cellStyle name="Standaard 10 2 4 2 2 2 2 2 3" xfId="3536"/>
    <cellStyle name="Standaard 10 2 4 2 2 2 2 2 4" xfId="5633"/>
    <cellStyle name="Standaard 10 2 4 2 2 2 2 3" xfId="1928"/>
    <cellStyle name="Standaard 10 2 4 2 2 2 2 3 2" xfId="4070"/>
    <cellStyle name="Standaard 10 2 4 2 2 2 2 4" xfId="3019"/>
    <cellStyle name="Standaard 10 2 4 2 2 2 2 5" xfId="5116"/>
    <cellStyle name="Standaard 10 2 4 2 2 2 3" xfId="1080"/>
    <cellStyle name="Standaard 10 2 4 2 2 2 3 2" xfId="2186"/>
    <cellStyle name="Standaard 10 2 4 2 2 2 3 2 2" xfId="4328"/>
    <cellStyle name="Standaard 10 2 4 2 2 2 3 3" xfId="3277"/>
    <cellStyle name="Standaard 10 2 4 2 2 2 3 4" xfId="5374"/>
    <cellStyle name="Standaard 10 2 4 2 2 2 4" xfId="1665"/>
    <cellStyle name="Standaard 10 2 4 2 2 2 4 2" xfId="3811"/>
    <cellStyle name="Standaard 10 2 4 2 2 2 5" xfId="2760"/>
    <cellStyle name="Standaard 10 2 4 2 2 2 6" xfId="4857"/>
    <cellStyle name="Standaard 10 2 4 2 2 3" xfId="694"/>
    <cellStyle name="Standaard 10 2 4 2 2 3 2" xfId="1213"/>
    <cellStyle name="Standaard 10 2 4 2 2 3 2 2" xfId="2319"/>
    <cellStyle name="Standaard 10 2 4 2 2 3 2 2 2" xfId="4461"/>
    <cellStyle name="Standaard 10 2 4 2 2 3 2 3" xfId="3410"/>
    <cellStyle name="Standaard 10 2 4 2 2 3 2 4" xfId="5507"/>
    <cellStyle name="Standaard 10 2 4 2 2 3 3" xfId="1802"/>
    <cellStyle name="Standaard 10 2 4 2 2 3 3 2" xfId="3944"/>
    <cellStyle name="Standaard 10 2 4 2 2 3 4" xfId="2893"/>
    <cellStyle name="Standaard 10 2 4 2 2 3 5" xfId="4990"/>
    <cellStyle name="Standaard 10 2 4 2 2 4" xfId="954"/>
    <cellStyle name="Standaard 10 2 4 2 2 4 2" xfId="2060"/>
    <cellStyle name="Standaard 10 2 4 2 2 4 2 2" xfId="4202"/>
    <cellStyle name="Standaard 10 2 4 2 2 4 3" xfId="3151"/>
    <cellStyle name="Standaard 10 2 4 2 2 4 4" xfId="5248"/>
    <cellStyle name="Standaard 10 2 4 2 2 5" xfId="1536"/>
    <cellStyle name="Standaard 10 2 4 2 2 5 2" xfId="3685"/>
    <cellStyle name="Standaard 10 2 4 2 2 6" xfId="2634"/>
    <cellStyle name="Standaard 10 2 4 2 2 7" xfId="4731"/>
    <cellStyle name="Standaard 10 2 4 2 3" xfId="460"/>
    <cellStyle name="Standaard 10 2 4 2 3 2" xfId="759"/>
    <cellStyle name="Standaard 10 2 4 2 3 2 2" xfId="1278"/>
    <cellStyle name="Standaard 10 2 4 2 3 2 2 2" xfId="2384"/>
    <cellStyle name="Standaard 10 2 4 2 3 2 2 2 2" xfId="4526"/>
    <cellStyle name="Standaard 10 2 4 2 3 2 2 3" xfId="3475"/>
    <cellStyle name="Standaard 10 2 4 2 3 2 2 4" xfId="5572"/>
    <cellStyle name="Standaard 10 2 4 2 3 2 3" xfId="1867"/>
    <cellStyle name="Standaard 10 2 4 2 3 2 3 2" xfId="4009"/>
    <cellStyle name="Standaard 10 2 4 2 3 2 4" xfId="2958"/>
    <cellStyle name="Standaard 10 2 4 2 3 2 5" xfId="5055"/>
    <cellStyle name="Standaard 10 2 4 2 3 3" xfId="1019"/>
    <cellStyle name="Standaard 10 2 4 2 3 3 2" xfId="2125"/>
    <cellStyle name="Standaard 10 2 4 2 3 3 2 2" xfId="4267"/>
    <cellStyle name="Standaard 10 2 4 2 3 3 3" xfId="3216"/>
    <cellStyle name="Standaard 10 2 4 2 3 3 4" xfId="5313"/>
    <cellStyle name="Standaard 10 2 4 2 3 4" xfId="1604"/>
    <cellStyle name="Standaard 10 2 4 2 3 4 2" xfId="3750"/>
    <cellStyle name="Standaard 10 2 4 2 3 5" xfId="2699"/>
    <cellStyle name="Standaard 10 2 4 2 3 6" xfId="4796"/>
    <cellStyle name="Standaard 10 2 4 2 4" xfId="633"/>
    <cellStyle name="Standaard 10 2 4 2 4 2" xfId="1152"/>
    <cellStyle name="Standaard 10 2 4 2 4 2 2" xfId="2258"/>
    <cellStyle name="Standaard 10 2 4 2 4 2 2 2" xfId="4400"/>
    <cellStyle name="Standaard 10 2 4 2 4 2 3" xfId="3349"/>
    <cellStyle name="Standaard 10 2 4 2 4 2 4" xfId="5446"/>
    <cellStyle name="Standaard 10 2 4 2 4 3" xfId="1741"/>
    <cellStyle name="Standaard 10 2 4 2 4 3 2" xfId="3883"/>
    <cellStyle name="Standaard 10 2 4 2 4 4" xfId="2832"/>
    <cellStyle name="Standaard 10 2 4 2 4 5" xfId="4929"/>
    <cellStyle name="Standaard 10 2 4 2 5" xfId="893"/>
    <cellStyle name="Standaard 10 2 4 2 5 2" xfId="1999"/>
    <cellStyle name="Standaard 10 2 4 2 5 2 2" xfId="4141"/>
    <cellStyle name="Standaard 10 2 4 2 5 3" xfId="3090"/>
    <cellStyle name="Standaard 10 2 4 2 5 4" xfId="5187"/>
    <cellStyle name="Standaard 10 2 4 2 6" xfId="1472"/>
    <cellStyle name="Standaard 10 2 4 2 6 2" xfId="3624"/>
    <cellStyle name="Standaard 10 2 4 2 7" xfId="2573"/>
    <cellStyle name="Standaard 10 2 4 2 8" xfId="4670"/>
    <cellStyle name="Standaard 10 2 4 3" xfId="349"/>
    <cellStyle name="Standaard 10 2 4 3 2" xfId="503"/>
    <cellStyle name="Standaard 10 2 4 3 2 2" xfId="802"/>
    <cellStyle name="Standaard 10 2 4 3 2 2 2" xfId="1321"/>
    <cellStyle name="Standaard 10 2 4 3 2 2 2 2" xfId="2427"/>
    <cellStyle name="Standaard 10 2 4 3 2 2 2 2 2" xfId="4569"/>
    <cellStyle name="Standaard 10 2 4 3 2 2 2 3" xfId="3518"/>
    <cellStyle name="Standaard 10 2 4 3 2 2 2 4" xfId="5615"/>
    <cellStyle name="Standaard 10 2 4 3 2 2 3" xfId="1910"/>
    <cellStyle name="Standaard 10 2 4 3 2 2 3 2" xfId="4052"/>
    <cellStyle name="Standaard 10 2 4 3 2 2 4" xfId="3001"/>
    <cellStyle name="Standaard 10 2 4 3 2 2 5" xfId="5098"/>
    <cellStyle name="Standaard 10 2 4 3 2 3" xfId="1062"/>
    <cellStyle name="Standaard 10 2 4 3 2 3 2" xfId="2168"/>
    <cellStyle name="Standaard 10 2 4 3 2 3 2 2" xfId="4310"/>
    <cellStyle name="Standaard 10 2 4 3 2 3 3" xfId="3259"/>
    <cellStyle name="Standaard 10 2 4 3 2 3 4" xfId="5356"/>
    <cellStyle name="Standaard 10 2 4 3 2 4" xfId="1647"/>
    <cellStyle name="Standaard 10 2 4 3 2 4 2" xfId="3793"/>
    <cellStyle name="Standaard 10 2 4 3 2 5" xfId="2742"/>
    <cellStyle name="Standaard 10 2 4 3 2 6" xfId="4839"/>
    <cellStyle name="Standaard 10 2 4 3 3" xfId="676"/>
    <cellStyle name="Standaard 10 2 4 3 3 2" xfId="1195"/>
    <cellStyle name="Standaard 10 2 4 3 3 2 2" xfId="2301"/>
    <cellStyle name="Standaard 10 2 4 3 3 2 2 2" xfId="4443"/>
    <cellStyle name="Standaard 10 2 4 3 3 2 3" xfId="3392"/>
    <cellStyle name="Standaard 10 2 4 3 3 2 4" xfId="5489"/>
    <cellStyle name="Standaard 10 2 4 3 3 3" xfId="1784"/>
    <cellStyle name="Standaard 10 2 4 3 3 3 2" xfId="3926"/>
    <cellStyle name="Standaard 10 2 4 3 3 4" xfId="2875"/>
    <cellStyle name="Standaard 10 2 4 3 3 5" xfId="4972"/>
    <cellStyle name="Standaard 10 2 4 3 4" xfId="936"/>
    <cellStyle name="Standaard 10 2 4 3 4 2" xfId="2042"/>
    <cellStyle name="Standaard 10 2 4 3 4 2 2" xfId="4184"/>
    <cellStyle name="Standaard 10 2 4 3 4 3" xfId="3133"/>
    <cellStyle name="Standaard 10 2 4 3 4 4" xfId="5230"/>
    <cellStyle name="Standaard 10 2 4 3 5" xfId="1517"/>
    <cellStyle name="Standaard 10 2 4 3 5 2" xfId="3667"/>
    <cellStyle name="Standaard 10 2 4 3 6" xfId="2616"/>
    <cellStyle name="Standaard 10 2 4 3 7" xfId="4713"/>
    <cellStyle name="Standaard 10 2 4 4" xfId="435"/>
    <cellStyle name="Standaard 10 2 4 4 2" xfId="742"/>
    <cellStyle name="Standaard 10 2 4 4 2 2" xfId="1261"/>
    <cellStyle name="Standaard 10 2 4 4 2 2 2" xfId="2367"/>
    <cellStyle name="Standaard 10 2 4 4 2 2 2 2" xfId="4509"/>
    <cellStyle name="Standaard 10 2 4 4 2 2 3" xfId="3458"/>
    <cellStyle name="Standaard 10 2 4 4 2 2 4" xfId="5555"/>
    <cellStyle name="Standaard 10 2 4 4 2 3" xfId="1850"/>
    <cellStyle name="Standaard 10 2 4 4 2 3 2" xfId="3992"/>
    <cellStyle name="Standaard 10 2 4 4 2 4" xfId="2941"/>
    <cellStyle name="Standaard 10 2 4 4 2 5" xfId="5038"/>
    <cellStyle name="Standaard 10 2 4 4 3" xfId="1002"/>
    <cellStyle name="Standaard 10 2 4 4 3 2" xfId="2108"/>
    <cellStyle name="Standaard 10 2 4 4 3 2 2" xfId="4250"/>
    <cellStyle name="Standaard 10 2 4 4 3 3" xfId="3199"/>
    <cellStyle name="Standaard 10 2 4 4 3 4" xfId="5296"/>
    <cellStyle name="Standaard 10 2 4 4 4" xfId="1585"/>
    <cellStyle name="Standaard 10 2 4 4 4 2" xfId="3733"/>
    <cellStyle name="Standaard 10 2 4 4 5" xfId="2682"/>
    <cellStyle name="Standaard 10 2 4 4 6" xfId="4779"/>
    <cellStyle name="Standaard 10 2 4 5" xfId="615"/>
    <cellStyle name="Standaard 10 2 4 5 2" xfId="1134"/>
    <cellStyle name="Standaard 10 2 4 5 2 2" xfId="2240"/>
    <cellStyle name="Standaard 10 2 4 5 2 2 2" xfId="4382"/>
    <cellStyle name="Standaard 10 2 4 5 2 3" xfId="3331"/>
    <cellStyle name="Standaard 10 2 4 5 2 4" xfId="5428"/>
    <cellStyle name="Standaard 10 2 4 5 3" xfId="1723"/>
    <cellStyle name="Standaard 10 2 4 5 3 2" xfId="3865"/>
    <cellStyle name="Standaard 10 2 4 5 4" xfId="2814"/>
    <cellStyle name="Standaard 10 2 4 5 5" xfId="4911"/>
    <cellStyle name="Standaard 10 2 4 6" xfId="876"/>
    <cellStyle name="Standaard 10 2 4 6 2" xfId="1982"/>
    <cellStyle name="Standaard 10 2 4 6 2 2" xfId="4124"/>
    <cellStyle name="Standaard 10 2 4 6 3" xfId="3073"/>
    <cellStyle name="Standaard 10 2 4 6 4" xfId="5170"/>
    <cellStyle name="Standaard 10 2 4 7" xfId="1434"/>
    <cellStyle name="Standaard 10 2 4 7 2" xfId="3607"/>
    <cellStyle name="Standaard 10 2 4 8" xfId="2556"/>
    <cellStyle name="Standaard 10 2 4 9" xfId="4653"/>
    <cellStyle name="Standaard 10 2 5" xfId="264"/>
    <cellStyle name="Standaard 10 2 6" xfId="334"/>
    <cellStyle name="Standaard 10 2 6 2" xfId="490"/>
    <cellStyle name="Standaard 10 2 6 2 2" xfId="789"/>
    <cellStyle name="Standaard 10 2 6 2 2 2" xfId="1308"/>
    <cellStyle name="Standaard 10 2 6 2 2 2 2" xfId="2414"/>
    <cellStyle name="Standaard 10 2 6 2 2 2 2 2" xfId="4556"/>
    <cellStyle name="Standaard 10 2 6 2 2 2 3" xfId="3505"/>
    <cellStyle name="Standaard 10 2 6 2 2 2 4" xfId="5602"/>
    <cellStyle name="Standaard 10 2 6 2 2 3" xfId="1897"/>
    <cellStyle name="Standaard 10 2 6 2 2 3 2" xfId="4039"/>
    <cellStyle name="Standaard 10 2 6 2 2 4" xfId="2988"/>
    <cellStyle name="Standaard 10 2 6 2 2 5" xfId="5085"/>
    <cellStyle name="Standaard 10 2 6 2 3" xfId="1049"/>
    <cellStyle name="Standaard 10 2 6 2 3 2" xfId="2155"/>
    <cellStyle name="Standaard 10 2 6 2 3 2 2" xfId="4297"/>
    <cellStyle name="Standaard 10 2 6 2 3 3" xfId="3246"/>
    <cellStyle name="Standaard 10 2 6 2 3 4" xfId="5343"/>
    <cellStyle name="Standaard 10 2 6 2 4" xfId="1634"/>
    <cellStyle name="Standaard 10 2 6 2 4 2" xfId="3780"/>
    <cellStyle name="Standaard 10 2 6 2 5" xfId="2729"/>
    <cellStyle name="Standaard 10 2 6 2 6" xfId="4826"/>
    <cellStyle name="Standaard 10 2 6 3" xfId="663"/>
    <cellStyle name="Standaard 10 2 6 3 2" xfId="1182"/>
    <cellStyle name="Standaard 10 2 6 3 2 2" xfId="2288"/>
    <cellStyle name="Standaard 10 2 6 3 2 2 2" xfId="4430"/>
    <cellStyle name="Standaard 10 2 6 3 2 3" xfId="3379"/>
    <cellStyle name="Standaard 10 2 6 3 2 4" xfId="5476"/>
    <cellStyle name="Standaard 10 2 6 3 3" xfId="1771"/>
    <cellStyle name="Standaard 10 2 6 3 3 2" xfId="3913"/>
    <cellStyle name="Standaard 10 2 6 3 4" xfId="2862"/>
    <cellStyle name="Standaard 10 2 6 3 5" xfId="4959"/>
    <cellStyle name="Standaard 10 2 6 4" xfId="923"/>
    <cellStyle name="Standaard 10 2 6 4 2" xfId="2029"/>
    <cellStyle name="Standaard 10 2 6 4 2 2" xfId="4171"/>
    <cellStyle name="Standaard 10 2 6 4 3" xfId="3120"/>
    <cellStyle name="Standaard 10 2 6 4 4" xfId="5217"/>
    <cellStyle name="Standaard 10 2 6 5" xfId="1503"/>
    <cellStyle name="Standaard 10 2 6 5 2" xfId="3654"/>
    <cellStyle name="Standaard 10 2 6 6" xfId="2603"/>
    <cellStyle name="Standaard 10 2 6 7" xfId="4700"/>
    <cellStyle name="Standaard 10 2 7" xfId="324"/>
    <cellStyle name="Standaard 10 2 7 2" xfId="483"/>
    <cellStyle name="Standaard 10 2 7 2 2" xfId="782"/>
    <cellStyle name="Standaard 10 2 7 2 2 2" xfId="1301"/>
    <cellStyle name="Standaard 10 2 7 2 2 2 2" xfId="2407"/>
    <cellStyle name="Standaard 10 2 7 2 2 2 2 2" xfId="4549"/>
    <cellStyle name="Standaard 10 2 7 2 2 2 3" xfId="3498"/>
    <cellStyle name="Standaard 10 2 7 2 2 2 4" xfId="5595"/>
    <cellStyle name="Standaard 10 2 7 2 2 3" xfId="1890"/>
    <cellStyle name="Standaard 10 2 7 2 2 3 2" xfId="4032"/>
    <cellStyle name="Standaard 10 2 7 2 2 4" xfId="2981"/>
    <cellStyle name="Standaard 10 2 7 2 2 5" xfId="5078"/>
    <cellStyle name="Standaard 10 2 7 2 3" xfId="1042"/>
    <cellStyle name="Standaard 10 2 7 2 3 2" xfId="2148"/>
    <cellStyle name="Standaard 10 2 7 2 3 2 2" xfId="4290"/>
    <cellStyle name="Standaard 10 2 7 2 3 3" xfId="3239"/>
    <cellStyle name="Standaard 10 2 7 2 3 4" xfId="5336"/>
    <cellStyle name="Standaard 10 2 7 2 4" xfId="1627"/>
    <cellStyle name="Standaard 10 2 7 2 4 2" xfId="3773"/>
    <cellStyle name="Standaard 10 2 7 2 5" xfId="2722"/>
    <cellStyle name="Standaard 10 2 7 2 6" xfId="4819"/>
    <cellStyle name="Standaard 10 2 7 3" xfId="656"/>
    <cellStyle name="Standaard 10 2 7 3 2" xfId="1175"/>
    <cellStyle name="Standaard 10 2 7 3 2 2" xfId="2281"/>
    <cellStyle name="Standaard 10 2 7 3 2 2 2" xfId="4423"/>
    <cellStyle name="Standaard 10 2 7 3 2 3" xfId="3372"/>
    <cellStyle name="Standaard 10 2 7 3 2 4" xfId="5469"/>
    <cellStyle name="Standaard 10 2 7 3 3" xfId="1764"/>
    <cellStyle name="Standaard 10 2 7 3 3 2" xfId="3906"/>
    <cellStyle name="Standaard 10 2 7 3 4" xfId="2855"/>
    <cellStyle name="Standaard 10 2 7 3 5" xfId="4952"/>
    <cellStyle name="Standaard 10 2 7 4" xfId="916"/>
    <cellStyle name="Standaard 10 2 7 4 2" xfId="2022"/>
    <cellStyle name="Standaard 10 2 7 4 2 2" xfId="4164"/>
    <cellStyle name="Standaard 10 2 7 4 3" xfId="3113"/>
    <cellStyle name="Standaard 10 2 7 4 4" xfId="5210"/>
    <cellStyle name="Standaard 10 2 7 5" xfId="1495"/>
    <cellStyle name="Standaard 10 2 7 5 2" xfId="3647"/>
    <cellStyle name="Standaard 10 2 7 6" xfId="2596"/>
    <cellStyle name="Standaard 10 2 7 7" xfId="4693"/>
    <cellStyle name="Standaard 10 2 8" xfId="404"/>
    <cellStyle name="Standaard 10 2 8 2" xfId="717"/>
    <cellStyle name="Standaard 10 2 8 2 2" xfId="1236"/>
    <cellStyle name="Standaard 10 2 8 2 2 2" xfId="2342"/>
    <cellStyle name="Standaard 10 2 8 2 2 2 2" xfId="4484"/>
    <cellStyle name="Standaard 10 2 8 2 2 3" xfId="3433"/>
    <cellStyle name="Standaard 10 2 8 2 2 4" xfId="5530"/>
    <cellStyle name="Standaard 10 2 8 2 3" xfId="1825"/>
    <cellStyle name="Standaard 10 2 8 2 3 2" xfId="3967"/>
    <cellStyle name="Standaard 10 2 8 2 4" xfId="2916"/>
    <cellStyle name="Standaard 10 2 8 2 5" xfId="5013"/>
    <cellStyle name="Standaard 10 2 8 3" xfId="977"/>
    <cellStyle name="Standaard 10 2 8 3 2" xfId="2083"/>
    <cellStyle name="Standaard 10 2 8 3 2 2" xfId="4225"/>
    <cellStyle name="Standaard 10 2 8 3 3" xfId="3174"/>
    <cellStyle name="Standaard 10 2 8 3 4" xfId="5271"/>
    <cellStyle name="Standaard 10 2 8 4" xfId="1560"/>
    <cellStyle name="Standaard 10 2 8 4 2" xfId="3708"/>
    <cellStyle name="Standaard 10 2 8 5" xfId="2657"/>
    <cellStyle name="Standaard 10 2 8 6" xfId="4754"/>
    <cellStyle name="Standaard 10 2 9" xfId="416"/>
    <cellStyle name="Standaard 10 2 9 2" xfId="729"/>
    <cellStyle name="Standaard 10 2 9 2 2" xfId="1248"/>
    <cellStyle name="Standaard 10 2 9 2 2 2" xfId="2354"/>
    <cellStyle name="Standaard 10 2 9 2 2 2 2" xfId="4496"/>
    <cellStyle name="Standaard 10 2 9 2 2 3" xfId="3445"/>
    <cellStyle name="Standaard 10 2 9 2 2 4" xfId="5542"/>
    <cellStyle name="Standaard 10 2 9 2 3" xfId="1837"/>
    <cellStyle name="Standaard 10 2 9 2 3 2" xfId="3979"/>
    <cellStyle name="Standaard 10 2 9 2 4" xfId="2928"/>
    <cellStyle name="Standaard 10 2 9 2 5" xfId="5025"/>
    <cellStyle name="Standaard 10 2 9 3" xfId="989"/>
    <cellStyle name="Standaard 10 2 9 3 2" xfId="2095"/>
    <cellStyle name="Standaard 10 2 9 3 2 2" xfId="4237"/>
    <cellStyle name="Standaard 10 2 9 3 3" xfId="3186"/>
    <cellStyle name="Standaard 10 2 9 3 4" xfId="5283"/>
    <cellStyle name="Standaard 10 2 9 4" xfId="1572"/>
    <cellStyle name="Standaard 10 2 9 4 2" xfId="3720"/>
    <cellStyle name="Standaard 10 2 9 5" xfId="2669"/>
    <cellStyle name="Standaard 10 2 9 6" xfId="4766"/>
    <cellStyle name="Standaard 10 3" xfId="3"/>
    <cellStyle name="Standaard 10 3 2" xfId="37"/>
    <cellStyle name="Standaard 10 4" xfId="4"/>
    <cellStyle name="Standaard 10 4 10" xfId="1390"/>
    <cellStyle name="Standaard 10 4 10 2" xfId="2487"/>
    <cellStyle name="Standaard 10 4 10 2 2" xfId="4629"/>
    <cellStyle name="Standaard 10 4 10 3" xfId="3578"/>
    <cellStyle name="Standaard 10 4 10 4" xfId="5675"/>
    <cellStyle name="Standaard 10 4 11" xfId="1416"/>
    <cellStyle name="Standaard 10 4 11 2" xfId="3594"/>
    <cellStyle name="Standaard 10 4 12" xfId="2543"/>
    <cellStyle name="Standaard 10 4 13" xfId="4641"/>
    <cellStyle name="Standaard 10 4 2" xfId="61"/>
    <cellStyle name="Standaard 10 4 2 10" xfId="1429"/>
    <cellStyle name="Standaard 10 4 2 10 2" xfId="3602"/>
    <cellStyle name="Standaard 10 4 2 11" xfId="2551"/>
    <cellStyle name="Standaard 10 4 2 12" xfId="4649"/>
    <cellStyle name="Standaard 10 4 2 2" xfId="74"/>
    <cellStyle name="Standaard 10 4 2 2 2" xfId="319"/>
    <cellStyle name="Standaard 10 4 2 2 2 2" xfId="390"/>
    <cellStyle name="Standaard 10 4 2 2 2 2 2" xfId="541"/>
    <cellStyle name="Standaard 10 4 2 2 2 2 2 2" xfId="840"/>
    <cellStyle name="Standaard 10 4 2 2 2 2 2 2 2" xfId="1359"/>
    <cellStyle name="Standaard 10 4 2 2 2 2 2 2 2 2" xfId="2465"/>
    <cellStyle name="Standaard 10 4 2 2 2 2 2 2 2 2 2" xfId="4607"/>
    <cellStyle name="Standaard 10 4 2 2 2 2 2 2 2 3" xfId="3556"/>
    <cellStyle name="Standaard 10 4 2 2 2 2 2 2 2 4" xfId="5653"/>
    <cellStyle name="Standaard 10 4 2 2 2 2 2 2 3" xfId="1948"/>
    <cellStyle name="Standaard 10 4 2 2 2 2 2 2 3 2" xfId="4090"/>
    <cellStyle name="Standaard 10 4 2 2 2 2 2 2 4" xfId="3039"/>
    <cellStyle name="Standaard 10 4 2 2 2 2 2 2 5" xfId="5136"/>
    <cellStyle name="Standaard 10 4 2 2 2 2 2 3" xfId="1100"/>
    <cellStyle name="Standaard 10 4 2 2 2 2 2 3 2" xfId="2206"/>
    <cellStyle name="Standaard 10 4 2 2 2 2 2 3 2 2" xfId="4348"/>
    <cellStyle name="Standaard 10 4 2 2 2 2 2 3 3" xfId="3297"/>
    <cellStyle name="Standaard 10 4 2 2 2 2 2 3 4" xfId="5394"/>
    <cellStyle name="Standaard 10 4 2 2 2 2 2 4" xfId="1685"/>
    <cellStyle name="Standaard 10 4 2 2 2 2 2 4 2" xfId="3831"/>
    <cellStyle name="Standaard 10 4 2 2 2 2 2 5" xfId="2780"/>
    <cellStyle name="Standaard 10 4 2 2 2 2 2 6" xfId="4877"/>
    <cellStyle name="Standaard 10 4 2 2 2 2 3" xfId="714"/>
    <cellStyle name="Standaard 10 4 2 2 2 2 3 2" xfId="1233"/>
    <cellStyle name="Standaard 10 4 2 2 2 2 3 2 2" xfId="2339"/>
    <cellStyle name="Standaard 10 4 2 2 2 2 3 2 2 2" xfId="4481"/>
    <cellStyle name="Standaard 10 4 2 2 2 2 3 2 3" xfId="3430"/>
    <cellStyle name="Standaard 10 4 2 2 2 2 3 2 4" xfId="5527"/>
    <cellStyle name="Standaard 10 4 2 2 2 2 3 3" xfId="1822"/>
    <cellStyle name="Standaard 10 4 2 2 2 2 3 3 2" xfId="3964"/>
    <cellStyle name="Standaard 10 4 2 2 2 2 3 4" xfId="2913"/>
    <cellStyle name="Standaard 10 4 2 2 2 2 3 5" xfId="5010"/>
    <cellStyle name="Standaard 10 4 2 2 2 2 4" xfId="974"/>
    <cellStyle name="Standaard 10 4 2 2 2 2 4 2" xfId="2080"/>
    <cellStyle name="Standaard 10 4 2 2 2 2 4 2 2" xfId="4222"/>
    <cellStyle name="Standaard 10 4 2 2 2 2 4 3" xfId="3171"/>
    <cellStyle name="Standaard 10 4 2 2 2 2 4 4" xfId="5268"/>
    <cellStyle name="Standaard 10 4 2 2 2 2 5" xfId="1556"/>
    <cellStyle name="Standaard 10 4 2 2 2 2 5 2" xfId="3705"/>
    <cellStyle name="Standaard 10 4 2 2 2 2 6" xfId="2654"/>
    <cellStyle name="Standaard 10 4 2 2 2 2 7" xfId="4751"/>
    <cellStyle name="Standaard 10 4 2 2 2 3" xfId="480"/>
    <cellStyle name="Standaard 10 4 2 2 2 3 2" xfId="779"/>
    <cellStyle name="Standaard 10 4 2 2 2 3 2 2" xfId="1298"/>
    <cellStyle name="Standaard 10 4 2 2 2 3 2 2 2" xfId="2404"/>
    <cellStyle name="Standaard 10 4 2 2 2 3 2 2 2 2" xfId="4546"/>
    <cellStyle name="Standaard 10 4 2 2 2 3 2 2 3" xfId="3495"/>
    <cellStyle name="Standaard 10 4 2 2 2 3 2 2 4" xfId="5592"/>
    <cellStyle name="Standaard 10 4 2 2 2 3 2 3" xfId="1887"/>
    <cellStyle name="Standaard 10 4 2 2 2 3 2 3 2" xfId="4029"/>
    <cellStyle name="Standaard 10 4 2 2 2 3 2 4" xfId="2978"/>
    <cellStyle name="Standaard 10 4 2 2 2 3 2 5" xfId="5075"/>
    <cellStyle name="Standaard 10 4 2 2 2 3 3" xfId="1039"/>
    <cellStyle name="Standaard 10 4 2 2 2 3 3 2" xfId="2145"/>
    <cellStyle name="Standaard 10 4 2 2 2 3 3 2 2" xfId="4287"/>
    <cellStyle name="Standaard 10 4 2 2 2 3 3 3" xfId="3236"/>
    <cellStyle name="Standaard 10 4 2 2 2 3 3 4" xfId="5333"/>
    <cellStyle name="Standaard 10 4 2 2 2 3 4" xfId="1624"/>
    <cellStyle name="Standaard 10 4 2 2 2 3 4 2" xfId="3770"/>
    <cellStyle name="Standaard 10 4 2 2 2 3 5" xfId="2719"/>
    <cellStyle name="Standaard 10 4 2 2 2 3 6" xfId="4816"/>
    <cellStyle name="Standaard 10 4 2 2 2 4" xfId="653"/>
    <cellStyle name="Standaard 10 4 2 2 2 4 2" xfId="1172"/>
    <cellStyle name="Standaard 10 4 2 2 2 4 2 2" xfId="2278"/>
    <cellStyle name="Standaard 10 4 2 2 2 4 2 2 2" xfId="4420"/>
    <cellStyle name="Standaard 10 4 2 2 2 4 2 3" xfId="3369"/>
    <cellStyle name="Standaard 10 4 2 2 2 4 2 4" xfId="5466"/>
    <cellStyle name="Standaard 10 4 2 2 2 4 3" xfId="1761"/>
    <cellStyle name="Standaard 10 4 2 2 2 4 3 2" xfId="3903"/>
    <cellStyle name="Standaard 10 4 2 2 2 4 4" xfId="2852"/>
    <cellStyle name="Standaard 10 4 2 2 2 4 5" xfId="4949"/>
    <cellStyle name="Standaard 10 4 2 2 2 5" xfId="913"/>
    <cellStyle name="Standaard 10 4 2 2 2 5 2" xfId="2019"/>
    <cellStyle name="Standaard 10 4 2 2 2 5 2 2" xfId="4161"/>
    <cellStyle name="Standaard 10 4 2 2 2 5 3" xfId="3110"/>
    <cellStyle name="Standaard 10 4 2 2 2 5 4" xfId="5207"/>
    <cellStyle name="Standaard 10 4 2 2 2 6" xfId="1492"/>
    <cellStyle name="Standaard 10 4 2 2 2 6 2" xfId="3644"/>
    <cellStyle name="Standaard 10 4 2 2 2 7" xfId="2593"/>
    <cellStyle name="Standaard 10 4 2 2 2 8" xfId="4690"/>
    <cellStyle name="Standaard 10 4 2 2 3" xfId="358"/>
    <cellStyle name="Standaard 10 4 2 2 3 2" xfId="512"/>
    <cellStyle name="Standaard 10 4 2 2 3 2 2" xfId="811"/>
    <cellStyle name="Standaard 10 4 2 2 3 2 2 2" xfId="1330"/>
    <cellStyle name="Standaard 10 4 2 2 3 2 2 2 2" xfId="2436"/>
    <cellStyle name="Standaard 10 4 2 2 3 2 2 2 2 2" xfId="4578"/>
    <cellStyle name="Standaard 10 4 2 2 3 2 2 2 3" xfId="3527"/>
    <cellStyle name="Standaard 10 4 2 2 3 2 2 2 4" xfId="5624"/>
    <cellStyle name="Standaard 10 4 2 2 3 2 2 3" xfId="1919"/>
    <cellStyle name="Standaard 10 4 2 2 3 2 2 3 2" xfId="4061"/>
    <cellStyle name="Standaard 10 4 2 2 3 2 2 4" xfId="3010"/>
    <cellStyle name="Standaard 10 4 2 2 3 2 2 5" xfId="5107"/>
    <cellStyle name="Standaard 10 4 2 2 3 2 3" xfId="1071"/>
    <cellStyle name="Standaard 10 4 2 2 3 2 3 2" xfId="2177"/>
    <cellStyle name="Standaard 10 4 2 2 3 2 3 2 2" xfId="4319"/>
    <cellStyle name="Standaard 10 4 2 2 3 2 3 3" xfId="3268"/>
    <cellStyle name="Standaard 10 4 2 2 3 2 3 4" xfId="5365"/>
    <cellStyle name="Standaard 10 4 2 2 3 2 4" xfId="1656"/>
    <cellStyle name="Standaard 10 4 2 2 3 2 4 2" xfId="3802"/>
    <cellStyle name="Standaard 10 4 2 2 3 2 5" xfId="2751"/>
    <cellStyle name="Standaard 10 4 2 2 3 2 6" xfId="4848"/>
    <cellStyle name="Standaard 10 4 2 2 3 3" xfId="685"/>
    <cellStyle name="Standaard 10 4 2 2 3 3 2" xfId="1204"/>
    <cellStyle name="Standaard 10 4 2 2 3 3 2 2" xfId="2310"/>
    <cellStyle name="Standaard 10 4 2 2 3 3 2 2 2" xfId="4452"/>
    <cellStyle name="Standaard 10 4 2 2 3 3 2 3" xfId="3401"/>
    <cellStyle name="Standaard 10 4 2 2 3 3 2 4" xfId="5498"/>
    <cellStyle name="Standaard 10 4 2 2 3 3 3" xfId="1793"/>
    <cellStyle name="Standaard 10 4 2 2 3 3 3 2" xfId="3935"/>
    <cellStyle name="Standaard 10 4 2 2 3 3 4" xfId="2884"/>
    <cellStyle name="Standaard 10 4 2 2 3 3 5" xfId="4981"/>
    <cellStyle name="Standaard 10 4 2 2 3 4" xfId="945"/>
    <cellStyle name="Standaard 10 4 2 2 3 4 2" xfId="2051"/>
    <cellStyle name="Standaard 10 4 2 2 3 4 2 2" xfId="4193"/>
    <cellStyle name="Standaard 10 4 2 2 3 4 3" xfId="3142"/>
    <cellStyle name="Standaard 10 4 2 2 3 4 4" xfId="5239"/>
    <cellStyle name="Standaard 10 4 2 2 3 5" xfId="1526"/>
    <cellStyle name="Standaard 10 4 2 2 3 5 2" xfId="3676"/>
    <cellStyle name="Standaard 10 4 2 2 3 6" xfId="2625"/>
    <cellStyle name="Standaard 10 4 2 2 3 7" xfId="4722"/>
    <cellStyle name="Standaard 10 4 2 2 4" xfId="443"/>
    <cellStyle name="Standaard 10 4 2 2 4 2" xfId="750"/>
    <cellStyle name="Standaard 10 4 2 2 4 2 2" xfId="1269"/>
    <cellStyle name="Standaard 10 4 2 2 4 2 2 2" xfId="2375"/>
    <cellStyle name="Standaard 10 4 2 2 4 2 2 2 2" xfId="4517"/>
    <cellStyle name="Standaard 10 4 2 2 4 2 2 3" xfId="3466"/>
    <cellStyle name="Standaard 10 4 2 2 4 2 2 4" xfId="5563"/>
    <cellStyle name="Standaard 10 4 2 2 4 2 3" xfId="1858"/>
    <cellStyle name="Standaard 10 4 2 2 4 2 3 2" xfId="4000"/>
    <cellStyle name="Standaard 10 4 2 2 4 2 4" xfId="2949"/>
    <cellStyle name="Standaard 10 4 2 2 4 2 5" xfId="5046"/>
    <cellStyle name="Standaard 10 4 2 2 4 3" xfId="1010"/>
    <cellStyle name="Standaard 10 4 2 2 4 3 2" xfId="2116"/>
    <cellStyle name="Standaard 10 4 2 2 4 3 2 2" xfId="4258"/>
    <cellStyle name="Standaard 10 4 2 2 4 3 3" xfId="3207"/>
    <cellStyle name="Standaard 10 4 2 2 4 3 4" xfId="5304"/>
    <cellStyle name="Standaard 10 4 2 2 4 4" xfId="1593"/>
    <cellStyle name="Standaard 10 4 2 2 4 4 2" xfId="3741"/>
    <cellStyle name="Standaard 10 4 2 2 4 5" xfId="2690"/>
    <cellStyle name="Standaard 10 4 2 2 4 6" xfId="4787"/>
    <cellStyle name="Standaard 10 4 2 2 5" xfId="624"/>
    <cellStyle name="Standaard 10 4 2 2 5 2" xfId="1143"/>
    <cellStyle name="Standaard 10 4 2 2 5 2 2" xfId="2249"/>
    <cellStyle name="Standaard 10 4 2 2 5 2 2 2" xfId="4391"/>
    <cellStyle name="Standaard 10 4 2 2 5 2 3" xfId="3340"/>
    <cellStyle name="Standaard 10 4 2 2 5 2 4" xfId="5437"/>
    <cellStyle name="Standaard 10 4 2 2 5 3" xfId="1732"/>
    <cellStyle name="Standaard 10 4 2 2 5 3 2" xfId="3874"/>
    <cellStyle name="Standaard 10 4 2 2 5 4" xfId="2823"/>
    <cellStyle name="Standaard 10 4 2 2 5 5" xfId="4920"/>
    <cellStyle name="Standaard 10 4 2 2 6" xfId="884"/>
    <cellStyle name="Standaard 10 4 2 2 6 2" xfId="1990"/>
    <cellStyle name="Standaard 10 4 2 2 6 2 2" xfId="4132"/>
    <cellStyle name="Standaard 10 4 2 2 6 3" xfId="3081"/>
    <cellStyle name="Standaard 10 4 2 2 6 4" xfId="5178"/>
    <cellStyle name="Standaard 10 4 2 2 7" xfId="1442"/>
    <cellStyle name="Standaard 10 4 2 2 7 2" xfId="3615"/>
    <cellStyle name="Standaard 10 4 2 2 8" xfId="2564"/>
    <cellStyle name="Standaard 10 4 2 2 9" xfId="4661"/>
    <cellStyle name="Standaard 10 4 2 3" xfId="307"/>
    <cellStyle name="Standaard 10 4 2 3 2" xfId="379"/>
    <cellStyle name="Standaard 10 4 2 3 2 2" xfId="530"/>
    <cellStyle name="Standaard 10 4 2 3 2 2 2" xfId="829"/>
    <cellStyle name="Standaard 10 4 2 3 2 2 2 2" xfId="1348"/>
    <cellStyle name="Standaard 10 4 2 3 2 2 2 2 2" xfId="2454"/>
    <cellStyle name="Standaard 10 4 2 3 2 2 2 2 2 2" xfId="4596"/>
    <cellStyle name="Standaard 10 4 2 3 2 2 2 2 3" xfId="3545"/>
    <cellStyle name="Standaard 10 4 2 3 2 2 2 2 4" xfId="5642"/>
    <cellStyle name="Standaard 10 4 2 3 2 2 2 3" xfId="1937"/>
    <cellStyle name="Standaard 10 4 2 3 2 2 2 3 2" xfId="4079"/>
    <cellStyle name="Standaard 10 4 2 3 2 2 2 4" xfId="3028"/>
    <cellStyle name="Standaard 10 4 2 3 2 2 2 5" xfId="5125"/>
    <cellStyle name="Standaard 10 4 2 3 2 2 3" xfId="1089"/>
    <cellStyle name="Standaard 10 4 2 3 2 2 3 2" xfId="2195"/>
    <cellStyle name="Standaard 10 4 2 3 2 2 3 2 2" xfId="4337"/>
    <cellStyle name="Standaard 10 4 2 3 2 2 3 3" xfId="3286"/>
    <cellStyle name="Standaard 10 4 2 3 2 2 3 4" xfId="5383"/>
    <cellStyle name="Standaard 10 4 2 3 2 2 4" xfId="1674"/>
    <cellStyle name="Standaard 10 4 2 3 2 2 4 2" xfId="3820"/>
    <cellStyle name="Standaard 10 4 2 3 2 2 5" xfId="2769"/>
    <cellStyle name="Standaard 10 4 2 3 2 2 6" xfId="4866"/>
    <cellStyle name="Standaard 10 4 2 3 2 3" xfId="703"/>
    <cellStyle name="Standaard 10 4 2 3 2 3 2" xfId="1222"/>
    <cellStyle name="Standaard 10 4 2 3 2 3 2 2" xfId="2328"/>
    <cellStyle name="Standaard 10 4 2 3 2 3 2 2 2" xfId="4470"/>
    <cellStyle name="Standaard 10 4 2 3 2 3 2 3" xfId="3419"/>
    <cellStyle name="Standaard 10 4 2 3 2 3 2 4" xfId="5516"/>
    <cellStyle name="Standaard 10 4 2 3 2 3 3" xfId="1811"/>
    <cellStyle name="Standaard 10 4 2 3 2 3 3 2" xfId="3953"/>
    <cellStyle name="Standaard 10 4 2 3 2 3 4" xfId="2902"/>
    <cellStyle name="Standaard 10 4 2 3 2 3 5" xfId="4999"/>
    <cellStyle name="Standaard 10 4 2 3 2 4" xfId="963"/>
    <cellStyle name="Standaard 10 4 2 3 2 4 2" xfId="2069"/>
    <cellStyle name="Standaard 10 4 2 3 2 4 2 2" xfId="4211"/>
    <cellStyle name="Standaard 10 4 2 3 2 4 3" xfId="3160"/>
    <cellStyle name="Standaard 10 4 2 3 2 4 4" xfId="5257"/>
    <cellStyle name="Standaard 10 4 2 3 2 5" xfId="1545"/>
    <cellStyle name="Standaard 10 4 2 3 2 5 2" xfId="3694"/>
    <cellStyle name="Standaard 10 4 2 3 2 6" xfId="2643"/>
    <cellStyle name="Standaard 10 4 2 3 2 7" xfId="4740"/>
    <cellStyle name="Standaard 10 4 2 3 3" xfId="469"/>
    <cellStyle name="Standaard 10 4 2 3 3 2" xfId="768"/>
    <cellStyle name="Standaard 10 4 2 3 3 2 2" xfId="1287"/>
    <cellStyle name="Standaard 10 4 2 3 3 2 2 2" xfId="2393"/>
    <cellStyle name="Standaard 10 4 2 3 3 2 2 2 2" xfId="4535"/>
    <cellStyle name="Standaard 10 4 2 3 3 2 2 3" xfId="3484"/>
    <cellStyle name="Standaard 10 4 2 3 3 2 2 4" xfId="5581"/>
    <cellStyle name="Standaard 10 4 2 3 3 2 3" xfId="1876"/>
    <cellStyle name="Standaard 10 4 2 3 3 2 3 2" xfId="4018"/>
    <cellStyle name="Standaard 10 4 2 3 3 2 4" xfId="2967"/>
    <cellStyle name="Standaard 10 4 2 3 3 2 5" xfId="5064"/>
    <cellStyle name="Standaard 10 4 2 3 3 3" xfId="1028"/>
    <cellStyle name="Standaard 10 4 2 3 3 3 2" xfId="2134"/>
    <cellStyle name="Standaard 10 4 2 3 3 3 2 2" xfId="4276"/>
    <cellStyle name="Standaard 10 4 2 3 3 3 3" xfId="3225"/>
    <cellStyle name="Standaard 10 4 2 3 3 3 4" xfId="5322"/>
    <cellStyle name="Standaard 10 4 2 3 3 4" xfId="1613"/>
    <cellStyle name="Standaard 10 4 2 3 3 4 2" xfId="3759"/>
    <cellStyle name="Standaard 10 4 2 3 3 5" xfId="2708"/>
    <cellStyle name="Standaard 10 4 2 3 3 6" xfId="4805"/>
    <cellStyle name="Standaard 10 4 2 3 4" xfId="642"/>
    <cellStyle name="Standaard 10 4 2 3 4 2" xfId="1161"/>
    <cellStyle name="Standaard 10 4 2 3 4 2 2" xfId="2267"/>
    <cellStyle name="Standaard 10 4 2 3 4 2 2 2" xfId="4409"/>
    <cellStyle name="Standaard 10 4 2 3 4 2 3" xfId="3358"/>
    <cellStyle name="Standaard 10 4 2 3 4 2 4" xfId="5455"/>
    <cellStyle name="Standaard 10 4 2 3 4 3" xfId="1750"/>
    <cellStyle name="Standaard 10 4 2 3 4 3 2" xfId="3892"/>
    <cellStyle name="Standaard 10 4 2 3 4 4" xfId="2841"/>
    <cellStyle name="Standaard 10 4 2 3 4 5" xfId="4938"/>
    <cellStyle name="Standaard 10 4 2 3 5" xfId="902"/>
    <cellStyle name="Standaard 10 4 2 3 5 2" xfId="2008"/>
    <cellStyle name="Standaard 10 4 2 3 5 2 2" xfId="4150"/>
    <cellStyle name="Standaard 10 4 2 3 5 3" xfId="3099"/>
    <cellStyle name="Standaard 10 4 2 3 5 4" xfId="5196"/>
    <cellStyle name="Standaard 10 4 2 3 6" xfId="1481"/>
    <cellStyle name="Standaard 10 4 2 3 6 2" xfId="3633"/>
    <cellStyle name="Standaard 10 4 2 3 7" xfId="2582"/>
    <cellStyle name="Standaard 10 4 2 3 8" xfId="4679"/>
    <cellStyle name="Standaard 10 4 2 4" xfId="345"/>
    <cellStyle name="Standaard 10 4 2 4 2" xfId="499"/>
    <cellStyle name="Standaard 10 4 2 4 2 2" xfId="798"/>
    <cellStyle name="Standaard 10 4 2 4 2 2 2" xfId="1317"/>
    <cellStyle name="Standaard 10 4 2 4 2 2 2 2" xfId="2423"/>
    <cellStyle name="Standaard 10 4 2 4 2 2 2 2 2" xfId="4565"/>
    <cellStyle name="Standaard 10 4 2 4 2 2 2 3" xfId="3514"/>
    <cellStyle name="Standaard 10 4 2 4 2 2 2 4" xfId="5611"/>
    <cellStyle name="Standaard 10 4 2 4 2 2 3" xfId="1906"/>
    <cellStyle name="Standaard 10 4 2 4 2 2 3 2" xfId="4048"/>
    <cellStyle name="Standaard 10 4 2 4 2 2 4" xfId="2997"/>
    <cellStyle name="Standaard 10 4 2 4 2 2 5" xfId="5094"/>
    <cellStyle name="Standaard 10 4 2 4 2 3" xfId="1058"/>
    <cellStyle name="Standaard 10 4 2 4 2 3 2" xfId="2164"/>
    <cellStyle name="Standaard 10 4 2 4 2 3 2 2" xfId="4306"/>
    <cellStyle name="Standaard 10 4 2 4 2 3 3" xfId="3255"/>
    <cellStyle name="Standaard 10 4 2 4 2 3 4" xfId="5352"/>
    <cellStyle name="Standaard 10 4 2 4 2 4" xfId="1643"/>
    <cellStyle name="Standaard 10 4 2 4 2 4 2" xfId="3789"/>
    <cellStyle name="Standaard 10 4 2 4 2 5" xfId="2738"/>
    <cellStyle name="Standaard 10 4 2 4 2 6" xfId="4835"/>
    <cellStyle name="Standaard 10 4 2 4 3" xfId="672"/>
    <cellStyle name="Standaard 10 4 2 4 3 2" xfId="1191"/>
    <cellStyle name="Standaard 10 4 2 4 3 2 2" xfId="2297"/>
    <cellStyle name="Standaard 10 4 2 4 3 2 2 2" xfId="4439"/>
    <cellStyle name="Standaard 10 4 2 4 3 2 3" xfId="3388"/>
    <cellStyle name="Standaard 10 4 2 4 3 2 4" xfId="5485"/>
    <cellStyle name="Standaard 10 4 2 4 3 3" xfId="1780"/>
    <cellStyle name="Standaard 10 4 2 4 3 3 2" xfId="3922"/>
    <cellStyle name="Standaard 10 4 2 4 3 4" xfId="2871"/>
    <cellStyle name="Standaard 10 4 2 4 3 5" xfId="4968"/>
    <cellStyle name="Standaard 10 4 2 4 4" xfId="932"/>
    <cellStyle name="Standaard 10 4 2 4 4 2" xfId="2038"/>
    <cellStyle name="Standaard 10 4 2 4 4 2 2" xfId="4180"/>
    <cellStyle name="Standaard 10 4 2 4 4 3" xfId="3129"/>
    <cellStyle name="Standaard 10 4 2 4 4 4" xfId="5226"/>
    <cellStyle name="Standaard 10 4 2 4 5" xfId="1513"/>
    <cellStyle name="Standaard 10 4 2 4 5 2" xfId="3663"/>
    <cellStyle name="Standaard 10 4 2 4 6" xfId="2612"/>
    <cellStyle name="Standaard 10 4 2 4 7" xfId="4709"/>
    <cellStyle name="Standaard 10 4 2 5" xfId="413"/>
    <cellStyle name="Standaard 10 4 2 5 2" xfId="726"/>
    <cellStyle name="Standaard 10 4 2 5 2 2" xfId="1245"/>
    <cellStyle name="Standaard 10 4 2 5 2 2 2" xfId="2351"/>
    <cellStyle name="Standaard 10 4 2 5 2 2 2 2" xfId="4493"/>
    <cellStyle name="Standaard 10 4 2 5 2 2 3" xfId="3442"/>
    <cellStyle name="Standaard 10 4 2 5 2 2 4" xfId="5539"/>
    <cellStyle name="Standaard 10 4 2 5 2 3" xfId="1834"/>
    <cellStyle name="Standaard 10 4 2 5 2 3 2" xfId="3976"/>
    <cellStyle name="Standaard 10 4 2 5 2 4" xfId="2925"/>
    <cellStyle name="Standaard 10 4 2 5 2 5" xfId="5022"/>
    <cellStyle name="Standaard 10 4 2 5 3" xfId="986"/>
    <cellStyle name="Standaard 10 4 2 5 3 2" xfId="2092"/>
    <cellStyle name="Standaard 10 4 2 5 3 2 2" xfId="4234"/>
    <cellStyle name="Standaard 10 4 2 5 3 3" xfId="3183"/>
    <cellStyle name="Standaard 10 4 2 5 3 4" xfId="5280"/>
    <cellStyle name="Standaard 10 4 2 5 4" xfId="1569"/>
    <cellStyle name="Standaard 10 4 2 5 4 2" xfId="3717"/>
    <cellStyle name="Standaard 10 4 2 5 5" xfId="2666"/>
    <cellStyle name="Standaard 10 4 2 5 6" xfId="4763"/>
    <cellStyle name="Standaard 10 4 2 6" xfId="425"/>
    <cellStyle name="Standaard 10 4 2 6 2" xfId="738"/>
    <cellStyle name="Standaard 10 4 2 6 2 2" xfId="1257"/>
    <cellStyle name="Standaard 10 4 2 6 2 2 2" xfId="2363"/>
    <cellStyle name="Standaard 10 4 2 6 2 2 2 2" xfId="4505"/>
    <cellStyle name="Standaard 10 4 2 6 2 2 3" xfId="3454"/>
    <cellStyle name="Standaard 10 4 2 6 2 2 4" xfId="5551"/>
    <cellStyle name="Standaard 10 4 2 6 2 3" xfId="1846"/>
    <cellStyle name="Standaard 10 4 2 6 2 3 2" xfId="3988"/>
    <cellStyle name="Standaard 10 4 2 6 2 4" xfId="2937"/>
    <cellStyle name="Standaard 10 4 2 6 2 5" xfId="5034"/>
    <cellStyle name="Standaard 10 4 2 6 3" xfId="998"/>
    <cellStyle name="Standaard 10 4 2 6 3 2" xfId="2104"/>
    <cellStyle name="Standaard 10 4 2 6 3 2 2" xfId="4246"/>
    <cellStyle name="Standaard 10 4 2 6 3 3" xfId="3195"/>
    <cellStyle name="Standaard 10 4 2 6 3 4" xfId="5292"/>
    <cellStyle name="Standaard 10 4 2 6 4" xfId="1581"/>
    <cellStyle name="Standaard 10 4 2 6 4 2" xfId="3729"/>
    <cellStyle name="Standaard 10 4 2 6 5" xfId="2678"/>
    <cellStyle name="Standaard 10 4 2 6 6" xfId="4775"/>
    <cellStyle name="Standaard 10 4 2 7" xfId="611"/>
    <cellStyle name="Standaard 10 4 2 7 2" xfId="1130"/>
    <cellStyle name="Standaard 10 4 2 7 2 2" xfId="2236"/>
    <cellStyle name="Standaard 10 4 2 7 2 2 2" xfId="4378"/>
    <cellStyle name="Standaard 10 4 2 7 2 3" xfId="3327"/>
    <cellStyle name="Standaard 10 4 2 7 2 4" xfId="5424"/>
    <cellStyle name="Standaard 10 4 2 7 3" xfId="1719"/>
    <cellStyle name="Standaard 10 4 2 7 3 2" xfId="3861"/>
    <cellStyle name="Standaard 10 4 2 7 4" xfId="2810"/>
    <cellStyle name="Standaard 10 4 2 7 5" xfId="4907"/>
    <cellStyle name="Standaard 10 4 2 8" xfId="870"/>
    <cellStyle name="Standaard 10 4 2 8 2" xfId="1978"/>
    <cellStyle name="Standaard 10 4 2 8 2 2" xfId="4120"/>
    <cellStyle name="Standaard 10 4 2 8 3" xfId="3069"/>
    <cellStyle name="Standaard 10 4 2 8 4" xfId="5166"/>
    <cellStyle name="Standaard 10 4 2 9" xfId="1403"/>
    <cellStyle name="Standaard 10 4 2 9 2" xfId="2495"/>
    <cellStyle name="Standaard 10 4 2 9 2 2" xfId="4637"/>
    <cellStyle name="Standaard 10 4 2 9 3" xfId="3586"/>
    <cellStyle name="Standaard 10 4 2 9 4" xfId="5683"/>
    <cellStyle name="Standaard 10 4 3" xfId="67"/>
    <cellStyle name="Standaard 10 4 3 2" xfId="312"/>
    <cellStyle name="Standaard 10 4 3 2 2" xfId="383"/>
    <cellStyle name="Standaard 10 4 3 2 2 2" xfId="534"/>
    <cellStyle name="Standaard 10 4 3 2 2 2 2" xfId="833"/>
    <cellStyle name="Standaard 10 4 3 2 2 2 2 2" xfId="1352"/>
    <cellStyle name="Standaard 10 4 3 2 2 2 2 2 2" xfId="2458"/>
    <cellStyle name="Standaard 10 4 3 2 2 2 2 2 2 2" xfId="4600"/>
    <cellStyle name="Standaard 10 4 3 2 2 2 2 2 3" xfId="3549"/>
    <cellStyle name="Standaard 10 4 3 2 2 2 2 2 4" xfId="5646"/>
    <cellStyle name="Standaard 10 4 3 2 2 2 2 3" xfId="1941"/>
    <cellStyle name="Standaard 10 4 3 2 2 2 2 3 2" xfId="4083"/>
    <cellStyle name="Standaard 10 4 3 2 2 2 2 4" xfId="3032"/>
    <cellStyle name="Standaard 10 4 3 2 2 2 2 5" xfId="5129"/>
    <cellStyle name="Standaard 10 4 3 2 2 2 3" xfId="1093"/>
    <cellStyle name="Standaard 10 4 3 2 2 2 3 2" xfId="2199"/>
    <cellStyle name="Standaard 10 4 3 2 2 2 3 2 2" xfId="4341"/>
    <cellStyle name="Standaard 10 4 3 2 2 2 3 3" xfId="3290"/>
    <cellStyle name="Standaard 10 4 3 2 2 2 3 4" xfId="5387"/>
    <cellStyle name="Standaard 10 4 3 2 2 2 4" xfId="1678"/>
    <cellStyle name="Standaard 10 4 3 2 2 2 4 2" xfId="3824"/>
    <cellStyle name="Standaard 10 4 3 2 2 2 5" xfId="2773"/>
    <cellStyle name="Standaard 10 4 3 2 2 2 6" xfId="4870"/>
    <cellStyle name="Standaard 10 4 3 2 2 3" xfId="707"/>
    <cellStyle name="Standaard 10 4 3 2 2 3 2" xfId="1226"/>
    <cellStyle name="Standaard 10 4 3 2 2 3 2 2" xfId="2332"/>
    <cellStyle name="Standaard 10 4 3 2 2 3 2 2 2" xfId="4474"/>
    <cellStyle name="Standaard 10 4 3 2 2 3 2 3" xfId="3423"/>
    <cellStyle name="Standaard 10 4 3 2 2 3 2 4" xfId="5520"/>
    <cellStyle name="Standaard 10 4 3 2 2 3 3" xfId="1815"/>
    <cellStyle name="Standaard 10 4 3 2 2 3 3 2" xfId="3957"/>
    <cellStyle name="Standaard 10 4 3 2 2 3 4" xfId="2906"/>
    <cellStyle name="Standaard 10 4 3 2 2 3 5" xfId="5003"/>
    <cellStyle name="Standaard 10 4 3 2 2 4" xfId="967"/>
    <cellStyle name="Standaard 10 4 3 2 2 4 2" xfId="2073"/>
    <cellStyle name="Standaard 10 4 3 2 2 4 2 2" xfId="4215"/>
    <cellStyle name="Standaard 10 4 3 2 2 4 3" xfId="3164"/>
    <cellStyle name="Standaard 10 4 3 2 2 4 4" xfId="5261"/>
    <cellStyle name="Standaard 10 4 3 2 2 5" xfId="1549"/>
    <cellStyle name="Standaard 10 4 3 2 2 5 2" xfId="3698"/>
    <cellStyle name="Standaard 10 4 3 2 2 6" xfId="2647"/>
    <cellStyle name="Standaard 10 4 3 2 2 7" xfId="4744"/>
    <cellStyle name="Standaard 10 4 3 2 3" xfId="473"/>
    <cellStyle name="Standaard 10 4 3 2 3 2" xfId="772"/>
    <cellStyle name="Standaard 10 4 3 2 3 2 2" xfId="1291"/>
    <cellStyle name="Standaard 10 4 3 2 3 2 2 2" xfId="2397"/>
    <cellStyle name="Standaard 10 4 3 2 3 2 2 2 2" xfId="4539"/>
    <cellStyle name="Standaard 10 4 3 2 3 2 2 3" xfId="3488"/>
    <cellStyle name="Standaard 10 4 3 2 3 2 2 4" xfId="5585"/>
    <cellStyle name="Standaard 10 4 3 2 3 2 3" xfId="1880"/>
    <cellStyle name="Standaard 10 4 3 2 3 2 3 2" xfId="4022"/>
    <cellStyle name="Standaard 10 4 3 2 3 2 4" xfId="2971"/>
    <cellStyle name="Standaard 10 4 3 2 3 2 5" xfId="5068"/>
    <cellStyle name="Standaard 10 4 3 2 3 3" xfId="1032"/>
    <cellStyle name="Standaard 10 4 3 2 3 3 2" xfId="2138"/>
    <cellStyle name="Standaard 10 4 3 2 3 3 2 2" xfId="4280"/>
    <cellStyle name="Standaard 10 4 3 2 3 3 3" xfId="3229"/>
    <cellStyle name="Standaard 10 4 3 2 3 3 4" xfId="5326"/>
    <cellStyle name="Standaard 10 4 3 2 3 4" xfId="1617"/>
    <cellStyle name="Standaard 10 4 3 2 3 4 2" xfId="3763"/>
    <cellStyle name="Standaard 10 4 3 2 3 5" xfId="2712"/>
    <cellStyle name="Standaard 10 4 3 2 3 6" xfId="4809"/>
    <cellStyle name="Standaard 10 4 3 2 4" xfId="646"/>
    <cellStyle name="Standaard 10 4 3 2 4 2" xfId="1165"/>
    <cellStyle name="Standaard 10 4 3 2 4 2 2" xfId="2271"/>
    <cellStyle name="Standaard 10 4 3 2 4 2 2 2" xfId="4413"/>
    <cellStyle name="Standaard 10 4 3 2 4 2 3" xfId="3362"/>
    <cellStyle name="Standaard 10 4 3 2 4 2 4" xfId="5459"/>
    <cellStyle name="Standaard 10 4 3 2 4 3" xfId="1754"/>
    <cellStyle name="Standaard 10 4 3 2 4 3 2" xfId="3896"/>
    <cellStyle name="Standaard 10 4 3 2 4 4" xfId="2845"/>
    <cellStyle name="Standaard 10 4 3 2 4 5" xfId="4942"/>
    <cellStyle name="Standaard 10 4 3 2 5" xfId="906"/>
    <cellStyle name="Standaard 10 4 3 2 5 2" xfId="2012"/>
    <cellStyle name="Standaard 10 4 3 2 5 2 2" xfId="4154"/>
    <cellStyle name="Standaard 10 4 3 2 5 3" xfId="3103"/>
    <cellStyle name="Standaard 10 4 3 2 5 4" xfId="5200"/>
    <cellStyle name="Standaard 10 4 3 2 6" xfId="1485"/>
    <cellStyle name="Standaard 10 4 3 2 6 2" xfId="3637"/>
    <cellStyle name="Standaard 10 4 3 2 7" xfId="2586"/>
    <cellStyle name="Standaard 10 4 3 2 8" xfId="4683"/>
    <cellStyle name="Standaard 10 4 3 3" xfId="350"/>
    <cellStyle name="Standaard 10 4 3 3 2" xfId="504"/>
    <cellStyle name="Standaard 10 4 3 3 2 2" xfId="803"/>
    <cellStyle name="Standaard 10 4 3 3 2 2 2" xfId="1322"/>
    <cellStyle name="Standaard 10 4 3 3 2 2 2 2" xfId="2428"/>
    <cellStyle name="Standaard 10 4 3 3 2 2 2 2 2" xfId="4570"/>
    <cellStyle name="Standaard 10 4 3 3 2 2 2 3" xfId="3519"/>
    <cellStyle name="Standaard 10 4 3 3 2 2 2 4" xfId="5616"/>
    <cellStyle name="Standaard 10 4 3 3 2 2 3" xfId="1911"/>
    <cellStyle name="Standaard 10 4 3 3 2 2 3 2" xfId="4053"/>
    <cellStyle name="Standaard 10 4 3 3 2 2 4" xfId="3002"/>
    <cellStyle name="Standaard 10 4 3 3 2 2 5" xfId="5099"/>
    <cellStyle name="Standaard 10 4 3 3 2 3" xfId="1063"/>
    <cellStyle name="Standaard 10 4 3 3 2 3 2" xfId="2169"/>
    <cellStyle name="Standaard 10 4 3 3 2 3 2 2" xfId="4311"/>
    <cellStyle name="Standaard 10 4 3 3 2 3 3" xfId="3260"/>
    <cellStyle name="Standaard 10 4 3 3 2 3 4" xfId="5357"/>
    <cellStyle name="Standaard 10 4 3 3 2 4" xfId="1648"/>
    <cellStyle name="Standaard 10 4 3 3 2 4 2" xfId="3794"/>
    <cellStyle name="Standaard 10 4 3 3 2 5" xfId="2743"/>
    <cellStyle name="Standaard 10 4 3 3 2 6" xfId="4840"/>
    <cellStyle name="Standaard 10 4 3 3 3" xfId="677"/>
    <cellStyle name="Standaard 10 4 3 3 3 2" xfId="1196"/>
    <cellStyle name="Standaard 10 4 3 3 3 2 2" xfId="2302"/>
    <cellStyle name="Standaard 10 4 3 3 3 2 2 2" xfId="4444"/>
    <cellStyle name="Standaard 10 4 3 3 3 2 3" xfId="3393"/>
    <cellStyle name="Standaard 10 4 3 3 3 2 4" xfId="5490"/>
    <cellStyle name="Standaard 10 4 3 3 3 3" xfId="1785"/>
    <cellStyle name="Standaard 10 4 3 3 3 3 2" xfId="3927"/>
    <cellStyle name="Standaard 10 4 3 3 3 4" xfId="2876"/>
    <cellStyle name="Standaard 10 4 3 3 3 5" xfId="4973"/>
    <cellStyle name="Standaard 10 4 3 3 4" xfId="937"/>
    <cellStyle name="Standaard 10 4 3 3 4 2" xfId="2043"/>
    <cellStyle name="Standaard 10 4 3 3 4 2 2" xfId="4185"/>
    <cellStyle name="Standaard 10 4 3 3 4 3" xfId="3134"/>
    <cellStyle name="Standaard 10 4 3 3 4 4" xfId="5231"/>
    <cellStyle name="Standaard 10 4 3 3 5" xfId="1518"/>
    <cellStyle name="Standaard 10 4 3 3 5 2" xfId="3668"/>
    <cellStyle name="Standaard 10 4 3 3 6" xfId="2617"/>
    <cellStyle name="Standaard 10 4 3 3 7" xfId="4714"/>
    <cellStyle name="Standaard 10 4 3 4" xfId="436"/>
    <cellStyle name="Standaard 10 4 3 4 2" xfId="743"/>
    <cellStyle name="Standaard 10 4 3 4 2 2" xfId="1262"/>
    <cellStyle name="Standaard 10 4 3 4 2 2 2" xfId="2368"/>
    <cellStyle name="Standaard 10 4 3 4 2 2 2 2" xfId="4510"/>
    <cellStyle name="Standaard 10 4 3 4 2 2 3" xfId="3459"/>
    <cellStyle name="Standaard 10 4 3 4 2 2 4" xfId="5556"/>
    <cellStyle name="Standaard 10 4 3 4 2 3" xfId="1851"/>
    <cellStyle name="Standaard 10 4 3 4 2 3 2" xfId="3993"/>
    <cellStyle name="Standaard 10 4 3 4 2 4" xfId="2942"/>
    <cellStyle name="Standaard 10 4 3 4 2 5" xfId="5039"/>
    <cellStyle name="Standaard 10 4 3 4 3" xfId="1003"/>
    <cellStyle name="Standaard 10 4 3 4 3 2" xfId="2109"/>
    <cellStyle name="Standaard 10 4 3 4 3 2 2" xfId="4251"/>
    <cellStyle name="Standaard 10 4 3 4 3 3" xfId="3200"/>
    <cellStyle name="Standaard 10 4 3 4 3 4" xfId="5297"/>
    <cellStyle name="Standaard 10 4 3 4 4" xfId="1586"/>
    <cellStyle name="Standaard 10 4 3 4 4 2" xfId="3734"/>
    <cellStyle name="Standaard 10 4 3 4 5" xfId="2683"/>
    <cellStyle name="Standaard 10 4 3 4 6" xfId="4780"/>
    <cellStyle name="Standaard 10 4 3 5" xfId="616"/>
    <cellStyle name="Standaard 10 4 3 5 2" xfId="1135"/>
    <cellStyle name="Standaard 10 4 3 5 2 2" xfId="2241"/>
    <cellStyle name="Standaard 10 4 3 5 2 2 2" xfId="4383"/>
    <cellStyle name="Standaard 10 4 3 5 2 3" xfId="3332"/>
    <cellStyle name="Standaard 10 4 3 5 2 4" xfId="5429"/>
    <cellStyle name="Standaard 10 4 3 5 3" xfId="1724"/>
    <cellStyle name="Standaard 10 4 3 5 3 2" xfId="3866"/>
    <cellStyle name="Standaard 10 4 3 5 4" xfId="2815"/>
    <cellStyle name="Standaard 10 4 3 5 5" xfId="4912"/>
    <cellStyle name="Standaard 10 4 3 6" xfId="877"/>
    <cellStyle name="Standaard 10 4 3 6 2" xfId="1983"/>
    <cellStyle name="Standaard 10 4 3 6 2 2" xfId="4125"/>
    <cellStyle name="Standaard 10 4 3 6 3" xfId="3074"/>
    <cellStyle name="Standaard 10 4 3 6 4" xfId="5171"/>
    <cellStyle name="Standaard 10 4 3 7" xfId="1435"/>
    <cellStyle name="Standaard 10 4 3 7 2" xfId="3608"/>
    <cellStyle name="Standaard 10 4 3 8" xfId="2557"/>
    <cellStyle name="Standaard 10 4 3 9" xfId="4654"/>
    <cellStyle name="Standaard 10 4 4" xfId="297"/>
    <cellStyle name="Standaard 10 4 4 2" xfId="371"/>
    <cellStyle name="Standaard 10 4 4 2 2" xfId="522"/>
    <cellStyle name="Standaard 10 4 4 2 2 2" xfId="821"/>
    <cellStyle name="Standaard 10 4 4 2 2 2 2" xfId="1340"/>
    <cellStyle name="Standaard 10 4 4 2 2 2 2 2" xfId="2446"/>
    <cellStyle name="Standaard 10 4 4 2 2 2 2 2 2" xfId="4588"/>
    <cellStyle name="Standaard 10 4 4 2 2 2 2 3" xfId="3537"/>
    <cellStyle name="Standaard 10 4 4 2 2 2 2 4" xfId="5634"/>
    <cellStyle name="Standaard 10 4 4 2 2 2 3" xfId="1929"/>
    <cellStyle name="Standaard 10 4 4 2 2 2 3 2" xfId="4071"/>
    <cellStyle name="Standaard 10 4 4 2 2 2 4" xfId="3020"/>
    <cellStyle name="Standaard 10 4 4 2 2 2 5" xfId="5117"/>
    <cellStyle name="Standaard 10 4 4 2 2 3" xfId="1081"/>
    <cellStyle name="Standaard 10 4 4 2 2 3 2" xfId="2187"/>
    <cellStyle name="Standaard 10 4 4 2 2 3 2 2" xfId="4329"/>
    <cellStyle name="Standaard 10 4 4 2 2 3 3" xfId="3278"/>
    <cellStyle name="Standaard 10 4 4 2 2 3 4" xfId="5375"/>
    <cellStyle name="Standaard 10 4 4 2 2 4" xfId="1666"/>
    <cellStyle name="Standaard 10 4 4 2 2 4 2" xfId="3812"/>
    <cellStyle name="Standaard 10 4 4 2 2 5" xfId="2761"/>
    <cellStyle name="Standaard 10 4 4 2 2 6" xfId="4858"/>
    <cellStyle name="Standaard 10 4 4 2 3" xfId="695"/>
    <cellStyle name="Standaard 10 4 4 2 3 2" xfId="1214"/>
    <cellStyle name="Standaard 10 4 4 2 3 2 2" xfId="2320"/>
    <cellStyle name="Standaard 10 4 4 2 3 2 2 2" xfId="4462"/>
    <cellStyle name="Standaard 10 4 4 2 3 2 3" xfId="3411"/>
    <cellStyle name="Standaard 10 4 4 2 3 2 4" xfId="5508"/>
    <cellStyle name="Standaard 10 4 4 2 3 3" xfId="1803"/>
    <cellStyle name="Standaard 10 4 4 2 3 3 2" xfId="3945"/>
    <cellStyle name="Standaard 10 4 4 2 3 4" xfId="2894"/>
    <cellStyle name="Standaard 10 4 4 2 3 5" xfId="4991"/>
    <cellStyle name="Standaard 10 4 4 2 4" xfId="955"/>
    <cellStyle name="Standaard 10 4 4 2 4 2" xfId="2061"/>
    <cellStyle name="Standaard 10 4 4 2 4 2 2" xfId="4203"/>
    <cellStyle name="Standaard 10 4 4 2 4 3" xfId="3152"/>
    <cellStyle name="Standaard 10 4 4 2 4 4" xfId="5249"/>
    <cellStyle name="Standaard 10 4 4 2 5" xfId="1537"/>
    <cellStyle name="Standaard 10 4 4 2 5 2" xfId="3686"/>
    <cellStyle name="Standaard 10 4 4 2 6" xfId="2635"/>
    <cellStyle name="Standaard 10 4 4 2 7" xfId="4732"/>
    <cellStyle name="Standaard 10 4 4 3" xfId="461"/>
    <cellStyle name="Standaard 10 4 4 3 2" xfId="760"/>
    <cellStyle name="Standaard 10 4 4 3 2 2" xfId="1279"/>
    <cellStyle name="Standaard 10 4 4 3 2 2 2" xfId="2385"/>
    <cellStyle name="Standaard 10 4 4 3 2 2 2 2" xfId="4527"/>
    <cellStyle name="Standaard 10 4 4 3 2 2 3" xfId="3476"/>
    <cellStyle name="Standaard 10 4 4 3 2 2 4" xfId="5573"/>
    <cellStyle name="Standaard 10 4 4 3 2 3" xfId="1868"/>
    <cellStyle name="Standaard 10 4 4 3 2 3 2" xfId="4010"/>
    <cellStyle name="Standaard 10 4 4 3 2 4" xfId="2959"/>
    <cellStyle name="Standaard 10 4 4 3 2 5" xfId="5056"/>
    <cellStyle name="Standaard 10 4 4 3 3" xfId="1020"/>
    <cellStyle name="Standaard 10 4 4 3 3 2" xfId="2126"/>
    <cellStyle name="Standaard 10 4 4 3 3 2 2" xfId="4268"/>
    <cellStyle name="Standaard 10 4 4 3 3 3" xfId="3217"/>
    <cellStyle name="Standaard 10 4 4 3 3 4" xfId="5314"/>
    <cellStyle name="Standaard 10 4 4 3 4" xfId="1605"/>
    <cellStyle name="Standaard 10 4 4 3 4 2" xfId="3751"/>
    <cellStyle name="Standaard 10 4 4 3 5" xfId="2700"/>
    <cellStyle name="Standaard 10 4 4 3 6" xfId="4797"/>
    <cellStyle name="Standaard 10 4 4 4" xfId="634"/>
    <cellStyle name="Standaard 10 4 4 4 2" xfId="1153"/>
    <cellStyle name="Standaard 10 4 4 4 2 2" xfId="2259"/>
    <cellStyle name="Standaard 10 4 4 4 2 2 2" xfId="4401"/>
    <cellStyle name="Standaard 10 4 4 4 2 3" xfId="3350"/>
    <cellStyle name="Standaard 10 4 4 4 2 4" xfId="5447"/>
    <cellStyle name="Standaard 10 4 4 4 3" xfId="1742"/>
    <cellStyle name="Standaard 10 4 4 4 3 2" xfId="3884"/>
    <cellStyle name="Standaard 10 4 4 4 4" xfId="2833"/>
    <cellStyle name="Standaard 10 4 4 4 5" xfId="4930"/>
    <cellStyle name="Standaard 10 4 4 5" xfId="894"/>
    <cellStyle name="Standaard 10 4 4 5 2" xfId="2000"/>
    <cellStyle name="Standaard 10 4 4 5 2 2" xfId="4142"/>
    <cellStyle name="Standaard 10 4 4 5 3" xfId="3091"/>
    <cellStyle name="Standaard 10 4 4 5 4" xfId="5188"/>
    <cellStyle name="Standaard 10 4 4 6" xfId="1473"/>
    <cellStyle name="Standaard 10 4 4 6 2" xfId="3625"/>
    <cellStyle name="Standaard 10 4 4 7" xfId="2574"/>
    <cellStyle name="Standaard 10 4 4 8" xfId="4671"/>
    <cellStyle name="Standaard 10 4 5" xfId="339"/>
    <cellStyle name="Standaard 10 4 5 2" xfId="494"/>
    <cellStyle name="Standaard 10 4 5 2 2" xfId="793"/>
    <cellStyle name="Standaard 10 4 5 2 2 2" xfId="1312"/>
    <cellStyle name="Standaard 10 4 5 2 2 2 2" xfId="2418"/>
    <cellStyle name="Standaard 10 4 5 2 2 2 2 2" xfId="4560"/>
    <cellStyle name="Standaard 10 4 5 2 2 2 3" xfId="3509"/>
    <cellStyle name="Standaard 10 4 5 2 2 2 4" xfId="5606"/>
    <cellStyle name="Standaard 10 4 5 2 2 3" xfId="1901"/>
    <cellStyle name="Standaard 10 4 5 2 2 3 2" xfId="4043"/>
    <cellStyle name="Standaard 10 4 5 2 2 4" xfId="2992"/>
    <cellStyle name="Standaard 10 4 5 2 2 5" xfId="5089"/>
    <cellStyle name="Standaard 10 4 5 2 3" xfId="1053"/>
    <cellStyle name="Standaard 10 4 5 2 3 2" xfId="2159"/>
    <cellStyle name="Standaard 10 4 5 2 3 2 2" xfId="4301"/>
    <cellStyle name="Standaard 10 4 5 2 3 3" xfId="3250"/>
    <cellStyle name="Standaard 10 4 5 2 3 4" xfId="5347"/>
    <cellStyle name="Standaard 10 4 5 2 4" xfId="1638"/>
    <cellStyle name="Standaard 10 4 5 2 4 2" xfId="3784"/>
    <cellStyle name="Standaard 10 4 5 2 5" xfId="2733"/>
    <cellStyle name="Standaard 10 4 5 2 6" xfId="4830"/>
    <cellStyle name="Standaard 10 4 5 3" xfId="667"/>
    <cellStyle name="Standaard 10 4 5 3 2" xfId="1186"/>
    <cellStyle name="Standaard 10 4 5 3 2 2" xfId="2292"/>
    <cellStyle name="Standaard 10 4 5 3 2 2 2" xfId="4434"/>
    <cellStyle name="Standaard 10 4 5 3 2 3" xfId="3383"/>
    <cellStyle name="Standaard 10 4 5 3 2 4" xfId="5480"/>
    <cellStyle name="Standaard 10 4 5 3 3" xfId="1775"/>
    <cellStyle name="Standaard 10 4 5 3 3 2" xfId="3917"/>
    <cellStyle name="Standaard 10 4 5 3 4" xfId="2866"/>
    <cellStyle name="Standaard 10 4 5 3 5" xfId="4963"/>
    <cellStyle name="Standaard 10 4 5 4" xfId="927"/>
    <cellStyle name="Standaard 10 4 5 4 2" xfId="2033"/>
    <cellStyle name="Standaard 10 4 5 4 2 2" xfId="4175"/>
    <cellStyle name="Standaard 10 4 5 4 3" xfId="3124"/>
    <cellStyle name="Standaard 10 4 5 4 4" xfId="5221"/>
    <cellStyle name="Standaard 10 4 5 5" xfId="1508"/>
    <cellStyle name="Standaard 10 4 5 5 2" xfId="3658"/>
    <cellStyle name="Standaard 10 4 5 6" xfId="2607"/>
    <cellStyle name="Standaard 10 4 5 7" xfId="4704"/>
    <cellStyle name="Standaard 10 4 6" xfId="405"/>
    <cellStyle name="Standaard 10 4 6 2" xfId="718"/>
    <cellStyle name="Standaard 10 4 6 2 2" xfId="1237"/>
    <cellStyle name="Standaard 10 4 6 2 2 2" xfId="2343"/>
    <cellStyle name="Standaard 10 4 6 2 2 2 2" xfId="4485"/>
    <cellStyle name="Standaard 10 4 6 2 2 3" xfId="3434"/>
    <cellStyle name="Standaard 10 4 6 2 2 4" xfId="5531"/>
    <cellStyle name="Standaard 10 4 6 2 3" xfId="1826"/>
    <cellStyle name="Standaard 10 4 6 2 3 2" xfId="3968"/>
    <cellStyle name="Standaard 10 4 6 2 4" xfId="2917"/>
    <cellStyle name="Standaard 10 4 6 2 5" xfId="5014"/>
    <cellStyle name="Standaard 10 4 6 3" xfId="978"/>
    <cellStyle name="Standaard 10 4 6 3 2" xfId="2084"/>
    <cellStyle name="Standaard 10 4 6 3 2 2" xfId="4226"/>
    <cellStyle name="Standaard 10 4 6 3 3" xfId="3175"/>
    <cellStyle name="Standaard 10 4 6 3 4" xfId="5272"/>
    <cellStyle name="Standaard 10 4 6 4" xfId="1561"/>
    <cellStyle name="Standaard 10 4 6 4 2" xfId="3709"/>
    <cellStyle name="Standaard 10 4 6 5" xfId="2658"/>
    <cellStyle name="Standaard 10 4 6 6" xfId="4755"/>
    <cellStyle name="Standaard 10 4 7" xfId="417"/>
    <cellStyle name="Standaard 10 4 7 2" xfId="730"/>
    <cellStyle name="Standaard 10 4 7 2 2" xfId="1249"/>
    <cellStyle name="Standaard 10 4 7 2 2 2" xfId="2355"/>
    <cellStyle name="Standaard 10 4 7 2 2 2 2" xfId="4497"/>
    <cellStyle name="Standaard 10 4 7 2 2 3" xfId="3446"/>
    <cellStyle name="Standaard 10 4 7 2 2 4" xfId="5543"/>
    <cellStyle name="Standaard 10 4 7 2 3" xfId="1838"/>
    <cellStyle name="Standaard 10 4 7 2 3 2" xfId="3980"/>
    <cellStyle name="Standaard 10 4 7 2 4" xfId="2929"/>
    <cellStyle name="Standaard 10 4 7 2 5" xfId="5026"/>
    <cellStyle name="Standaard 10 4 7 3" xfId="990"/>
    <cellStyle name="Standaard 10 4 7 3 2" xfId="2096"/>
    <cellStyle name="Standaard 10 4 7 3 2 2" xfId="4238"/>
    <cellStyle name="Standaard 10 4 7 3 3" xfId="3187"/>
    <cellStyle name="Standaard 10 4 7 3 4" xfId="5284"/>
    <cellStyle name="Standaard 10 4 7 4" xfId="1573"/>
    <cellStyle name="Standaard 10 4 7 4 2" xfId="3721"/>
    <cellStyle name="Standaard 10 4 7 5" xfId="2670"/>
    <cellStyle name="Standaard 10 4 7 6" xfId="4767"/>
    <cellStyle name="Standaard 10 4 8" xfId="606"/>
    <cellStyle name="Standaard 10 4 8 2" xfId="1125"/>
    <cellStyle name="Standaard 10 4 8 2 2" xfId="2231"/>
    <cellStyle name="Standaard 10 4 8 2 2 2" xfId="4373"/>
    <cellStyle name="Standaard 10 4 8 2 3" xfId="3322"/>
    <cellStyle name="Standaard 10 4 8 2 4" xfId="5419"/>
    <cellStyle name="Standaard 10 4 8 3" xfId="1714"/>
    <cellStyle name="Standaard 10 4 8 3 2" xfId="3856"/>
    <cellStyle name="Standaard 10 4 8 4" xfId="2805"/>
    <cellStyle name="Standaard 10 4 8 5" xfId="4902"/>
    <cellStyle name="Standaard 10 4 9" xfId="862"/>
    <cellStyle name="Standaard 10 4 9 2" xfId="1970"/>
    <cellStyle name="Standaard 10 4 9 2 2" xfId="4112"/>
    <cellStyle name="Standaard 10 4 9 3" xfId="3061"/>
    <cellStyle name="Standaard 10 4 9 4" xfId="5158"/>
    <cellStyle name="Standaard 10 5" xfId="35"/>
    <cellStyle name="Standaard 10 6" xfId="117"/>
    <cellStyle name="Standaard 10 6 2" xfId="361"/>
    <cellStyle name="Standaard 10 6 2 2" xfId="515"/>
    <cellStyle name="Standaard 10 6 2 2 2" xfId="814"/>
    <cellStyle name="Standaard 10 6 2 2 2 2" xfId="1333"/>
    <cellStyle name="Standaard 10 6 2 2 2 2 2" xfId="2439"/>
    <cellStyle name="Standaard 10 6 2 2 2 2 2 2" xfId="4581"/>
    <cellStyle name="Standaard 10 6 2 2 2 2 3" xfId="3530"/>
    <cellStyle name="Standaard 10 6 2 2 2 2 4" xfId="5627"/>
    <cellStyle name="Standaard 10 6 2 2 2 3" xfId="1922"/>
    <cellStyle name="Standaard 10 6 2 2 2 3 2" xfId="4064"/>
    <cellStyle name="Standaard 10 6 2 2 2 4" xfId="3013"/>
    <cellStyle name="Standaard 10 6 2 2 2 5" xfId="5110"/>
    <cellStyle name="Standaard 10 6 2 2 3" xfId="1074"/>
    <cellStyle name="Standaard 10 6 2 2 3 2" xfId="2180"/>
    <cellStyle name="Standaard 10 6 2 2 3 2 2" xfId="4322"/>
    <cellStyle name="Standaard 10 6 2 2 3 3" xfId="3271"/>
    <cellStyle name="Standaard 10 6 2 2 3 4" xfId="5368"/>
    <cellStyle name="Standaard 10 6 2 2 4" xfId="1659"/>
    <cellStyle name="Standaard 10 6 2 2 4 2" xfId="3805"/>
    <cellStyle name="Standaard 10 6 2 2 5" xfId="2754"/>
    <cellStyle name="Standaard 10 6 2 2 6" xfId="4851"/>
    <cellStyle name="Standaard 10 6 2 3" xfId="688"/>
    <cellStyle name="Standaard 10 6 2 3 2" xfId="1207"/>
    <cellStyle name="Standaard 10 6 2 3 2 2" xfId="2313"/>
    <cellStyle name="Standaard 10 6 2 3 2 2 2" xfId="4455"/>
    <cellStyle name="Standaard 10 6 2 3 2 3" xfId="3404"/>
    <cellStyle name="Standaard 10 6 2 3 2 4" xfId="5501"/>
    <cellStyle name="Standaard 10 6 2 3 3" xfId="1796"/>
    <cellStyle name="Standaard 10 6 2 3 3 2" xfId="3938"/>
    <cellStyle name="Standaard 10 6 2 3 4" xfId="2887"/>
    <cellStyle name="Standaard 10 6 2 3 5" xfId="4984"/>
    <cellStyle name="Standaard 10 6 2 4" xfId="948"/>
    <cellStyle name="Standaard 10 6 2 4 2" xfId="2054"/>
    <cellStyle name="Standaard 10 6 2 4 2 2" xfId="4196"/>
    <cellStyle name="Standaard 10 6 2 4 3" xfId="3145"/>
    <cellStyle name="Standaard 10 6 2 4 4" xfId="5242"/>
    <cellStyle name="Standaard 10 6 2 5" xfId="1529"/>
    <cellStyle name="Standaard 10 6 2 5 2" xfId="3679"/>
    <cellStyle name="Standaard 10 6 2 6" xfId="2628"/>
    <cellStyle name="Standaard 10 6 2 7" xfId="4725"/>
    <cellStyle name="Standaard 10 6 3" xfId="447"/>
    <cellStyle name="Standaard 10 6 3 2" xfId="753"/>
    <cellStyle name="Standaard 10 6 3 2 2" xfId="1272"/>
    <cellStyle name="Standaard 10 6 3 2 2 2" xfId="2378"/>
    <cellStyle name="Standaard 10 6 3 2 2 2 2" xfId="4520"/>
    <cellStyle name="Standaard 10 6 3 2 2 3" xfId="3469"/>
    <cellStyle name="Standaard 10 6 3 2 2 4" xfId="5566"/>
    <cellStyle name="Standaard 10 6 3 2 3" xfId="1861"/>
    <cellStyle name="Standaard 10 6 3 2 3 2" xfId="4003"/>
    <cellStyle name="Standaard 10 6 3 2 4" xfId="2952"/>
    <cellStyle name="Standaard 10 6 3 2 5" xfId="5049"/>
    <cellStyle name="Standaard 10 6 3 3" xfId="1013"/>
    <cellStyle name="Standaard 10 6 3 3 2" xfId="2119"/>
    <cellStyle name="Standaard 10 6 3 3 2 2" xfId="4261"/>
    <cellStyle name="Standaard 10 6 3 3 3" xfId="3210"/>
    <cellStyle name="Standaard 10 6 3 3 4" xfId="5307"/>
    <cellStyle name="Standaard 10 6 3 4" xfId="1596"/>
    <cellStyle name="Standaard 10 6 3 4 2" xfId="3744"/>
    <cellStyle name="Standaard 10 6 3 5" xfId="2693"/>
    <cellStyle name="Standaard 10 6 3 6" xfId="4790"/>
    <cellStyle name="Standaard 10 6 4" xfId="627"/>
    <cellStyle name="Standaard 10 6 4 2" xfId="1146"/>
    <cellStyle name="Standaard 10 6 4 2 2" xfId="2252"/>
    <cellStyle name="Standaard 10 6 4 2 2 2" xfId="4394"/>
    <cellStyle name="Standaard 10 6 4 2 3" xfId="3343"/>
    <cellStyle name="Standaard 10 6 4 2 4" xfId="5440"/>
    <cellStyle name="Standaard 10 6 4 3" xfId="1735"/>
    <cellStyle name="Standaard 10 6 4 3 2" xfId="3877"/>
    <cellStyle name="Standaard 10 6 4 4" xfId="2826"/>
    <cellStyle name="Standaard 10 6 4 5" xfId="4923"/>
    <cellStyle name="Standaard 10 6 5" xfId="887"/>
    <cellStyle name="Standaard 10 6 5 2" xfId="1993"/>
    <cellStyle name="Standaard 10 6 5 2 2" xfId="4135"/>
    <cellStyle name="Standaard 10 6 5 3" xfId="3084"/>
    <cellStyle name="Standaard 10 6 5 4" xfId="5181"/>
    <cellStyle name="Standaard 10 6 6" xfId="1445"/>
    <cellStyle name="Standaard 10 6 6 2" xfId="3618"/>
    <cellStyle name="Standaard 10 6 7" xfId="2567"/>
    <cellStyle name="Standaard 10 6 8" xfId="4664"/>
    <cellStyle name="Standaard 10 7" xfId="325"/>
    <cellStyle name="Standaard 10 7 2" xfId="484"/>
    <cellStyle name="Standaard 10 7 2 2" xfId="783"/>
    <cellStyle name="Standaard 10 7 2 2 2" xfId="1302"/>
    <cellStyle name="Standaard 10 7 2 2 2 2" xfId="2408"/>
    <cellStyle name="Standaard 10 7 2 2 2 2 2" xfId="4550"/>
    <cellStyle name="Standaard 10 7 2 2 2 3" xfId="3499"/>
    <cellStyle name="Standaard 10 7 2 2 2 4" xfId="5596"/>
    <cellStyle name="Standaard 10 7 2 2 3" xfId="1891"/>
    <cellStyle name="Standaard 10 7 2 2 3 2" xfId="4033"/>
    <cellStyle name="Standaard 10 7 2 2 4" xfId="2982"/>
    <cellStyle name="Standaard 10 7 2 2 5" xfId="5079"/>
    <cellStyle name="Standaard 10 7 2 3" xfId="1043"/>
    <cellStyle name="Standaard 10 7 2 3 2" xfId="2149"/>
    <cellStyle name="Standaard 10 7 2 3 2 2" xfId="4291"/>
    <cellStyle name="Standaard 10 7 2 3 3" xfId="3240"/>
    <cellStyle name="Standaard 10 7 2 3 4" xfId="5337"/>
    <cellStyle name="Standaard 10 7 2 4" xfId="1628"/>
    <cellStyle name="Standaard 10 7 2 4 2" xfId="3774"/>
    <cellStyle name="Standaard 10 7 2 5" xfId="2723"/>
    <cellStyle name="Standaard 10 7 2 6" xfId="4820"/>
    <cellStyle name="Standaard 10 7 3" xfId="657"/>
    <cellStyle name="Standaard 10 7 3 2" xfId="1176"/>
    <cellStyle name="Standaard 10 7 3 2 2" xfId="2282"/>
    <cellStyle name="Standaard 10 7 3 2 2 2" xfId="4424"/>
    <cellStyle name="Standaard 10 7 3 2 3" xfId="3373"/>
    <cellStyle name="Standaard 10 7 3 2 4" xfId="5470"/>
    <cellStyle name="Standaard 10 7 3 3" xfId="1765"/>
    <cellStyle name="Standaard 10 7 3 3 2" xfId="3907"/>
    <cellStyle name="Standaard 10 7 3 4" xfId="2856"/>
    <cellStyle name="Standaard 10 7 3 5" xfId="4953"/>
    <cellStyle name="Standaard 10 7 4" xfId="917"/>
    <cellStyle name="Standaard 10 7 4 2" xfId="2023"/>
    <cellStyle name="Standaard 10 7 4 2 2" xfId="4165"/>
    <cellStyle name="Standaard 10 7 4 3" xfId="3114"/>
    <cellStyle name="Standaard 10 7 4 4" xfId="5211"/>
    <cellStyle name="Standaard 10 7 5" xfId="1496"/>
    <cellStyle name="Standaard 10 7 5 2" xfId="3648"/>
    <cellStyle name="Standaard 10 7 6" xfId="2597"/>
    <cellStyle name="Standaard 10 7 7" xfId="4694"/>
    <cellStyle name="Standaard 10 8" xfId="601"/>
    <cellStyle name="Standaard 10 8 2" xfId="1120"/>
    <cellStyle name="Standaard 10 8 2 2" xfId="2226"/>
    <cellStyle name="Standaard 10 8 2 2 2" xfId="4368"/>
    <cellStyle name="Standaard 10 8 2 3" xfId="3317"/>
    <cellStyle name="Standaard 10 8 2 4" xfId="5414"/>
    <cellStyle name="Standaard 10 8 3" xfId="1709"/>
    <cellStyle name="Standaard 10 8 3 2" xfId="3851"/>
    <cellStyle name="Standaard 10 8 4" xfId="2800"/>
    <cellStyle name="Standaard 10 8 5" xfId="4897"/>
    <cellStyle name="Standaard 11" xfId="5"/>
    <cellStyle name="Standaard 11 2" xfId="6"/>
    <cellStyle name="Standaard 11 2 2" xfId="295"/>
    <cellStyle name="Standaard 11 2 3" xfId="298"/>
    <cellStyle name="Standaard 11 2 4" xfId="263"/>
    <cellStyle name="Standaard 11 2 5" xfId="335"/>
    <cellStyle name="Standaard 11 2 6" xfId="331"/>
    <cellStyle name="Standaard 11 3" xfId="7"/>
    <cellStyle name="Standaard 11 3 2" xfId="39"/>
    <cellStyle name="Standaard 11 4" xfId="38"/>
    <cellStyle name="Standaard 12" xfId="8"/>
    <cellStyle name="Standaard 12 2" xfId="9"/>
    <cellStyle name="Standaard 12 3" xfId="40"/>
    <cellStyle name="Standaard 13" xfId="10"/>
    <cellStyle name="Standaard 13 2" xfId="41"/>
    <cellStyle name="Standaard 14" xfId="11"/>
    <cellStyle name="Standaard 14 2" xfId="54"/>
    <cellStyle name="Standaard 14 2 10" xfId="1399"/>
    <cellStyle name="Standaard 14 2 10 2" xfId="2491"/>
    <cellStyle name="Standaard 14 2 10 2 2" xfId="4633"/>
    <cellStyle name="Standaard 14 2 10 3" xfId="3582"/>
    <cellStyle name="Standaard 14 2 10 4" xfId="5679"/>
    <cellStyle name="Standaard 14 2 11" xfId="1425"/>
    <cellStyle name="Standaard 14 2 11 2" xfId="3598"/>
    <cellStyle name="Standaard 14 2 12" xfId="2547"/>
    <cellStyle name="Standaard 14 2 13" xfId="4645"/>
    <cellStyle name="Standaard 14 2 2" xfId="62"/>
    <cellStyle name="Standaard 14 2 2 10" xfId="1430"/>
    <cellStyle name="Standaard 14 2 2 10 2" xfId="3603"/>
    <cellStyle name="Standaard 14 2 2 11" xfId="2552"/>
    <cellStyle name="Standaard 14 2 2 12" xfId="4650"/>
    <cellStyle name="Standaard 14 2 2 2" xfId="75"/>
    <cellStyle name="Standaard 14 2 2 2 2" xfId="320"/>
    <cellStyle name="Standaard 14 2 2 2 2 2" xfId="391"/>
    <cellStyle name="Standaard 14 2 2 2 2 2 2" xfId="542"/>
    <cellStyle name="Standaard 14 2 2 2 2 2 2 2" xfId="841"/>
    <cellStyle name="Standaard 14 2 2 2 2 2 2 2 2" xfId="1360"/>
    <cellStyle name="Standaard 14 2 2 2 2 2 2 2 2 2" xfId="2466"/>
    <cellStyle name="Standaard 14 2 2 2 2 2 2 2 2 2 2" xfId="4608"/>
    <cellStyle name="Standaard 14 2 2 2 2 2 2 2 2 3" xfId="3557"/>
    <cellStyle name="Standaard 14 2 2 2 2 2 2 2 2 4" xfId="5654"/>
    <cellStyle name="Standaard 14 2 2 2 2 2 2 2 3" xfId="1949"/>
    <cellStyle name="Standaard 14 2 2 2 2 2 2 2 3 2" xfId="4091"/>
    <cellStyle name="Standaard 14 2 2 2 2 2 2 2 4" xfId="3040"/>
    <cellStyle name="Standaard 14 2 2 2 2 2 2 2 5" xfId="5137"/>
    <cellStyle name="Standaard 14 2 2 2 2 2 2 3" xfId="1101"/>
    <cellStyle name="Standaard 14 2 2 2 2 2 2 3 2" xfId="2207"/>
    <cellStyle name="Standaard 14 2 2 2 2 2 2 3 2 2" xfId="4349"/>
    <cellStyle name="Standaard 14 2 2 2 2 2 2 3 3" xfId="3298"/>
    <cellStyle name="Standaard 14 2 2 2 2 2 2 3 4" xfId="5395"/>
    <cellStyle name="Standaard 14 2 2 2 2 2 2 4" xfId="1686"/>
    <cellStyle name="Standaard 14 2 2 2 2 2 2 4 2" xfId="3832"/>
    <cellStyle name="Standaard 14 2 2 2 2 2 2 5" xfId="2781"/>
    <cellStyle name="Standaard 14 2 2 2 2 2 2 6" xfId="4878"/>
    <cellStyle name="Standaard 14 2 2 2 2 2 3" xfId="715"/>
    <cellStyle name="Standaard 14 2 2 2 2 2 3 2" xfId="1234"/>
    <cellStyle name="Standaard 14 2 2 2 2 2 3 2 2" xfId="2340"/>
    <cellStyle name="Standaard 14 2 2 2 2 2 3 2 2 2" xfId="4482"/>
    <cellStyle name="Standaard 14 2 2 2 2 2 3 2 3" xfId="3431"/>
    <cellStyle name="Standaard 14 2 2 2 2 2 3 2 4" xfId="5528"/>
    <cellStyle name="Standaard 14 2 2 2 2 2 3 3" xfId="1823"/>
    <cellStyle name="Standaard 14 2 2 2 2 2 3 3 2" xfId="3965"/>
    <cellStyle name="Standaard 14 2 2 2 2 2 3 4" xfId="2914"/>
    <cellStyle name="Standaard 14 2 2 2 2 2 3 5" xfId="5011"/>
    <cellStyle name="Standaard 14 2 2 2 2 2 4" xfId="975"/>
    <cellStyle name="Standaard 14 2 2 2 2 2 4 2" xfId="2081"/>
    <cellStyle name="Standaard 14 2 2 2 2 2 4 2 2" xfId="4223"/>
    <cellStyle name="Standaard 14 2 2 2 2 2 4 3" xfId="3172"/>
    <cellStyle name="Standaard 14 2 2 2 2 2 4 4" xfId="5269"/>
    <cellStyle name="Standaard 14 2 2 2 2 2 5" xfId="1557"/>
    <cellStyle name="Standaard 14 2 2 2 2 2 5 2" xfId="3706"/>
    <cellStyle name="Standaard 14 2 2 2 2 2 6" xfId="2655"/>
    <cellStyle name="Standaard 14 2 2 2 2 2 7" xfId="4752"/>
    <cellStyle name="Standaard 14 2 2 2 2 3" xfId="481"/>
    <cellStyle name="Standaard 14 2 2 2 2 3 2" xfId="780"/>
    <cellStyle name="Standaard 14 2 2 2 2 3 2 2" xfId="1299"/>
    <cellStyle name="Standaard 14 2 2 2 2 3 2 2 2" xfId="2405"/>
    <cellStyle name="Standaard 14 2 2 2 2 3 2 2 2 2" xfId="4547"/>
    <cellStyle name="Standaard 14 2 2 2 2 3 2 2 3" xfId="3496"/>
    <cellStyle name="Standaard 14 2 2 2 2 3 2 2 4" xfId="5593"/>
    <cellStyle name="Standaard 14 2 2 2 2 3 2 3" xfId="1888"/>
    <cellStyle name="Standaard 14 2 2 2 2 3 2 3 2" xfId="4030"/>
    <cellStyle name="Standaard 14 2 2 2 2 3 2 4" xfId="2979"/>
    <cellStyle name="Standaard 14 2 2 2 2 3 2 5" xfId="5076"/>
    <cellStyle name="Standaard 14 2 2 2 2 3 3" xfId="1040"/>
    <cellStyle name="Standaard 14 2 2 2 2 3 3 2" xfId="2146"/>
    <cellStyle name="Standaard 14 2 2 2 2 3 3 2 2" xfId="4288"/>
    <cellStyle name="Standaard 14 2 2 2 2 3 3 3" xfId="3237"/>
    <cellStyle name="Standaard 14 2 2 2 2 3 3 4" xfId="5334"/>
    <cellStyle name="Standaard 14 2 2 2 2 3 4" xfId="1625"/>
    <cellStyle name="Standaard 14 2 2 2 2 3 4 2" xfId="3771"/>
    <cellStyle name="Standaard 14 2 2 2 2 3 5" xfId="2720"/>
    <cellStyle name="Standaard 14 2 2 2 2 3 6" xfId="4817"/>
    <cellStyle name="Standaard 14 2 2 2 2 4" xfId="654"/>
    <cellStyle name="Standaard 14 2 2 2 2 4 2" xfId="1173"/>
    <cellStyle name="Standaard 14 2 2 2 2 4 2 2" xfId="2279"/>
    <cellStyle name="Standaard 14 2 2 2 2 4 2 2 2" xfId="4421"/>
    <cellStyle name="Standaard 14 2 2 2 2 4 2 3" xfId="3370"/>
    <cellStyle name="Standaard 14 2 2 2 2 4 2 4" xfId="5467"/>
    <cellStyle name="Standaard 14 2 2 2 2 4 3" xfId="1762"/>
    <cellStyle name="Standaard 14 2 2 2 2 4 3 2" xfId="3904"/>
    <cellStyle name="Standaard 14 2 2 2 2 4 4" xfId="2853"/>
    <cellStyle name="Standaard 14 2 2 2 2 4 5" xfId="4950"/>
    <cellStyle name="Standaard 14 2 2 2 2 5" xfId="914"/>
    <cellStyle name="Standaard 14 2 2 2 2 5 2" xfId="2020"/>
    <cellStyle name="Standaard 14 2 2 2 2 5 2 2" xfId="4162"/>
    <cellStyle name="Standaard 14 2 2 2 2 5 3" xfId="3111"/>
    <cellStyle name="Standaard 14 2 2 2 2 5 4" xfId="5208"/>
    <cellStyle name="Standaard 14 2 2 2 2 6" xfId="1493"/>
    <cellStyle name="Standaard 14 2 2 2 2 6 2" xfId="3645"/>
    <cellStyle name="Standaard 14 2 2 2 2 7" xfId="2594"/>
    <cellStyle name="Standaard 14 2 2 2 2 8" xfId="4691"/>
    <cellStyle name="Standaard 14 2 2 2 3" xfId="359"/>
    <cellStyle name="Standaard 14 2 2 2 3 2" xfId="513"/>
    <cellStyle name="Standaard 14 2 2 2 3 2 2" xfId="812"/>
    <cellStyle name="Standaard 14 2 2 2 3 2 2 2" xfId="1331"/>
    <cellStyle name="Standaard 14 2 2 2 3 2 2 2 2" xfId="2437"/>
    <cellStyle name="Standaard 14 2 2 2 3 2 2 2 2 2" xfId="4579"/>
    <cellStyle name="Standaard 14 2 2 2 3 2 2 2 3" xfId="3528"/>
    <cellStyle name="Standaard 14 2 2 2 3 2 2 2 4" xfId="5625"/>
    <cellStyle name="Standaard 14 2 2 2 3 2 2 3" xfId="1920"/>
    <cellStyle name="Standaard 14 2 2 2 3 2 2 3 2" xfId="4062"/>
    <cellStyle name="Standaard 14 2 2 2 3 2 2 4" xfId="3011"/>
    <cellStyle name="Standaard 14 2 2 2 3 2 2 5" xfId="5108"/>
    <cellStyle name="Standaard 14 2 2 2 3 2 3" xfId="1072"/>
    <cellStyle name="Standaard 14 2 2 2 3 2 3 2" xfId="2178"/>
    <cellStyle name="Standaard 14 2 2 2 3 2 3 2 2" xfId="4320"/>
    <cellStyle name="Standaard 14 2 2 2 3 2 3 3" xfId="3269"/>
    <cellStyle name="Standaard 14 2 2 2 3 2 3 4" xfId="5366"/>
    <cellStyle name="Standaard 14 2 2 2 3 2 4" xfId="1657"/>
    <cellStyle name="Standaard 14 2 2 2 3 2 4 2" xfId="3803"/>
    <cellStyle name="Standaard 14 2 2 2 3 2 5" xfId="2752"/>
    <cellStyle name="Standaard 14 2 2 2 3 2 6" xfId="4849"/>
    <cellStyle name="Standaard 14 2 2 2 3 3" xfId="686"/>
    <cellStyle name="Standaard 14 2 2 2 3 3 2" xfId="1205"/>
    <cellStyle name="Standaard 14 2 2 2 3 3 2 2" xfId="2311"/>
    <cellStyle name="Standaard 14 2 2 2 3 3 2 2 2" xfId="4453"/>
    <cellStyle name="Standaard 14 2 2 2 3 3 2 3" xfId="3402"/>
    <cellStyle name="Standaard 14 2 2 2 3 3 2 4" xfId="5499"/>
    <cellStyle name="Standaard 14 2 2 2 3 3 3" xfId="1794"/>
    <cellStyle name="Standaard 14 2 2 2 3 3 3 2" xfId="3936"/>
    <cellStyle name="Standaard 14 2 2 2 3 3 4" xfId="2885"/>
    <cellStyle name="Standaard 14 2 2 2 3 3 5" xfId="4982"/>
    <cellStyle name="Standaard 14 2 2 2 3 4" xfId="946"/>
    <cellStyle name="Standaard 14 2 2 2 3 4 2" xfId="2052"/>
    <cellStyle name="Standaard 14 2 2 2 3 4 2 2" xfId="4194"/>
    <cellStyle name="Standaard 14 2 2 2 3 4 3" xfId="3143"/>
    <cellStyle name="Standaard 14 2 2 2 3 4 4" xfId="5240"/>
    <cellStyle name="Standaard 14 2 2 2 3 5" xfId="1527"/>
    <cellStyle name="Standaard 14 2 2 2 3 5 2" xfId="3677"/>
    <cellStyle name="Standaard 14 2 2 2 3 6" xfId="2626"/>
    <cellStyle name="Standaard 14 2 2 2 3 7" xfId="4723"/>
    <cellStyle name="Standaard 14 2 2 2 4" xfId="444"/>
    <cellStyle name="Standaard 14 2 2 2 4 2" xfId="751"/>
    <cellStyle name="Standaard 14 2 2 2 4 2 2" xfId="1270"/>
    <cellStyle name="Standaard 14 2 2 2 4 2 2 2" xfId="2376"/>
    <cellStyle name="Standaard 14 2 2 2 4 2 2 2 2" xfId="4518"/>
    <cellStyle name="Standaard 14 2 2 2 4 2 2 3" xfId="3467"/>
    <cellStyle name="Standaard 14 2 2 2 4 2 2 4" xfId="5564"/>
    <cellStyle name="Standaard 14 2 2 2 4 2 3" xfId="1859"/>
    <cellStyle name="Standaard 14 2 2 2 4 2 3 2" xfId="4001"/>
    <cellStyle name="Standaard 14 2 2 2 4 2 4" xfId="2950"/>
    <cellStyle name="Standaard 14 2 2 2 4 2 5" xfId="5047"/>
    <cellStyle name="Standaard 14 2 2 2 4 3" xfId="1011"/>
    <cellStyle name="Standaard 14 2 2 2 4 3 2" xfId="2117"/>
    <cellStyle name="Standaard 14 2 2 2 4 3 2 2" xfId="4259"/>
    <cellStyle name="Standaard 14 2 2 2 4 3 3" xfId="3208"/>
    <cellStyle name="Standaard 14 2 2 2 4 3 4" xfId="5305"/>
    <cellStyle name="Standaard 14 2 2 2 4 4" xfId="1594"/>
    <cellStyle name="Standaard 14 2 2 2 4 4 2" xfId="3742"/>
    <cellStyle name="Standaard 14 2 2 2 4 5" xfId="2691"/>
    <cellStyle name="Standaard 14 2 2 2 4 6" xfId="4788"/>
    <cellStyle name="Standaard 14 2 2 2 5" xfId="625"/>
    <cellStyle name="Standaard 14 2 2 2 5 2" xfId="1144"/>
    <cellStyle name="Standaard 14 2 2 2 5 2 2" xfId="2250"/>
    <cellStyle name="Standaard 14 2 2 2 5 2 2 2" xfId="4392"/>
    <cellStyle name="Standaard 14 2 2 2 5 2 3" xfId="3341"/>
    <cellStyle name="Standaard 14 2 2 2 5 2 4" xfId="5438"/>
    <cellStyle name="Standaard 14 2 2 2 5 3" xfId="1733"/>
    <cellStyle name="Standaard 14 2 2 2 5 3 2" xfId="3875"/>
    <cellStyle name="Standaard 14 2 2 2 5 4" xfId="2824"/>
    <cellStyle name="Standaard 14 2 2 2 5 5" xfId="4921"/>
    <cellStyle name="Standaard 14 2 2 2 6" xfId="885"/>
    <cellStyle name="Standaard 14 2 2 2 6 2" xfId="1991"/>
    <cellStyle name="Standaard 14 2 2 2 6 2 2" xfId="4133"/>
    <cellStyle name="Standaard 14 2 2 2 6 3" xfId="3082"/>
    <cellStyle name="Standaard 14 2 2 2 6 4" xfId="5179"/>
    <cellStyle name="Standaard 14 2 2 2 7" xfId="1443"/>
    <cellStyle name="Standaard 14 2 2 2 7 2" xfId="3616"/>
    <cellStyle name="Standaard 14 2 2 2 8" xfId="2565"/>
    <cellStyle name="Standaard 14 2 2 2 9" xfId="4662"/>
    <cellStyle name="Standaard 14 2 2 3" xfId="308"/>
    <cellStyle name="Standaard 14 2 2 3 2" xfId="380"/>
    <cellStyle name="Standaard 14 2 2 3 2 2" xfId="531"/>
    <cellStyle name="Standaard 14 2 2 3 2 2 2" xfId="830"/>
    <cellStyle name="Standaard 14 2 2 3 2 2 2 2" xfId="1349"/>
    <cellStyle name="Standaard 14 2 2 3 2 2 2 2 2" xfId="2455"/>
    <cellStyle name="Standaard 14 2 2 3 2 2 2 2 2 2" xfId="4597"/>
    <cellStyle name="Standaard 14 2 2 3 2 2 2 2 3" xfId="3546"/>
    <cellStyle name="Standaard 14 2 2 3 2 2 2 2 4" xfId="5643"/>
    <cellStyle name="Standaard 14 2 2 3 2 2 2 3" xfId="1938"/>
    <cellStyle name="Standaard 14 2 2 3 2 2 2 3 2" xfId="4080"/>
    <cellStyle name="Standaard 14 2 2 3 2 2 2 4" xfId="3029"/>
    <cellStyle name="Standaard 14 2 2 3 2 2 2 5" xfId="5126"/>
    <cellStyle name="Standaard 14 2 2 3 2 2 3" xfId="1090"/>
    <cellStyle name="Standaard 14 2 2 3 2 2 3 2" xfId="2196"/>
    <cellStyle name="Standaard 14 2 2 3 2 2 3 2 2" xfId="4338"/>
    <cellStyle name="Standaard 14 2 2 3 2 2 3 3" xfId="3287"/>
    <cellStyle name="Standaard 14 2 2 3 2 2 3 4" xfId="5384"/>
    <cellStyle name="Standaard 14 2 2 3 2 2 4" xfId="1675"/>
    <cellStyle name="Standaard 14 2 2 3 2 2 4 2" xfId="3821"/>
    <cellStyle name="Standaard 14 2 2 3 2 2 5" xfId="2770"/>
    <cellStyle name="Standaard 14 2 2 3 2 2 6" xfId="4867"/>
    <cellStyle name="Standaard 14 2 2 3 2 3" xfId="704"/>
    <cellStyle name="Standaard 14 2 2 3 2 3 2" xfId="1223"/>
    <cellStyle name="Standaard 14 2 2 3 2 3 2 2" xfId="2329"/>
    <cellStyle name="Standaard 14 2 2 3 2 3 2 2 2" xfId="4471"/>
    <cellStyle name="Standaard 14 2 2 3 2 3 2 3" xfId="3420"/>
    <cellStyle name="Standaard 14 2 2 3 2 3 2 4" xfId="5517"/>
    <cellStyle name="Standaard 14 2 2 3 2 3 3" xfId="1812"/>
    <cellStyle name="Standaard 14 2 2 3 2 3 3 2" xfId="3954"/>
    <cellStyle name="Standaard 14 2 2 3 2 3 4" xfId="2903"/>
    <cellStyle name="Standaard 14 2 2 3 2 3 5" xfId="5000"/>
    <cellStyle name="Standaard 14 2 2 3 2 4" xfId="964"/>
    <cellStyle name="Standaard 14 2 2 3 2 4 2" xfId="2070"/>
    <cellStyle name="Standaard 14 2 2 3 2 4 2 2" xfId="4212"/>
    <cellStyle name="Standaard 14 2 2 3 2 4 3" xfId="3161"/>
    <cellStyle name="Standaard 14 2 2 3 2 4 4" xfId="5258"/>
    <cellStyle name="Standaard 14 2 2 3 2 5" xfId="1546"/>
    <cellStyle name="Standaard 14 2 2 3 2 5 2" xfId="3695"/>
    <cellStyle name="Standaard 14 2 2 3 2 6" xfId="2644"/>
    <cellStyle name="Standaard 14 2 2 3 2 7" xfId="4741"/>
    <cellStyle name="Standaard 14 2 2 3 3" xfId="470"/>
    <cellStyle name="Standaard 14 2 2 3 3 2" xfId="769"/>
    <cellStyle name="Standaard 14 2 2 3 3 2 2" xfId="1288"/>
    <cellStyle name="Standaard 14 2 2 3 3 2 2 2" xfId="2394"/>
    <cellStyle name="Standaard 14 2 2 3 3 2 2 2 2" xfId="4536"/>
    <cellStyle name="Standaard 14 2 2 3 3 2 2 3" xfId="3485"/>
    <cellStyle name="Standaard 14 2 2 3 3 2 2 4" xfId="5582"/>
    <cellStyle name="Standaard 14 2 2 3 3 2 3" xfId="1877"/>
    <cellStyle name="Standaard 14 2 2 3 3 2 3 2" xfId="4019"/>
    <cellStyle name="Standaard 14 2 2 3 3 2 4" xfId="2968"/>
    <cellStyle name="Standaard 14 2 2 3 3 2 5" xfId="5065"/>
    <cellStyle name="Standaard 14 2 2 3 3 3" xfId="1029"/>
    <cellStyle name="Standaard 14 2 2 3 3 3 2" xfId="2135"/>
    <cellStyle name="Standaard 14 2 2 3 3 3 2 2" xfId="4277"/>
    <cellStyle name="Standaard 14 2 2 3 3 3 3" xfId="3226"/>
    <cellStyle name="Standaard 14 2 2 3 3 3 4" xfId="5323"/>
    <cellStyle name="Standaard 14 2 2 3 3 4" xfId="1614"/>
    <cellStyle name="Standaard 14 2 2 3 3 4 2" xfId="3760"/>
    <cellStyle name="Standaard 14 2 2 3 3 5" xfId="2709"/>
    <cellStyle name="Standaard 14 2 2 3 3 6" xfId="4806"/>
    <cellStyle name="Standaard 14 2 2 3 4" xfId="643"/>
    <cellStyle name="Standaard 14 2 2 3 4 2" xfId="1162"/>
    <cellStyle name="Standaard 14 2 2 3 4 2 2" xfId="2268"/>
    <cellStyle name="Standaard 14 2 2 3 4 2 2 2" xfId="4410"/>
    <cellStyle name="Standaard 14 2 2 3 4 2 3" xfId="3359"/>
    <cellStyle name="Standaard 14 2 2 3 4 2 4" xfId="5456"/>
    <cellStyle name="Standaard 14 2 2 3 4 3" xfId="1751"/>
    <cellStyle name="Standaard 14 2 2 3 4 3 2" xfId="3893"/>
    <cellStyle name="Standaard 14 2 2 3 4 4" xfId="2842"/>
    <cellStyle name="Standaard 14 2 2 3 4 5" xfId="4939"/>
    <cellStyle name="Standaard 14 2 2 3 5" xfId="903"/>
    <cellStyle name="Standaard 14 2 2 3 5 2" xfId="2009"/>
    <cellStyle name="Standaard 14 2 2 3 5 2 2" xfId="4151"/>
    <cellStyle name="Standaard 14 2 2 3 5 3" xfId="3100"/>
    <cellStyle name="Standaard 14 2 2 3 5 4" xfId="5197"/>
    <cellStyle name="Standaard 14 2 2 3 6" xfId="1482"/>
    <cellStyle name="Standaard 14 2 2 3 6 2" xfId="3634"/>
    <cellStyle name="Standaard 14 2 2 3 7" xfId="2583"/>
    <cellStyle name="Standaard 14 2 2 3 8" xfId="4680"/>
    <cellStyle name="Standaard 14 2 2 4" xfId="346"/>
    <cellStyle name="Standaard 14 2 2 4 2" xfId="500"/>
    <cellStyle name="Standaard 14 2 2 4 2 2" xfId="799"/>
    <cellStyle name="Standaard 14 2 2 4 2 2 2" xfId="1318"/>
    <cellStyle name="Standaard 14 2 2 4 2 2 2 2" xfId="2424"/>
    <cellStyle name="Standaard 14 2 2 4 2 2 2 2 2" xfId="4566"/>
    <cellStyle name="Standaard 14 2 2 4 2 2 2 3" xfId="3515"/>
    <cellStyle name="Standaard 14 2 2 4 2 2 2 4" xfId="5612"/>
    <cellStyle name="Standaard 14 2 2 4 2 2 3" xfId="1907"/>
    <cellStyle name="Standaard 14 2 2 4 2 2 3 2" xfId="4049"/>
    <cellStyle name="Standaard 14 2 2 4 2 2 4" xfId="2998"/>
    <cellStyle name="Standaard 14 2 2 4 2 2 5" xfId="5095"/>
    <cellStyle name="Standaard 14 2 2 4 2 3" xfId="1059"/>
    <cellStyle name="Standaard 14 2 2 4 2 3 2" xfId="2165"/>
    <cellStyle name="Standaard 14 2 2 4 2 3 2 2" xfId="4307"/>
    <cellStyle name="Standaard 14 2 2 4 2 3 3" xfId="3256"/>
    <cellStyle name="Standaard 14 2 2 4 2 3 4" xfId="5353"/>
    <cellStyle name="Standaard 14 2 2 4 2 4" xfId="1644"/>
    <cellStyle name="Standaard 14 2 2 4 2 4 2" xfId="3790"/>
    <cellStyle name="Standaard 14 2 2 4 2 5" xfId="2739"/>
    <cellStyle name="Standaard 14 2 2 4 2 6" xfId="4836"/>
    <cellStyle name="Standaard 14 2 2 4 3" xfId="673"/>
    <cellStyle name="Standaard 14 2 2 4 3 2" xfId="1192"/>
    <cellStyle name="Standaard 14 2 2 4 3 2 2" xfId="2298"/>
    <cellStyle name="Standaard 14 2 2 4 3 2 2 2" xfId="4440"/>
    <cellStyle name="Standaard 14 2 2 4 3 2 3" xfId="3389"/>
    <cellStyle name="Standaard 14 2 2 4 3 2 4" xfId="5486"/>
    <cellStyle name="Standaard 14 2 2 4 3 3" xfId="1781"/>
    <cellStyle name="Standaard 14 2 2 4 3 3 2" xfId="3923"/>
    <cellStyle name="Standaard 14 2 2 4 3 4" xfId="2872"/>
    <cellStyle name="Standaard 14 2 2 4 3 5" xfId="4969"/>
    <cellStyle name="Standaard 14 2 2 4 4" xfId="933"/>
    <cellStyle name="Standaard 14 2 2 4 4 2" xfId="2039"/>
    <cellStyle name="Standaard 14 2 2 4 4 2 2" xfId="4181"/>
    <cellStyle name="Standaard 14 2 2 4 4 3" xfId="3130"/>
    <cellStyle name="Standaard 14 2 2 4 4 4" xfId="5227"/>
    <cellStyle name="Standaard 14 2 2 4 5" xfId="1514"/>
    <cellStyle name="Standaard 14 2 2 4 5 2" xfId="3664"/>
    <cellStyle name="Standaard 14 2 2 4 6" xfId="2613"/>
    <cellStyle name="Standaard 14 2 2 4 7" xfId="4710"/>
    <cellStyle name="Standaard 14 2 2 5" xfId="414"/>
    <cellStyle name="Standaard 14 2 2 5 2" xfId="727"/>
    <cellStyle name="Standaard 14 2 2 5 2 2" xfId="1246"/>
    <cellStyle name="Standaard 14 2 2 5 2 2 2" xfId="2352"/>
    <cellStyle name="Standaard 14 2 2 5 2 2 2 2" xfId="4494"/>
    <cellStyle name="Standaard 14 2 2 5 2 2 3" xfId="3443"/>
    <cellStyle name="Standaard 14 2 2 5 2 2 4" xfId="5540"/>
    <cellStyle name="Standaard 14 2 2 5 2 3" xfId="1835"/>
    <cellStyle name="Standaard 14 2 2 5 2 3 2" xfId="3977"/>
    <cellStyle name="Standaard 14 2 2 5 2 4" xfId="2926"/>
    <cellStyle name="Standaard 14 2 2 5 2 5" xfId="5023"/>
    <cellStyle name="Standaard 14 2 2 5 3" xfId="987"/>
    <cellStyle name="Standaard 14 2 2 5 3 2" xfId="2093"/>
    <cellStyle name="Standaard 14 2 2 5 3 2 2" xfId="4235"/>
    <cellStyle name="Standaard 14 2 2 5 3 3" xfId="3184"/>
    <cellStyle name="Standaard 14 2 2 5 3 4" xfId="5281"/>
    <cellStyle name="Standaard 14 2 2 5 4" xfId="1570"/>
    <cellStyle name="Standaard 14 2 2 5 4 2" xfId="3718"/>
    <cellStyle name="Standaard 14 2 2 5 5" xfId="2667"/>
    <cellStyle name="Standaard 14 2 2 5 6" xfId="4764"/>
    <cellStyle name="Standaard 14 2 2 6" xfId="426"/>
    <cellStyle name="Standaard 14 2 2 6 2" xfId="739"/>
    <cellStyle name="Standaard 14 2 2 6 2 2" xfId="1258"/>
    <cellStyle name="Standaard 14 2 2 6 2 2 2" xfId="2364"/>
    <cellStyle name="Standaard 14 2 2 6 2 2 2 2" xfId="4506"/>
    <cellStyle name="Standaard 14 2 2 6 2 2 3" xfId="3455"/>
    <cellStyle name="Standaard 14 2 2 6 2 2 4" xfId="5552"/>
    <cellStyle name="Standaard 14 2 2 6 2 3" xfId="1847"/>
    <cellStyle name="Standaard 14 2 2 6 2 3 2" xfId="3989"/>
    <cellStyle name="Standaard 14 2 2 6 2 4" xfId="2938"/>
    <cellStyle name="Standaard 14 2 2 6 2 5" xfId="5035"/>
    <cellStyle name="Standaard 14 2 2 6 3" xfId="999"/>
    <cellStyle name="Standaard 14 2 2 6 3 2" xfId="2105"/>
    <cellStyle name="Standaard 14 2 2 6 3 2 2" xfId="4247"/>
    <cellStyle name="Standaard 14 2 2 6 3 3" xfId="3196"/>
    <cellStyle name="Standaard 14 2 2 6 3 4" xfId="5293"/>
    <cellStyle name="Standaard 14 2 2 6 4" xfId="1582"/>
    <cellStyle name="Standaard 14 2 2 6 4 2" xfId="3730"/>
    <cellStyle name="Standaard 14 2 2 6 5" xfId="2679"/>
    <cellStyle name="Standaard 14 2 2 6 6" xfId="4776"/>
    <cellStyle name="Standaard 14 2 2 7" xfId="612"/>
    <cellStyle name="Standaard 14 2 2 7 2" xfId="1131"/>
    <cellStyle name="Standaard 14 2 2 7 2 2" xfId="2237"/>
    <cellStyle name="Standaard 14 2 2 7 2 2 2" xfId="4379"/>
    <cellStyle name="Standaard 14 2 2 7 2 3" xfId="3328"/>
    <cellStyle name="Standaard 14 2 2 7 2 4" xfId="5425"/>
    <cellStyle name="Standaard 14 2 2 7 3" xfId="1720"/>
    <cellStyle name="Standaard 14 2 2 7 3 2" xfId="3862"/>
    <cellStyle name="Standaard 14 2 2 7 4" xfId="2811"/>
    <cellStyle name="Standaard 14 2 2 7 5" xfId="4908"/>
    <cellStyle name="Standaard 14 2 2 8" xfId="871"/>
    <cellStyle name="Standaard 14 2 2 8 2" xfId="1979"/>
    <cellStyle name="Standaard 14 2 2 8 2 2" xfId="4121"/>
    <cellStyle name="Standaard 14 2 2 8 3" xfId="3070"/>
    <cellStyle name="Standaard 14 2 2 8 4" xfId="5167"/>
    <cellStyle name="Standaard 14 2 2 9" xfId="1404"/>
    <cellStyle name="Standaard 14 2 2 9 2" xfId="2496"/>
    <cellStyle name="Standaard 14 2 2 9 2 2" xfId="4638"/>
    <cellStyle name="Standaard 14 2 2 9 3" xfId="3587"/>
    <cellStyle name="Standaard 14 2 2 9 4" xfId="5684"/>
    <cellStyle name="Standaard 14 2 3" xfId="70"/>
    <cellStyle name="Standaard 14 2 3 2" xfId="315"/>
    <cellStyle name="Standaard 14 2 3 2 2" xfId="386"/>
    <cellStyle name="Standaard 14 2 3 2 2 2" xfId="537"/>
    <cellStyle name="Standaard 14 2 3 2 2 2 2" xfId="836"/>
    <cellStyle name="Standaard 14 2 3 2 2 2 2 2" xfId="1355"/>
    <cellStyle name="Standaard 14 2 3 2 2 2 2 2 2" xfId="2461"/>
    <cellStyle name="Standaard 14 2 3 2 2 2 2 2 2 2" xfId="4603"/>
    <cellStyle name="Standaard 14 2 3 2 2 2 2 2 3" xfId="3552"/>
    <cellStyle name="Standaard 14 2 3 2 2 2 2 2 4" xfId="5649"/>
    <cellStyle name="Standaard 14 2 3 2 2 2 2 3" xfId="1944"/>
    <cellStyle name="Standaard 14 2 3 2 2 2 2 3 2" xfId="4086"/>
    <cellStyle name="Standaard 14 2 3 2 2 2 2 4" xfId="3035"/>
    <cellStyle name="Standaard 14 2 3 2 2 2 2 5" xfId="5132"/>
    <cellStyle name="Standaard 14 2 3 2 2 2 3" xfId="1096"/>
    <cellStyle name="Standaard 14 2 3 2 2 2 3 2" xfId="2202"/>
    <cellStyle name="Standaard 14 2 3 2 2 2 3 2 2" xfId="4344"/>
    <cellStyle name="Standaard 14 2 3 2 2 2 3 3" xfId="3293"/>
    <cellStyle name="Standaard 14 2 3 2 2 2 3 4" xfId="5390"/>
    <cellStyle name="Standaard 14 2 3 2 2 2 4" xfId="1681"/>
    <cellStyle name="Standaard 14 2 3 2 2 2 4 2" xfId="3827"/>
    <cellStyle name="Standaard 14 2 3 2 2 2 5" xfId="2776"/>
    <cellStyle name="Standaard 14 2 3 2 2 2 6" xfId="4873"/>
    <cellStyle name="Standaard 14 2 3 2 2 3" xfId="710"/>
    <cellStyle name="Standaard 14 2 3 2 2 3 2" xfId="1229"/>
    <cellStyle name="Standaard 14 2 3 2 2 3 2 2" xfId="2335"/>
    <cellStyle name="Standaard 14 2 3 2 2 3 2 2 2" xfId="4477"/>
    <cellStyle name="Standaard 14 2 3 2 2 3 2 3" xfId="3426"/>
    <cellStyle name="Standaard 14 2 3 2 2 3 2 4" xfId="5523"/>
    <cellStyle name="Standaard 14 2 3 2 2 3 3" xfId="1818"/>
    <cellStyle name="Standaard 14 2 3 2 2 3 3 2" xfId="3960"/>
    <cellStyle name="Standaard 14 2 3 2 2 3 4" xfId="2909"/>
    <cellStyle name="Standaard 14 2 3 2 2 3 5" xfId="5006"/>
    <cellStyle name="Standaard 14 2 3 2 2 4" xfId="970"/>
    <cellStyle name="Standaard 14 2 3 2 2 4 2" xfId="2076"/>
    <cellStyle name="Standaard 14 2 3 2 2 4 2 2" xfId="4218"/>
    <cellStyle name="Standaard 14 2 3 2 2 4 3" xfId="3167"/>
    <cellStyle name="Standaard 14 2 3 2 2 4 4" xfId="5264"/>
    <cellStyle name="Standaard 14 2 3 2 2 5" xfId="1552"/>
    <cellStyle name="Standaard 14 2 3 2 2 5 2" xfId="3701"/>
    <cellStyle name="Standaard 14 2 3 2 2 6" xfId="2650"/>
    <cellStyle name="Standaard 14 2 3 2 2 7" xfId="4747"/>
    <cellStyle name="Standaard 14 2 3 2 3" xfId="476"/>
    <cellStyle name="Standaard 14 2 3 2 3 2" xfId="775"/>
    <cellStyle name="Standaard 14 2 3 2 3 2 2" xfId="1294"/>
    <cellStyle name="Standaard 14 2 3 2 3 2 2 2" xfId="2400"/>
    <cellStyle name="Standaard 14 2 3 2 3 2 2 2 2" xfId="4542"/>
    <cellStyle name="Standaard 14 2 3 2 3 2 2 3" xfId="3491"/>
    <cellStyle name="Standaard 14 2 3 2 3 2 2 4" xfId="5588"/>
    <cellStyle name="Standaard 14 2 3 2 3 2 3" xfId="1883"/>
    <cellStyle name="Standaard 14 2 3 2 3 2 3 2" xfId="4025"/>
    <cellStyle name="Standaard 14 2 3 2 3 2 4" xfId="2974"/>
    <cellStyle name="Standaard 14 2 3 2 3 2 5" xfId="5071"/>
    <cellStyle name="Standaard 14 2 3 2 3 3" xfId="1035"/>
    <cellStyle name="Standaard 14 2 3 2 3 3 2" xfId="2141"/>
    <cellStyle name="Standaard 14 2 3 2 3 3 2 2" xfId="4283"/>
    <cellStyle name="Standaard 14 2 3 2 3 3 3" xfId="3232"/>
    <cellStyle name="Standaard 14 2 3 2 3 3 4" xfId="5329"/>
    <cellStyle name="Standaard 14 2 3 2 3 4" xfId="1620"/>
    <cellStyle name="Standaard 14 2 3 2 3 4 2" xfId="3766"/>
    <cellStyle name="Standaard 14 2 3 2 3 5" xfId="2715"/>
    <cellStyle name="Standaard 14 2 3 2 3 6" xfId="4812"/>
    <cellStyle name="Standaard 14 2 3 2 4" xfId="649"/>
    <cellStyle name="Standaard 14 2 3 2 4 2" xfId="1168"/>
    <cellStyle name="Standaard 14 2 3 2 4 2 2" xfId="2274"/>
    <cellStyle name="Standaard 14 2 3 2 4 2 2 2" xfId="4416"/>
    <cellStyle name="Standaard 14 2 3 2 4 2 3" xfId="3365"/>
    <cellStyle name="Standaard 14 2 3 2 4 2 4" xfId="5462"/>
    <cellStyle name="Standaard 14 2 3 2 4 3" xfId="1757"/>
    <cellStyle name="Standaard 14 2 3 2 4 3 2" xfId="3899"/>
    <cellStyle name="Standaard 14 2 3 2 4 4" xfId="2848"/>
    <cellStyle name="Standaard 14 2 3 2 4 5" xfId="4945"/>
    <cellStyle name="Standaard 14 2 3 2 5" xfId="909"/>
    <cellStyle name="Standaard 14 2 3 2 5 2" xfId="2015"/>
    <cellStyle name="Standaard 14 2 3 2 5 2 2" xfId="4157"/>
    <cellStyle name="Standaard 14 2 3 2 5 3" xfId="3106"/>
    <cellStyle name="Standaard 14 2 3 2 5 4" xfId="5203"/>
    <cellStyle name="Standaard 14 2 3 2 6" xfId="1488"/>
    <cellStyle name="Standaard 14 2 3 2 6 2" xfId="3640"/>
    <cellStyle name="Standaard 14 2 3 2 7" xfId="2589"/>
    <cellStyle name="Standaard 14 2 3 2 8" xfId="4686"/>
    <cellStyle name="Standaard 14 2 3 3" xfId="354"/>
    <cellStyle name="Standaard 14 2 3 3 2" xfId="508"/>
    <cellStyle name="Standaard 14 2 3 3 2 2" xfId="807"/>
    <cellStyle name="Standaard 14 2 3 3 2 2 2" xfId="1326"/>
    <cellStyle name="Standaard 14 2 3 3 2 2 2 2" xfId="2432"/>
    <cellStyle name="Standaard 14 2 3 3 2 2 2 2 2" xfId="4574"/>
    <cellStyle name="Standaard 14 2 3 3 2 2 2 3" xfId="3523"/>
    <cellStyle name="Standaard 14 2 3 3 2 2 2 4" xfId="5620"/>
    <cellStyle name="Standaard 14 2 3 3 2 2 3" xfId="1915"/>
    <cellStyle name="Standaard 14 2 3 3 2 2 3 2" xfId="4057"/>
    <cellStyle name="Standaard 14 2 3 3 2 2 4" xfId="3006"/>
    <cellStyle name="Standaard 14 2 3 3 2 2 5" xfId="5103"/>
    <cellStyle name="Standaard 14 2 3 3 2 3" xfId="1067"/>
    <cellStyle name="Standaard 14 2 3 3 2 3 2" xfId="2173"/>
    <cellStyle name="Standaard 14 2 3 3 2 3 2 2" xfId="4315"/>
    <cellStyle name="Standaard 14 2 3 3 2 3 3" xfId="3264"/>
    <cellStyle name="Standaard 14 2 3 3 2 3 4" xfId="5361"/>
    <cellStyle name="Standaard 14 2 3 3 2 4" xfId="1652"/>
    <cellStyle name="Standaard 14 2 3 3 2 4 2" xfId="3798"/>
    <cellStyle name="Standaard 14 2 3 3 2 5" xfId="2747"/>
    <cellStyle name="Standaard 14 2 3 3 2 6" xfId="4844"/>
    <cellStyle name="Standaard 14 2 3 3 3" xfId="681"/>
    <cellStyle name="Standaard 14 2 3 3 3 2" xfId="1200"/>
    <cellStyle name="Standaard 14 2 3 3 3 2 2" xfId="2306"/>
    <cellStyle name="Standaard 14 2 3 3 3 2 2 2" xfId="4448"/>
    <cellStyle name="Standaard 14 2 3 3 3 2 3" xfId="3397"/>
    <cellStyle name="Standaard 14 2 3 3 3 2 4" xfId="5494"/>
    <cellStyle name="Standaard 14 2 3 3 3 3" xfId="1789"/>
    <cellStyle name="Standaard 14 2 3 3 3 3 2" xfId="3931"/>
    <cellStyle name="Standaard 14 2 3 3 3 4" xfId="2880"/>
    <cellStyle name="Standaard 14 2 3 3 3 5" xfId="4977"/>
    <cellStyle name="Standaard 14 2 3 3 4" xfId="941"/>
    <cellStyle name="Standaard 14 2 3 3 4 2" xfId="2047"/>
    <cellStyle name="Standaard 14 2 3 3 4 2 2" xfId="4189"/>
    <cellStyle name="Standaard 14 2 3 3 4 3" xfId="3138"/>
    <cellStyle name="Standaard 14 2 3 3 4 4" xfId="5235"/>
    <cellStyle name="Standaard 14 2 3 3 5" xfId="1522"/>
    <cellStyle name="Standaard 14 2 3 3 5 2" xfId="3672"/>
    <cellStyle name="Standaard 14 2 3 3 6" xfId="2621"/>
    <cellStyle name="Standaard 14 2 3 3 7" xfId="4718"/>
    <cellStyle name="Standaard 14 2 3 4" xfId="439"/>
    <cellStyle name="Standaard 14 2 3 4 2" xfId="746"/>
    <cellStyle name="Standaard 14 2 3 4 2 2" xfId="1265"/>
    <cellStyle name="Standaard 14 2 3 4 2 2 2" xfId="2371"/>
    <cellStyle name="Standaard 14 2 3 4 2 2 2 2" xfId="4513"/>
    <cellStyle name="Standaard 14 2 3 4 2 2 3" xfId="3462"/>
    <cellStyle name="Standaard 14 2 3 4 2 2 4" xfId="5559"/>
    <cellStyle name="Standaard 14 2 3 4 2 3" xfId="1854"/>
    <cellStyle name="Standaard 14 2 3 4 2 3 2" xfId="3996"/>
    <cellStyle name="Standaard 14 2 3 4 2 4" xfId="2945"/>
    <cellStyle name="Standaard 14 2 3 4 2 5" xfId="5042"/>
    <cellStyle name="Standaard 14 2 3 4 3" xfId="1006"/>
    <cellStyle name="Standaard 14 2 3 4 3 2" xfId="2112"/>
    <cellStyle name="Standaard 14 2 3 4 3 2 2" xfId="4254"/>
    <cellStyle name="Standaard 14 2 3 4 3 3" xfId="3203"/>
    <cellStyle name="Standaard 14 2 3 4 3 4" xfId="5300"/>
    <cellStyle name="Standaard 14 2 3 4 4" xfId="1589"/>
    <cellStyle name="Standaard 14 2 3 4 4 2" xfId="3737"/>
    <cellStyle name="Standaard 14 2 3 4 5" xfId="2686"/>
    <cellStyle name="Standaard 14 2 3 4 6" xfId="4783"/>
    <cellStyle name="Standaard 14 2 3 5" xfId="620"/>
    <cellStyle name="Standaard 14 2 3 5 2" xfId="1139"/>
    <cellStyle name="Standaard 14 2 3 5 2 2" xfId="2245"/>
    <cellStyle name="Standaard 14 2 3 5 2 2 2" xfId="4387"/>
    <cellStyle name="Standaard 14 2 3 5 2 3" xfId="3336"/>
    <cellStyle name="Standaard 14 2 3 5 2 4" xfId="5433"/>
    <cellStyle name="Standaard 14 2 3 5 3" xfId="1728"/>
    <cellStyle name="Standaard 14 2 3 5 3 2" xfId="3870"/>
    <cellStyle name="Standaard 14 2 3 5 4" xfId="2819"/>
    <cellStyle name="Standaard 14 2 3 5 5" xfId="4916"/>
    <cellStyle name="Standaard 14 2 3 6" xfId="880"/>
    <cellStyle name="Standaard 14 2 3 6 2" xfId="1986"/>
    <cellStyle name="Standaard 14 2 3 6 2 2" xfId="4128"/>
    <cellStyle name="Standaard 14 2 3 6 3" xfId="3077"/>
    <cellStyle name="Standaard 14 2 3 6 4" xfId="5174"/>
    <cellStyle name="Standaard 14 2 3 7" xfId="1438"/>
    <cellStyle name="Standaard 14 2 3 7 2" xfId="3611"/>
    <cellStyle name="Standaard 14 2 3 8" xfId="2560"/>
    <cellStyle name="Standaard 14 2 3 9" xfId="4657"/>
    <cellStyle name="Standaard 14 2 4" xfId="303"/>
    <cellStyle name="Standaard 14 2 4 2" xfId="375"/>
    <cellStyle name="Standaard 14 2 4 2 2" xfId="526"/>
    <cellStyle name="Standaard 14 2 4 2 2 2" xfId="825"/>
    <cellStyle name="Standaard 14 2 4 2 2 2 2" xfId="1344"/>
    <cellStyle name="Standaard 14 2 4 2 2 2 2 2" xfId="2450"/>
    <cellStyle name="Standaard 14 2 4 2 2 2 2 2 2" xfId="4592"/>
    <cellStyle name="Standaard 14 2 4 2 2 2 2 3" xfId="3541"/>
    <cellStyle name="Standaard 14 2 4 2 2 2 2 4" xfId="5638"/>
    <cellStyle name="Standaard 14 2 4 2 2 2 3" xfId="1933"/>
    <cellStyle name="Standaard 14 2 4 2 2 2 3 2" xfId="4075"/>
    <cellStyle name="Standaard 14 2 4 2 2 2 4" xfId="3024"/>
    <cellStyle name="Standaard 14 2 4 2 2 2 5" xfId="5121"/>
    <cellStyle name="Standaard 14 2 4 2 2 3" xfId="1085"/>
    <cellStyle name="Standaard 14 2 4 2 2 3 2" xfId="2191"/>
    <cellStyle name="Standaard 14 2 4 2 2 3 2 2" xfId="4333"/>
    <cellStyle name="Standaard 14 2 4 2 2 3 3" xfId="3282"/>
    <cellStyle name="Standaard 14 2 4 2 2 3 4" xfId="5379"/>
    <cellStyle name="Standaard 14 2 4 2 2 4" xfId="1670"/>
    <cellStyle name="Standaard 14 2 4 2 2 4 2" xfId="3816"/>
    <cellStyle name="Standaard 14 2 4 2 2 5" xfId="2765"/>
    <cellStyle name="Standaard 14 2 4 2 2 6" xfId="4862"/>
    <cellStyle name="Standaard 14 2 4 2 3" xfId="699"/>
    <cellStyle name="Standaard 14 2 4 2 3 2" xfId="1218"/>
    <cellStyle name="Standaard 14 2 4 2 3 2 2" xfId="2324"/>
    <cellStyle name="Standaard 14 2 4 2 3 2 2 2" xfId="4466"/>
    <cellStyle name="Standaard 14 2 4 2 3 2 3" xfId="3415"/>
    <cellStyle name="Standaard 14 2 4 2 3 2 4" xfId="5512"/>
    <cellStyle name="Standaard 14 2 4 2 3 3" xfId="1807"/>
    <cellStyle name="Standaard 14 2 4 2 3 3 2" xfId="3949"/>
    <cellStyle name="Standaard 14 2 4 2 3 4" xfId="2898"/>
    <cellStyle name="Standaard 14 2 4 2 3 5" xfId="4995"/>
    <cellStyle name="Standaard 14 2 4 2 4" xfId="959"/>
    <cellStyle name="Standaard 14 2 4 2 4 2" xfId="2065"/>
    <cellStyle name="Standaard 14 2 4 2 4 2 2" xfId="4207"/>
    <cellStyle name="Standaard 14 2 4 2 4 3" xfId="3156"/>
    <cellStyle name="Standaard 14 2 4 2 4 4" xfId="5253"/>
    <cellStyle name="Standaard 14 2 4 2 5" xfId="1541"/>
    <cellStyle name="Standaard 14 2 4 2 5 2" xfId="3690"/>
    <cellStyle name="Standaard 14 2 4 2 6" xfId="2639"/>
    <cellStyle name="Standaard 14 2 4 2 7" xfId="4736"/>
    <cellStyle name="Standaard 14 2 4 3" xfId="465"/>
    <cellStyle name="Standaard 14 2 4 3 2" xfId="764"/>
    <cellStyle name="Standaard 14 2 4 3 2 2" xfId="1283"/>
    <cellStyle name="Standaard 14 2 4 3 2 2 2" xfId="2389"/>
    <cellStyle name="Standaard 14 2 4 3 2 2 2 2" xfId="4531"/>
    <cellStyle name="Standaard 14 2 4 3 2 2 3" xfId="3480"/>
    <cellStyle name="Standaard 14 2 4 3 2 2 4" xfId="5577"/>
    <cellStyle name="Standaard 14 2 4 3 2 3" xfId="1872"/>
    <cellStyle name="Standaard 14 2 4 3 2 3 2" xfId="4014"/>
    <cellStyle name="Standaard 14 2 4 3 2 4" xfId="2963"/>
    <cellStyle name="Standaard 14 2 4 3 2 5" xfId="5060"/>
    <cellStyle name="Standaard 14 2 4 3 3" xfId="1024"/>
    <cellStyle name="Standaard 14 2 4 3 3 2" xfId="2130"/>
    <cellStyle name="Standaard 14 2 4 3 3 2 2" xfId="4272"/>
    <cellStyle name="Standaard 14 2 4 3 3 3" xfId="3221"/>
    <cellStyle name="Standaard 14 2 4 3 3 4" xfId="5318"/>
    <cellStyle name="Standaard 14 2 4 3 4" xfId="1609"/>
    <cellStyle name="Standaard 14 2 4 3 4 2" xfId="3755"/>
    <cellStyle name="Standaard 14 2 4 3 5" xfId="2704"/>
    <cellStyle name="Standaard 14 2 4 3 6" xfId="4801"/>
    <cellStyle name="Standaard 14 2 4 4" xfId="638"/>
    <cellStyle name="Standaard 14 2 4 4 2" xfId="1157"/>
    <cellStyle name="Standaard 14 2 4 4 2 2" xfId="2263"/>
    <cellStyle name="Standaard 14 2 4 4 2 2 2" xfId="4405"/>
    <cellStyle name="Standaard 14 2 4 4 2 3" xfId="3354"/>
    <cellStyle name="Standaard 14 2 4 4 2 4" xfId="5451"/>
    <cellStyle name="Standaard 14 2 4 4 3" xfId="1746"/>
    <cellStyle name="Standaard 14 2 4 4 3 2" xfId="3888"/>
    <cellStyle name="Standaard 14 2 4 4 4" xfId="2837"/>
    <cellStyle name="Standaard 14 2 4 4 5" xfId="4934"/>
    <cellStyle name="Standaard 14 2 4 5" xfId="898"/>
    <cellStyle name="Standaard 14 2 4 5 2" xfId="2004"/>
    <cellStyle name="Standaard 14 2 4 5 2 2" xfId="4146"/>
    <cellStyle name="Standaard 14 2 4 5 3" xfId="3095"/>
    <cellStyle name="Standaard 14 2 4 5 4" xfId="5192"/>
    <cellStyle name="Standaard 14 2 4 6" xfId="1477"/>
    <cellStyle name="Standaard 14 2 4 6 2" xfId="3629"/>
    <cellStyle name="Standaard 14 2 4 7" xfId="2578"/>
    <cellStyle name="Standaard 14 2 4 8" xfId="4675"/>
    <cellStyle name="Standaard 14 2 5" xfId="341"/>
    <cellStyle name="Standaard 14 2 5 2" xfId="495"/>
    <cellStyle name="Standaard 14 2 5 2 2" xfId="794"/>
    <cellStyle name="Standaard 14 2 5 2 2 2" xfId="1313"/>
    <cellStyle name="Standaard 14 2 5 2 2 2 2" xfId="2419"/>
    <cellStyle name="Standaard 14 2 5 2 2 2 2 2" xfId="4561"/>
    <cellStyle name="Standaard 14 2 5 2 2 2 3" xfId="3510"/>
    <cellStyle name="Standaard 14 2 5 2 2 2 4" xfId="5607"/>
    <cellStyle name="Standaard 14 2 5 2 2 3" xfId="1902"/>
    <cellStyle name="Standaard 14 2 5 2 2 3 2" xfId="4044"/>
    <cellStyle name="Standaard 14 2 5 2 2 4" xfId="2993"/>
    <cellStyle name="Standaard 14 2 5 2 2 5" xfId="5090"/>
    <cellStyle name="Standaard 14 2 5 2 3" xfId="1054"/>
    <cellStyle name="Standaard 14 2 5 2 3 2" xfId="2160"/>
    <cellStyle name="Standaard 14 2 5 2 3 2 2" xfId="4302"/>
    <cellStyle name="Standaard 14 2 5 2 3 3" xfId="3251"/>
    <cellStyle name="Standaard 14 2 5 2 3 4" xfId="5348"/>
    <cellStyle name="Standaard 14 2 5 2 4" xfId="1639"/>
    <cellStyle name="Standaard 14 2 5 2 4 2" xfId="3785"/>
    <cellStyle name="Standaard 14 2 5 2 5" xfId="2734"/>
    <cellStyle name="Standaard 14 2 5 2 6" xfId="4831"/>
    <cellStyle name="Standaard 14 2 5 3" xfId="668"/>
    <cellStyle name="Standaard 14 2 5 3 2" xfId="1187"/>
    <cellStyle name="Standaard 14 2 5 3 2 2" xfId="2293"/>
    <cellStyle name="Standaard 14 2 5 3 2 2 2" xfId="4435"/>
    <cellStyle name="Standaard 14 2 5 3 2 3" xfId="3384"/>
    <cellStyle name="Standaard 14 2 5 3 2 4" xfId="5481"/>
    <cellStyle name="Standaard 14 2 5 3 3" xfId="1776"/>
    <cellStyle name="Standaard 14 2 5 3 3 2" xfId="3918"/>
    <cellStyle name="Standaard 14 2 5 3 4" xfId="2867"/>
    <cellStyle name="Standaard 14 2 5 3 5" xfId="4964"/>
    <cellStyle name="Standaard 14 2 5 4" xfId="928"/>
    <cellStyle name="Standaard 14 2 5 4 2" xfId="2034"/>
    <cellStyle name="Standaard 14 2 5 4 2 2" xfId="4176"/>
    <cellStyle name="Standaard 14 2 5 4 3" xfId="3125"/>
    <cellStyle name="Standaard 14 2 5 4 4" xfId="5222"/>
    <cellStyle name="Standaard 14 2 5 5" xfId="1509"/>
    <cellStyle name="Standaard 14 2 5 5 2" xfId="3659"/>
    <cellStyle name="Standaard 14 2 5 6" xfId="2608"/>
    <cellStyle name="Standaard 14 2 5 7" xfId="4705"/>
    <cellStyle name="Standaard 14 2 6" xfId="409"/>
    <cellStyle name="Standaard 14 2 6 2" xfId="722"/>
    <cellStyle name="Standaard 14 2 6 2 2" xfId="1241"/>
    <cellStyle name="Standaard 14 2 6 2 2 2" xfId="2347"/>
    <cellStyle name="Standaard 14 2 6 2 2 2 2" xfId="4489"/>
    <cellStyle name="Standaard 14 2 6 2 2 3" xfId="3438"/>
    <cellStyle name="Standaard 14 2 6 2 2 4" xfId="5535"/>
    <cellStyle name="Standaard 14 2 6 2 3" xfId="1830"/>
    <cellStyle name="Standaard 14 2 6 2 3 2" xfId="3972"/>
    <cellStyle name="Standaard 14 2 6 2 4" xfId="2921"/>
    <cellStyle name="Standaard 14 2 6 2 5" xfId="5018"/>
    <cellStyle name="Standaard 14 2 6 3" xfId="982"/>
    <cellStyle name="Standaard 14 2 6 3 2" xfId="2088"/>
    <cellStyle name="Standaard 14 2 6 3 2 2" xfId="4230"/>
    <cellStyle name="Standaard 14 2 6 3 3" xfId="3179"/>
    <cellStyle name="Standaard 14 2 6 3 4" xfId="5276"/>
    <cellStyle name="Standaard 14 2 6 4" xfId="1565"/>
    <cellStyle name="Standaard 14 2 6 4 2" xfId="3713"/>
    <cellStyle name="Standaard 14 2 6 5" xfId="2662"/>
    <cellStyle name="Standaard 14 2 6 6" xfId="4759"/>
    <cellStyle name="Standaard 14 2 7" xfId="421"/>
    <cellStyle name="Standaard 14 2 7 2" xfId="734"/>
    <cellStyle name="Standaard 14 2 7 2 2" xfId="1253"/>
    <cellStyle name="Standaard 14 2 7 2 2 2" xfId="2359"/>
    <cellStyle name="Standaard 14 2 7 2 2 2 2" xfId="4501"/>
    <cellStyle name="Standaard 14 2 7 2 2 3" xfId="3450"/>
    <cellStyle name="Standaard 14 2 7 2 2 4" xfId="5547"/>
    <cellStyle name="Standaard 14 2 7 2 3" xfId="1842"/>
    <cellStyle name="Standaard 14 2 7 2 3 2" xfId="3984"/>
    <cellStyle name="Standaard 14 2 7 2 4" xfId="2933"/>
    <cellStyle name="Standaard 14 2 7 2 5" xfId="5030"/>
    <cellStyle name="Standaard 14 2 7 3" xfId="994"/>
    <cellStyle name="Standaard 14 2 7 3 2" xfId="2100"/>
    <cellStyle name="Standaard 14 2 7 3 2 2" xfId="4242"/>
    <cellStyle name="Standaard 14 2 7 3 3" xfId="3191"/>
    <cellStyle name="Standaard 14 2 7 3 4" xfId="5288"/>
    <cellStyle name="Standaard 14 2 7 4" xfId="1577"/>
    <cellStyle name="Standaard 14 2 7 4 2" xfId="3725"/>
    <cellStyle name="Standaard 14 2 7 5" xfId="2674"/>
    <cellStyle name="Standaard 14 2 7 6" xfId="4771"/>
    <cellStyle name="Standaard 14 2 8" xfId="607"/>
    <cellStyle name="Standaard 14 2 8 2" xfId="1126"/>
    <cellStyle name="Standaard 14 2 8 2 2" xfId="2232"/>
    <cellStyle name="Standaard 14 2 8 2 2 2" xfId="4374"/>
    <cellStyle name="Standaard 14 2 8 2 3" xfId="3323"/>
    <cellStyle name="Standaard 14 2 8 2 4" xfId="5420"/>
    <cellStyle name="Standaard 14 2 8 3" xfId="1715"/>
    <cellStyle name="Standaard 14 2 8 3 2" xfId="3857"/>
    <cellStyle name="Standaard 14 2 8 4" xfId="2806"/>
    <cellStyle name="Standaard 14 2 8 5" xfId="4903"/>
    <cellStyle name="Standaard 14 2 9" xfId="866"/>
    <cellStyle name="Standaard 14 2 9 2" xfId="1974"/>
    <cellStyle name="Standaard 14 2 9 2 2" xfId="4116"/>
    <cellStyle name="Standaard 14 2 9 3" xfId="3065"/>
    <cellStyle name="Standaard 14 2 9 4" xfId="5162"/>
    <cellStyle name="Standaard 14 3" xfId="42"/>
    <cellStyle name="Standaard 14 4" xfId="56"/>
    <cellStyle name="Standaard 14 4 10" xfId="1426"/>
    <cellStyle name="Standaard 14 4 10 2" xfId="3599"/>
    <cellStyle name="Standaard 14 4 11" xfId="2548"/>
    <cellStyle name="Standaard 14 4 12" xfId="4646"/>
    <cellStyle name="Standaard 14 4 2" xfId="71"/>
    <cellStyle name="Standaard 14 4 2 2" xfId="316"/>
    <cellStyle name="Standaard 14 4 2 2 2" xfId="387"/>
    <cellStyle name="Standaard 14 4 2 2 2 2" xfId="538"/>
    <cellStyle name="Standaard 14 4 2 2 2 2 2" xfId="837"/>
    <cellStyle name="Standaard 14 4 2 2 2 2 2 2" xfId="1356"/>
    <cellStyle name="Standaard 14 4 2 2 2 2 2 2 2" xfId="2462"/>
    <cellStyle name="Standaard 14 4 2 2 2 2 2 2 2 2" xfId="4604"/>
    <cellStyle name="Standaard 14 4 2 2 2 2 2 2 3" xfId="3553"/>
    <cellStyle name="Standaard 14 4 2 2 2 2 2 2 4" xfId="5650"/>
    <cellStyle name="Standaard 14 4 2 2 2 2 2 3" xfId="1945"/>
    <cellStyle name="Standaard 14 4 2 2 2 2 2 3 2" xfId="4087"/>
    <cellStyle name="Standaard 14 4 2 2 2 2 2 4" xfId="3036"/>
    <cellStyle name="Standaard 14 4 2 2 2 2 2 5" xfId="5133"/>
    <cellStyle name="Standaard 14 4 2 2 2 2 3" xfId="1097"/>
    <cellStyle name="Standaard 14 4 2 2 2 2 3 2" xfId="2203"/>
    <cellStyle name="Standaard 14 4 2 2 2 2 3 2 2" xfId="4345"/>
    <cellStyle name="Standaard 14 4 2 2 2 2 3 3" xfId="3294"/>
    <cellStyle name="Standaard 14 4 2 2 2 2 3 4" xfId="5391"/>
    <cellStyle name="Standaard 14 4 2 2 2 2 4" xfId="1682"/>
    <cellStyle name="Standaard 14 4 2 2 2 2 4 2" xfId="3828"/>
    <cellStyle name="Standaard 14 4 2 2 2 2 5" xfId="2777"/>
    <cellStyle name="Standaard 14 4 2 2 2 2 6" xfId="4874"/>
    <cellStyle name="Standaard 14 4 2 2 2 3" xfId="711"/>
    <cellStyle name="Standaard 14 4 2 2 2 3 2" xfId="1230"/>
    <cellStyle name="Standaard 14 4 2 2 2 3 2 2" xfId="2336"/>
    <cellStyle name="Standaard 14 4 2 2 2 3 2 2 2" xfId="4478"/>
    <cellStyle name="Standaard 14 4 2 2 2 3 2 3" xfId="3427"/>
    <cellStyle name="Standaard 14 4 2 2 2 3 2 4" xfId="5524"/>
    <cellStyle name="Standaard 14 4 2 2 2 3 3" xfId="1819"/>
    <cellStyle name="Standaard 14 4 2 2 2 3 3 2" xfId="3961"/>
    <cellStyle name="Standaard 14 4 2 2 2 3 4" xfId="2910"/>
    <cellStyle name="Standaard 14 4 2 2 2 3 5" xfId="5007"/>
    <cellStyle name="Standaard 14 4 2 2 2 4" xfId="971"/>
    <cellStyle name="Standaard 14 4 2 2 2 4 2" xfId="2077"/>
    <cellStyle name="Standaard 14 4 2 2 2 4 2 2" xfId="4219"/>
    <cellStyle name="Standaard 14 4 2 2 2 4 3" xfId="3168"/>
    <cellStyle name="Standaard 14 4 2 2 2 4 4" xfId="5265"/>
    <cellStyle name="Standaard 14 4 2 2 2 5" xfId="1553"/>
    <cellStyle name="Standaard 14 4 2 2 2 5 2" xfId="3702"/>
    <cellStyle name="Standaard 14 4 2 2 2 6" xfId="2651"/>
    <cellStyle name="Standaard 14 4 2 2 2 7" xfId="4748"/>
    <cellStyle name="Standaard 14 4 2 2 3" xfId="477"/>
    <cellStyle name="Standaard 14 4 2 2 3 2" xfId="776"/>
    <cellStyle name="Standaard 14 4 2 2 3 2 2" xfId="1295"/>
    <cellStyle name="Standaard 14 4 2 2 3 2 2 2" xfId="2401"/>
    <cellStyle name="Standaard 14 4 2 2 3 2 2 2 2" xfId="4543"/>
    <cellStyle name="Standaard 14 4 2 2 3 2 2 3" xfId="3492"/>
    <cellStyle name="Standaard 14 4 2 2 3 2 2 4" xfId="5589"/>
    <cellStyle name="Standaard 14 4 2 2 3 2 3" xfId="1884"/>
    <cellStyle name="Standaard 14 4 2 2 3 2 3 2" xfId="4026"/>
    <cellStyle name="Standaard 14 4 2 2 3 2 4" xfId="2975"/>
    <cellStyle name="Standaard 14 4 2 2 3 2 5" xfId="5072"/>
    <cellStyle name="Standaard 14 4 2 2 3 3" xfId="1036"/>
    <cellStyle name="Standaard 14 4 2 2 3 3 2" xfId="2142"/>
    <cellStyle name="Standaard 14 4 2 2 3 3 2 2" xfId="4284"/>
    <cellStyle name="Standaard 14 4 2 2 3 3 3" xfId="3233"/>
    <cellStyle name="Standaard 14 4 2 2 3 3 4" xfId="5330"/>
    <cellStyle name="Standaard 14 4 2 2 3 4" xfId="1621"/>
    <cellStyle name="Standaard 14 4 2 2 3 4 2" xfId="3767"/>
    <cellStyle name="Standaard 14 4 2 2 3 5" xfId="2716"/>
    <cellStyle name="Standaard 14 4 2 2 3 6" xfId="4813"/>
    <cellStyle name="Standaard 14 4 2 2 4" xfId="650"/>
    <cellStyle name="Standaard 14 4 2 2 4 2" xfId="1169"/>
    <cellStyle name="Standaard 14 4 2 2 4 2 2" xfId="2275"/>
    <cellStyle name="Standaard 14 4 2 2 4 2 2 2" xfId="4417"/>
    <cellStyle name="Standaard 14 4 2 2 4 2 3" xfId="3366"/>
    <cellStyle name="Standaard 14 4 2 2 4 2 4" xfId="5463"/>
    <cellStyle name="Standaard 14 4 2 2 4 3" xfId="1758"/>
    <cellStyle name="Standaard 14 4 2 2 4 3 2" xfId="3900"/>
    <cellStyle name="Standaard 14 4 2 2 4 4" xfId="2849"/>
    <cellStyle name="Standaard 14 4 2 2 4 5" xfId="4946"/>
    <cellStyle name="Standaard 14 4 2 2 5" xfId="910"/>
    <cellStyle name="Standaard 14 4 2 2 5 2" xfId="2016"/>
    <cellStyle name="Standaard 14 4 2 2 5 2 2" xfId="4158"/>
    <cellStyle name="Standaard 14 4 2 2 5 3" xfId="3107"/>
    <cellStyle name="Standaard 14 4 2 2 5 4" xfId="5204"/>
    <cellStyle name="Standaard 14 4 2 2 6" xfId="1489"/>
    <cellStyle name="Standaard 14 4 2 2 6 2" xfId="3641"/>
    <cellStyle name="Standaard 14 4 2 2 7" xfId="2590"/>
    <cellStyle name="Standaard 14 4 2 2 8" xfId="4687"/>
    <cellStyle name="Standaard 14 4 2 3" xfId="355"/>
    <cellStyle name="Standaard 14 4 2 3 2" xfId="509"/>
    <cellStyle name="Standaard 14 4 2 3 2 2" xfId="808"/>
    <cellStyle name="Standaard 14 4 2 3 2 2 2" xfId="1327"/>
    <cellStyle name="Standaard 14 4 2 3 2 2 2 2" xfId="2433"/>
    <cellStyle name="Standaard 14 4 2 3 2 2 2 2 2" xfId="4575"/>
    <cellStyle name="Standaard 14 4 2 3 2 2 2 3" xfId="3524"/>
    <cellStyle name="Standaard 14 4 2 3 2 2 2 4" xfId="5621"/>
    <cellStyle name="Standaard 14 4 2 3 2 2 3" xfId="1916"/>
    <cellStyle name="Standaard 14 4 2 3 2 2 3 2" xfId="4058"/>
    <cellStyle name="Standaard 14 4 2 3 2 2 4" xfId="3007"/>
    <cellStyle name="Standaard 14 4 2 3 2 2 5" xfId="5104"/>
    <cellStyle name="Standaard 14 4 2 3 2 3" xfId="1068"/>
    <cellStyle name="Standaard 14 4 2 3 2 3 2" xfId="2174"/>
    <cellStyle name="Standaard 14 4 2 3 2 3 2 2" xfId="4316"/>
    <cellStyle name="Standaard 14 4 2 3 2 3 3" xfId="3265"/>
    <cellStyle name="Standaard 14 4 2 3 2 3 4" xfId="5362"/>
    <cellStyle name="Standaard 14 4 2 3 2 4" xfId="1653"/>
    <cellStyle name="Standaard 14 4 2 3 2 4 2" xfId="3799"/>
    <cellStyle name="Standaard 14 4 2 3 2 5" xfId="2748"/>
    <cellStyle name="Standaard 14 4 2 3 2 6" xfId="4845"/>
    <cellStyle name="Standaard 14 4 2 3 3" xfId="682"/>
    <cellStyle name="Standaard 14 4 2 3 3 2" xfId="1201"/>
    <cellStyle name="Standaard 14 4 2 3 3 2 2" xfId="2307"/>
    <cellStyle name="Standaard 14 4 2 3 3 2 2 2" xfId="4449"/>
    <cellStyle name="Standaard 14 4 2 3 3 2 3" xfId="3398"/>
    <cellStyle name="Standaard 14 4 2 3 3 2 4" xfId="5495"/>
    <cellStyle name="Standaard 14 4 2 3 3 3" xfId="1790"/>
    <cellStyle name="Standaard 14 4 2 3 3 3 2" xfId="3932"/>
    <cellStyle name="Standaard 14 4 2 3 3 4" xfId="2881"/>
    <cellStyle name="Standaard 14 4 2 3 3 5" xfId="4978"/>
    <cellStyle name="Standaard 14 4 2 3 4" xfId="942"/>
    <cellStyle name="Standaard 14 4 2 3 4 2" xfId="2048"/>
    <cellStyle name="Standaard 14 4 2 3 4 2 2" xfId="4190"/>
    <cellStyle name="Standaard 14 4 2 3 4 3" xfId="3139"/>
    <cellStyle name="Standaard 14 4 2 3 4 4" xfId="5236"/>
    <cellStyle name="Standaard 14 4 2 3 5" xfId="1523"/>
    <cellStyle name="Standaard 14 4 2 3 5 2" xfId="3673"/>
    <cellStyle name="Standaard 14 4 2 3 6" xfId="2622"/>
    <cellStyle name="Standaard 14 4 2 3 7" xfId="4719"/>
    <cellStyle name="Standaard 14 4 2 4" xfId="440"/>
    <cellStyle name="Standaard 14 4 2 4 2" xfId="747"/>
    <cellStyle name="Standaard 14 4 2 4 2 2" xfId="1266"/>
    <cellStyle name="Standaard 14 4 2 4 2 2 2" xfId="2372"/>
    <cellStyle name="Standaard 14 4 2 4 2 2 2 2" xfId="4514"/>
    <cellStyle name="Standaard 14 4 2 4 2 2 3" xfId="3463"/>
    <cellStyle name="Standaard 14 4 2 4 2 2 4" xfId="5560"/>
    <cellStyle name="Standaard 14 4 2 4 2 3" xfId="1855"/>
    <cellStyle name="Standaard 14 4 2 4 2 3 2" xfId="3997"/>
    <cellStyle name="Standaard 14 4 2 4 2 4" xfId="2946"/>
    <cellStyle name="Standaard 14 4 2 4 2 5" xfId="5043"/>
    <cellStyle name="Standaard 14 4 2 4 3" xfId="1007"/>
    <cellStyle name="Standaard 14 4 2 4 3 2" xfId="2113"/>
    <cellStyle name="Standaard 14 4 2 4 3 2 2" xfId="4255"/>
    <cellStyle name="Standaard 14 4 2 4 3 3" xfId="3204"/>
    <cellStyle name="Standaard 14 4 2 4 3 4" xfId="5301"/>
    <cellStyle name="Standaard 14 4 2 4 4" xfId="1590"/>
    <cellStyle name="Standaard 14 4 2 4 4 2" xfId="3738"/>
    <cellStyle name="Standaard 14 4 2 4 5" xfId="2687"/>
    <cellStyle name="Standaard 14 4 2 4 6" xfId="4784"/>
    <cellStyle name="Standaard 14 4 2 5" xfId="621"/>
    <cellStyle name="Standaard 14 4 2 5 2" xfId="1140"/>
    <cellStyle name="Standaard 14 4 2 5 2 2" xfId="2246"/>
    <cellStyle name="Standaard 14 4 2 5 2 2 2" xfId="4388"/>
    <cellStyle name="Standaard 14 4 2 5 2 3" xfId="3337"/>
    <cellStyle name="Standaard 14 4 2 5 2 4" xfId="5434"/>
    <cellStyle name="Standaard 14 4 2 5 3" xfId="1729"/>
    <cellStyle name="Standaard 14 4 2 5 3 2" xfId="3871"/>
    <cellStyle name="Standaard 14 4 2 5 4" xfId="2820"/>
    <cellStyle name="Standaard 14 4 2 5 5" xfId="4917"/>
    <cellStyle name="Standaard 14 4 2 6" xfId="881"/>
    <cellStyle name="Standaard 14 4 2 6 2" xfId="1987"/>
    <cellStyle name="Standaard 14 4 2 6 2 2" xfId="4129"/>
    <cellStyle name="Standaard 14 4 2 6 3" xfId="3078"/>
    <cellStyle name="Standaard 14 4 2 6 4" xfId="5175"/>
    <cellStyle name="Standaard 14 4 2 7" xfId="1439"/>
    <cellStyle name="Standaard 14 4 2 7 2" xfId="3612"/>
    <cellStyle name="Standaard 14 4 2 8" xfId="2561"/>
    <cellStyle name="Standaard 14 4 2 9" xfId="4658"/>
    <cellStyle name="Standaard 14 4 3" xfId="304"/>
    <cellStyle name="Standaard 14 4 3 2" xfId="376"/>
    <cellStyle name="Standaard 14 4 3 2 2" xfId="527"/>
    <cellStyle name="Standaard 14 4 3 2 2 2" xfId="826"/>
    <cellStyle name="Standaard 14 4 3 2 2 2 2" xfId="1345"/>
    <cellStyle name="Standaard 14 4 3 2 2 2 2 2" xfId="2451"/>
    <cellStyle name="Standaard 14 4 3 2 2 2 2 2 2" xfId="4593"/>
    <cellStyle name="Standaard 14 4 3 2 2 2 2 3" xfId="3542"/>
    <cellStyle name="Standaard 14 4 3 2 2 2 2 4" xfId="5639"/>
    <cellStyle name="Standaard 14 4 3 2 2 2 3" xfId="1934"/>
    <cellStyle name="Standaard 14 4 3 2 2 2 3 2" xfId="4076"/>
    <cellStyle name="Standaard 14 4 3 2 2 2 4" xfId="3025"/>
    <cellStyle name="Standaard 14 4 3 2 2 2 5" xfId="5122"/>
    <cellStyle name="Standaard 14 4 3 2 2 3" xfId="1086"/>
    <cellStyle name="Standaard 14 4 3 2 2 3 2" xfId="2192"/>
    <cellStyle name="Standaard 14 4 3 2 2 3 2 2" xfId="4334"/>
    <cellStyle name="Standaard 14 4 3 2 2 3 3" xfId="3283"/>
    <cellStyle name="Standaard 14 4 3 2 2 3 4" xfId="5380"/>
    <cellStyle name="Standaard 14 4 3 2 2 4" xfId="1671"/>
    <cellStyle name="Standaard 14 4 3 2 2 4 2" xfId="3817"/>
    <cellStyle name="Standaard 14 4 3 2 2 5" xfId="2766"/>
    <cellStyle name="Standaard 14 4 3 2 2 6" xfId="4863"/>
    <cellStyle name="Standaard 14 4 3 2 3" xfId="700"/>
    <cellStyle name="Standaard 14 4 3 2 3 2" xfId="1219"/>
    <cellStyle name="Standaard 14 4 3 2 3 2 2" xfId="2325"/>
    <cellStyle name="Standaard 14 4 3 2 3 2 2 2" xfId="4467"/>
    <cellStyle name="Standaard 14 4 3 2 3 2 3" xfId="3416"/>
    <cellStyle name="Standaard 14 4 3 2 3 2 4" xfId="5513"/>
    <cellStyle name="Standaard 14 4 3 2 3 3" xfId="1808"/>
    <cellStyle name="Standaard 14 4 3 2 3 3 2" xfId="3950"/>
    <cellStyle name="Standaard 14 4 3 2 3 4" xfId="2899"/>
    <cellStyle name="Standaard 14 4 3 2 3 5" xfId="4996"/>
    <cellStyle name="Standaard 14 4 3 2 4" xfId="960"/>
    <cellStyle name="Standaard 14 4 3 2 4 2" xfId="2066"/>
    <cellStyle name="Standaard 14 4 3 2 4 2 2" xfId="4208"/>
    <cellStyle name="Standaard 14 4 3 2 4 3" xfId="3157"/>
    <cellStyle name="Standaard 14 4 3 2 4 4" xfId="5254"/>
    <cellStyle name="Standaard 14 4 3 2 5" xfId="1542"/>
    <cellStyle name="Standaard 14 4 3 2 5 2" xfId="3691"/>
    <cellStyle name="Standaard 14 4 3 2 6" xfId="2640"/>
    <cellStyle name="Standaard 14 4 3 2 7" xfId="4737"/>
    <cellStyle name="Standaard 14 4 3 3" xfId="466"/>
    <cellStyle name="Standaard 14 4 3 3 2" xfId="765"/>
    <cellStyle name="Standaard 14 4 3 3 2 2" xfId="1284"/>
    <cellStyle name="Standaard 14 4 3 3 2 2 2" xfId="2390"/>
    <cellStyle name="Standaard 14 4 3 3 2 2 2 2" xfId="4532"/>
    <cellStyle name="Standaard 14 4 3 3 2 2 3" xfId="3481"/>
    <cellStyle name="Standaard 14 4 3 3 2 2 4" xfId="5578"/>
    <cellStyle name="Standaard 14 4 3 3 2 3" xfId="1873"/>
    <cellStyle name="Standaard 14 4 3 3 2 3 2" xfId="4015"/>
    <cellStyle name="Standaard 14 4 3 3 2 4" xfId="2964"/>
    <cellStyle name="Standaard 14 4 3 3 2 5" xfId="5061"/>
    <cellStyle name="Standaard 14 4 3 3 3" xfId="1025"/>
    <cellStyle name="Standaard 14 4 3 3 3 2" xfId="2131"/>
    <cellStyle name="Standaard 14 4 3 3 3 2 2" xfId="4273"/>
    <cellStyle name="Standaard 14 4 3 3 3 3" xfId="3222"/>
    <cellStyle name="Standaard 14 4 3 3 3 4" xfId="5319"/>
    <cellStyle name="Standaard 14 4 3 3 4" xfId="1610"/>
    <cellStyle name="Standaard 14 4 3 3 4 2" xfId="3756"/>
    <cellStyle name="Standaard 14 4 3 3 5" xfId="2705"/>
    <cellStyle name="Standaard 14 4 3 3 6" xfId="4802"/>
    <cellStyle name="Standaard 14 4 3 4" xfId="639"/>
    <cellStyle name="Standaard 14 4 3 4 2" xfId="1158"/>
    <cellStyle name="Standaard 14 4 3 4 2 2" xfId="2264"/>
    <cellStyle name="Standaard 14 4 3 4 2 2 2" xfId="4406"/>
    <cellStyle name="Standaard 14 4 3 4 2 3" xfId="3355"/>
    <cellStyle name="Standaard 14 4 3 4 2 4" xfId="5452"/>
    <cellStyle name="Standaard 14 4 3 4 3" xfId="1747"/>
    <cellStyle name="Standaard 14 4 3 4 3 2" xfId="3889"/>
    <cellStyle name="Standaard 14 4 3 4 4" xfId="2838"/>
    <cellStyle name="Standaard 14 4 3 4 5" xfId="4935"/>
    <cellStyle name="Standaard 14 4 3 5" xfId="899"/>
    <cellStyle name="Standaard 14 4 3 5 2" xfId="2005"/>
    <cellStyle name="Standaard 14 4 3 5 2 2" xfId="4147"/>
    <cellStyle name="Standaard 14 4 3 5 3" xfId="3096"/>
    <cellStyle name="Standaard 14 4 3 5 4" xfId="5193"/>
    <cellStyle name="Standaard 14 4 3 6" xfId="1478"/>
    <cellStyle name="Standaard 14 4 3 6 2" xfId="3630"/>
    <cellStyle name="Standaard 14 4 3 7" xfId="2579"/>
    <cellStyle name="Standaard 14 4 3 8" xfId="4676"/>
    <cellStyle name="Standaard 14 4 4" xfId="342"/>
    <cellStyle name="Standaard 14 4 4 2" xfId="496"/>
    <cellStyle name="Standaard 14 4 4 2 2" xfId="795"/>
    <cellStyle name="Standaard 14 4 4 2 2 2" xfId="1314"/>
    <cellStyle name="Standaard 14 4 4 2 2 2 2" xfId="2420"/>
    <cellStyle name="Standaard 14 4 4 2 2 2 2 2" xfId="4562"/>
    <cellStyle name="Standaard 14 4 4 2 2 2 3" xfId="3511"/>
    <cellStyle name="Standaard 14 4 4 2 2 2 4" xfId="5608"/>
    <cellStyle name="Standaard 14 4 4 2 2 3" xfId="1903"/>
    <cellStyle name="Standaard 14 4 4 2 2 3 2" xfId="4045"/>
    <cellStyle name="Standaard 14 4 4 2 2 4" xfId="2994"/>
    <cellStyle name="Standaard 14 4 4 2 2 5" xfId="5091"/>
    <cellStyle name="Standaard 14 4 4 2 3" xfId="1055"/>
    <cellStyle name="Standaard 14 4 4 2 3 2" xfId="2161"/>
    <cellStyle name="Standaard 14 4 4 2 3 2 2" xfId="4303"/>
    <cellStyle name="Standaard 14 4 4 2 3 3" xfId="3252"/>
    <cellStyle name="Standaard 14 4 4 2 3 4" xfId="5349"/>
    <cellStyle name="Standaard 14 4 4 2 4" xfId="1640"/>
    <cellStyle name="Standaard 14 4 4 2 4 2" xfId="3786"/>
    <cellStyle name="Standaard 14 4 4 2 5" xfId="2735"/>
    <cellStyle name="Standaard 14 4 4 2 6" xfId="4832"/>
    <cellStyle name="Standaard 14 4 4 3" xfId="669"/>
    <cellStyle name="Standaard 14 4 4 3 2" xfId="1188"/>
    <cellStyle name="Standaard 14 4 4 3 2 2" xfId="2294"/>
    <cellStyle name="Standaard 14 4 4 3 2 2 2" xfId="4436"/>
    <cellStyle name="Standaard 14 4 4 3 2 3" xfId="3385"/>
    <cellStyle name="Standaard 14 4 4 3 2 4" xfId="5482"/>
    <cellStyle name="Standaard 14 4 4 3 3" xfId="1777"/>
    <cellStyle name="Standaard 14 4 4 3 3 2" xfId="3919"/>
    <cellStyle name="Standaard 14 4 4 3 4" xfId="2868"/>
    <cellStyle name="Standaard 14 4 4 3 5" xfId="4965"/>
    <cellStyle name="Standaard 14 4 4 4" xfId="929"/>
    <cellStyle name="Standaard 14 4 4 4 2" xfId="2035"/>
    <cellStyle name="Standaard 14 4 4 4 2 2" xfId="4177"/>
    <cellStyle name="Standaard 14 4 4 4 3" xfId="3126"/>
    <cellStyle name="Standaard 14 4 4 4 4" xfId="5223"/>
    <cellStyle name="Standaard 14 4 4 5" xfId="1510"/>
    <cellStyle name="Standaard 14 4 4 5 2" xfId="3660"/>
    <cellStyle name="Standaard 14 4 4 6" xfId="2609"/>
    <cellStyle name="Standaard 14 4 4 7" xfId="4706"/>
    <cellStyle name="Standaard 14 4 5" xfId="410"/>
    <cellStyle name="Standaard 14 4 5 2" xfId="723"/>
    <cellStyle name="Standaard 14 4 5 2 2" xfId="1242"/>
    <cellStyle name="Standaard 14 4 5 2 2 2" xfId="2348"/>
    <cellStyle name="Standaard 14 4 5 2 2 2 2" xfId="4490"/>
    <cellStyle name="Standaard 14 4 5 2 2 3" xfId="3439"/>
    <cellStyle name="Standaard 14 4 5 2 2 4" xfId="5536"/>
    <cellStyle name="Standaard 14 4 5 2 3" xfId="1831"/>
    <cellStyle name="Standaard 14 4 5 2 3 2" xfId="3973"/>
    <cellStyle name="Standaard 14 4 5 2 4" xfId="2922"/>
    <cellStyle name="Standaard 14 4 5 2 5" xfId="5019"/>
    <cellStyle name="Standaard 14 4 5 3" xfId="983"/>
    <cellStyle name="Standaard 14 4 5 3 2" xfId="2089"/>
    <cellStyle name="Standaard 14 4 5 3 2 2" xfId="4231"/>
    <cellStyle name="Standaard 14 4 5 3 3" xfId="3180"/>
    <cellStyle name="Standaard 14 4 5 3 4" xfId="5277"/>
    <cellStyle name="Standaard 14 4 5 4" xfId="1566"/>
    <cellStyle name="Standaard 14 4 5 4 2" xfId="3714"/>
    <cellStyle name="Standaard 14 4 5 5" xfId="2663"/>
    <cellStyle name="Standaard 14 4 5 6" xfId="4760"/>
    <cellStyle name="Standaard 14 4 6" xfId="422"/>
    <cellStyle name="Standaard 14 4 6 2" xfId="735"/>
    <cellStyle name="Standaard 14 4 6 2 2" xfId="1254"/>
    <cellStyle name="Standaard 14 4 6 2 2 2" xfId="2360"/>
    <cellStyle name="Standaard 14 4 6 2 2 2 2" xfId="4502"/>
    <cellStyle name="Standaard 14 4 6 2 2 3" xfId="3451"/>
    <cellStyle name="Standaard 14 4 6 2 2 4" xfId="5548"/>
    <cellStyle name="Standaard 14 4 6 2 3" xfId="1843"/>
    <cellStyle name="Standaard 14 4 6 2 3 2" xfId="3985"/>
    <cellStyle name="Standaard 14 4 6 2 4" xfId="2934"/>
    <cellStyle name="Standaard 14 4 6 2 5" xfId="5031"/>
    <cellStyle name="Standaard 14 4 6 3" xfId="995"/>
    <cellStyle name="Standaard 14 4 6 3 2" xfId="2101"/>
    <cellStyle name="Standaard 14 4 6 3 2 2" xfId="4243"/>
    <cellStyle name="Standaard 14 4 6 3 3" xfId="3192"/>
    <cellStyle name="Standaard 14 4 6 3 4" xfId="5289"/>
    <cellStyle name="Standaard 14 4 6 4" xfId="1578"/>
    <cellStyle name="Standaard 14 4 6 4 2" xfId="3726"/>
    <cellStyle name="Standaard 14 4 6 5" xfId="2675"/>
    <cellStyle name="Standaard 14 4 6 6" xfId="4772"/>
    <cellStyle name="Standaard 14 4 7" xfId="608"/>
    <cellStyle name="Standaard 14 4 7 2" xfId="1127"/>
    <cellStyle name="Standaard 14 4 7 2 2" xfId="2233"/>
    <cellStyle name="Standaard 14 4 7 2 2 2" xfId="4375"/>
    <cellStyle name="Standaard 14 4 7 2 3" xfId="3324"/>
    <cellStyle name="Standaard 14 4 7 2 4" xfId="5421"/>
    <cellStyle name="Standaard 14 4 7 3" xfId="1716"/>
    <cellStyle name="Standaard 14 4 7 3 2" xfId="3858"/>
    <cellStyle name="Standaard 14 4 7 4" xfId="2807"/>
    <cellStyle name="Standaard 14 4 7 5" xfId="4904"/>
    <cellStyle name="Standaard 14 4 8" xfId="867"/>
    <cellStyle name="Standaard 14 4 8 2" xfId="1975"/>
    <cellStyle name="Standaard 14 4 8 2 2" xfId="4117"/>
    <cellStyle name="Standaard 14 4 8 3" xfId="3066"/>
    <cellStyle name="Standaard 14 4 8 4" xfId="5163"/>
    <cellStyle name="Standaard 14 4 9" xfId="1400"/>
    <cellStyle name="Standaard 14 4 9 2" xfId="2492"/>
    <cellStyle name="Standaard 14 4 9 2 2" xfId="4634"/>
    <cellStyle name="Standaard 14 4 9 3" xfId="3583"/>
    <cellStyle name="Standaard 14 4 9 4" xfId="5680"/>
    <cellStyle name="Standaard 14 5" xfId="55"/>
    <cellStyle name="Standaard 14 5 2" xfId="58"/>
    <cellStyle name="Standaard 14 6" xfId="33"/>
    <cellStyle name="Standaard 14 6 10" xfId="2544"/>
    <cellStyle name="Standaard 14 6 11" xfId="4642"/>
    <cellStyle name="Standaard 14 6 2" xfId="299"/>
    <cellStyle name="Standaard 14 6 2 2" xfId="372"/>
    <cellStyle name="Standaard 14 6 2 2 2" xfId="523"/>
    <cellStyle name="Standaard 14 6 2 2 2 2" xfId="822"/>
    <cellStyle name="Standaard 14 6 2 2 2 2 2" xfId="1341"/>
    <cellStyle name="Standaard 14 6 2 2 2 2 2 2" xfId="2447"/>
    <cellStyle name="Standaard 14 6 2 2 2 2 2 2 2" xfId="4589"/>
    <cellStyle name="Standaard 14 6 2 2 2 2 2 3" xfId="3538"/>
    <cellStyle name="Standaard 14 6 2 2 2 2 2 4" xfId="5635"/>
    <cellStyle name="Standaard 14 6 2 2 2 2 3" xfId="1930"/>
    <cellStyle name="Standaard 14 6 2 2 2 2 3 2" xfId="4072"/>
    <cellStyle name="Standaard 14 6 2 2 2 2 4" xfId="3021"/>
    <cellStyle name="Standaard 14 6 2 2 2 2 5" xfId="5118"/>
    <cellStyle name="Standaard 14 6 2 2 2 3" xfId="1082"/>
    <cellStyle name="Standaard 14 6 2 2 2 3 2" xfId="2188"/>
    <cellStyle name="Standaard 14 6 2 2 2 3 2 2" xfId="4330"/>
    <cellStyle name="Standaard 14 6 2 2 2 3 3" xfId="3279"/>
    <cellStyle name="Standaard 14 6 2 2 2 3 4" xfId="5376"/>
    <cellStyle name="Standaard 14 6 2 2 2 4" xfId="1667"/>
    <cellStyle name="Standaard 14 6 2 2 2 4 2" xfId="3813"/>
    <cellStyle name="Standaard 14 6 2 2 2 5" xfId="2762"/>
    <cellStyle name="Standaard 14 6 2 2 2 6" xfId="4859"/>
    <cellStyle name="Standaard 14 6 2 2 3" xfId="696"/>
    <cellStyle name="Standaard 14 6 2 2 3 2" xfId="1215"/>
    <cellStyle name="Standaard 14 6 2 2 3 2 2" xfId="2321"/>
    <cellStyle name="Standaard 14 6 2 2 3 2 2 2" xfId="4463"/>
    <cellStyle name="Standaard 14 6 2 2 3 2 3" xfId="3412"/>
    <cellStyle name="Standaard 14 6 2 2 3 2 4" xfId="5509"/>
    <cellStyle name="Standaard 14 6 2 2 3 3" xfId="1804"/>
    <cellStyle name="Standaard 14 6 2 2 3 3 2" xfId="3946"/>
    <cellStyle name="Standaard 14 6 2 2 3 4" xfId="2895"/>
    <cellStyle name="Standaard 14 6 2 2 3 5" xfId="4992"/>
    <cellStyle name="Standaard 14 6 2 2 4" xfId="956"/>
    <cellStyle name="Standaard 14 6 2 2 4 2" xfId="2062"/>
    <cellStyle name="Standaard 14 6 2 2 4 2 2" xfId="4204"/>
    <cellStyle name="Standaard 14 6 2 2 4 3" xfId="3153"/>
    <cellStyle name="Standaard 14 6 2 2 4 4" xfId="5250"/>
    <cellStyle name="Standaard 14 6 2 2 5" xfId="1538"/>
    <cellStyle name="Standaard 14 6 2 2 5 2" xfId="3687"/>
    <cellStyle name="Standaard 14 6 2 2 6" xfId="2636"/>
    <cellStyle name="Standaard 14 6 2 2 7" xfId="4733"/>
    <cellStyle name="Standaard 14 6 2 3" xfId="462"/>
    <cellStyle name="Standaard 14 6 2 3 2" xfId="761"/>
    <cellStyle name="Standaard 14 6 2 3 2 2" xfId="1280"/>
    <cellStyle name="Standaard 14 6 2 3 2 2 2" xfId="2386"/>
    <cellStyle name="Standaard 14 6 2 3 2 2 2 2" xfId="4528"/>
    <cellStyle name="Standaard 14 6 2 3 2 2 3" xfId="3477"/>
    <cellStyle name="Standaard 14 6 2 3 2 2 4" xfId="5574"/>
    <cellStyle name="Standaard 14 6 2 3 2 3" xfId="1869"/>
    <cellStyle name="Standaard 14 6 2 3 2 3 2" xfId="4011"/>
    <cellStyle name="Standaard 14 6 2 3 2 4" xfId="2960"/>
    <cellStyle name="Standaard 14 6 2 3 2 5" xfId="5057"/>
    <cellStyle name="Standaard 14 6 2 3 3" xfId="1021"/>
    <cellStyle name="Standaard 14 6 2 3 3 2" xfId="2127"/>
    <cellStyle name="Standaard 14 6 2 3 3 2 2" xfId="4269"/>
    <cellStyle name="Standaard 14 6 2 3 3 3" xfId="3218"/>
    <cellStyle name="Standaard 14 6 2 3 3 4" xfId="5315"/>
    <cellStyle name="Standaard 14 6 2 3 4" xfId="1606"/>
    <cellStyle name="Standaard 14 6 2 3 4 2" xfId="3752"/>
    <cellStyle name="Standaard 14 6 2 3 5" xfId="2701"/>
    <cellStyle name="Standaard 14 6 2 3 6" xfId="4798"/>
    <cellStyle name="Standaard 14 6 2 4" xfId="635"/>
    <cellStyle name="Standaard 14 6 2 4 2" xfId="1154"/>
    <cellStyle name="Standaard 14 6 2 4 2 2" xfId="2260"/>
    <cellStyle name="Standaard 14 6 2 4 2 2 2" xfId="4402"/>
    <cellStyle name="Standaard 14 6 2 4 2 3" xfId="3351"/>
    <cellStyle name="Standaard 14 6 2 4 2 4" xfId="5448"/>
    <cellStyle name="Standaard 14 6 2 4 3" xfId="1743"/>
    <cellStyle name="Standaard 14 6 2 4 3 2" xfId="3885"/>
    <cellStyle name="Standaard 14 6 2 4 4" xfId="2834"/>
    <cellStyle name="Standaard 14 6 2 4 5" xfId="4931"/>
    <cellStyle name="Standaard 14 6 2 5" xfId="895"/>
    <cellStyle name="Standaard 14 6 2 5 2" xfId="2001"/>
    <cellStyle name="Standaard 14 6 2 5 2 2" xfId="4143"/>
    <cellStyle name="Standaard 14 6 2 5 3" xfId="3092"/>
    <cellStyle name="Standaard 14 6 2 5 4" xfId="5189"/>
    <cellStyle name="Standaard 14 6 2 6" xfId="1474"/>
    <cellStyle name="Standaard 14 6 2 6 2" xfId="3626"/>
    <cellStyle name="Standaard 14 6 2 7" xfId="2575"/>
    <cellStyle name="Standaard 14 6 2 8" xfId="4672"/>
    <cellStyle name="Standaard 14 6 3" xfId="351"/>
    <cellStyle name="Standaard 14 6 3 2" xfId="505"/>
    <cellStyle name="Standaard 14 6 3 2 2" xfId="804"/>
    <cellStyle name="Standaard 14 6 3 2 2 2" xfId="1323"/>
    <cellStyle name="Standaard 14 6 3 2 2 2 2" xfId="2429"/>
    <cellStyle name="Standaard 14 6 3 2 2 2 2 2" xfId="4571"/>
    <cellStyle name="Standaard 14 6 3 2 2 2 3" xfId="3520"/>
    <cellStyle name="Standaard 14 6 3 2 2 2 4" xfId="5617"/>
    <cellStyle name="Standaard 14 6 3 2 2 3" xfId="1912"/>
    <cellStyle name="Standaard 14 6 3 2 2 3 2" xfId="4054"/>
    <cellStyle name="Standaard 14 6 3 2 2 4" xfId="3003"/>
    <cellStyle name="Standaard 14 6 3 2 2 5" xfId="5100"/>
    <cellStyle name="Standaard 14 6 3 2 3" xfId="1064"/>
    <cellStyle name="Standaard 14 6 3 2 3 2" xfId="2170"/>
    <cellStyle name="Standaard 14 6 3 2 3 2 2" xfId="4312"/>
    <cellStyle name="Standaard 14 6 3 2 3 3" xfId="3261"/>
    <cellStyle name="Standaard 14 6 3 2 3 4" xfId="5358"/>
    <cellStyle name="Standaard 14 6 3 2 4" xfId="1649"/>
    <cellStyle name="Standaard 14 6 3 2 4 2" xfId="3795"/>
    <cellStyle name="Standaard 14 6 3 2 5" xfId="2744"/>
    <cellStyle name="Standaard 14 6 3 2 6" xfId="4841"/>
    <cellStyle name="Standaard 14 6 3 3" xfId="678"/>
    <cellStyle name="Standaard 14 6 3 3 2" xfId="1197"/>
    <cellStyle name="Standaard 14 6 3 3 2 2" xfId="2303"/>
    <cellStyle name="Standaard 14 6 3 3 2 2 2" xfId="4445"/>
    <cellStyle name="Standaard 14 6 3 3 2 3" xfId="3394"/>
    <cellStyle name="Standaard 14 6 3 3 2 4" xfId="5491"/>
    <cellStyle name="Standaard 14 6 3 3 3" xfId="1786"/>
    <cellStyle name="Standaard 14 6 3 3 3 2" xfId="3928"/>
    <cellStyle name="Standaard 14 6 3 3 4" xfId="2877"/>
    <cellStyle name="Standaard 14 6 3 3 5" xfId="4974"/>
    <cellStyle name="Standaard 14 6 3 4" xfId="938"/>
    <cellStyle name="Standaard 14 6 3 4 2" xfId="2044"/>
    <cellStyle name="Standaard 14 6 3 4 2 2" xfId="4186"/>
    <cellStyle name="Standaard 14 6 3 4 3" xfId="3135"/>
    <cellStyle name="Standaard 14 6 3 4 4" xfId="5232"/>
    <cellStyle name="Standaard 14 6 3 5" xfId="1519"/>
    <cellStyle name="Standaard 14 6 3 5 2" xfId="3669"/>
    <cellStyle name="Standaard 14 6 3 6" xfId="2618"/>
    <cellStyle name="Standaard 14 6 3 7" xfId="4715"/>
    <cellStyle name="Standaard 14 6 4" xfId="406"/>
    <cellStyle name="Standaard 14 6 4 2" xfId="719"/>
    <cellStyle name="Standaard 14 6 4 2 2" xfId="1238"/>
    <cellStyle name="Standaard 14 6 4 2 2 2" xfId="2344"/>
    <cellStyle name="Standaard 14 6 4 2 2 2 2" xfId="4486"/>
    <cellStyle name="Standaard 14 6 4 2 2 3" xfId="3435"/>
    <cellStyle name="Standaard 14 6 4 2 2 4" xfId="5532"/>
    <cellStyle name="Standaard 14 6 4 2 3" xfId="1827"/>
    <cellStyle name="Standaard 14 6 4 2 3 2" xfId="3969"/>
    <cellStyle name="Standaard 14 6 4 2 4" xfId="2918"/>
    <cellStyle name="Standaard 14 6 4 2 5" xfId="5015"/>
    <cellStyle name="Standaard 14 6 4 3" xfId="979"/>
    <cellStyle name="Standaard 14 6 4 3 2" xfId="2085"/>
    <cellStyle name="Standaard 14 6 4 3 2 2" xfId="4227"/>
    <cellStyle name="Standaard 14 6 4 3 3" xfId="3176"/>
    <cellStyle name="Standaard 14 6 4 3 4" xfId="5273"/>
    <cellStyle name="Standaard 14 6 4 4" xfId="1562"/>
    <cellStyle name="Standaard 14 6 4 4 2" xfId="3710"/>
    <cellStyle name="Standaard 14 6 4 5" xfId="2659"/>
    <cellStyle name="Standaard 14 6 4 6" xfId="4756"/>
    <cellStyle name="Standaard 14 6 5" xfId="418"/>
    <cellStyle name="Standaard 14 6 5 2" xfId="731"/>
    <cellStyle name="Standaard 14 6 5 2 2" xfId="1250"/>
    <cellStyle name="Standaard 14 6 5 2 2 2" xfId="2356"/>
    <cellStyle name="Standaard 14 6 5 2 2 2 2" xfId="4498"/>
    <cellStyle name="Standaard 14 6 5 2 2 3" xfId="3447"/>
    <cellStyle name="Standaard 14 6 5 2 2 4" xfId="5544"/>
    <cellStyle name="Standaard 14 6 5 2 3" xfId="1839"/>
    <cellStyle name="Standaard 14 6 5 2 3 2" xfId="3981"/>
    <cellStyle name="Standaard 14 6 5 2 4" xfId="2930"/>
    <cellStyle name="Standaard 14 6 5 2 5" xfId="5027"/>
    <cellStyle name="Standaard 14 6 5 3" xfId="991"/>
    <cellStyle name="Standaard 14 6 5 3 2" xfId="2097"/>
    <cellStyle name="Standaard 14 6 5 3 2 2" xfId="4239"/>
    <cellStyle name="Standaard 14 6 5 3 3" xfId="3188"/>
    <cellStyle name="Standaard 14 6 5 3 4" xfId="5285"/>
    <cellStyle name="Standaard 14 6 5 4" xfId="1574"/>
    <cellStyle name="Standaard 14 6 5 4 2" xfId="3722"/>
    <cellStyle name="Standaard 14 6 5 5" xfId="2671"/>
    <cellStyle name="Standaard 14 6 5 6" xfId="4768"/>
    <cellStyle name="Standaard 14 6 6" xfId="617"/>
    <cellStyle name="Standaard 14 6 6 2" xfId="1136"/>
    <cellStyle name="Standaard 14 6 6 2 2" xfId="2242"/>
    <cellStyle name="Standaard 14 6 6 2 2 2" xfId="4384"/>
    <cellStyle name="Standaard 14 6 6 2 3" xfId="3333"/>
    <cellStyle name="Standaard 14 6 6 2 4" xfId="5430"/>
    <cellStyle name="Standaard 14 6 6 3" xfId="1725"/>
    <cellStyle name="Standaard 14 6 6 3 2" xfId="3867"/>
    <cellStyle name="Standaard 14 6 6 4" xfId="2816"/>
    <cellStyle name="Standaard 14 6 6 5" xfId="4913"/>
    <cellStyle name="Standaard 14 6 7" xfId="863"/>
    <cellStyle name="Standaard 14 6 7 2" xfId="1971"/>
    <cellStyle name="Standaard 14 6 7 2 2" xfId="4113"/>
    <cellStyle name="Standaard 14 6 7 3" xfId="3062"/>
    <cellStyle name="Standaard 14 6 7 4" xfId="5159"/>
    <cellStyle name="Standaard 14 6 8" xfId="1394"/>
    <cellStyle name="Standaard 14 6 8 2" xfId="2488"/>
    <cellStyle name="Standaard 14 6 8 2 2" xfId="4630"/>
    <cellStyle name="Standaard 14 6 8 3" xfId="3579"/>
    <cellStyle name="Standaard 14 6 8 4" xfId="5676"/>
    <cellStyle name="Standaard 14 6 9" xfId="1420"/>
    <cellStyle name="Standaard 14 6 9 2" xfId="3595"/>
    <cellStyle name="Standaard 14 7" xfId="336"/>
    <cellStyle name="Standaard 14 7 2" xfId="491"/>
    <cellStyle name="Standaard 14 7 2 2" xfId="790"/>
    <cellStyle name="Standaard 14 7 2 2 2" xfId="1309"/>
    <cellStyle name="Standaard 14 7 2 2 2 2" xfId="2415"/>
    <cellStyle name="Standaard 14 7 2 2 2 2 2" xfId="4557"/>
    <cellStyle name="Standaard 14 7 2 2 2 3" xfId="3506"/>
    <cellStyle name="Standaard 14 7 2 2 2 4" xfId="5603"/>
    <cellStyle name="Standaard 14 7 2 2 3" xfId="1898"/>
    <cellStyle name="Standaard 14 7 2 2 3 2" xfId="4040"/>
    <cellStyle name="Standaard 14 7 2 2 4" xfId="2989"/>
    <cellStyle name="Standaard 14 7 2 2 5" xfId="5086"/>
    <cellStyle name="Standaard 14 7 2 3" xfId="1050"/>
    <cellStyle name="Standaard 14 7 2 3 2" xfId="2156"/>
    <cellStyle name="Standaard 14 7 2 3 2 2" xfId="4298"/>
    <cellStyle name="Standaard 14 7 2 3 3" xfId="3247"/>
    <cellStyle name="Standaard 14 7 2 3 4" xfId="5344"/>
    <cellStyle name="Standaard 14 7 2 4" xfId="1635"/>
    <cellStyle name="Standaard 14 7 2 4 2" xfId="3781"/>
    <cellStyle name="Standaard 14 7 2 5" xfId="2730"/>
    <cellStyle name="Standaard 14 7 2 6" xfId="4827"/>
    <cellStyle name="Standaard 14 7 3" xfId="664"/>
    <cellStyle name="Standaard 14 7 3 2" xfId="1183"/>
    <cellStyle name="Standaard 14 7 3 2 2" xfId="2289"/>
    <cellStyle name="Standaard 14 7 3 2 2 2" xfId="4431"/>
    <cellStyle name="Standaard 14 7 3 2 3" xfId="3380"/>
    <cellStyle name="Standaard 14 7 3 2 4" xfId="5477"/>
    <cellStyle name="Standaard 14 7 3 3" xfId="1772"/>
    <cellStyle name="Standaard 14 7 3 3 2" xfId="3914"/>
    <cellStyle name="Standaard 14 7 3 4" xfId="2863"/>
    <cellStyle name="Standaard 14 7 3 5" xfId="4960"/>
    <cellStyle name="Standaard 14 7 4" xfId="924"/>
    <cellStyle name="Standaard 14 7 4 2" xfId="2030"/>
    <cellStyle name="Standaard 14 7 4 2 2" xfId="4172"/>
    <cellStyle name="Standaard 14 7 4 3" xfId="3121"/>
    <cellStyle name="Standaard 14 7 4 4" xfId="5218"/>
    <cellStyle name="Standaard 14 7 5" xfId="1505"/>
    <cellStyle name="Standaard 14 7 5 2" xfId="3655"/>
    <cellStyle name="Standaard 14 7 6" xfId="2604"/>
    <cellStyle name="Standaard 14 7 7" xfId="4701"/>
    <cellStyle name="Standaard 14 8" xfId="603"/>
    <cellStyle name="Standaard 14 8 2" xfId="1122"/>
    <cellStyle name="Standaard 14 8 2 2" xfId="2228"/>
    <cellStyle name="Standaard 14 8 2 2 2" xfId="4370"/>
    <cellStyle name="Standaard 14 8 2 3" xfId="3319"/>
    <cellStyle name="Standaard 14 8 2 4" xfId="5416"/>
    <cellStyle name="Standaard 14 8 3" xfId="1711"/>
    <cellStyle name="Standaard 14 8 3 2" xfId="3853"/>
    <cellStyle name="Standaard 14 8 4" xfId="2802"/>
    <cellStyle name="Standaard 14 8 5" xfId="4899"/>
    <cellStyle name="Standaard 15" xfId="53"/>
    <cellStyle name="Standaard 15 2" xfId="57"/>
    <cellStyle name="Standaard 16" xfId="34"/>
    <cellStyle name="Standaard 16 10" xfId="1421"/>
    <cellStyle name="Standaard 16 10 2" xfId="3596"/>
    <cellStyle name="Standaard 16 11" xfId="2545"/>
    <cellStyle name="Standaard 16 12" xfId="4643"/>
    <cellStyle name="Standaard 16 2" xfId="68"/>
    <cellStyle name="Standaard 16 2 2" xfId="313"/>
    <cellStyle name="Standaard 16 2 2 2" xfId="384"/>
    <cellStyle name="Standaard 16 2 2 2 2" xfId="535"/>
    <cellStyle name="Standaard 16 2 2 2 2 2" xfId="834"/>
    <cellStyle name="Standaard 16 2 2 2 2 2 2" xfId="1353"/>
    <cellStyle name="Standaard 16 2 2 2 2 2 2 2" xfId="2459"/>
    <cellStyle name="Standaard 16 2 2 2 2 2 2 2 2" xfId="4601"/>
    <cellStyle name="Standaard 16 2 2 2 2 2 2 3" xfId="3550"/>
    <cellStyle name="Standaard 16 2 2 2 2 2 2 4" xfId="5647"/>
    <cellStyle name="Standaard 16 2 2 2 2 2 3" xfId="1942"/>
    <cellStyle name="Standaard 16 2 2 2 2 2 3 2" xfId="4084"/>
    <cellStyle name="Standaard 16 2 2 2 2 2 4" xfId="3033"/>
    <cellStyle name="Standaard 16 2 2 2 2 2 5" xfId="5130"/>
    <cellStyle name="Standaard 16 2 2 2 2 3" xfId="1094"/>
    <cellStyle name="Standaard 16 2 2 2 2 3 2" xfId="2200"/>
    <cellStyle name="Standaard 16 2 2 2 2 3 2 2" xfId="4342"/>
    <cellStyle name="Standaard 16 2 2 2 2 3 3" xfId="3291"/>
    <cellStyle name="Standaard 16 2 2 2 2 3 4" xfId="5388"/>
    <cellStyle name="Standaard 16 2 2 2 2 4" xfId="1679"/>
    <cellStyle name="Standaard 16 2 2 2 2 4 2" xfId="3825"/>
    <cellStyle name="Standaard 16 2 2 2 2 5" xfId="2774"/>
    <cellStyle name="Standaard 16 2 2 2 2 6" xfId="4871"/>
    <cellStyle name="Standaard 16 2 2 2 3" xfId="708"/>
    <cellStyle name="Standaard 16 2 2 2 3 2" xfId="1227"/>
    <cellStyle name="Standaard 16 2 2 2 3 2 2" xfId="2333"/>
    <cellStyle name="Standaard 16 2 2 2 3 2 2 2" xfId="4475"/>
    <cellStyle name="Standaard 16 2 2 2 3 2 3" xfId="3424"/>
    <cellStyle name="Standaard 16 2 2 2 3 2 4" xfId="5521"/>
    <cellStyle name="Standaard 16 2 2 2 3 3" xfId="1816"/>
    <cellStyle name="Standaard 16 2 2 2 3 3 2" xfId="3958"/>
    <cellStyle name="Standaard 16 2 2 2 3 4" xfId="2907"/>
    <cellStyle name="Standaard 16 2 2 2 3 5" xfId="5004"/>
    <cellStyle name="Standaard 16 2 2 2 4" xfId="968"/>
    <cellStyle name="Standaard 16 2 2 2 4 2" xfId="2074"/>
    <cellStyle name="Standaard 16 2 2 2 4 2 2" xfId="4216"/>
    <cellStyle name="Standaard 16 2 2 2 4 3" xfId="3165"/>
    <cellStyle name="Standaard 16 2 2 2 4 4" xfId="5262"/>
    <cellStyle name="Standaard 16 2 2 2 5" xfId="1550"/>
    <cellStyle name="Standaard 16 2 2 2 5 2" xfId="3699"/>
    <cellStyle name="Standaard 16 2 2 2 6" xfId="2648"/>
    <cellStyle name="Standaard 16 2 2 2 7" xfId="4745"/>
    <cellStyle name="Standaard 16 2 2 3" xfId="474"/>
    <cellStyle name="Standaard 16 2 2 3 2" xfId="773"/>
    <cellStyle name="Standaard 16 2 2 3 2 2" xfId="1292"/>
    <cellStyle name="Standaard 16 2 2 3 2 2 2" xfId="2398"/>
    <cellStyle name="Standaard 16 2 2 3 2 2 2 2" xfId="4540"/>
    <cellStyle name="Standaard 16 2 2 3 2 2 3" xfId="3489"/>
    <cellStyle name="Standaard 16 2 2 3 2 2 4" xfId="5586"/>
    <cellStyle name="Standaard 16 2 2 3 2 3" xfId="1881"/>
    <cellStyle name="Standaard 16 2 2 3 2 3 2" xfId="4023"/>
    <cellStyle name="Standaard 16 2 2 3 2 4" xfId="2972"/>
    <cellStyle name="Standaard 16 2 2 3 2 5" xfId="5069"/>
    <cellStyle name="Standaard 16 2 2 3 3" xfId="1033"/>
    <cellStyle name="Standaard 16 2 2 3 3 2" xfId="2139"/>
    <cellStyle name="Standaard 16 2 2 3 3 2 2" xfId="4281"/>
    <cellStyle name="Standaard 16 2 2 3 3 3" xfId="3230"/>
    <cellStyle name="Standaard 16 2 2 3 3 4" xfId="5327"/>
    <cellStyle name="Standaard 16 2 2 3 4" xfId="1618"/>
    <cellStyle name="Standaard 16 2 2 3 4 2" xfId="3764"/>
    <cellStyle name="Standaard 16 2 2 3 5" xfId="2713"/>
    <cellStyle name="Standaard 16 2 2 3 6" xfId="4810"/>
    <cellStyle name="Standaard 16 2 2 4" xfId="647"/>
    <cellStyle name="Standaard 16 2 2 4 2" xfId="1166"/>
    <cellStyle name="Standaard 16 2 2 4 2 2" xfId="2272"/>
    <cellStyle name="Standaard 16 2 2 4 2 2 2" xfId="4414"/>
    <cellStyle name="Standaard 16 2 2 4 2 3" xfId="3363"/>
    <cellStyle name="Standaard 16 2 2 4 2 4" xfId="5460"/>
    <cellStyle name="Standaard 16 2 2 4 3" xfId="1755"/>
    <cellStyle name="Standaard 16 2 2 4 3 2" xfId="3897"/>
    <cellStyle name="Standaard 16 2 2 4 4" xfId="2846"/>
    <cellStyle name="Standaard 16 2 2 4 5" xfId="4943"/>
    <cellStyle name="Standaard 16 2 2 5" xfId="907"/>
    <cellStyle name="Standaard 16 2 2 5 2" xfId="2013"/>
    <cellStyle name="Standaard 16 2 2 5 2 2" xfId="4155"/>
    <cellStyle name="Standaard 16 2 2 5 3" xfId="3104"/>
    <cellStyle name="Standaard 16 2 2 5 4" xfId="5201"/>
    <cellStyle name="Standaard 16 2 2 6" xfId="1486"/>
    <cellStyle name="Standaard 16 2 2 6 2" xfId="3638"/>
    <cellStyle name="Standaard 16 2 2 7" xfId="2587"/>
    <cellStyle name="Standaard 16 2 2 8" xfId="4684"/>
    <cellStyle name="Standaard 16 2 3" xfId="352"/>
    <cellStyle name="Standaard 16 2 3 2" xfId="506"/>
    <cellStyle name="Standaard 16 2 3 2 2" xfId="805"/>
    <cellStyle name="Standaard 16 2 3 2 2 2" xfId="1324"/>
    <cellStyle name="Standaard 16 2 3 2 2 2 2" xfId="2430"/>
    <cellStyle name="Standaard 16 2 3 2 2 2 2 2" xfId="4572"/>
    <cellStyle name="Standaard 16 2 3 2 2 2 3" xfId="3521"/>
    <cellStyle name="Standaard 16 2 3 2 2 2 4" xfId="5618"/>
    <cellStyle name="Standaard 16 2 3 2 2 3" xfId="1913"/>
    <cellStyle name="Standaard 16 2 3 2 2 3 2" xfId="4055"/>
    <cellStyle name="Standaard 16 2 3 2 2 4" xfId="3004"/>
    <cellStyle name="Standaard 16 2 3 2 2 5" xfId="5101"/>
    <cellStyle name="Standaard 16 2 3 2 3" xfId="1065"/>
    <cellStyle name="Standaard 16 2 3 2 3 2" xfId="2171"/>
    <cellStyle name="Standaard 16 2 3 2 3 2 2" xfId="4313"/>
    <cellStyle name="Standaard 16 2 3 2 3 3" xfId="3262"/>
    <cellStyle name="Standaard 16 2 3 2 3 4" xfId="5359"/>
    <cellStyle name="Standaard 16 2 3 2 4" xfId="1650"/>
    <cellStyle name="Standaard 16 2 3 2 4 2" xfId="3796"/>
    <cellStyle name="Standaard 16 2 3 2 5" xfId="2745"/>
    <cellStyle name="Standaard 16 2 3 2 6" xfId="4842"/>
    <cellStyle name="Standaard 16 2 3 3" xfId="679"/>
    <cellStyle name="Standaard 16 2 3 3 2" xfId="1198"/>
    <cellStyle name="Standaard 16 2 3 3 2 2" xfId="2304"/>
    <cellStyle name="Standaard 16 2 3 3 2 2 2" xfId="4446"/>
    <cellStyle name="Standaard 16 2 3 3 2 3" xfId="3395"/>
    <cellStyle name="Standaard 16 2 3 3 2 4" xfId="5492"/>
    <cellStyle name="Standaard 16 2 3 3 3" xfId="1787"/>
    <cellStyle name="Standaard 16 2 3 3 3 2" xfId="3929"/>
    <cellStyle name="Standaard 16 2 3 3 4" xfId="2878"/>
    <cellStyle name="Standaard 16 2 3 3 5" xfId="4975"/>
    <cellStyle name="Standaard 16 2 3 4" xfId="939"/>
    <cellStyle name="Standaard 16 2 3 4 2" xfId="2045"/>
    <cellStyle name="Standaard 16 2 3 4 2 2" xfId="4187"/>
    <cellStyle name="Standaard 16 2 3 4 3" xfId="3136"/>
    <cellStyle name="Standaard 16 2 3 4 4" xfId="5233"/>
    <cellStyle name="Standaard 16 2 3 5" xfId="1520"/>
    <cellStyle name="Standaard 16 2 3 5 2" xfId="3670"/>
    <cellStyle name="Standaard 16 2 3 6" xfId="2619"/>
    <cellStyle name="Standaard 16 2 3 7" xfId="4716"/>
    <cellStyle name="Standaard 16 2 4" xfId="437"/>
    <cellStyle name="Standaard 16 2 4 2" xfId="744"/>
    <cellStyle name="Standaard 16 2 4 2 2" xfId="1263"/>
    <cellStyle name="Standaard 16 2 4 2 2 2" xfId="2369"/>
    <cellStyle name="Standaard 16 2 4 2 2 2 2" xfId="4511"/>
    <cellStyle name="Standaard 16 2 4 2 2 3" xfId="3460"/>
    <cellStyle name="Standaard 16 2 4 2 2 4" xfId="5557"/>
    <cellStyle name="Standaard 16 2 4 2 3" xfId="1852"/>
    <cellStyle name="Standaard 16 2 4 2 3 2" xfId="3994"/>
    <cellStyle name="Standaard 16 2 4 2 4" xfId="2943"/>
    <cellStyle name="Standaard 16 2 4 2 5" xfId="5040"/>
    <cellStyle name="Standaard 16 2 4 3" xfId="1004"/>
    <cellStyle name="Standaard 16 2 4 3 2" xfId="2110"/>
    <cellStyle name="Standaard 16 2 4 3 2 2" xfId="4252"/>
    <cellStyle name="Standaard 16 2 4 3 3" xfId="3201"/>
    <cellStyle name="Standaard 16 2 4 3 4" xfId="5298"/>
    <cellStyle name="Standaard 16 2 4 4" xfId="1587"/>
    <cellStyle name="Standaard 16 2 4 4 2" xfId="3735"/>
    <cellStyle name="Standaard 16 2 4 5" xfId="2684"/>
    <cellStyle name="Standaard 16 2 4 6" xfId="4781"/>
    <cellStyle name="Standaard 16 2 5" xfId="618"/>
    <cellStyle name="Standaard 16 2 5 2" xfId="1137"/>
    <cellStyle name="Standaard 16 2 5 2 2" xfId="2243"/>
    <cellStyle name="Standaard 16 2 5 2 2 2" xfId="4385"/>
    <cellStyle name="Standaard 16 2 5 2 3" xfId="3334"/>
    <cellStyle name="Standaard 16 2 5 2 4" xfId="5431"/>
    <cellStyle name="Standaard 16 2 5 3" xfId="1726"/>
    <cellStyle name="Standaard 16 2 5 3 2" xfId="3868"/>
    <cellStyle name="Standaard 16 2 5 4" xfId="2817"/>
    <cellStyle name="Standaard 16 2 5 5" xfId="4914"/>
    <cellStyle name="Standaard 16 2 6" xfId="878"/>
    <cellStyle name="Standaard 16 2 6 2" xfId="1984"/>
    <cellStyle name="Standaard 16 2 6 2 2" xfId="4126"/>
    <cellStyle name="Standaard 16 2 6 3" xfId="3075"/>
    <cellStyle name="Standaard 16 2 6 4" xfId="5172"/>
    <cellStyle name="Standaard 16 2 7" xfId="1436"/>
    <cellStyle name="Standaard 16 2 7 2" xfId="3609"/>
    <cellStyle name="Standaard 16 2 8" xfId="2558"/>
    <cellStyle name="Standaard 16 2 9" xfId="4655"/>
    <cellStyle name="Standaard 16 3" xfId="300"/>
    <cellStyle name="Standaard 16 3 2" xfId="373"/>
    <cellStyle name="Standaard 16 3 2 2" xfId="524"/>
    <cellStyle name="Standaard 16 3 2 2 2" xfId="823"/>
    <cellStyle name="Standaard 16 3 2 2 2 2" xfId="1342"/>
    <cellStyle name="Standaard 16 3 2 2 2 2 2" xfId="2448"/>
    <cellStyle name="Standaard 16 3 2 2 2 2 2 2" xfId="4590"/>
    <cellStyle name="Standaard 16 3 2 2 2 2 3" xfId="3539"/>
    <cellStyle name="Standaard 16 3 2 2 2 2 4" xfId="5636"/>
    <cellStyle name="Standaard 16 3 2 2 2 3" xfId="1931"/>
    <cellStyle name="Standaard 16 3 2 2 2 3 2" xfId="4073"/>
    <cellStyle name="Standaard 16 3 2 2 2 4" xfId="3022"/>
    <cellStyle name="Standaard 16 3 2 2 2 5" xfId="5119"/>
    <cellStyle name="Standaard 16 3 2 2 3" xfId="1083"/>
    <cellStyle name="Standaard 16 3 2 2 3 2" xfId="2189"/>
    <cellStyle name="Standaard 16 3 2 2 3 2 2" xfId="4331"/>
    <cellStyle name="Standaard 16 3 2 2 3 3" xfId="3280"/>
    <cellStyle name="Standaard 16 3 2 2 3 4" xfId="5377"/>
    <cellStyle name="Standaard 16 3 2 2 4" xfId="1668"/>
    <cellStyle name="Standaard 16 3 2 2 4 2" xfId="3814"/>
    <cellStyle name="Standaard 16 3 2 2 5" xfId="2763"/>
    <cellStyle name="Standaard 16 3 2 2 6" xfId="4860"/>
    <cellStyle name="Standaard 16 3 2 3" xfId="697"/>
    <cellStyle name="Standaard 16 3 2 3 2" xfId="1216"/>
    <cellStyle name="Standaard 16 3 2 3 2 2" xfId="2322"/>
    <cellStyle name="Standaard 16 3 2 3 2 2 2" xfId="4464"/>
    <cellStyle name="Standaard 16 3 2 3 2 3" xfId="3413"/>
    <cellStyle name="Standaard 16 3 2 3 2 4" xfId="5510"/>
    <cellStyle name="Standaard 16 3 2 3 3" xfId="1805"/>
    <cellStyle name="Standaard 16 3 2 3 3 2" xfId="3947"/>
    <cellStyle name="Standaard 16 3 2 3 4" xfId="2896"/>
    <cellStyle name="Standaard 16 3 2 3 5" xfId="4993"/>
    <cellStyle name="Standaard 16 3 2 4" xfId="957"/>
    <cellStyle name="Standaard 16 3 2 4 2" xfId="2063"/>
    <cellStyle name="Standaard 16 3 2 4 2 2" xfId="4205"/>
    <cellStyle name="Standaard 16 3 2 4 3" xfId="3154"/>
    <cellStyle name="Standaard 16 3 2 4 4" xfId="5251"/>
    <cellStyle name="Standaard 16 3 2 5" xfId="1539"/>
    <cellStyle name="Standaard 16 3 2 5 2" xfId="3688"/>
    <cellStyle name="Standaard 16 3 2 6" xfId="2637"/>
    <cellStyle name="Standaard 16 3 2 7" xfId="4734"/>
    <cellStyle name="Standaard 16 3 3" xfId="463"/>
    <cellStyle name="Standaard 16 3 3 2" xfId="762"/>
    <cellStyle name="Standaard 16 3 3 2 2" xfId="1281"/>
    <cellStyle name="Standaard 16 3 3 2 2 2" xfId="2387"/>
    <cellStyle name="Standaard 16 3 3 2 2 2 2" xfId="4529"/>
    <cellStyle name="Standaard 16 3 3 2 2 3" xfId="3478"/>
    <cellStyle name="Standaard 16 3 3 2 2 4" xfId="5575"/>
    <cellStyle name="Standaard 16 3 3 2 3" xfId="1870"/>
    <cellStyle name="Standaard 16 3 3 2 3 2" xfId="4012"/>
    <cellStyle name="Standaard 16 3 3 2 4" xfId="2961"/>
    <cellStyle name="Standaard 16 3 3 2 5" xfId="5058"/>
    <cellStyle name="Standaard 16 3 3 3" xfId="1022"/>
    <cellStyle name="Standaard 16 3 3 3 2" xfId="2128"/>
    <cellStyle name="Standaard 16 3 3 3 2 2" xfId="4270"/>
    <cellStyle name="Standaard 16 3 3 3 3" xfId="3219"/>
    <cellStyle name="Standaard 16 3 3 3 4" xfId="5316"/>
    <cellStyle name="Standaard 16 3 3 4" xfId="1607"/>
    <cellStyle name="Standaard 16 3 3 4 2" xfId="3753"/>
    <cellStyle name="Standaard 16 3 3 5" xfId="2702"/>
    <cellStyle name="Standaard 16 3 3 6" xfId="4799"/>
    <cellStyle name="Standaard 16 3 4" xfId="636"/>
    <cellStyle name="Standaard 16 3 4 2" xfId="1155"/>
    <cellStyle name="Standaard 16 3 4 2 2" xfId="2261"/>
    <cellStyle name="Standaard 16 3 4 2 2 2" xfId="4403"/>
    <cellStyle name="Standaard 16 3 4 2 3" xfId="3352"/>
    <cellStyle name="Standaard 16 3 4 2 4" xfId="5449"/>
    <cellStyle name="Standaard 16 3 4 3" xfId="1744"/>
    <cellStyle name="Standaard 16 3 4 3 2" xfId="3886"/>
    <cellStyle name="Standaard 16 3 4 4" xfId="2835"/>
    <cellStyle name="Standaard 16 3 4 5" xfId="4932"/>
    <cellStyle name="Standaard 16 3 5" xfId="896"/>
    <cellStyle name="Standaard 16 3 5 2" xfId="2002"/>
    <cellStyle name="Standaard 16 3 5 2 2" xfId="4144"/>
    <cellStyle name="Standaard 16 3 5 3" xfId="3093"/>
    <cellStyle name="Standaard 16 3 5 4" xfId="5190"/>
    <cellStyle name="Standaard 16 3 6" xfId="1475"/>
    <cellStyle name="Standaard 16 3 6 2" xfId="3627"/>
    <cellStyle name="Standaard 16 3 7" xfId="2576"/>
    <cellStyle name="Standaard 16 3 8" xfId="4673"/>
    <cellStyle name="Standaard 16 4" xfId="337"/>
    <cellStyle name="Standaard 16 4 2" xfId="492"/>
    <cellStyle name="Standaard 16 4 2 2" xfId="791"/>
    <cellStyle name="Standaard 16 4 2 2 2" xfId="1310"/>
    <cellStyle name="Standaard 16 4 2 2 2 2" xfId="2416"/>
    <cellStyle name="Standaard 16 4 2 2 2 2 2" xfId="4558"/>
    <cellStyle name="Standaard 16 4 2 2 2 3" xfId="3507"/>
    <cellStyle name="Standaard 16 4 2 2 2 4" xfId="5604"/>
    <cellStyle name="Standaard 16 4 2 2 3" xfId="1899"/>
    <cellStyle name="Standaard 16 4 2 2 3 2" xfId="4041"/>
    <cellStyle name="Standaard 16 4 2 2 4" xfId="2990"/>
    <cellStyle name="Standaard 16 4 2 2 5" xfId="5087"/>
    <cellStyle name="Standaard 16 4 2 3" xfId="1051"/>
    <cellStyle name="Standaard 16 4 2 3 2" xfId="2157"/>
    <cellStyle name="Standaard 16 4 2 3 2 2" xfId="4299"/>
    <cellStyle name="Standaard 16 4 2 3 3" xfId="3248"/>
    <cellStyle name="Standaard 16 4 2 3 4" xfId="5345"/>
    <cellStyle name="Standaard 16 4 2 4" xfId="1636"/>
    <cellStyle name="Standaard 16 4 2 4 2" xfId="3782"/>
    <cellStyle name="Standaard 16 4 2 5" xfId="2731"/>
    <cellStyle name="Standaard 16 4 2 6" xfId="4828"/>
    <cellStyle name="Standaard 16 4 3" xfId="665"/>
    <cellStyle name="Standaard 16 4 3 2" xfId="1184"/>
    <cellStyle name="Standaard 16 4 3 2 2" xfId="2290"/>
    <cellStyle name="Standaard 16 4 3 2 2 2" xfId="4432"/>
    <cellStyle name="Standaard 16 4 3 2 3" xfId="3381"/>
    <cellStyle name="Standaard 16 4 3 2 4" xfId="5478"/>
    <cellStyle name="Standaard 16 4 3 3" xfId="1773"/>
    <cellStyle name="Standaard 16 4 3 3 2" xfId="3915"/>
    <cellStyle name="Standaard 16 4 3 4" xfId="2864"/>
    <cellStyle name="Standaard 16 4 3 5" xfId="4961"/>
    <cellStyle name="Standaard 16 4 4" xfId="925"/>
    <cellStyle name="Standaard 16 4 4 2" xfId="2031"/>
    <cellStyle name="Standaard 16 4 4 2 2" xfId="4173"/>
    <cellStyle name="Standaard 16 4 4 3" xfId="3122"/>
    <cellStyle name="Standaard 16 4 4 4" xfId="5219"/>
    <cellStyle name="Standaard 16 4 5" xfId="1506"/>
    <cellStyle name="Standaard 16 4 5 2" xfId="3656"/>
    <cellStyle name="Standaard 16 4 6" xfId="2605"/>
    <cellStyle name="Standaard 16 4 7" xfId="4702"/>
    <cellStyle name="Standaard 16 5" xfId="407"/>
    <cellStyle name="Standaard 16 5 2" xfId="720"/>
    <cellStyle name="Standaard 16 5 2 2" xfId="1239"/>
    <cellStyle name="Standaard 16 5 2 2 2" xfId="2345"/>
    <cellStyle name="Standaard 16 5 2 2 2 2" xfId="4487"/>
    <cellStyle name="Standaard 16 5 2 2 3" xfId="3436"/>
    <cellStyle name="Standaard 16 5 2 2 4" xfId="5533"/>
    <cellStyle name="Standaard 16 5 2 3" xfId="1828"/>
    <cellStyle name="Standaard 16 5 2 3 2" xfId="3970"/>
    <cellStyle name="Standaard 16 5 2 4" xfId="2919"/>
    <cellStyle name="Standaard 16 5 2 5" xfId="5016"/>
    <cellStyle name="Standaard 16 5 3" xfId="980"/>
    <cellStyle name="Standaard 16 5 3 2" xfId="2086"/>
    <cellStyle name="Standaard 16 5 3 2 2" xfId="4228"/>
    <cellStyle name="Standaard 16 5 3 3" xfId="3177"/>
    <cellStyle name="Standaard 16 5 3 4" xfId="5274"/>
    <cellStyle name="Standaard 16 5 4" xfId="1563"/>
    <cellStyle name="Standaard 16 5 4 2" xfId="3711"/>
    <cellStyle name="Standaard 16 5 5" xfId="2660"/>
    <cellStyle name="Standaard 16 5 6" xfId="4757"/>
    <cellStyle name="Standaard 16 6" xfId="419"/>
    <cellStyle name="Standaard 16 6 2" xfId="732"/>
    <cellStyle name="Standaard 16 6 2 2" xfId="1251"/>
    <cellStyle name="Standaard 16 6 2 2 2" xfId="2357"/>
    <cellStyle name="Standaard 16 6 2 2 2 2" xfId="4499"/>
    <cellStyle name="Standaard 16 6 2 2 3" xfId="3448"/>
    <cellStyle name="Standaard 16 6 2 2 4" xfId="5545"/>
    <cellStyle name="Standaard 16 6 2 3" xfId="1840"/>
    <cellStyle name="Standaard 16 6 2 3 2" xfId="3982"/>
    <cellStyle name="Standaard 16 6 2 4" xfId="2931"/>
    <cellStyle name="Standaard 16 6 2 5" xfId="5028"/>
    <cellStyle name="Standaard 16 6 3" xfId="992"/>
    <cellStyle name="Standaard 16 6 3 2" xfId="2098"/>
    <cellStyle name="Standaard 16 6 3 2 2" xfId="4240"/>
    <cellStyle name="Standaard 16 6 3 3" xfId="3189"/>
    <cellStyle name="Standaard 16 6 3 4" xfId="5286"/>
    <cellStyle name="Standaard 16 6 4" xfId="1575"/>
    <cellStyle name="Standaard 16 6 4 2" xfId="3723"/>
    <cellStyle name="Standaard 16 6 5" xfId="2672"/>
    <cellStyle name="Standaard 16 6 6" xfId="4769"/>
    <cellStyle name="Standaard 16 7" xfId="604"/>
    <cellStyle name="Standaard 16 7 2" xfId="1123"/>
    <cellStyle name="Standaard 16 7 2 2" xfId="2229"/>
    <cellStyle name="Standaard 16 7 2 2 2" xfId="4371"/>
    <cellStyle name="Standaard 16 7 2 3" xfId="3320"/>
    <cellStyle name="Standaard 16 7 2 4" xfId="5417"/>
    <cellStyle name="Standaard 16 7 3" xfId="1712"/>
    <cellStyle name="Standaard 16 7 3 2" xfId="3854"/>
    <cellStyle name="Standaard 16 7 4" xfId="2803"/>
    <cellStyle name="Standaard 16 7 5" xfId="4900"/>
    <cellStyle name="Standaard 16 8" xfId="864"/>
    <cellStyle name="Standaard 16 8 2" xfId="1972"/>
    <cellStyle name="Standaard 16 8 2 2" xfId="4114"/>
    <cellStyle name="Standaard 16 8 3" xfId="3063"/>
    <cellStyle name="Standaard 16 8 4" xfId="5160"/>
    <cellStyle name="Standaard 16 9" xfId="1395"/>
    <cellStyle name="Standaard 16 9 2" xfId="2489"/>
    <cellStyle name="Standaard 16 9 2 2" xfId="4631"/>
    <cellStyle name="Standaard 16 9 3" xfId="3580"/>
    <cellStyle name="Standaard 16 9 4" xfId="5677"/>
    <cellStyle name="Standaard 17" xfId="59"/>
    <cellStyle name="Standaard 17 10" xfId="1427"/>
    <cellStyle name="Standaard 17 10 2" xfId="3600"/>
    <cellStyle name="Standaard 17 11" xfId="2549"/>
    <cellStyle name="Standaard 17 12" xfId="4647"/>
    <cellStyle name="Standaard 17 2" xfId="72"/>
    <cellStyle name="Standaard 17 2 2" xfId="317"/>
    <cellStyle name="Standaard 17 2 2 2" xfId="388"/>
    <cellStyle name="Standaard 17 2 2 2 2" xfId="539"/>
    <cellStyle name="Standaard 17 2 2 2 2 2" xfId="838"/>
    <cellStyle name="Standaard 17 2 2 2 2 2 2" xfId="1357"/>
    <cellStyle name="Standaard 17 2 2 2 2 2 2 2" xfId="2463"/>
    <cellStyle name="Standaard 17 2 2 2 2 2 2 2 2" xfId="4605"/>
    <cellStyle name="Standaard 17 2 2 2 2 2 2 3" xfId="3554"/>
    <cellStyle name="Standaard 17 2 2 2 2 2 2 4" xfId="5651"/>
    <cellStyle name="Standaard 17 2 2 2 2 2 3" xfId="1946"/>
    <cellStyle name="Standaard 17 2 2 2 2 2 3 2" xfId="4088"/>
    <cellStyle name="Standaard 17 2 2 2 2 2 4" xfId="3037"/>
    <cellStyle name="Standaard 17 2 2 2 2 2 5" xfId="5134"/>
    <cellStyle name="Standaard 17 2 2 2 2 3" xfId="1098"/>
    <cellStyle name="Standaard 17 2 2 2 2 3 2" xfId="2204"/>
    <cellStyle name="Standaard 17 2 2 2 2 3 2 2" xfId="4346"/>
    <cellStyle name="Standaard 17 2 2 2 2 3 3" xfId="3295"/>
    <cellStyle name="Standaard 17 2 2 2 2 3 4" xfId="5392"/>
    <cellStyle name="Standaard 17 2 2 2 2 4" xfId="1683"/>
    <cellStyle name="Standaard 17 2 2 2 2 4 2" xfId="3829"/>
    <cellStyle name="Standaard 17 2 2 2 2 5" xfId="2778"/>
    <cellStyle name="Standaard 17 2 2 2 2 6" xfId="4875"/>
    <cellStyle name="Standaard 17 2 2 2 3" xfId="712"/>
    <cellStyle name="Standaard 17 2 2 2 3 2" xfId="1231"/>
    <cellStyle name="Standaard 17 2 2 2 3 2 2" xfId="2337"/>
    <cellStyle name="Standaard 17 2 2 2 3 2 2 2" xfId="4479"/>
    <cellStyle name="Standaard 17 2 2 2 3 2 3" xfId="3428"/>
    <cellStyle name="Standaard 17 2 2 2 3 2 4" xfId="5525"/>
    <cellStyle name="Standaard 17 2 2 2 3 3" xfId="1820"/>
    <cellStyle name="Standaard 17 2 2 2 3 3 2" xfId="3962"/>
    <cellStyle name="Standaard 17 2 2 2 3 4" xfId="2911"/>
    <cellStyle name="Standaard 17 2 2 2 3 5" xfId="5008"/>
    <cellStyle name="Standaard 17 2 2 2 4" xfId="972"/>
    <cellStyle name="Standaard 17 2 2 2 4 2" xfId="2078"/>
    <cellStyle name="Standaard 17 2 2 2 4 2 2" xfId="4220"/>
    <cellStyle name="Standaard 17 2 2 2 4 3" xfId="3169"/>
    <cellStyle name="Standaard 17 2 2 2 4 4" xfId="5266"/>
    <cellStyle name="Standaard 17 2 2 2 5" xfId="1554"/>
    <cellStyle name="Standaard 17 2 2 2 5 2" xfId="3703"/>
    <cellStyle name="Standaard 17 2 2 2 6" xfId="2652"/>
    <cellStyle name="Standaard 17 2 2 2 7" xfId="4749"/>
    <cellStyle name="Standaard 17 2 2 3" xfId="478"/>
    <cellStyle name="Standaard 17 2 2 3 2" xfId="777"/>
    <cellStyle name="Standaard 17 2 2 3 2 2" xfId="1296"/>
    <cellStyle name="Standaard 17 2 2 3 2 2 2" xfId="2402"/>
    <cellStyle name="Standaard 17 2 2 3 2 2 2 2" xfId="4544"/>
    <cellStyle name="Standaard 17 2 2 3 2 2 3" xfId="3493"/>
    <cellStyle name="Standaard 17 2 2 3 2 2 4" xfId="5590"/>
    <cellStyle name="Standaard 17 2 2 3 2 3" xfId="1885"/>
    <cellStyle name="Standaard 17 2 2 3 2 3 2" xfId="4027"/>
    <cellStyle name="Standaard 17 2 2 3 2 4" xfId="2976"/>
    <cellStyle name="Standaard 17 2 2 3 2 5" xfId="5073"/>
    <cellStyle name="Standaard 17 2 2 3 3" xfId="1037"/>
    <cellStyle name="Standaard 17 2 2 3 3 2" xfId="2143"/>
    <cellStyle name="Standaard 17 2 2 3 3 2 2" xfId="4285"/>
    <cellStyle name="Standaard 17 2 2 3 3 3" xfId="3234"/>
    <cellStyle name="Standaard 17 2 2 3 3 4" xfId="5331"/>
    <cellStyle name="Standaard 17 2 2 3 4" xfId="1622"/>
    <cellStyle name="Standaard 17 2 2 3 4 2" xfId="3768"/>
    <cellStyle name="Standaard 17 2 2 3 5" xfId="2717"/>
    <cellStyle name="Standaard 17 2 2 3 6" xfId="4814"/>
    <cellStyle name="Standaard 17 2 2 4" xfId="651"/>
    <cellStyle name="Standaard 17 2 2 4 2" xfId="1170"/>
    <cellStyle name="Standaard 17 2 2 4 2 2" xfId="2276"/>
    <cellStyle name="Standaard 17 2 2 4 2 2 2" xfId="4418"/>
    <cellStyle name="Standaard 17 2 2 4 2 3" xfId="3367"/>
    <cellStyle name="Standaard 17 2 2 4 2 4" xfId="5464"/>
    <cellStyle name="Standaard 17 2 2 4 3" xfId="1759"/>
    <cellStyle name="Standaard 17 2 2 4 3 2" xfId="3901"/>
    <cellStyle name="Standaard 17 2 2 4 4" xfId="2850"/>
    <cellStyle name="Standaard 17 2 2 4 5" xfId="4947"/>
    <cellStyle name="Standaard 17 2 2 5" xfId="911"/>
    <cellStyle name="Standaard 17 2 2 5 2" xfId="2017"/>
    <cellStyle name="Standaard 17 2 2 5 2 2" xfId="4159"/>
    <cellStyle name="Standaard 17 2 2 5 3" xfId="3108"/>
    <cellStyle name="Standaard 17 2 2 5 4" xfId="5205"/>
    <cellStyle name="Standaard 17 2 2 6" xfId="1490"/>
    <cellStyle name="Standaard 17 2 2 6 2" xfId="3642"/>
    <cellStyle name="Standaard 17 2 2 7" xfId="2591"/>
    <cellStyle name="Standaard 17 2 2 8" xfId="4688"/>
    <cellStyle name="Standaard 17 2 3" xfId="356"/>
    <cellStyle name="Standaard 17 2 3 2" xfId="510"/>
    <cellStyle name="Standaard 17 2 3 2 2" xfId="809"/>
    <cellStyle name="Standaard 17 2 3 2 2 2" xfId="1328"/>
    <cellStyle name="Standaard 17 2 3 2 2 2 2" xfId="2434"/>
    <cellStyle name="Standaard 17 2 3 2 2 2 2 2" xfId="4576"/>
    <cellStyle name="Standaard 17 2 3 2 2 2 3" xfId="3525"/>
    <cellStyle name="Standaard 17 2 3 2 2 2 4" xfId="5622"/>
    <cellStyle name="Standaard 17 2 3 2 2 3" xfId="1917"/>
    <cellStyle name="Standaard 17 2 3 2 2 3 2" xfId="4059"/>
    <cellStyle name="Standaard 17 2 3 2 2 4" xfId="3008"/>
    <cellStyle name="Standaard 17 2 3 2 2 5" xfId="5105"/>
    <cellStyle name="Standaard 17 2 3 2 3" xfId="1069"/>
    <cellStyle name="Standaard 17 2 3 2 3 2" xfId="2175"/>
    <cellStyle name="Standaard 17 2 3 2 3 2 2" xfId="4317"/>
    <cellStyle name="Standaard 17 2 3 2 3 3" xfId="3266"/>
    <cellStyle name="Standaard 17 2 3 2 3 4" xfId="5363"/>
    <cellStyle name="Standaard 17 2 3 2 4" xfId="1654"/>
    <cellStyle name="Standaard 17 2 3 2 4 2" xfId="3800"/>
    <cellStyle name="Standaard 17 2 3 2 5" xfId="2749"/>
    <cellStyle name="Standaard 17 2 3 2 6" xfId="4846"/>
    <cellStyle name="Standaard 17 2 3 3" xfId="683"/>
    <cellStyle name="Standaard 17 2 3 3 2" xfId="1202"/>
    <cellStyle name="Standaard 17 2 3 3 2 2" xfId="2308"/>
    <cellStyle name="Standaard 17 2 3 3 2 2 2" xfId="4450"/>
    <cellStyle name="Standaard 17 2 3 3 2 3" xfId="3399"/>
    <cellStyle name="Standaard 17 2 3 3 2 4" xfId="5496"/>
    <cellStyle name="Standaard 17 2 3 3 3" xfId="1791"/>
    <cellStyle name="Standaard 17 2 3 3 3 2" xfId="3933"/>
    <cellStyle name="Standaard 17 2 3 3 4" xfId="2882"/>
    <cellStyle name="Standaard 17 2 3 3 5" xfId="4979"/>
    <cellStyle name="Standaard 17 2 3 4" xfId="943"/>
    <cellStyle name="Standaard 17 2 3 4 2" xfId="2049"/>
    <cellStyle name="Standaard 17 2 3 4 2 2" xfId="4191"/>
    <cellStyle name="Standaard 17 2 3 4 3" xfId="3140"/>
    <cellStyle name="Standaard 17 2 3 4 4" xfId="5237"/>
    <cellStyle name="Standaard 17 2 3 5" xfId="1524"/>
    <cellStyle name="Standaard 17 2 3 5 2" xfId="3674"/>
    <cellStyle name="Standaard 17 2 3 6" xfId="2623"/>
    <cellStyle name="Standaard 17 2 3 7" xfId="4720"/>
    <cellStyle name="Standaard 17 2 4" xfId="441"/>
    <cellStyle name="Standaard 17 2 4 2" xfId="748"/>
    <cellStyle name="Standaard 17 2 4 2 2" xfId="1267"/>
    <cellStyle name="Standaard 17 2 4 2 2 2" xfId="2373"/>
    <cellStyle name="Standaard 17 2 4 2 2 2 2" xfId="4515"/>
    <cellStyle name="Standaard 17 2 4 2 2 3" xfId="3464"/>
    <cellStyle name="Standaard 17 2 4 2 2 4" xfId="5561"/>
    <cellStyle name="Standaard 17 2 4 2 3" xfId="1856"/>
    <cellStyle name="Standaard 17 2 4 2 3 2" xfId="3998"/>
    <cellStyle name="Standaard 17 2 4 2 4" xfId="2947"/>
    <cellStyle name="Standaard 17 2 4 2 5" xfId="5044"/>
    <cellStyle name="Standaard 17 2 4 3" xfId="1008"/>
    <cellStyle name="Standaard 17 2 4 3 2" xfId="2114"/>
    <cellStyle name="Standaard 17 2 4 3 2 2" xfId="4256"/>
    <cellStyle name="Standaard 17 2 4 3 3" xfId="3205"/>
    <cellStyle name="Standaard 17 2 4 3 4" xfId="5302"/>
    <cellStyle name="Standaard 17 2 4 4" xfId="1591"/>
    <cellStyle name="Standaard 17 2 4 4 2" xfId="3739"/>
    <cellStyle name="Standaard 17 2 4 5" xfId="2688"/>
    <cellStyle name="Standaard 17 2 4 6" xfId="4785"/>
    <cellStyle name="Standaard 17 2 5" xfId="622"/>
    <cellStyle name="Standaard 17 2 5 2" xfId="1141"/>
    <cellStyle name="Standaard 17 2 5 2 2" xfId="2247"/>
    <cellStyle name="Standaard 17 2 5 2 2 2" xfId="4389"/>
    <cellStyle name="Standaard 17 2 5 2 3" xfId="3338"/>
    <cellStyle name="Standaard 17 2 5 2 4" xfId="5435"/>
    <cellStyle name="Standaard 17 2 5 3" xfId="1730"/>
    <cellStyle name="Standaard 17 2 5 3 2" xfId="3872"/>
    <cellStyle name="Standaard 17 2 5 4" xfId="2821"/>
    <cellStyle name="Standaard 17 2 5 5" xfId="4918"/>
    <cellStyle name="Standaard 17 2 6" xfId="882"/>
    <cellStyle name="Standaard 17 2 6 2" xfId="1988"/>
    <cellStyle name="Standaard 17 2 6 2 2" xfId="4130"/>
    <cellStyle name="Standaard 17 2 6 3" xfId="3079"/>
    <cellStyle name="Standaard 17 2 6 4" xfId="5176"/>
    <cellStyle name="Standaard 17 2 7" xfId="1440"/>
    <cellStyle name="Standaard 17 2 7 2" xfId="3613"/>
    <cellStyle name="Standaard 17 2 8" xfId="2562"/>
    <cellStyle name="Standaard 17 2 9" xfId="4659"/>
    <cellStyle name="Standaard 17 3" xfId="305"/>
    <cellStyle name="Standaard 17 3 2" xfId="377"/>
    <cellStyle name="Standaard 17 3 2 2" xfId="528"/>
    <cellStyle name="Standaard 17 3 2 2 2" xfId="827"/>
    <cellStyle name="Standaard 17 3 2 2 2 2" xfId="1346"/>
    <cellStyle name="Standaard 17 3 2 2 2 2 2" xfId="2452"/>
    <cellStyle name="Standaard 17 3 2 2 2 2 2 2" xfId="4594"/>
    <cellStyle name="Standaard 17 3 2 2 2 2 3" xfId="3543"/>
    <cellStyle name="Standaard 17 3 2 2 2 2 4" xfId="5640"/>
    <cellStyle name="Standaard 17 3 2 2 2 3" xfId="1935"/>
    <cellStyle name="Standaard 17 3 2 2 2 3 2" xfId="4077"/>
    <cellStyle name="Standaard 17 3 2 2 2 4" xfId="3026"/>
    <cellStyle name="Standaard 17 3 2 2 2 5" xfId="5123"/>
    <cellStyle name="Standaard 17 3 2 2 3" xfId="1087"/>
    <cellStyle name="Standaard 17 3 2 2 3 2" xfId="2193"/>
    <cellStyle name="Standaard 17 3 2 2 3 2 2" xfId="4335"/>
    <cellStyle name="Standaard 17 3 2 2 3 3" xfId="3284"/>
    <cellStyle name="Standaard 17 3 2 2 3 4" xfId="5381"/>
    <cellStyle name="Standaard 17 3 2 2 4" xfId="1672"/>
    <cellStyle name="Standaard 17 3 2 2 4 2" xfId="3818"/>
    <cellStyle name="Standaard 17 3 2 2 5" xfId="2767"/>
    <cellStyle name="Standaard 17 3 2 2 6" xfId="4864"/>
    <cellStyle name="Standaard 17 3 2 3" xfId="701"/>
    <cellStyle name="Standaard 17 3 2 3 2" xfId="1220"/>
    <cellStyle name="Standaard 17 3 2 3 2 2" xfId="2326"/>
    <cellStyle name="Standaard 17 3 2 3 2 2 2" xfId="4468"/>
    <cellStyle name="Standaard 17 3 2 3 2 3" xfId="3417"/>
    <cellStyle name="Standaard 17 3 2 3 2 4" xfId="5514"/>
    <cellStyle name="Standaard 17 3 2 3 3" xfId="1809"/>
    <cellStyle name="Standaard 17 3 2 3 3 2" xfId="3951"/>
    <cellStyle name="Standaard 17 3 2 3 4" xfId="2900"/>
    <cellStyle name="Standaard 17 3 2 3 5" xfId="4997"/>
    <cellStyle name="Standaard 17 3 2 4" xfId="961"/>
    <cellStyle name="Standaard 17 3 2 4 2" xfId="2067"/>
    <cellStyle name="Standaard 17 3 2 4 2 2" xfId="4209"/>
    <cellStyle name="Standaard 17 3 2 4 3" xfId="3158"/>
    <cellStyle name="Standaard 17 3 2 4 4" xfId="5255"/>
    <cellStyle name="Standaard 17 3 2 5" xfId="1543"/>
    <cellStyle name="Standaard 17 3 2 5 2" xfId="3692"/>
    <cellStyle name="Standaard 17 3 2 6" xfId="2641"/>
    <cellStyle name="Standaard 17 3 2 7" xfId="4738"/>
    <cellStyle name="Standaard 17 3 3" xfId="467"/>
    <cellStyle name="Standaard 17 3 3 2" xfId="766"/>
    <cellStyle name="Standaard 17 3 3 2 2" xfId="1285"/>
    <cellStyle name="Standaard 17 3 3 2 2 2" xfId="2391"/>
    <cellStyle name="Standaard 17 3 3 2 2 2 2" xfId="4533"/>
    <cellStyle name="Standaard 17 3 3 2 2 3" xfId="3482"/>
    <cellStyle name="Standaard 17 3 3 2 2 4" xfId="5579"/>
    <cellStyle name="Standaard 17 3 3 2 3" xfId="1874"/>
    <cellStyle name="Standaard 17 3 3 2 3 2" xfId="4016"/>
    <cellStyle name="Standaard 17 3 3 2 4" xfId="2965"/>
    <cellStyle name="Standaard 17 3 3 2 5" xfId="5062"/>
    <cellStyle name="Standaard 17 3 3 3" xfId="1026"/>
    <cellStyle name="Standaard 17 3 3 3 2" xfId="2132"/>
    <cellStyle name="Standaard 17 3 3 3 2 2" xfId="4274"/>
    <cellStyle name="Standaard 17 3 3 3 3" xfId="3223"/>
    <cellStyle name="Standaard 17 3 3 3 4" xfId="5320"/>
    <cellStyle name="Standaard 17 3 3 4" xfId="1611"/>
    <cellStyle name="Standaard 17 3 3 4 2" xfId="3757"/>
    <cellStyle name="Standaard 17 3 3 5" xfId="2706"/>
    <cellStyle name="Standaard 17 3 3 6" xfId="4803"/>
    <cellStyle name="Standaard 17 3 4" xfId="640"/>
    <cellStyle name="Standaard 17 3 4 2" xfId="1159"/>
    <cellStyle name="Standaard 17 3 4 2 2" xfId="2265"/>
    <cellStyle name="Standaard 17 3 4 2 2 2" xfId="4407"/>
    <cellStyle name="Standaard 17 3 4 2 3" xfId="3356"/>
    <cellStyle name="Standaard 17 3 4 2 4" xfId="5453"/>
    <cellStyle name="Standaard 17 3 4 3" xfId="1748"/>
    <cellStyle name="Standaard 17 3 4 3 2" xfId="3890"/>
    <cellStyle name="Standaard 17 3 4 4" xfId="2839"/>
    <cellStyle name="Standaard 17 3 4 5" xfId="4936"/>
    <cellStyle name="Standaard 17 3 5" xfId="900"/>
    <cellStyle name="Standaard 17 3 5 2" xfId="2006"/>
    <cellStyle name="Standaard 17 3 5 2 2" xfId="4148"/>
    <cellStyle name="Standaard 17 3 5 3" xfId="3097"/>
    <cellStyle name="Standaard 17 3 5 4" xfId="5194"/>
    <cellStyle name="Standaard 17 3 6" xfId="1479"/>
    <cellStyle name="Standaard 17 3 6 2" xfId="3631"/>
    <cellStyle name="Standaard 17 3 7" xfId="2580"/>
    <cellStyle name="Standaard 17 3 8" xfId="4677"/>
    <cellStyle name="Standaard 17 4" xfId="343"/>
    <cellStyle name="Standaard 17 4 2" xfId="497"/>
    <cellStyle name="Standaard 17 4 2 2" xfId="796"/>
    <cellStyle name="Standaard 17 4 2 2 2" xfId="1315"/>
    <cellStyle name="Standaard 17 4 2 2 2 2" xfId="2421"/>
    <cellStyle name="Standaard 17 4 2 2 2 2 2" xfId="4563"/>
    <cellStyle name="Standaard 17 4 2 2 2 3" xfId="3512"/>
    <cellStyle name="Standaard 17 4 2 2 2 4" xfId="5609"/>
    <cellStyle name="Standaard 17 4 2 2 3" xfId="1904"/>
    <cellStyle name="Standaard 17 4 2 2 3 2" xfId="4046"/>
    <cellStyle name="Standaard 17 4 2 2 4" xfId="2995"/>
    <cellStyle name="Standaard 17 4 2 2 5" xfId="5092"/>
    <cellStyle name="Standaard 17 4 2 3" xfId="1056"/>
    <cellStyle name="Standaard 17 4 2 3 2" xfId="2162"/>
    <cellStyle name="Standaard 17 4 2 3 2 2" xfId="4304"/>
    <cellStyle name="Standaard 17 4 2 3 3" xfId="3253"/>
    <cellStyle name="Standaard 17 4 2 3 4" xfId="5350"/>
    <cellStyle name="Standaard 17 4 2 4" xfId="1641"/>
    <cellStyle name="Standaard 17 4 2 4 2" xfId="3787"/>
    <cellStyle name="Standaard 17 4 2 5" xfId="2736"/>
    <cellStyle name="Standaard 17 4 2 6" xfId="4833"/>
    <cellStyle name="Standaard 17 4 3" xfId="670"/>
    <cellStyle name="Standaard 17 4 3 2" xfId="1189"/>
    <cellStyle name="Standaard 17 4 3 2 2" xfId="2295"/>
    <cellStyle name="Standaard 17 4 3 2 2 2" xfId="4437"/>
    <cellStyle name="Standaard 17 4 3 2 3" xfId="3386"/>
    <cellStyle name="Standaard 17 4 3 2 4" xfId="5483"/>
    <cellStyle name="Standaard 17 4 3 3" xfId="1778"/>
    <cellStyle name="Standaard 17 4 3 3 2" xfId="3920"/>
    <cellStyle name="Standaard 17 4 3 4" xfId="2869"/>
    <cellStyle name="Standaard 17 4 3 5" xfId="4966"/>
    <cellStyle name="Standaard 17 4 4" xfId="930"/>
    <cellStyle name="Standaard 17 4 4 2" xfId="2036"/>
    <cellStyle name="Standaard 17 4 4 2 2" xfId="4178"/>
    <cellStyle name="Standaard 17 4 4 3" xfId="3127"/>
    <cellStyle name="Standaard 17 4 4 4" xfId="5224"/>
    <cellStyle name="Standaard 17 4 5" xfId="1511"/>
    <cellStyle name="Standaard 17 4 5 2" xfId="3661"/>
    <cellStyle name="Standaard 17 4 6" xfId="2610"/>
    <cellStyle name="Standaard 17 4 7" xfId="4707"/>
    <cellStyle name="Standaard 17 5" xfId="411"/>
    <cellStyle name="Standaard 17 5 2" xfId="724"/>
    <cellStyle name="Standaard 17 5 2 2" xfId="1243"/>
    <cellStyle name="Standaard 17 5 2 2 2" xfId="2349"/>
    <cellStyle name="Standaard 17 5 2 2 2 2" xfId="4491"/>
    <cellStyle name="Standaard 17 5 2 2 3" xfId="3440"/>
    <cellStyle name="Standaard 17 5 2 2 4" xfId="5537"/>
    <cellStyle name="Standaard 17 5 2 3" xfId="1832"/>
    <cellStyle name="Standaard 17 5 2 3 2" xfId="3974"/>
    <cellStyle name="Standaard 17 5 2 4" xfId="2923"/>
    <cellStyle name="Standaard 17 5 2 5" xfId="5020"/>
    <cellStyle name="Standaard 17 5 3" xfId="984"/>
    <cellStyle name="Standaard 17 5 3 2" xfId="2090"/>
    <cellStyle name="Standaard 17 5 3 2 2" xfId="4232"/>
    <cellStyle name="Standaard 17 5 3 3" xfId="3181"/>
    <cellStyle name="Standaard 17 5 3 4" xfId="5278"/>
    <cellStyle name="Standaard 17 5 4" xfId="1567"/>
    <cellStyle name="Standaard 17 5 4 2" xfId="3715"/>
    <cellStyle name="Standaard 17 5 5" xfId="2664"/>
    <cellStyle name="Standaard 17 5 6" xfId="4761"/>
    <cellStyle name="Standaard 17 6" xfId="423"/>
    <cellStyle name="Standaard 17 6 2" xfId="736"/>
    <cellStyle name="Standaard 17 6 2 2" xfId="1255"/>
    <cellStyle name="Standaard 17 6 2 2 2" xfId="2361"/>
    <cellStyle name="Standaard 17 6 2 2 2 2" xfId="4503"/>
    <cellStyle name="Standaard 17 6 2 2 3" xfId="3452"/>
    <cellStyle name="Standaard 17 6 2 2 4" xfId="5549"/>
    <cellStyle name="Standaard 17 6 2 3" xfId="1844"/>
    <cellStyle name="Standaard 17 6 2 3 2" xfId="3986"/>
    <cellStyle name="Standaard 17 6 2 4" xfId="2935"/>
    <cellStyle name="Standaard 17 6 2 5" xfId="5032"/>
    <cellStyle name="Standaard 17 6 3" xfId="996"/>
    <cellStyle name="Standaard 17 6 3 2" xfId="2102"/>
    <cellStyle name="Standaard 17 6 3 2 2" xfId="4244"/>
    <cellStyle name="Standaard 17 6 3 3" xfId="3193"/>
    <cellStyle name="Standaard 17 6 3 4" xfId="5290"/>
    <cellStyle name="Standaard 17 6 4" xfId="1579"/>
    <cellStyle name="Standaard 17 6 4 2" xfId="3727"/>
    <cellStyle name="Standaard 17 6 5" xfId="2676"/>
    <cellStyle name="Standaard 17 6 6" xfId="4773"/>
    <cellStyle name="Standaard 17 7" xfId="609"/>
    <cellStyle name="Standaard 17 7 2" xfId="1128"/>
    <cellStyle name="Standaard 17 7 2 2" xfId="2234"/>
    <cellStyle name="Standaard 17 7 2 2 2" xfId="4376"/>
    <cellStyle name="Standaard 17 7 2 3" xfId="3325"/>
    <cellStyle name="Standaard 17 7 2 4" xfId="5422"/>
    <cellStyle name="Standaard 17 7 3" xfId="1717"/>
    <cellStyle name="Standaard 17 7 3 2" xfId="3859"/>
    <cellStyle name="Standaard 17 7 4" xfId="2808"/>
    <cellStyle name="Standaard 17 7 5" xfId="4905"/>
    <cellStyle name="Standaard 17 8" xfId="868"/>
    <cellStyle name="Standaard 17 8 2" xfId="1976"/>
    <cellStyle name="Standaard 17 8 2 2" xfId="4118"/>
    <cellStyle name="Standaard 17 8 3" xfId="3067"/>
    <cellStyle name="Standaard 17 8 4" xfId="5164"/>
    <cellStyle name="Standaard 17 9" xfId="1401"/>
    <cellStyle name="Standaard 17 9 2" xfId="2493"/>
    <cellStyle name="Standaard 17 9 2 2" xfId="4635"/>
    <cellStyle name="Standaard 17 9 3" xfId="3584"/>
    <cellStyle name="Standaard 17 9 4" xfId="5681"/>
    <cellStyle name="Standaard 18" xfId="64"/>
    <cellStyle name="Standaard 18 10" xfId="4651"/>
    <cellStyle name="Standaard 18 2" xfId="76"/>
    <cellStyle name="Standaard 18 3" xfId="309"/>
    <cellStyle name="Standaard 18 3 2" xfId="381"/>
    <cellStyle name="Standaard 18 3 2 2" xfId="532"/>
    <cellStyle name="Standaard 18 3 2 2 2" xfId="831"/>
    <cellStyle name="Standaard 18 3 2 2 2 2" xfId="1350"/>
    <cellStyle name="Standaard 18 3 2 2 2 2 2" xfId="2456"/>
    <cellStyle name="Standaard 18 3 2 2 2 2 2 2" xfId="4598"/>
    <cellStyle name="Standaard 18 3 2 2 2 2 3" xfId="3547"/>
    <cellStyle name="Standaard 18 3 2 2 2 2 4" xfId="5644"/>
    <cellStyle name="Standaard 18 3 2 2 2 3" xfId="1939"/>
    <cellStyle name="Standaard 18 3 2 2 2 3 2" xfId="4081"/>
    <cellStyle name="Standaard 18 3 2 2 2 4" xfId="3030"/>
    <cellStyle name="Standaard 18 3 2 2 2 5" xfId="5127"/>
    <cellStyle name="Standaard 18 3 2 2 3" xfId="1091"/>
    <cellStyle name="Standaard 18 3 2 2 3 2" xfId="2197"/>
    <cellStyle name="Standaard 18 3 2 2 3 2 2" xfId="4339"/>
    <cellStyle name="Standaard 18 3 2 2 3 3" xfId="3288"/>
    <cellStyle name="Standaard 18 3 2 2 3 4" xfId="5385"/>
    <cellStyle name="Standaard 18 3 2 2 4" xfId="1676"/>
    <cellStyle name="Standaard 18 3 2 2 4 2" xfId="3822"/>
    <cellStyle name="Standaard 18 3 2 2 5" xfId="2771"/>
    <cellStyle name="Standaard 18 3 2 2 6" xfId="4868"/>
    <cellStyle name="Standaard 18 3 2 3" xfId="705"/>
    <cellStyle name="Standaard 18 3 2 3 2" xfId="1224"/>
    <cellStyle name="Standaard 18 3 2 3 2 2" xfId="2330"/>
    <cellStyle name="Standaard 18 3 2 3 2 2 2" xfId="4472"/>
    <cellStyle name="Standaard 18 3 2 3 2 3" xfId="3421"/>
    <cellStyle name="Standaard 18 3 2 3 2 4" xfId="5518"/>
    <cellStyle name="Standaard 18 3 2 3 3" xfId="1813"/>
    <cellStyle name="Standaard 18 3 2 3 3 2" xfId="3955"/>
    <cellStyle name="Standaard 18 3 2 3 4" xfId="2904"/>
    <cellStyle name="Standaard 18 3 2 3 5" xfId="5001"/>
    <cellStyle name="Standaard 18 3 2 4" xfId="965"/>
    <cellStyle name="Standaard 18 3 2 4 2" xfId="2071"/>
    <cellStyle name="Standaard 18 3 2 4 2 2" xfId="4213"/>
    <cellStyle name="Standaard 18 3 2 4 3" xfId="3162"/>
    <cellStyle name="Standaard 18 3 2 4 4" xfId="5259"/>
    <cellStyle name="Standaard 18 3 2 5" xfId="1547"/>
    <cellStyle name="Standaard 18 3 2 5 2" xfId="3696"/>
    <cellStyle name="Standaard 18 3 2 6" xfId="2645"/>
    <cellStyle name="Standaard 18 3 2 7" xfId="4742"/>
    <cellStyle name="Standaard 18 3 3" xfId="471"/>
    <cellStyle name="Standaard 18 3 3 2" xfId="770"/>
    <cellStyle name="Standaard 18 3 3 2 2" xfId="1289"/>
    <cellStyle name="Standaard 18 3 3 2 2 2" xfId="2395"/>
    <cellStyle name="Standaard 18 3 3 2 2 2 2" xfId="4537"/>
    <cellStyle name="Standaard 18 3 3 2 2 3" xfId="3486"/>
    <cellStyle name="Standaard 18 3 3 2 2 4" xfId="5583"/>
    <cellStyle name="Standaard 18 3 3 2 3" xfId="1878"/>
    <cellStyle name="Standaard 18 3 3 2 3 2" xfId="4020"/>
    <cellStyle name="Standaard 18 3 3 2 4" xfId="2969"/>
    <cellStyle name="Standaard 18 3 3 2 5" xfId="5066"/>
    <cellStyle name="Standaard 18 3 3 3" xfId="1030"/>
    <cellStyle name="Standaard 18 3 3 3 2" xfId="2136"/>
    <cellStyle name="Standaard 18 3 3 3 2 2" xfId="4278"/>
    <cellStyle name="Standaard 18 3 3 3 3" xfId="3227"/>
    <cellStyle name="Standaard 18 3 3 3 4" xfId="5324"/>
    <cellStyle name="Standaard 18 3 3 4" xfId="1615"/>
    <cellStyle name="Standaard 18 3 3 4 2" xfId="3761"/>
    <cellStyle name="Standaard 18 3 3 5" xfId="2710"/>
    <cellStyle name="Standaard 18 3 3 6" xfId="4807"/>
    <cellStyle name="Standaard 18 3 4" xfId="644"/>
    <cellStyle name="Standaard 18 3 4 2" xfId="1163"/>
    <cellStyle name="Standaard 18 3 4 2 2" xfId="2269"/>
    <cellStyle name="Standaard 18 3 4 2 2 2" xfId="4411"/>
    <cellStyle name="Standaard 18 3 4 2 3" xfId="3360"/>
    <cellStyle name="Standaard 18 3 4 2 4" xfId="5457"/>
    <cellStyle name="Standaard 18 3 4 3" xfId="1752"/>
    <cellStyle name="Standaard 18 3 4 3 2" xfId="3894"/>
    <cellStyle name="Standaard 18 3 4 4" xfId="2843"/>
    <cellStyle name="Standaard 18 3 4 5" xfId="4940"/>
    <cellStyle name="Standaard 18 3 5" xfId="904"/>
    <cellStyle name="Standaard 18 3 5 2" xfId="2010"/>
    <cellStyle name="Standaard 18 3 5 2 2" xfId="4152"/>
    <cellStyle name="Standaard 18 3 5 3" xfId="3101"/>
    <cellStyle name="Standaard 18 3 5 4" xfId="5198"/>
    <cellStyle name="Standaard 18 3 6" xfId="1483"/>
    <cellStyle name="Standaard 18 3 6 2" xfId="3635"/>
    <cellStyle name="Standaard 18 3 7" xfId="2584"/>
    <cellStyle name="Standaard 18 3 8" xfId="4681"/>
    <cellStyle name="Standaard 18 4" xfId="347"/>
    <cellStyle name="Standaard 18 4 2" xfId="501"/>
    <cellStyle name="Standaard 18 4 2 2" xfId="800"/>
    <cellStyle name="Standaard 18 4 2 2 2" xfId="1319"/>
    <cellStyle name="Standaard 18 4 2 2 2 2" xfId="2425"/>
    <cellStyle name="Standaard 18 4 2 2 2 2 2" xfId="4567"/>
    <cellStyle name="Standaard 18 4 2 2 2 3" xfId="3516"/>
    <cellStyle name="Standaard 18 4 2 2 2 4" xfId="5613"/>
    <cellStyle name="Standaard 18 4 2 2 3" xfId="1908"/>
    <cellStyle name="Standaard 18 4 2 2 3 2" xfId="4050"/>
    <cellStyle name="Standaard 18 4 2 2 4" xfId="2999"/>
    <cellStyle name="Standaard 18 4 2 2 5" xfId="5096"/>
    <cellStyle name="Standaard 18 4 2 3" xfId="1060"/>
    <cellStyle name="Standaard 18 4 2 3 2" xfId="2166"/>
    <cellStyle name="Standaard 18 4 2 3 2 2" xfId="4308"/>
    <cellStyle name="Standaard 18 4 2 3 3" xfId="3257"/>
    <cellStyle name="Standaard 18 4 2 3 4" xfId="5354"/>
    <cellStyle name="Standaard 18 4 2 4" xfId="1645"/>
    <cellStyle name="Standaard 18 4 2 4 2" xfId="3791"/>
    <cellStyle name="Standaard 18 4 2 5" xfId="2740"/>
    <cellStyle name="Standaard 18 4 2 6" xfId="4837"/>
    <cellStyle name="Standaard 18 4 3" xfId="674"/>
    <cellStyle name="Standaard 18 4 3 2" xfId="1193"/>
    <cellStyle name="Standaard 18 4 3 2 2" xfId="2299"/>
    <cellStyle name="Standaard 18 4 3 2 2 2" xfId="4441"/>
    <cellStyle name="Standaard 18 4 3 2 3" xfId="3390"/>
    <cellStyle name="Standaard 18 4 3 2 4" xfId="5487"/>
    <cellStyle name="Standaard 18 4 3 3" xfId="1782"/>
    <cellStyle name="Standaard 18 4 3 3 2" xfId="3924"/>
    <cellStyle name="Standaard 18 4 3 4" xfId="2873"/>
    <cellStyle name="Standaard 18 4 3 5" xfId="4970"/>
    <cellStyle name="Standaard 18 4 4" xfId="934"/>
    <cellStyle name="Standaard 18 4 4 2" xfId="2040"/>
    <cellStyle name="Standaard 18 4 4 2 2" xfId="4182"/>
    <cellStyle name="Standaard 18 4 4 3" xfId="3131"/>
    <cellStyle name="Standaard 18 4 4 4" xfId="5228"/>
    <cellStyle name="Standaard 18 4 5" xfId="1515"/>
    <cellStyle name="Standaard 18 4 5 2" xfId="3665"/>
    <cellStyle name="Standaard 18 4 6" xfId="2614"/>
    <cellStyle name="Standaard 18 4 7" xfId="4711"/>
    <cellStyle name="Standaard 18 5" xfId="433"/>
    <cellStyle name="Standaard 18 5 2" xfId="740"/>
    <cellStyle name="Standaard 18 5 2 2" xfId="1259"/>
    <cellStyle name="Standaard 18 5 2 2 2" xfId="2365"/>
    <cellStyle name="Standaard 18 5 2 2 2 2" xfId="4507"/>
    <cellStyle name="Standaard 18 5 2 2 3" xfId="3456"/>
    <cellStyle name="Standaard 18 5 2 2 4" xfId="5553"/>
    <cellStyle name="Standaard 18 5 2 3" xfId="1848"/>
    <cellStyle name="Standaard 18 5 2 3 2" xfId="3990"/>
    <cellStyle name="Standaard 18 5 2 4" xfId="2939"/>
    <cellStyle name="Standaard 18 5 2 5" xfId="5036"/>
    <cellStyle name="Standaard 18 5 3" xfId="1000"/>
    <cellStyle name="Standaard 18 5 3 2" xfId="2106"/>
    <cellStyle name="Standaard 18 5 3 2 2" xfId="4248"/>
    <cellStyle name="Standaard 18 5 3 3" xfId="3197"/>
    <cellStyle name="Standaard 18 5 3 4" xfId="5294"/>
    <cellStyle name="Standaard 18 5 4" xfId="1583"/>
    <cellStyle name="Standaard 18 5 4 2" xfId="3731"/>
    <cellStyle name="Standaard 18 5 5" xfId="2680"/>
    <cellStyle name="Standaard 18 5 6" xfId="4777"/>
    <cellStyle name="Standaard 18 6" xfId="613"/>
    <cellStyle name="Standaard 18 6 2" xfId="1132"/>
    <cellStyle name="Standaard 18 6 2 2" xfId="2238"/>
    <cellStyle name="Standaard 18 6 2 2 2" xfId="4380"/>
    <cellStyle name="Standaard 18 6 2 3" xfId="3329"/>
    <cellStyle name="Standaard 18 6 2 4" xfId="5426"/>
    <cellStyle name="Standaard 18 6 3" xfId="1721"/>
    <cellStyle name="Standaard 18 6 3 2" xfId="3863"/>
    <cellStyle name="Standaard 18 6 4" xfId="2812"/>
    <cellStyle name="Standaard 18 6 5" xfId="4909"/>
    <cellStyle name="Standaard 18 7" xfId="874"/>
    <cellStyle name="Standaard 18 7 2" xfId="1980"/>
    <cellStyle name="Standaard 18 7 2 2" xfId="4122"/>
    <cellStyle name="Standaard 18 7 3" xfId="3071"/>
    <cellStyle name="Standaard 18 7 4" xfId="5168"/>
    <cellStyle name="Standaard 18 8" xfId="1432"/>
    <cellStyle name="Standaard 18 8 2" xfId="3605"/>
    <cellStyle name="Standaard 18 9" xfId="2554"/>
    <cellStyle name="Standaard 19" xfId="65"/>
    <cellStyle name="Standaard 19 2" xfId="311"/>
    <cellStyle name="Standaard 19 2 2" xfId="382"/>
    <cellStyle name="Standaard 19 2 2 2" xfId="533"/>
    <cellStyle name="Standaard 19 2 2 2 2" xfId="832"/>
    <cellStyle name="Standaard 19 2 2 2 2 2" xfId="1351"/>
    <cellStyle name="Standaard 19 2 2 2 2 2 2" xfId="2457"/>
    <cellStyle name="Standaard 19 2 2 2 2 2 2 2" xfId="4599"/>
    <cellStyle name="Standaard 19 2 2 2 2 2 3" xfId="3548"/>
    <cellStyle name="Standaard 19 2 2 2 2 2 4" xfId="5645"/>
    <cellStyle name="Standaard 19 2 2 2 2 3" xfId="1940"/>
    <cellStyle name="Standaard 19 2 2 2 2 3 2" xfId="4082"/>
    <cellStyle name="Standaard 19 2 2 2 2 4" xfId="3031"/>
    <cellStyle name="Standaard 19 2 2 2 2 5" xfId="5128"/>
    <cellStyle name="Standaard 19 2 2 2 3" xfId="1092"/>
    <cellStyle name="Standaard 19 2 2 2 3 2" xfId="2198"/>
    <cellStyle name="Standaard 19 2 2 2 3 2 2" xfId="4340"/>
    <cellStyle name="Standaard 19 2 2 2 3 3" xfId="3289"/>
    <cellStyle name="Standaard 19 2 2 2 3 4" xfId="5386"/>
    <cellStyle name="Standaard 19 2 2 2 4" xfId="1677"/>
    <cellStyle name="Standaard 19 2 2 2 4 2" xfId="3823"/>
    <cellStyle name="Standaard 19 2 2 2 5" xfId="2772"/>
    <cellStyle name="Standaard 19 2 2 2 6" xfId="4869"/>
    <cellStyle name="Standaard 19 2 2 3" xfId="706"/>
    <cellStyle name="Standaard 19 2 2 3 2" xfId="1225"/>
    <cellStyle name="Standaard 19 2 2 3 2 2" xfId="2331"/>
    <cellStyle name="Standaard 19 2 2 3 2 2 2" xfId="4473"/>
    <cellStyle name="Standaard 19 2 2 3 2 3" xfId="3422"/>
    <cellStyle name="Standaard 19 2 2 3 2 4" xfId="5519"/>
    <cellStyle name="Standaard 19 2 2 3 3" xfId="1814"/>
    <cellStyle name="Standaard 19 2 2 3 3 2" xfId="3956"/>
    <cellStyle name="Standaard 19 2 2 3 4" xfId="2905"/>
    <cellStyle name="Standaard 19 2 2 3 5" xfId="5002"/>
    <cellStyle name="Standaard 19 2 2 4" xfId="966"/>
    <cellStyle name="Standaard 19 2 2 4 2" xfId="2072"/>
    <cellStyle name="Standaard 19 2 2 4 2 2" xfId="4214"/>
    <cellStyle name="Standaard 19 2 2 4 3" xfId="3163"/>
    <cellStyle name="Standaard 19 2 2 4 4" xfId="5260"/>
    <cellStyle name="Standaard 19 2 2 5" xfId="1548"/>
    <cellStyle name="Standaard 19 2 2 5 2" xfId="3697"/>
    <cellStyle name="Standaard 19 2 2 6" xfId="2646"/>
    <cellStyle name="Standaard 19 2 2 7" xfId="4743"/>
    <cellStyle name="Standaard 19 2 3" xfId="472"/>
    <cellStyle name="Standaard 19 2 3 2" xfId="771"/>
    <cellStyle name="Standaard 19 2 3 2 2" xfId="1290"/>
    <cellStyle name="Standaard 19 2 3 2 2 2" xfId="2396"/>
    <cellStyle name="Standaard 19 2 3 2 2 2 2" xfId="4538"/>
    <cellStyle name="Standaard 19 2 3 2 2 3" xfId="3487"/>
    <cellStyle name="Standaard 19 2 3 2 2 4" xfId="5584"/>
    <cellStyle name="Standaard 19 2 3 2 3" xfId="1879"/>
    <cellStyle name="Standaard 19 2 3 2 3 2" xfId="4021"/>
    <cellStyle name="Standaard 19 2 3 2 4" xfId="2970"/>
    <cellStyle name="Standaard 19 2 3 2 5" xfId="5067"/>
    <cellStyle name="Standaard 19 2 3 3" xfId="1031"/>
    <cellStyle name="Standaard 19 2 3 3 2" xfId="2137"/>
    <cellStyle name="Standaard 19 2 3 3 2 2" xfId="4279"/>
    <cellStyle name="Standaard 19 2 3 3 3" xfId="3228"/>
    <cellStyle name="Standaard 19 2 3 3 4" xfId="5325"/>
    <cellStyle name="Standaard 19 2 3 4" xfId="1616"/>
    <cellStyle name="Standaard 19 2 3 4 2" xfId="3762"/>
    <cellStyle name="Standaard 19 2 3 5" xfId="2711"/>
    <cellStyle name="Standaard 19 2 3 6" xfId="4808"/>
    <cellStyle name="Standaard 19 2 4" xfId="645"/>
    <cellStyle name="Standaard 19 2 4 2" xfId="1164"/>
    <cellStyle name="Standaard 19 2 4 2 2" xfId="2270"/>
    <cellStyle name="Standaard 19 2 4 2 2 2" xfId="4412"/>
    <cellStyle name="Standaard 19 2 4 2 3" xfId="3361"/>
    <cellStyle name="Standaard 19 2 4 2 4" xfId="5458"/>
    <cellStyle name="Standaard 19 2 4 3" xfId="1753"/>
    <cellStyle name="Standaard 19 2 4 3 2" xfId="3895"/>
    <cellStyle name="Standaard 19 2 4 4" xfId="2844"/>
    <cellStyle name="Standaard 19 2 4 5" xfId="4941"/>
    <cellStyle name="Standaard 19 2 5" xfId="905"/>
    <cellStyle name="Standaard 19 2 5 2" xfId="2011"/>
    <cellStyle name="Standaard 19 2 5 2 2" xfId="4153"/>
    <cellStyle name="Standaard 19 2 5 3" xfId="3102"/>
    <cellStyle name="Standaard 19 2 5 4" xfId="5199"/>
    <cellStyle name="Standaard 19 2 6" xfId="1484"/>
    <cellStyle name="Standaard 19 2 6 2" xfId="3636"/>
    <cellStyle name="Standaard 19 2 7" xfId="2585"/>
    <cellStyle name="Standaard 19 2 8" xfId="4682"/>
    <cellStyle name="Standaard 19 3" xfId="348"/>
    <cellStyle name="Standaard 19 3 2" xfId="502"/>
    <cellStyle name="Standaard 19 3 2 2" xfId="801"/>
    <cellStyle name="Standaard 19 3 2 2 2" xfId="1320"/>
    <cellStyle name="Standaard 19 3 2 2 2 2" xfId="2426"/>
    <cellStyle name="Standaard 19 3 2 2 2 2 2" xfId="4568"/>
    <cellStyle name="Standaard 19 3 2 2 2 3" xfId="3517"/>
    <cellStyle name="Standaard 19 3 2 2 2 4" xfId="5614"/>
    <cellStyle name="Standaard 19 3 2 2 3" xfId="1909"/>
    <cellStyle name="Standaard 19 3 2 2 3 2" xfId="4051"/>
    <cellStyle name="Standaard 19 3 2 2 4" xfId="3000"/>
    <cellStyle name="Standaard 19 3 2 2 5" xfId="5097"/>
    <cellStyle name="Standaard 19 3 2 3" xfId="1061"/>
    <cellStyle name="Standaard 19 3 2 3 2" xfId="2167"/>
    <cellStyle name="Standaard 19 3 2 3 2 2" xfId="4309"/>
    <cellStyle name="Standaard 19 3 2 3 3" xfId="3258"/>
    <cellStyle name="Standaard 19 3 2 3 4" xfId="5355"/>
    <cellStyle name="Standaard 19 3 2 4" xfId="1646"/>
    <cellStyle name="Standaard 19 3 2 4 2" xfId="3792"/>
    <cellStyle name="Standaard 19 3 2 5" xfId="2741"/>
    <cellStyle name="Standaard 19 3 2 6" xfId="4838"/>
    <cellStyle name="Standaard 19 3 3" xfId="675"/>
    <cellStyle name="Standaard 19 3 3 2" xfId="1194"/>
    <cellStyle name="Standaard 19 3 3 2 2" xfId="2300"/>
    <cellStyle name="Standaard 19 3 3 2 2 2" xfId="4442"/>
    <cellStyle name="Standaard 19 3 3 2 3" xfId="3391"/>
    <cellStyle name="Standaard 19 3 3 2 4" xfId="5488"/>
    <cellStyle name="Standaard 19 3 3 3" xfId="1783"/>
    <cellStyle name="Standaard 19 3 3 3 2" xfId="3925"/>
    <cellStyle name="Standaard 19 3 3 4" xfId="2874"/>
    <cellStyle name="Standaard 19 3 3 5" xfId="4971"/>
    <cellStyle name="Standaard 19 3 4" xfId="935"/>
    <cellStyle name="Standaard 19 3 4 2" xfId="2041"/>
    <cellStyle name="Standaard 19 3 4 2 2" xfId="4183"/>
    <cellStyle name="Standaard 19 3 4 3" xfId="3132"/>
    <cellStyle name="Standaard 19 3 4 4" xfId="5229"/>
    <cellStyle name="Standaard 19 3 5" xfId="1516"/>
    <cellStyle name="Standaard 19 3 5 2" xfId="3666"/>
    <cellStyle name="Standaard 19 3 6" xfId="2615"/>
    <cellStyle name="Standaard 19 3 7" xfId="4712"/>
    <cellStyle name="Standaard 19 4" xfId="434"/>
    <cellStyle name="Standaard 19 4 2" xfId="741"/>
    <cellStyle name="Standaard 19 4 2 2" xfId="1260"/>
    <cellStyle name="Standaard 19 4 2 2 2" xfId="2366"/>
    <cellStyle name="Standaard 19 4 2 2 2 2" xfId="4508"/>
    <cellStyle name="Standaard 19 4 2 2 3" xfId="3457"/>
    <cellStyle name="Standaard 19 4 2 2 4" xfId="5554"/>
    <cellStyle name="Standaard 19 4 2 3" xfId="1849"/>
    <cellStyle name="Standaard 19 4 2 3 2" xfId="3991"/>
    <cellStyle name="Standaard 19 4 2 4" xfId="2940"/>
    <cellStyle name="Standaard 19 4 2 5" xfId="5037"/>
    <cellStyle name="Standaard 19 4 3" xfId="1001"/>
    <cellStyle name="Standaard 19 4 3 2" xfId="2107"/>
    <cellStyle name="Standaard 19 4 3 2 2" xfId="4249"/>
    <cellStyle name="Standaard 19 4 3 3" xfId="3198"/>
    <cellStyle name="Standaard 19 4 3 4" xfId="5295"/>
    <cellStyle name="Standaard 19 4 4" xfId="1584"/>
    <cellStyle name="Standaard 19 4 4 2" xfId="3732"/>
    <cellStyle name="Standaard 19 4 5" xfId="2681"/>
    <cellStyle name="Standaard 19 4 6" xfId="4778"/>
    <cellStyle name="Standaard 19 5" xfId="614"/>
    <cellStyle name="Standaard 19 5 2" xfId="1133"/>
    <cellStyle name="Standaard 19 5 2 2" xfId="2239"/>
    <cellStyle name="Standaard 19 5 2 2 2" xfId="4381"/>
    <cellStyle name="Standaard 19 5 2 3" xfId="3330"/>
    <cellStyle name="Standaard 19 5 2 4" xfId="5427"/>
    <cellStyle name="Standaard 19 5 3" xfId="1722"/>
    <cellStyle name="Standaard 19 5 3 2" xfId="3864"/>
    <cellStyle name="Standaard 19 5 4" xfId="2813"/>
    <cellStyle name="Standaard 19 5 5" xfId="4910"/>
    <cellStyle name="Standaard 19 6" xfId="875"/>
    <cellStyle name="Standaard 19 6 2" xfId="1981"/>
    <cellStyle name="Standaard 19 6 2 2" xfId="4123"/>
    <cellStyle name="Standaard 19 6 3" xfId="3072"/>
    <cellStyle name="Standaard 19 6 4" xfId="5169"/>
    <cellStyle name="Standaard 19 7" xfId="1433"/>
    <cellStyle name="Standaard 19 7 2" xfId="3606"/>
    <cellStyle name="Standaard 19 8" xfId="2555"/>
    <cellStyle name="Standaard 19 9" xfId="4652"/>
    <cellStyle name="Standaard 2" xfId="12"/>
    <cellStyle name="Standaard 2 2" xfId="13"/>
    <cellStyle name="Standaard 2 2 2" xfId="44"/>
    <cellStyle name="Standaard 2 3" xfId="43"/>
    <cellStyle name="Standaard 2 3 2" xfId="302"/>
    <cellStyle name="Standaard 2 3 3" xfId="210"/>
    <cellStyle name="Standaard 2 3 3 2" xfId="367"/>
    <cellStyle name="Standaard 2 3 3 2 2" xfId="520"/>
    <cellStyle name="Standaard 2 3 3 2 2 2" xfId="819"/>
    <cellStyle name="Standaard 2 3 3 2 2 2 2" xfId="1338"/>
    <cellStyle name="Standaard 2 3 3 2 2 2 2 2" xfId="2444"/>
    <cellStyle name="Standaard 2 3 3 2 2 2 2 2 2" xfId="4586"/>
    <cellStyle name="Standaard 2 3 3 2 2 2 2 3" xfId="3535"/>
    <cellStyle name="Standaard 2 3 3 2 2 2 2 4" xfId="5632"/>
    <cellStyle name="Standaard 2 3 3 2 2 2 3" xfId="1927"/>
    <cellStyle name="Standaard 2 3 3 2 2 2 3 2" xfId="4069"/>
    <cellStyle name="Standaard 2 3 3 2 2 2 4" xfId="3018"/>
    <cellStyle name="Standaard 2 3 3 2 2 2 5" xfId="5115"/>
    <cellStyle name="Standaard 2 3 3 2 2 3" xfId="1079"/>
    <cellStyle name="Standaard 2 3 3 2 2 3 2" xfId="2185"/>
    <cellStyle name="Standaard 2 3 3 2 2 3 2 2" xfId="4327"/>
    <cellStyle name="Standaard 2 3 3 2 2 3 3" xfId="3276"/>
    <cellStyle name="Standaard 2 3 3 2 2 3 4" xfId="5373"/>
    <cellStyle name="Standaard 2 3 3 2 2 4" xfId="1664"/>
    <cellStyle name="Standaard 2 3 3 2 2 4 2" xfId="3810"/>
    <cellStyle name="Standaard 2 3 3 2 2 5" xfId="2759"/>
    <cellStyle name="Standaard 2 3 3 2 2 6" xfId="4856"/>
    <cellStyle name="Standaard 2 3 3 2 3" xfId="693"/>
    <cellStyle name="Standaard 2 3 3 2 3 2" xfId="1212"/>
    <cellStyle name="Standaard 2 3 3 2 3 2 2" xfId="2318"/>
    <cellStyle name="Standaard 2 3 3 2 3 2 2 2" xfId="4460"/>
    <cellStyle name="Standaard 2 3 3 2 3 2 3" xfId="3409"/>
    <cellStyle name="Standaard 2 3 3 2 3 2 4" xfId="5506"/>
    <cellStyle name="Standaard 2 3 3 2 3 3" xfId="1801"/>
    <cellStyle name="Standaard 2 3 3 2 3 3 2" xfId="3943"/>
    <cellStyle name="Standaard 2 3 3 2 3 4" xfId="2892"/>
    <cellStyle name="Standaard 2 3 3 2 3 5" xfId="4989"/>
    <cellStyle name="Standaard 2 3 3 2 4" xfId="953"/>
    <cellStyle name="Standaard 2 3 3 2 4 2" xfId="2059"/>
    <cellStyle name="Standaard 2 3 3 2 4 2 2" xfId="4201"/>
    <cellStyle name="Standaard 2 3 3 2 4 3" xfId="3150"/>
    <cellStyle name="Standaard 2 3 3 2 4 4" xfId="5247"/>
    <cellStyle name="Standaard 2 3 3 2 5" xfId="1534"/>
    <cellStyle name="Standaard 2 3 3 2 5 2" xfId="3684"/>
    <cellStyle name="Standaard 2 3 3 2 6" xfId="2633"/>
    <cellStyle name="Standaard 2 3 3 2 7" xfId="4730"/>
    <cellStyle name="Standaard 2 3 3 3" xfId="455"/>
    <cellStyle name="Standaard 2 3 3 3 2" xfId="758"/>
    <cellStyle name="Standaard 2 3 3 3 2 2" xfId="1277"/>
    <cellStyle name="Standaard 2 3 3 3 2 2 2" xfId="2383"/>
    <cellStyle name="Standaard 2 3 3 3 2 2 2 2" xfId="4525"/>
    <cellStyle name="Standaard 2 3 3 3 2 2 3" xfId="3474"/>
    <cellStyle name="Standaard 2 3 3 3 2 2 4" xfId="5571"/>
    <cellStyle name="Standaard 2 3 3 3 2 3" xfId="1866"/>
    <cellStyle name="Standaard 2 3 3 3 2 3 2" xfId="4008"/>
    <cellStyle name="Standaard 2 3 3 3 2 4" xfId="2957"/>
    <cellStyle name="Standaard 2 3 3 3 2 5" xfId="5054"/>
    <cellStyle name="Standaard 2 3 3 3 3" xfId="1018"/>
    <cellStyle name="Standaard 2 3 3 3 3 2" xfId="2124"/>
    <cellStyle name="Standaard 2 3 3 3 3 2 2" xfId="4266"/>
    <cellStyle name="Standaard 2 3 3 3 3 3" xfId="3215"/>
    <cellStyle name="Standaard 2 3 3 3 3 4" xfId="5312"/>
    <cellStyle name="Standaard 2 3 3 3 4" xfId="1601"/>
    <cellStyle name="Standaard 2 3 3 3 4 2" xfId="3749"/>
    <cellStyle name="Standaard 2 3 3 3 5" xfId="2698"/>
    <cellStyle name="Standaard 2 3 3 3 6" xfId="4795"/>
    <cellStyle name="Standaard 2 3 3 4" xfId="632"/>
    <cellStyle name="Standaard 2 3 3 4 2" xfId="1151"/>
    <cellStyle name="Standaard 2 3 3 4 2 2" xfId="2257"/>
    <cellStyle name="Standaard 2 3 3 4 2 2 2" xfId="4399"/>
    <cellStyle name="Standaard 2 3 3 4 2 3" xfId="3348"/>
    <cellStyle name="Standaard 2 3 3 4 2 4" xfId="5445"/>
    <cellStyle name="Standaard 2 3 3 4 3" xfId="1740"/>
    <cellStyle name="Standaard 2 3 3 4 3 2" xfId="3882"/>
    <cellStyle name="Standaard 2 3 3 4 4" xfId="2831"/>
    <cellStyle name="Standaard 2 3 3 4 5" xfId="4928"/>
    <cellStyle name="Standaard 2 3 3 5" xfId="892"/>
    <cellStyle name="Standaard 2 3 3 5 2" xfId="1998"/>
    <cellStyle name="Standaard 2 3 3 5 2 2" xfId="4140"/>
    <cellStyle name="Standaard 2 3 3 5 3" xfId="3089"/>
    <cellStyle name="Standaard 2 3 3 5 4" xfId="5186"/>
    <cellStyle name="Standaard 2 3 3 6" xfId="1465"/>
    <cellStyle name="Standaard 2 3 3 6 2" xfId="3623"/>
    <cellStyle name="Standaard 2 3 3 7" xfId="2572"/>
    <cellStyle name="Standaard 2 3 3 8" xfId="4669"/>
    <cellStyle name="Standaard 2 3 4" xfId="340"/>
    <cellStyle name="Standaard 2 3 5" xfId="330"/>
    <cellStyle name="Standaard 2 3 5 2" xfId="489"/>
    <cellStyle name="Standaard 2 3 5 2 2" xfId="788"/>
    <cellStyle name="Standaard 2 3 5 2 2 2" xfId="1307"/>
    <cellStyle name="Standaard 2 3 5 2 2 2 2" xfId="2413"/>
    <cellStyle name="Standaard 2 3 5 2 2 2 2 2" xfId="4555"/>
    <cellStyle name="Standaard 2 3 5 2 2 2 3" xfId="3504"/>
    <cellStyle name="Standaard 2 3 5 2 2 2 4" xfId="5601"/>
    <cellStyle name="Standaard 2 3 5 2 2 3" xfId="1896"/>
    <cellStyle name="Standaard 2 3 5 2 2 3 2" xfId="4038"/>
    <cellStyle name="Standaard 2 3 5 2 2 4" xfId="2987"/>
    <cellStyle name="Standaard 2 3 5 2 2 5" xfId="5084"/>
    <cellStyle name="Standaard 2 3 5 2 3" xfId="1048"/>
    <cellStyle name="Standaard 2 3 5 2 3 2" xfId="2154"/>
    <cellStyle name="Standaard 2 3 5 2 3 2 2" xfId="4296"/>
    <cellStyle name="Standaard 2 3 5 2 3 3" xfId="3245"/>
    <cellStyle name="Standaard 2 3 5 2 3 4" xfId="5342"/>
    <cellStyle name="Standaard 2 3 5 2 4" xfId="1633"/>
    <cellStyle name="Standaard 2 3 5 2 4 2" xfId="3779"/>
    <cellStyle name="Standaard 2 3 5 2 5" xfId="2728"/>
    <cellStyle name="Standaard 2 3 5 2 6" xfId="4825"/>
    <cellStyle name="Standaard 2 3 5 3" xfId="662"/>
    <cellStyle name="Standaard 2 3 5 3 2" xfId="1181"/>
    <cellStyle name="Standaard 2 3 5 3 2 2" xfId="2287"/>
    <cellStyle name="Standaard 2 3 5 3 2 2 2" xfId="4429"/>
    <cellStyle name="Standaard 2 3 5 3 2 3" xfId="3378"/>
    <cellStyle name="Standaard 2 3 5 3 2 4" xfId="5475"/>
    <cellStyle name="Standaard 2 3 5 3 3" xfId="1770"/>
    <cellStyle name="Standaard 2 3 5 3 3 2" xfId="3912"/>
    <cellStyle name="Standaard 2 3 5 3 4" xfId="2861"/>
    <cellStyle name="Standaard 2 3 5 3 5" xfId="4958"/>
    <cellStyle name="Standaard 2 3 5 4" xfId="922"/>
    <cellStyle name="Standaard 2 3 5 4 2" xfId="2028"/>
    <cellStyle name="Standaard 2 3 5 4 2 2" xfId="4170"/>
    <cellStyle name="Standaard 2 3 5 4 3" xfId="3119"/>
    <cellStyle name="Standaard 2 3 5 4 4" xfId="5216"/>
    <cellStyle name="Standaard 2 3 5 5" xfId="1501"/>
    <cellStyle name="Standaard 2 3 5 5 2" xfId="3653"/>
    <cellStyle name="Standaard 2 3 5 6" xfId="2602"/>
    <cellStyle name="Standaard 2 3 5 7" xfId="4699"/>
    <cellStyle name="Standaard 2 3 6" xfId="393"/>
    <cellStyle name="Standaard 2_SOLID SERIE" xfId="14"/>
    <cellStyle name="Standaard 20" xfId="310"/>
    <cellStyle name="Standaard 21" xfId="321"/>
    <cellStyle name="Standaard 21 2" xfId="392"/>
    <cellStyle name="Standaard 22" xfId="77"/>
    <cellStyle name="Standaard 22 2" xfId="360"/>
    <cellStyle name="Standaard 22 2 2" xfId="514"/>
    <cellStyle name="Standaard 22 2 2 2" xfId="813"/>
    <cellStyle name="Standaard 22 2 2 2 2" xfId="1332"/>
    <cellStyle name="Standaard 22 2 2 2 2 2" xfId="2438"/>
    <cellStyle name="Standaard 22 2 2 2 2 2 2" xfId="4580"/>
    <cellStyle name="Standaard 22 2 2 2 2 3" xfId="3529"/>
    <cellStyle name="Standaard 22 2 2 2 2 4" xfId="5626"/>
    <cellStyle name="Standaard 22 2 2 2 3" xfId="1921"/>
    <cellStyle name="Standaard 22 2 2 2 3 2" xfId="4063"/>
    <cellStyle name="Standaard 22 2 2 2 4" xfId="3012"/>
    <cellStyle name="Standaard 22 2 2 2 5" xfId="5109"/>
    <cellStyle name="Standaard 22 2 2 3" xfId="1073"/>
    <cellStyle name="Standaard 22 2 2 3 2" xfId="2179"/>
    <cellStyle name="Standaard 22 2 2 3 2 2" xfId="4321"/>
    <cellStyle name="Standaard 22 2 2 3 3" xfId="3270"/>
    <cellStyle name="Standaard 22 2 2 3 4" xfId="5367"/>
    <cellStyle name="Standaard 22 2 2 4" xfId="1658"/>
    <cellStyle name="Standaard 22 2 2 4 2" xfId="3804"/>
    <cellStyle name="Standaard 22 2 2 5" xfId="2753"/>
    <cellStyle name="Standaard 22 2 2 6" xfId="4850"/>
    <cellStyle name="Standaard 22 2 3" xfId="687"/>
    <cellStyle name="Standaard 22 2 3 2" xfId="1206"/>
    <cellStyle name="Standaard 22 2 3 2 2" xfId="2312"/>
    <cellStyle name="Standaard 22 2 3 2 2 2" xfId="4454"/>
    <cellStyle name="Standaard 22 2 3 2 3" xfId="3403"/>
    <cellStyle name="Standaard 22 2 3 2 4" xfId="5500"/>
    <cellStyle name="Standaard 22 2 3 3" xfId="1795"/>
    <cellStyle name="Standaard 22 2 3 3 2" xfId="3937"/>
    <cellStyle name="Standaard 22 2 3 4" xfId="2886"/>
    <cellStyle name="Standaard 22 2 3 5" xfId="4983"/>
    <cellStyle name="Standaard 22 2 4" xfId="947"/>
    <cellStyle name="Standaard 22 2 4 2" xfId="2053"/>
    <cellStyle name="Standaard 22 2 4 2 2" xfId="4195"/>
    <cellStyle name="Standaard 22 2 4 3" xfId="3144"/>
    <cellStyle name="Standaard 22 2 4 4" xfId="5241"/>
    <cellStyle name="Standaard 22 2 5" xfId="1528"/>
    <cellStyle name="Standaard 22 2 5 2" xfId="3678"/>
    <cellStyle name="Standaard 22 2 6" xfId="2627"/>
    <cellStyle name="Standaard 22 2 7" xfId="4724"/>
    <cellStyle name="Standaard 22 3" xfId="445"/>
    <cellStyle name="Standaard 22 3 2" xfId="752"/>
    <cellStyle name="Standaard 22 3 2 2" xfId="1271"/>
    <cellStyle name="Standaard 22 3 2 2 2" xfId="2377"/>
    <cellStyle name="Standaard 22 3 2 2 2 2" xfId="4519"/>
    <cellStyle name="Standaard 22 3 2 2 3" xfId="3468"/>
    <cellStyle name="Standaard 22 3 2 2 4" xfId="5565"/>
    <cellStyle name="Standaard 22 3 2 3" xfId="1860"/>
    <cellStyle name="Standaard 22 3 2 3 2" xfId="4002"/>
    <cellStyle name="Standaard 22 3 2 4" xfId="2951"/>
    <cellStyle name="Standaard 22 3 2 5" xfId="5048"/>
    <cellStyle name="Standaard 22 3 3" xfId="1012"/>
    <cellStyle name="Standaard 22 3 3 2" xfId="2118"/>
    <cellStyle name="Standaard 22 3 3 2 2" xfId="4260"/>
    <cellStyle name="Standaard 22 3 3 3" xfId="3209"/>
    <cellStyle name="Standaard 22 3 3 4" xfId="5306"/>
    <cellStyle name="Standaard 22 3 4" xfId="1595"/>
    <cellStyle name="Standaard 22 3 4 2" xfId="3743"/>
    <cellStyle name="Standaard 22 3 5" xfId="2692"/>
    <cellStyle name="Standaard 22 3 6" xfId="4789"/>
    <cellStyle name="Standaard 22 4" xfId="626"/>
    <cellStyle name="Standaard 22 4 2" xfId="1145"/>
    <cellStyle name="Standaard 22 4 2 2" xfId="2251"/>
    <cellStyle name="Standaard 22 4 2 2 2" xfId="4393"/>
    <cellStyle name="Standaard 22 4 2 3" xfId="3342"/>
    <cellStyle name="Standaard 22 4 2 4" xfId="5439"/>
    <cellStyle name="Standaard 22 4 3" xfId="1734"/>
    <cellStyle name="Standaard 22 4 3 2" xfId="3876"/>
    <cellStyle name="Standaard 22 4 4" xfId="2825"/>
    <cellStyle name="Standaard 22 4 5" xfId="4922"/>
    <cellStyle name="Standaard 22 5" xfId="886"/>
    <cellStyle name="Standaard 22 5 2" xfId="1992"/>
    <cellStyle name="Standaard 22 5 2 2" xfId="4134"/>
    <cellStyle name="Standaard 22 5 3" xfId="3083"/>
    <cellStyle name="Standaard 22 5 4" xfId="5180"/>
    <cellStyle name="Standaard 22 6" xfId="1444"/>
    <cellStyle name="Standaard 22 6 2" xfId="3617"/>
    <cellStyle name="Standaard 22 7" xfId="2566"/>
    <cellStyle name="Standaard 22 8" xfId="4663"/>
    <cellStyle name="Standaard 23" xfId="322"/>
    <cellStyle name="Standaard 24" xfId="333"/>
    <cellStyle name="Standaard 24 2" xfId="398"/>
    <cellStyle name="Standaard 25" xfId="368"/>
    <cellStyle name="Standaard 25 2" xfId="400"/>
    <cellStyle name="Standaard 26" xfId="369"/>
    <cellStyle name="Standaard 26 2" xfId="401"/>
    <cellStyle name="Standaard 27" xfId="366"/>
    <cellStyle name="Standaard 27 2" xfId="399"/>
    <cellStyle name="Standaard 28" xfId="323"/>
    <cellStyle name="Standaard 28 2" xfId="482"/>
    <cellStyle name="Standaard 28 2 2" xfId="781"/>
    <cellStyle name="Standaard 28 2 2 2" xfId="1300"/>
    <cellStyle name="Standaard 28 2 2 2 2" xfId="2406"/>
    <cellStyle name="Standaard 28 2 2 2 2 2" xfId="4548"/>
    <cellStyle name="Standaard 28 2 2 2 3" xfId="3497"/>
    <cellStyle name="Standaard 28 2 2 2 4" xfId="5594"/>
    <cellStyle name="Standaard 28 2 2 3" xfId="1889"/>
    <cellStyle name="Standaard 28 2 2 3 2" xfId="4031"/>
    <cellStyle name="Standaard 28 2 2 4" xfId="2980"/>
    <cellStyle name="Standaard 28 2 2 5" xfId="5077"/>
    <cellStyle name="Standaard 28 2 3" xfId="1041"/>
    <cellStyle name="Standaard 28 2 3 2" xfId="2147"/>
    <cellStyle name="Standaard 28 2 3 2 2" xfId="4289"/>
    <cellStyle name="Standaard 28 2 3 3" xfId="3238"/>
    <cellStyle name="Standaard 28 2 3 4" xfId="5335"/>
    <cellStyle name="Standaard 28 2 4" xfId="1626"/>
    <cellStyle name="Standaard 28 2 4 2" xfId="3772"/>
    <cellStyle name="Standaard 28 2 5" xfId="2721"/>
    <cellStyle name="Standaard 28 2 6" xfId="4818"/>
    <cellStyle name="Standaard 28 3" xfId="655"/>
    <cellStyle name="Standaard 28 3 2" xfId="1174"/>
    <cellStyle name="Standaard 28 3 2 2" xfId="2280"/>
    <cellStyle name="Standaard 28 3 2 2 2" xfId="4422"/>
    <cellStyle name="Standaard 28 3 2 3" xfId="3371"/>
    <cellStyle name="Standaard 28 3 2 4" xfId="5468"/>
    <cellStyle name="Standaard 28 3 3" xfId="1763"/>
    <cellStyle name="Standaard 28 3 3 2" xfId="3905"/>
    <cellStyle name="Standaard 28 3 4" xfId="2854"/>
    <cellStyle name="Standaard 28 3 5" xfId="4951"/>
    <cellStyle name="Standaard 28 4" xfId="915"/>
    <cellStyle name="Standaard 28 4 2" xfId="2021"/>
    <cellStyle name="Standaard 28 4 2 2" xfId="4163"/>
    <cellStyle name="Standaard 28 4 3" xfId="3112"/>
    <cellStyle name="Standaard 28 4 4" xfId="5209"/>
    <cellStyle name="Standaard 28 5" xfId="1494"/>
    <cellStyle name="Standaard 28 5 2" xfId="3646"/>
    <cellStyle name="Standaard 28 6" xfId="2595"/>
    <cellStyle name="Standaard 28 7" xfId="4692"/>
    <cellStyle name="Standaard 29" xfId="332"/>
    <cellStyle name="Standaard 3" xfId="15"/>
    <cellStyle name="Standaard 3 2" xfId="16"/>
    <cellStyle name="Standaard 3 2 2" xfId="45"/>
    <cellStyle name="Standaard 3 2 2 2" xfId="294"/>
    <cellStyle name="Standaard 3 2 3" xfId="290"/>
    <cellStyle name="Standaard 3 3" xfId="17"/>
    <cellStyle name="Standaard 3 3 2" xfId="46"/>
    <cellStyle name="Standaard 3 4" xfId="18"/>
    <cellStyle name="Standaard 3 5" xfId="19"/>
    <cellStyle name="Standaard 3 6" xfId="287"/>
    <cellStyle name="Standaard 3_5-Indeling van de captures" xfId="20"/>
    <cellStyle name="Standaard 30" xfId="394"/>
    <cellStyle name="Standaard 31" xfId="395"/>
    <cellStyle name="Standaard 32" xfId="396"/>
    <cellStyle name="Standaard 33" xfId="402"/>
    <cellStyle name="Standaard 34" xfId="397"/>
    <cellStyle name="Standaard 35" xfId="403"/>
    <cellStyle name="Standaard 35 2" xfId="562"/>
    <cellStyle name="Standaard 35 3" xfId="427"/>
    <cellStyle name="Standaard 35 4" xfId="716"/>
    <cellStyle name="Standaard 35 4 2" xfId="1235"/>
    <cellStyle name="Standaard 35 4 2 2" xfId="2341"/>
    <cellStyle name="Standaard 35 4 2 2 2" xfId="4483"/>
    <cellStyle name="Standaard 35 4 2 3" xfId="3432"/>
    <cellStyle name="Standaard 35 4 2 4" xfId="5529"/>
    <cellStyle name="Standaard 35 4 3" xfId="1824"/>
    <cellStyle name="Standaard 35 4 3 2" xfId="3966"/>
    <cellStyle name="Standaard 35 4 4" xfId="2915"/>
    <cellStyle name="Standaard 35 4 5" xfId="5012"/>
    <cellStyle name="Standaard 35 5" xfId="976"/>
    <cellStyle name="Standaard 35 5 2" xfId="2082"/>
    <cellStyle name="Standaard 35 5 2 2" xfId="4224"/>
    <cellStyle name="Standaard 35 5 3" xfId="3173"/>
    <cellStyle name="Standaard 35 5 4" xfId="5270"/>
    <cellStyle name="Standaard 35 6" xfId="1559"/>
    <cellStyle name="Standaard 35 6 2" xfId="3707"/>
    <cellStyle name="Standaard 35 7" xfId="2656"/>
    <cellStyle name="Standaard 35 8" xfId="4753"/>
    <cellStyle name="Standaard 36" xfId="431"/>
    <cellStyle name="Standaard 36 2" xfId="564"/>
    <cellStyle name="Standaard 37" xfId="560"/>
    <cellStyle name="Standaard 38" xfId="563"/>
    <cellStyle name="Standaard 39" xfId="553"/>
    <cellStyle name="Standaard 4" xfId="21"/>
    <cellStyle name="Standaard 4 2" xfId="22"/>
    <cellStyle name="Standaard 4 2 2" xfId="278"/>
    <cellStyle name="Standaard 4 2 3" xfId="291"/>
    <cellStyle name="Standaard 4 3" xfId="23"/>
    <cellStyle name="Standaard 4 3 2" xfId="262"/>
    <cellStyle name="Standaard 4 3 3" xfId="211"/>
    <cellStyle name="Standaard 4 4" xfId="293"/>
    <cellStyle name="Standaard 40" xfId="432"/>
    <cellStyle name="Standaard 41" xfId="429"/>
    <cellStyle name="Standaard 42" xfId="556"/>
    <cellStyle name="Standaard 43" xfId="415"/>
    <cellStyle name="Standaard 43 2" xfId="728"/>
    <cellStyle name="Standaard 43 2 2" xfId="1247"/>
    <cellStyle name="Standaard 43 2 2 2" xfId="2353"/>
    <cellStyle name="Standaard 43 2 2 2 2" xfId="4495"/>
    <cellStyle name="Standaard 43 2 2 3" xfId="3444"/>
    <cellStyle name="Standaard 43 2 2 4" xfId="5541"/>
    <cellStyle name="Standaard 43 2 3" xfId="1836"/>
    <cellStyle name="Standaard 43 2 3 2" xfId="3978"/>
    <cellStyle name="Standaard 43 2 4" xfId="2927"/>
    <cellStyle name="Standaard 43 2 5" xfId="5024"/>
    <cellStyle name="Standaard 43 3" xfId="988"/>
    <cellStyle name="Standaard 43 3 2" xfId="2094"/>
    <cellStyle name="Standaard 43 3 2 2" xfId="4236"/>
    <cellStyle name="Standaard 43 3 3" xfId="3185"/>
    <cellStyle name="Standaard 43 3 4" xfId="5282"/>
    <cellStyle name="Standaard 43 4" xfId="1571"/>
    <cellStyle name="Standaard 43 4 2" xfId="3719"/>
    <cellStyle name="Standaard 43 5" xfId="2668"/>
    <cellStyle name="Standaard 43 6" xfId="4765"/>
    <cellStyle name="Standaard 44" xfId="583"/>
    <cellStyle name="Standaard 44 2" xfId="842"/>
    <cellStyle name="Standaard 44 2 2" xfId="1361"/>
    <cellStyle name="Standaard 44 2 2 2" xfId="2467"/>
    <cellStyle name="Standaard 44 2 2 2 2" xfId="4609"/>
    <cellStyle name="Standaard 44 2 2 3" xfId="3558"/>
    <cellStyle name="Standaard 44 2 2 4" xfId="5655"/>
    <cellStyle name="Standaard 44 2 3" xfId="1950"/>
    <cellStyle name="Standaard 44 2 3 2" xfId="4092"/>
    <cellStyle name="Standaard 44 2 4" xfId="3041"/>
    <cellStyle name="Standaard 44 2 5" xfId="5138"/>
    <cellStyle name="Standaard 44 3" xfId="1102"/>
    <cellStyle name="Standaard 44 3 2" xfId="2208"/>
    <cellStyle name="Standaard 44 3 2 2" xfId="4350"/>
    <cellStyle name="Standaard 44 3 3" xfId="3299"/>
    <cellStyle name="Standaard 44 3 4" xfId="5396"/>
    <cellStyle name="Standaard 44 4" xfId="1691"/>
    <cellStyle name="Standaard 44 4 2" xfId="3833"/>
    <cellStyle name="Standaard 44 5" xfId="2782"/>
    <cellStyle name="Standaard 44 6" xfId="4879"/>
    <cellStyle name="Standaard 45" xfId="584"/>
    <cellStyle name="Standaard 45 2" xfId="843"/>
    <cellStyle name="Standaard 45 2 2" xfId="1362"/>
    <cellStyle name="Standaard 45 2 2 2" xfId="2468"/>
    <cellStyle name="Standaard 45 2 2 2 2" xfId="4610"/>
    <cellStyle name="Standaard 45 2 2 3" xfId="3559"/>
    <cellStyle name="Standaard 45 2 2 4" xfId="5656"/>
    <cellStyle name="Standaard 45 2 3" xfId="1951"/>
    <cellStyle name="Standaard 45 2 3 2" xfId="4093"/>
    <cellStyle name="Standaard 45 2 4" xfId="3042"/>
    <cellStyle name="Standaard 45 2 5" xfId="5139"/>
    <cellStyle name="Standaard 45 3" xfId="1103"/>
    <cellStyle name="Standaard 45 3 2" xfId="2209"/>
    <cellStyle name="Standaard 45 3 2 2" xfId="4351"/>
    <cellStyle name="Standaard 45 3 3" xfId="3300"/>
    <cellStyle name="Standaard 45 3 4" xfId="5397"/>
    <cellStyle name="Standaard 45 4" xfId="1692"/>
    <cellStyle name="Standaard 45 4 2" xfId="3834"/>
    <cellStyle name="Standaard 45 5" xfId="2783"/>
    <cellStyle name="Standaard 45 6" xfId="4880"/>
    <cellStyle name="Standaard 46" xfId="585"/>
    <cellStyle name="Standaard 46 2" xfId="844"/>
    <cellStyle name="Standaard 46 2 2" xfId="1363"/>
    <cellStyle name="Standaard 46 2 2 2" xfId="2469"/>
    <cellStyle name="Standaard 46 2 2 2 2" xfId="4611"/>
    <cellStyle name="Standaard 46 2 2 3" xfId="3560"/>
    <cellStyle name="Standaard 46 2 2 4" xfId="5657"/>
    <cellStyle name="Standaard 46 2 3" xfId="1952"/>
    <cellStyle name="Standaard 46 2 3 2" xfId="4094"/>
    <cellStyle name="Standaard 46 2 4" xfId="3043"/>
    <cellStyle name="Standaard 46 2 5" xfId="5140"/>
    <cellStyle name="Standaard 46 3" xfId="1104"/>
    <cellStyle name="Standaard 46 3 2" xfId="2210"/>
    <cellStyle name="Standaard 46 3 2 2" xfId="4352"/>
    <cellStyle name="Standaard 46 3 3" xfId="3301"/>
    <cellStyle name="Standaard 46 3 4" xfId="5398"/>
    <cellStyle name="Standaard 46 4" xfId="1693"/>
    <cellStyle name="Standaard 46 4 2" xfId="3835"/>
    <cellStyle name="Standaard 46 5" xfId="2784"/>
    <cellStyle name="Standaard 46 6" xfId="4881"/>
    <cellStyle name="Standaard 47" xfId="586"/>
    <cellStyle name="Standaard 47 2" xfId="845"/>
    <cellStyle name="Standaard 47 2 2" xfId="1364"/>
    <cellStyle name="Standaard 47 2 2 2" xfId="2470"/>
    <cellStyle name="Standaard 47 2 2 2 2" xfId="4612"/>
    <cellStyle name="Standaard 47 2 2 3" xfId="3561"/>
    <cellStyle name="Standaard 47 2 2 4" xfId="5658"/>
    <cellStyle name="Standaard 47 2 3" xfId="1953"/>
    <cellStyle name="Standaard 47 2 3 2" xfId="4095"/>
    <cellStyle name="Standaard 47 2 4" xfId="3044"/>
    <cellStyle name="Standaard 47 2 5" xfId="5141"/>
    <cellStyle name="Standaard 47 3" xfId="1105"/>
    <cellStyle name="Standaard 47 3 2" xfId="2211"/>
    <cellStyle name="Standaard 47 3 2 2" xfId="4353"/>
    <cellStyle name="Standaard 47 3 3" xfId="3302"/>
    <cellStyle name="Standaard 47 3 4" xfId="5399"/>
    <cellStyle name="Standaard 47 4" xfId="1694"/>
    <cellStyle name="Standaard 47 4 2" xfId="3836"/>
    <cellStyle name="Standaard 47 5" xfId="2785"/>
    <cellStyle name="Standaard 47 6" xfId="4882"/>
    <cellStyle name="Standaard 48" xfId="587"/>
    <cellStyle name="Standaard 48 2" xfId="846"/>
    <cellStyle name="Standaard 48 2 2" xfId="1365"/>
    <cellStyle name="Standaard 48 2 2 2" xfId="2471"/>
    <cellStyle name="Standaard 48 2 2 2 2" xfId="4613"/>
    <cellStyle name="Standaard 48 2 2 3" xfId="3562"/>
    <cellStyle name="Standaard 48 2 2 4" xfId="5659"/>
    <cellStyle name="Standaard 48 2 3" xfId="1954"/>
    <cellStyle name="Standaard 48 2 3 2" xfId="4096"/>
    <cellStyle name="Standaard 48 2 4" xfId="3045"/>
    <cellStyle name="Standaard 48 2 5" xfId="5142"/>
    <cellStyle name="Standaard 48 3" xfId="1106"/>
    <cellStyle name="Standaard 48 3 2" xfId="2212"/>
    <cellStyle name="Standaard 48 3 2 2" xfId="4354"/>
    <cellStyle name="Standaard 48 3 3" xfId="3303"/>
    <cellStyle name="Standaard 48 3 4" xfId="5400"/>
    <cellStyle name="Standaard 48 4" xfId="1695"/>
    <cellStyle name="Standaard 48 4 2" xfId="3837"/>
    <cellStyle name="Standaard 48 5" xfId="2786"/>
    <cellStyle name="Standaard 48 6" xfId="4883"/>
    <cellStyle name="Standaard 49" xfId="588"/>
    <cellStyle name="Standaard 49 2" xfId="847"/>
    <cellStyle name="Standaard 49 2 2" xfId="1366"/>
    <cellStyle name="Standaard 49 2 2 2" xfId="2472"/>
    <cellStyle name="Standaard 49 2 2 2 2" xfId="4614"/>
    <cellStyle name="Standaard 49 2 2 3" xfId="3563"/>
    <cellStyle name="Standaard 49 2 2 4" xfId="5660"/>
    <cellStyle name="Standaard 49 2 3" xfId="1955"/>
    <cellStyle name="Standaard 49 2 3 2" xfId="4097"/>
    <cellStyle name="Standaard 49 2 4" xfId="3046"/>
    <cellStyle name="Standaard 49 2 5" xfId="5143"/>
    <cellStyle name="Standaard 49 3" xfId="1107"/>
    <cellStyle name="Standaard 49 3 2" xfId="2213"/>
    <cellStyle name="Standaard 49 3 2 2" xfId="4355"/>
    <cellStyle name="Standaard 49 3 3" xfId="3304"/>
    <cellStyle name="Standaard 49 3 4" xfId="5401"/>
    <cellStyle name="Standaard 49 4" xfId="1696"/>
    <cellStyle name="Standaard 49 4 2" xfId="3838"/>
    <cellStyle name="Standaard 49 5" xfId="2787"/>
    <cellStyle name="Standaard 49 6" xfId="4884"/>
    <cellStyle name="Standaard 5" xfId="24"/>
    <cellStyle name="Standaard 5 2" xfId="25"/>
    <cellStyle name="Standaard 5 2 2" xfId="280"/>
    <cellStyle name="Standaard 5 2 3" xfId="289"/>
    <cellStyle name="Standaard 5 3" xfId="26"/>
    <cellStyle name="Standaard 5 3 2" xfId="261"/>
    <cellStyle name="Standaard 5 3 3" xfId="286"/>
    <cellStyle name="Standaard 5 3 4" xfId="212"/>
    <cellStyle name="Standaard 5 4" xfId="279"/>
    <cellStyle name="Standaard 5 5" xfId="292"/>
    <cellStyle name="Standaard 50" xfId="589"/>
    <cellStyle name="Standaard 50 2" xfId="848"/>
    <cellStyle name="Standaard 50 2 2" xfId="1367"/>
    <cellStyle name="Standaard 50 2 2 2" xfId="2473"/>
    <cellStyle name="Standaard 50 2 2 2 2" xfId="4615"/>
    <cellStyle name="Standaard 50 2 2 3" xfId="3564"/>
    <cellStyle name="Standaard 50 2 2 4" xfId="5661"/>
    <cellStyle name="Standaard 50 2 3" xfId="1956"/>
    <cellStyle name="Standaard 50 2 3 2" xfId="4098"/>
    <cellStyle name="Standaard 50 2 4" xfId="3047"/>
    <cellStyle name="Standaard 50 2 5" xfId="5144"/>
    <cellStyle name="Standaard 50 3" xfId="1108"/>
    <cellStyle name="Standaard 50 3 2" xfId="2214"/>
    <cellStyle name="Standaard 50 3 2 2" xfId="4356"/>
    <cellStyle name="Standaard 50 3 3" xfId="3305"/>
    <cellStyle name="Standaard 50 3 4" xfId="5402"/>
    <cellStyle name="Standaard 50 4" xfId="1697"/>
    <cellStyle name="Standaard 50 4 2" xfId="3839"/>
    <cellStyle name="Standaard 50 5" xfId="2788"/>
    <cellStyle name="Standaard 50 6" xfId="4885"/>
    <cellStyle name="Standaard 51" xfId="590"/>
    <cellStyle name="Standaard 51 2" xfId="849"/>
    <cellStyle name="Standaard 51 2 2" xfId="1368"/>
    <cellStyle name="Standaard 51 2 2 2" xfId="2474"/>
    <cellStyle name="Standaard 51 2 2 2 2" xfId="4616"/>
    <cellStyle name="Standaard 51 2 2 3" xfId="3565"/>
    <cellStyle name="Standaard 51 2 2 4" xfId="5662"/>
    <cellStyle name="Standaard 51 2 3" xfId="1957"/>
    <cellStyle name="Standaard 51 2 3 2" xfId="4099"/>
    <cellStyle name="Standaard 51 2 4" xfId="3048"/>
    <cellStyle name="Standaard 51 2 5" xfId="5145"/>
    <cellStyle name="Standaard 51 3" xfId="1109"/>
    <cellStyle name="Standaard 51 3 2" xfId="2215"/>
    <cellStyle name="Standaard 51 3 2 2" xfId="4357"/>
    <cellStyle name="Standaard 51 3 3" xfId="3306"/>
    <cellStyle name="Standaard 51 3 4" xfId="5403"/>
    <cellStyle name="Standaard 51 4" xfId="1698"/>
    <cellStyle name="Standaard 51 4 2" xfId="3840"/>
    <cellStyle name="Standaard 51 5" xfId="2789"/>
    <cellStyle name="Standaard 51 6" xfId="4886"/>
    <cellStyle name="Standaard 52" xfId="591"/>
    <cellStyle name="Standaard 52 2" xfId="850"/>
    <cellStyle name="Standaard 52 2 2" xfId="1369"/>
    <cellStyle name="Standaard 52 2 2 2" xfId="2475"/>
    <cellStyle name="Standaard 52 2 2 2 2" xfId="4617"/>
    <cellStyle name="Standaard 52 2 2 3" xfId="3566"/>
    <cellStyle name="Standaard 52 2 2 4" xfId="5663"/>
    <cellStyle name="Standaard 52 2 3" xfId="1958"/>
    <cellStyle name="Standaard 52 2 3 2" xfId="4100"/>
    <cellStyle name="Standaard 52 2 4" xfId="3049"/>
    <cellStyle name="Standaard 52 2 5" xfId="5146"/>
    <cellStyle name="Standaard 52 3" xfId="1110"/>
    <cellStyle name="Standaard 52 3 2" xfId="2216"/>
    <cellStyle name="Standaard 52 3 2 2" xfId="4358"/>
    <cellStyle name="Standaard 52 3 3" xfId="3307"/>
    <cellStyle name="Standaard 52 3 4" xfId="5404"/>
    <cellStyle name="Standaard 52 4" xfId="1699"/>
    <cellStyle name="Standaard 52 4 2" xfId="3841"/>
    <cellStyle name="Standaard 52 5" xfId="2790"/>
    <cellStyle name="Standaard 52 6" xfId="4887"/>
    <cellStyle name="Standaard 53" xfId="592"/>
    <cellStyle name="Standaard 53 2" xfId="851"/>
    <cellStyle name="Standaard 53 2 2" xfId="1370"/>
    <cellStyle name="Standaard 53 2 2 2" xfId="2476"/>
    <cellStyle name="Standaard 53 2 2 2 2" xfId="4618"/>
    <cellStyle name="Standaard 53 2 2 3" xfId="3567"/>
    <cellStyle name="Standaard 53 2 2 4" xfId="5664"/>
    <cellStyle name="Standaard 53 2 3" xfId="1959"/>
    <cellStyle name="Standaard 53 2 3 2" xfId="4101"/>
    <cellStyle name="Standaard 53 2 4" xfId="3050"/>
    <cellStyle name="Standaard 53 2 5" xfId="5147"/>
    <cellStyle name="Standaard 53 3" xfId="1111"/>
    <cellStyle name="Standaard 53 3 2" xfId="2217"/>
    <cellStyle name="Standaard 53 3 2 2" xfId="4359"/>
    <cellStyle name="Standaard 53 3 3" xfId="3308"/>
    <cellStyle name="Standaard 53 3 4" xfId="5405"/>
    <cellStyle name="Standaard 53 4" xfId="1700"/>
    <cellStyle name="Standaard 53 4 2" xfId="3842"/>
    <cellStyle name="Standaard 53 5" xfId="2791"/>
    <cellStyle name="Standaard 53 6" xfId="4888"/>
    <cellStyle name="Standaard 54" xfId="593"/>
    <cellStyle name="Standaard 54 2" xfId="852"/>
    <cellStyle name="Standaard 54 2 2" xfId="1371"/>
    <cellStyle name="Standaard 54 2 2 2" xfId="2477"/>
    <cellStyle name="Standaard 54 2 2 2 2" xfId="4619"/>
    <cellStyle name="Standaard 54 2 2 3" xfId="3568"/>
    <cellStyle name="Standaard 54 2 2 4" xfId="5665"/>
    <cellStyle name="Standaard 54 2 3" xfId="1960"/>
    <cellStyle name="Standaard 54 2 3 2" xfId="4102"/>
    <cellStyle name="Standaard 54 2 4" xfId="3051"/>
    <cellStyle name="Standaard 54 2 5" xfId="5148"/>
    <cellStyle name="Standaard 54 3" xfId="1112"/>
    <cellStyle name="Standaard 54 3 2" xfId="2218"/>
    <cellStyle name="Standaard 54 3 2 2" xfId="4360"/>
    <cellStyle name="Standaard 54 3 3" xfId="3309"/>
    <cellStyle name="Standaard 54 3 4" xfId="5406"/>
    <cellStyle name="Standaard 54 4" xfId="1701"/>
    <cellStyle name="Standaard 54 4 2" xfId="3843"/>
    <cellStyle name="Standaard 54 5" xfId="2792"/>
    <cellStyle name="Standaard 54 6" xfId="4889"/>
    <cellStyle name="Standaard 55" xfId="594"/>
    <cellStyle name="Standaard 55 2" xfId="853"/>
    <cellStyle name="Standaard 55 2 2" xfId="1372"/>
    <cellStyle name="Standaard 55 2 2 2" xfId="2478"/>
    <cellStyle name="Standaard 55 2 2 2 2" xfId="4620"/>
    <cellStyle name="Standaard 55 2 2 3" xfId="3569"/>
    <cellStyle name="Standaard 55 2 2 4" xfId="5666"/>
    <cellStyle name="Standaard 55 2 3" xfId="1961"/>
    <cellStyle name="Standaard 55 2 3 2" xfId="4103"/>
    <cellStyle name="Standaard 55 2 4" xfId="3052"/>
    <cellStyle name="Standaard 55 2 5" xfId="5149"/>
    <cellStyle name="Standaard 55 3" xfId="1113"/>
    <cellStyle name="Standaard 55 3 2" xfId="2219"/>
    <cellStyle name="Standaard 55 3 2 2" xfId="4361"/>
    <cellStyle name="Standaard 55 3 3" xfId="3310"/>
    <cellStyle name="Standaard 55 3 4" xfId="5407"/>
    <cellStyle name="Standaard 55 4" xfId="1702"/>
    <cellStyle name="Standaard 55 4 2" xfId="3844"/>
    <cellStyle name="Standaard 55 5" xfId="2793"/>
    <cellStyle name="Standaard 55 6" xfId="4890"/>
    <cellStyle name="Standaard 56" xfId="595"/>
    <cellStyle name="Standaard 56 2" xfId="854"/>
    <cellStyle name="Standaard 56 2 2" xfId="1373"/>
    <cellStyle name="Standaard 56 2 2 2" xfId="2479"/>
    <cellStyle name="Standaard 56 2 2 2 2" xfId="4621"/>
    <cellStyle name="Standaard 56 2 2 3" xfId="3570"/>
    <cellStyle name="Standaard 56 2 2 4" xfId="5667"/>
    <cellStyle name="Standaard 56 2 3" xfId="1962"/>
    <cellStyle name="Standaard 56 2 3 2" xfId="4104"/>
    <cellStyle name="Standaard 56 2 4" xfId="3053"/>
    <cellStyle name="Standaard 56 2 5" xfId="5150"/>
    <cellStyle name="Standaard 56 3" xfId="1114"/>
    <cellStyle name="Standaard 56 3 2" xfId="2220"/>
    <cellStyle name="Standaard 56 3 2 2" xfId="4362"/>
    <cellStyle name="Standaard 56 3 3" xfId="3311"/>
    <cellStyle name="Standaard 56 3 4" xfId="5408"/>
    <cellStyle name="Standaard 56 4" xfId="1703"/>
    <cellStyle name="Standaard 56 4 2" xfId="3845"/>
    <cellStyle name="Standaard 56 5" xfId="2794"/>
    <cellStyle name="Standaard 56 6" xfId="4891"/>
    <cellStyle name="Standaard 57" xfId="596"/>
    <cellStyle name="Standaard 57 2" xfId="855"/>
    <cellStyle name="Standaard 57 2 2" xfId="1374"/>
    <cellStyle name="Standaard 57 2 2 2" xfId="2480"/>
    <cellStyle name="Standaard 57 2 2 2 2" xfId="4622"/>
    <cellStyle name="Standaard 57 2 2 3" xfId="3571"/>
    <cellStyle name="Standaard 57 2 2 4" xfId="5668"/>
    <cellStyle name="Standaard 57 2 3" xfId="1963"/>
    <cellStyle name="Standaard 57 2 3 2" xfId="4105"/>
    <cellStyle name="Standaard 57 2 4" xfId="3054"/>
    <cellStyle name="Standaard 57 2 5" xfId="5151"/>
    <cellStyle name="Standaard 57 3" xfId="1115"/>
    <cellStyle name="Standaard 57 3 2" xfId="2221"/>
    <cellStyle name="Standaard 57 3 2 2" xfId="4363"/>
    <cellStyle name="Standaard 57 3 3" xfId="3312"/>
    <cellStyle name="Standaard 57 3 4" xfId="5409"/>
    <cellStyle name="Standaard 57 4" xfId="1704"/>
    <cellStyle name="Standaard 57 4 2" xfId="3846"/>
    <cellStyle name="Standaard 57 5" xfId="2795"/>
    <cellStyle name="Standaard 57 6" xfId="4892"/>
    <cellStyle name="Standaard 58" xfId="597"/>
    <cellStyle name="Standaard 58 2" xfId="856"/>
    <cellStyle name="Standaard 58 2 2" xfId="1375"/>
    <cellStyle name="Standaard 58 2 2 2" xfId="2481"/>
    <cellStyle name="Standaard 58 2 2 2 2" xfId="4623"/>
    <cellStyle name="Standaard 58 2 2 3" xfId="3572"/>
    <cellStyle name="Standaard 58 2 2 4" xfId="5669"/>
    <cellStyle name="Standaard 58 2 3" xfId="1964"/>
    <cellStyle name="Standaard 58 2 3 2" xfId="4106"/>
    <cellStyle name="Standaard 58 2 4" xfId="3055"/>
    <cellStyle name="Standaard 58 2 5" xfId="5152"/>
    <cellStyle name="Standaard 58 3" xfId="1116"/>
    <cellStyle name="Standaard 58 3 2" xfId="2222"/>
    <cellStyle name="Standaard 58 3 2 2" xfId="4364"/>
    <cellStyle name="Standaard 58 3 3" xfId="3313"/>
    <cellStyle name="Standaard 58 3 4" xfId="5410"/>
    <cellStyle name="Standaard 58 4" xfId="1705"/>
    <cellStyle name="Standaard 58 4 2" xfId="3847"/>
    <cellStyle name="Standaard 58 5" xfId="2796"/>
    <cellStyle name="Standaard 58 6" xfId="4893"/>
    <cellStyle name="Standaard 59" xfId="598"/>
    <cellStyle name="Standaard 59 2" xfId="857"/>
    <cellStyle name="Standaard 59 2 2" xfId="1376"/>
    <cellStyle name="Standaard 59 2 2 2" xfId="2482"/>
    <cellStyle name="Standaard 59 2 2 2 2" xfId="4624"/>
    <cellStyle name="Standaard 59 2 2 3" xfId="3573"/>
    <cellStyle name="Standaard 59 2 2 4" xfId="5670"/>
    <cellStyle name="Standaard 59 2 3" xfId="1965"/>
    <cellStyle name="Standaard 59 2 3 2" xfId="4107"/>
    <cellStyle name="Standaard 59 2 4" xfId="3056"/>
    <cellStyle name="Standaard 59 2 5" xfId="5153"/>
    <cellStyle name="Standaard 59 3" xfId="1117"/>
    <cellStyle name="Standaard 59 3 2" xfId="2223"/>
    <cellStyle name="Standaard 59 3 2 2" xfId="4365"/>
    <cellStyle name="Standaard 59 3 3" xfId="3314"/>
    <cellStyle name="Standaard 59 3 4" xfId="5411"/>
    <cellStyle name="Standaard 59 4" xfId="1706"/>
    <cellStyle name="Standaard 59 4 2" xfId="3848"/>
    <cellStyle name="Standaard 59 5" xfId="2797"/>
    <cellStyle name="Standaard 59 6" xfId="4894"/>
    <cellStyle name="Standaard 6" xfId="27"/>
    <cellStyle name="Standaard 6 2" xfId="28"/>
    <cellStyle name="Standaard 6 2 2" xfId="48"/>
    <cellStyle name="Standaard 6 3" xfId="47"/>
    <cellStyle name="Standaard 6 4" xfId="118"/>
    <cellStyle name="Standaard 6 4 2" xfId="362"/>
    <cellStyle name="Standaard 6 4 2 2" xfId="516"/>
    <cellStyle name="Standaard 6 4 2 2 2" xfId="815"/>
    <cellStyle name="Standaard 6 4 2 2 2 2" xfId="1334"/>
    <cellStyle name="Standaard 6 4 2 2 2 2 2" xfId="2440"/>
    <cellStyle name="Standaard 6 4 2 2 2 2 2 2" xfId="4582"/>
    <cellStyle name="Standaard 6 4 2 2 2 2 3" xfId="3531"/>
    <cellStyle name="Standaard 6 4 2 2 2 2 4" xfId="5628"/>
    <cellStyle name="Standaard 6 4 2 2 2 3" xfId="1923"/>
    <cellStyle name="Standaard 6 4 2 2 2 3 2" xfId="4065"/>
    <cellStyle name="Standaard 6 4 2 2 2 4" xfId="3014"/>
    <cellStyle name="Standaard 6 4 2 2 2 5" xfId="5111"/>
    <cellStyle name="Standaard 6 4 2 2 3" xfId="1075"/>
    <cellStyle name="Standaard 6 4 2 2 3 2" xfId="2181"/>
    <cellStyle name="Standaard 6 4 2 2 3 2 2" xfId="4323"/>
    <cellStyle name="Standaard 6 4 2 2 3 3" xfId="3272"/>
    <cellStyle name="Standaard 6 4 2 2 3 4" xfId="5369"/>
    <cellStyle name="Standaard 6 4 2 2 4" xfId="1660"/>
    <cellStyle name="Standaard 6 4 2 2 4 2" xfId="3806"/>
    <cellStyle name="Standaard 6 4 2 2 5" xfId="2755"/>
    <cellStyle name="Standaard 6 4 2 2 6" xfId="4852"/>
    <cellStyle name="Standaard 6 4 2 3" xfId="689"/>
    <cellStyle name="Standaard 6 4 2 3 2" xfId="1208"/>
    <cellStyle name="Standaard 6 4 2 3 2 2" xfId="2314"/>
    <cellStyle name="Standaard 6 4 2 3 2 2 2" xfId="4456"/>
    <cellStyle name="Standaard 6 4 2 3 2 3" xfId="3405"/>
    <cellStyle name="Standaard 6 4 2 3 2 4" xfId="5502"/>
    <cellStyle name="Standaard 6 4 2 3 3" xfId="1797"/>
    <cellStyle name="Standaard 6 4 2 3 3 2" xfId="3939"/>
    <cellStyle name="Standaard 6 4 2 3 4" xfId="2888"/>
    <cellStyle name="Standaard 6 4 2 3 5" xfId="4985"/>
    <cellStyle name="Standaard 6 4 2 4" xfId="949"/>
    <cellStyle name="Standaard 6 4 2 4 2" xfId="2055"/>
    <cellStyle name="Standaard 6 4 2 4 2 2" xfId="4197"/>
    <cellStyle name="Standaard 6 4 2 4 3" xfId="3146"/>
    <cellStyle name="Standaard 6 4 2 4 4" xfId="5243"/>
    <cellStyle name="Standaard 6 4 2 5" xfId="1530"/>
    <cellStyle name="Standaard 6 4 2 5 2" xfId="3680"/>
    <cellStyle name="Standaard 6 4 2 6" xfId="2629"/>
    <cellStyle name="Standaard 6 4 2 7" xfId="4726"/>
    <cellStyle name="Standaard 6 4 3" xfId="448"/>
    <cellStyle name="Standaard 6 4 3 2" xfId="754"/>
    <cellStyle name="Standaard 6 4 3 2 2" xfId="1273"/>
    <cellStyle name="Standaard 6 4 3 2 2 2" xfId="2379"/>
    <cellStyle name="Standaard 6 4 3 2 2 2 2" xfId="4521"/>
    <cellStyle name="Standaard 6 4 3 2 2 3" xfId="3470"/>
    <cellStyle name="Standaard 6 4 3 2 2 4" xfId="5567"/>
    <cellStyle name="Standaard 6 4 3 2 3" xfId="1862"/>
    <cellStyle name="Standaard 6 4 3 2 3 2" xfId="4004"/>
    <cellStyle name="Standaard 6 4 3 2 4" xfId="2953"/>
    <cellStyle name="Standaard 6 4 3 2 5" xfId="5050"/>
    <cellStyle name="Standaard 6 4 3 3" xfId="1014"/>
    <cellStyle name="Standaard 6 4 3 3 2" xfId="2120"/>
    <cellStyle name="Standaard 6 4 3 3 2 2" xfId="4262"/>
    <cellStyle name="Standaard 6 4 3 3 3" xfId="3211"/>
    <cellStyle name="Standaard 6 4 3 3 4" xfId="5308"/>
    <cellStyle name="Standaard 6 4 3 4" xfId="1597"/>
    <cellStyle name="Standaard 6 4 3 4 2" xfId="3745"/>
    <cellStyle name="Standaard 6 4 3 5" xfId="2694"/>
    <cellStyle name="Standaard 6 4 3 6" xfId="4791"/>
    <cellStyle name="Standaard 6 4 4" xfId="628"/>
    <cellStyle name="Standaard 6 4 4 2" xfId="1147"/>
    <cellStyle name="Standaard 6 4 4 2 2" xfId="2253"/>
    <cellStyle name="Standaard 6 4 4 2 2 2" xfId="4395"/>
    <cellStyle name="Standaard 6 4 4 2 3" xfId="3344"/>
    <cellStyle name="Standaard 6 4 4 2 4" xfId="5441"/>
    <cellStyle name="Standaard 6 4 4 3" xfId="1736"/>
    <cellStyle name="Standaard 6 4 4 3 2" xfId="3878"/>
    <cellStyle name="Standaard 6 4 4 4" xfId="2827"/>
    <cellStyle name="Standaard 6 4 4 5" xfId="4924"/>
    <cellStyle name="Standaard 6 4 5" xfId="888"/>
    <cellStyle name="Standaard 6 4 5 2" xfId="1994"/>
    <cellStyle name="Standaard 6 4 5 2 2" xfId="4136"/>
    <cellStyle name="Standaard 6 4 5 3" xfId="3085"/>
    <cellStyle name="Standaard 6 4 5 4" xfId="5182"/>
    <cellStyle name="Standaard 6 4 6" xfId="1446"/>
    <cellStyle name="Standaard 6 4 6 2" xfId="3619"/>
    <cellStyle name="Standaard 6 4 7" xfId="2568"/>
    <cellStyle name="Standaard 6 4 8" xfId="4665"/>
    <cellStyle name="Standaard 6 5" xfId="326"/>
    <cellStyle name="Standaard 6 5 2" xfId="485"/>
    <cellStyle name="Standaard 6 5 2 2" xfId="784"/>
    <cellStyle name="Standaard 6 5 2 2 2" xfId="1303"/>
    <cellStyle name="Standaard 6 5 2 2 2 2" xfId="2409"/>
    <cellStyle name="Standaard 6 5 2 2 2 2 2" xfId="4551"/>
    <cellStyle name="Standaard 6 5 2 2 2 3" xfId="3500"/>
    <cellStyle name="Standaard 6 5 2 2 2 4" xfId="5597"/>
    <cellStyle name="Standaard 6 5 2 2 3" xfId="1892"/>
    <cellStyle name="Standaard 6 5 2 2 3 2" xfId="4034"/>
    <cellStyle name="Standaard 6 5 2 2 4" xfId="2983"/>
    <cellStyle name="Standaard 6 5 2 2 5" xfId="5080"/>
    <cellStyle name="Standaard 6 5 2 3" xfId="1044"/>
    <cellStyle name="Standaard 6 5 2 3 2" xfId="2150"/>
    <cellStyle name="Standaard 6 5 2 3 2 2" xfId="4292"/>
    <cellStyle name="Standaard 6 5 2 3 3" xfId="3241"/>
    <cellStyle name="Standaard 6 5 2 3 4" xfId="5338"/>
    <cellStyle name="Standaard 6 5 2 4" xfId="1629"/>
    <cellStyle name="Standaard 6 5 2 4 2" xfId="3775"/>
    <cellStyle name="Standaard 6 5 2 5" xfId="2724"/>
    <cellStyle name="Standaard 6 5 2 6" xfId="4821"/>
    <cellStyle name="Standaard 6 5 3" xfId="658"/>
    <cellStyle name="Standaard 6 5 3 2" xfId="1177"/>
    <cellStyle name="Standaard 6 5 3 2 2" xfId="2283"/>
    <cellStyle name="Standaard 6 5 3 2 2 2" xfId="4425"/>
    <cellStyle name="Standaard 6 5 3 2 3" xfId="3374"/>
    <cellStyle name="Standaard 6 5 3 2 4" xfId="5471"/>
    <cellStyle name="Standaard 6 5 3 3" xfId="1766"/>
    <cellStyle name="Standaard 6 5 3 3 2" xfId="3908"/>
    <cellStyle name="Standaard 6 5 3 4" xfId="2857"/>
    <cellStyle name="Standaard 6 5 3 5" xfId="4954"/>
    <cellStyle name="Standaard 6 5 4" xfId="918"/>
    <cellStyle name="Standaard 6 5 4 2" xfId="2024"/>
    <cellStyle name="Standaard 6 5 4 2 2" xfId="4166"/>
    <cellStyle name="Standaard 6 5 4 3" xfId="3115"/>
    <cellStyle name="Standaard 6 5 4 4" xfId="5212"/>
    <cellStyle name="Standaard 6 5 5" xfId="1497"/>
    <cellStyle name="Standaard 6 5 5 2" xfId="3649"/>
    <cellStyle name="Standaard 6 5 6" xfId="2598"/>
    <cellStyle name="Standaard 6 5 7" xfId="4695"/>
    <cellStyle name="Standaard 60" xfId="599"/>
    <cellStyle name="Standaard 60 2" xfId="858"/>
    <cellStyle name="Standaard 60 2 2" xfId="1377"/>
    <cellStyle name="Standaard 60 2 2 2" xfId="2483"/>
    <cellStyle name="Standaard 60 2 2 2 2" xfId="4625"/>
    <cellStyle name="Standaard 60 2 2 3" xfId="3574"/>
    <cellStyle name="Standaard 60 2 2 4" xfId="5671"/>
    <cellStyle name="Standaard 60 2 3" xfId="1966"/>
    <cellStyle name="Standaard 60 2 3 2" xfId="4108"/>
    <cellStyle name="Standaard 60 2 4" xfId="3057"/>
    <cellStyle name="Standaard 60 2 5" xfId="5154"/>
    <cellStyle name="Standaard 60 3" xfId="1118"/>
    <cellStyle name="Standaard 60 3 2" xfId="2224"/>
    <cellStyle name="Standaard 60 3 2 2" xfId="4366"/>
    <cellStyle name="Standaard 60 3 3" xfId="3315"/>
    <cellStyle name="Standaard 60 3 4" xfId="5412"/>
    <cellStyle name="Standaard 60 4" xfId="1707"/>
    <cellStyle name="Standaard 60 4 2" xfId="3849"/>
    <cellStyle name="Standaard 60 5" xfId="2798"/>
    <cellStyle name="Standaard 60 6" xfId="4895"/>
    <cellStyle name="Standaard 61" xfId="600"/>
    <cellStyle name="Standaard 61 2" xfId="859"/>
    <cellStyle name="Standaard 61 2 2" xfId="1378"/>
    <cellStyle name="Standaard 61 2 2 2" xfId="2484"/>
    <cellStyle name="Standaard 61 2 2 2 2" xfId="4626"/>
    <cellStyle name="Standaard 61 2 2 3" xfId="3575"/>
    <cellStyle name="Standaard 61 2 2 4" xfId="5672"/>
    <cellStyle name="Standaard 61 2 3" xfId="1967"/>
    <cellStyle name="Standaard 61 2 3 2" xfId="4109"/>
    <cellStyle name="Standaard 61 2 4" xfId="3058"/>
    <cellStyle name="Standaard 61 2 5" xfId="5155"/>
    <cellStyle name="Standaard 61 3" xfId="1119"/>
    <cellStyle name="Standaard 61 3 2" xfId="2225"/>
    <cellStyle name="Standaard 61 3 2 2" xfId="4367"/>
    <cellStyle name="Standaard 61 3 3" xfId="3316"/>
    <cellStyle name="Standaard 61 3 4" xfId="5413"/>
    <cellStyle name="Standaard 61 4" xfId="1708"/>
    <cellStyle name="Standaard 61 4 2" xfId="3850"/>
    <cellStyle name="Standaard 61 5" xfId="2799"/>
    <cellStyle name="Standaard 61 6" xfId="4896"/>
    <cellStyle name="Standaard 62" xfId="872"/>
    <cellStyle name="Standaard 63" xfId="873"/>
    <cellStyle name="Standaard 64" xfId="1381"/>
    <cellStyle name="Standaard 65" xfId="1385"/>
    <cellStyle name="Standaard 66" xfId="1379"/>
    <cellStyle name="Standaard 67" xfId="1386"/>
    <cellStyle name="Standaard 68" xfId="1380"/>
    <cellStyle name="Standaard 69" xfId="1384"/>
    <cellStyle name="Standaard 7" xfId="29"/>
    <cellStyle name="Standaard 7 2" xfId="30"/>
    <cellStyle name="Standaard 7 2 2" xfId="50"/>
    <cellStyle name="Standaard 7 3" xfId="49"/>
    <cellStyle name="Standaard 7 4" xfId="119"/>
    <cellStyle name="Standaard 7 4 2" xfId="363"/>
    <cellStyle name="Standaard 7 4 2 2" xfId="517"/>
    <cellStyle name="Standaard 7 4 2 2 2" xfId="816"/>
    <cellStyle name="Standaard 7 4 2 2 2 2" xfId="1335"/>
    <cellStyle name="Standaard 7 4 2 2 2 2 2" xfId="2441"/>
    <cellStyle name="Standaard 7 4 2 2 2 2 2 2" xfId="4583"/>
    <cellStyle name="Standaard 7 4 2 2 2 2 3" xfId="3532"/>
    <cellStyle name="Standaard 7 4 2 2 2 2 4" xfId="5629"/>
    <cellStyle name="Standaard 7 4 2 2 2 3" xfId="1924"/>
    <cellStyle name="Standaard 7 4 2 2 2 3 2" xfId="4066"/>
    <cellStyle name="Standaard 7 4 2 2 2 4" xfId="3015"/>
    <cellStyle name="Standaard 7 4 2 2 2 5" xfId="5112"/>
    <cellStyle name="Standaard 7 4 2 2 3" xfId="1076"/>
    <cellStyle name="Standaard 7 4 2 2 3 2" xfId="2182"/>
    <cellStyle name="Standaard 7 4 2 2 3 2 2" xfId="4324"/>
    <cellStyle name="Standaard 7 4 2 2 3 3" xfId="3273"/>
    <cellStyle name="Standaard 7 4 2 2 3 4" xfId="5370"/>
    <cellStyle name="Standaard 7 4 2 2 4" xfId="1661"/>
    <cellStyle name="Standaard 7 4 2 2 4 2" xfId="3807"/>
    <cellStyle name="Standaard 7 4 2 2 5" xfId="2756"/>
    <cellStyle name="Standaard 7 4 2 2 6" xfId="4853"/>
    <cellStyle name="Standaard 7 4 2 3" xfId="690"/>
    <cellStyle name="Standaard 7 4 2 3 2" xfId="1209"/>
    <cellStyle name="Standaard 7 4 2 3 2 2" xfId="2315"/>
    <cellStyle name="Standaard 7 4 2 3 2 2 2" xfId="4457"/>
    <cellStyle name="Standaard 7 4 2 3 2 3" xfId="3406"/>
    <cellStyle name="Standaard 7 4 2 3 2 4" xfId="5503"/>
    <cellStyle name="Standaard 7 4 2 3 3" xfId="1798"/>
    <cellStyle name="Standaard 7 4 2 3 3 2" xfId="3940"/>
    <cellStyle name="Standaard 7 4 2 3 4" xfId="2889"/>
    <cellStyle name="Standaard 7 4 2 3 5" xfId="4986"/>
    <cellStyle name="Standaard 7 4 2 4" xfId="950"/>
    <cellStyle name="Standaard 7 4 2 4 2" xfId="2056"/>
    <cellStyle name="Standaard 7 4 2 4 2 2" xfId="4198"/>
    <cellStyle name="Standaard 7 4 2 4 3" xfId="3147"/>
    <cellStyle name="Standaard 7 4 2 4 4" xfId="5244"/>
    <cellStyle name="Standaard 7 4 2 5" xfId="1531"/>
    <cellStyle name="Standaard 7 4 2 5 2" xfId="3681"/>
    <cellStyle name="Standaard 7 4 2 6" xfId="2630"/>
    <cellStyle name="Standaard 7 4 2 7" xfId="4727"/>
    <cellStyle name="Standaard 7 4 3" xfId="449"/>
    <cellStyle name="Standaard 7 4 3 2" xfId="755"/>
    <cellStyle name="Standaard 7 4 3 2 2" xfId="1274"/>
    <cellStyle name="Standaard 7 4 3 2 2 2" xfId="2380"/>
    <cellStyle name="Standaard 7 4 3 2 2 2 2" xfId="4522"/>
    <cellStyle name="Standaard 7 4 3 2 2 3" xfId="3471"/>
    <cellStyle name="Standaard 7 4 3 2 2 4" xfId="5568"/>
    <cellStyle name="Standaard 7 4 3 2 3" xfId="1863"/>
    <cellStyle name="Standaard 7 4 3 2 3 2" xfId="4005"/>
    <cellStyle name="Standaard 7 4 3 2 4" xfId="2954"/>
    <cellStyle name="Standaard 7 4 3 2 5" xfId="5051"/>
    <cellStyle name="Standaard 7 4 3 3" xfId="1015"/>
    <cellStyle name="Standaard 7 4 3 3 2" xfId="2121"/>
    <cellStyle name="Standaard 7 4 3 3 2 2" xfId="4263"/>
    <cellStyle name="Standaard 7 4 3 3 3" xfId="3212"/>
    <cellStyle name="Standaard 7 4 3 3 4" xfId="5309"/>
    <cellStyle name="Standaard 7 4 3 4" xfId="1598"/>
    <cellStyle name="Standaard 7 4 3 4 2" xfId="3746"/>
    <cellStyle name="Standaard 7 4 3 5" xfId="2695"/>
    <cellStyle name="Standaard 7 4 3 6" xfId="4792"/>
    <cellStyle name="Standaard 7 4 4" xfId="629"/>
    <cellStyle name="Standaard 7 4 4 2" xfId="1148"/>
    <cellStyle name="Standaard 7 4 4 2 2" xfId="2254"/>
    <cellStyle name="Standaard 7 4 4 2 2 2" xfId="4396"/>
    <cellStyle name="Standaard 7 4 4 2 3" xfId="3345"/>
    <cellStyle name="Standaard 7 4 4 2 4" xfId="5442"/>
    <cellStyle name="Standaard 7 4 4 3" xfId="1737"/>
    <cellStyle name="Standaard 7 4 4 3 2" xfId="3879"/>
    <cellStyle name="Standaard 7 4 4 4" xfId="2828"/>
    <cellStyle name="Standaard 7 4 4 5" xfId="4925"/>
    <cellStyle name="Standaard 7 4 5" xfId="889"/>
    <cellStyle name="Standaard 7 4 5 2" xfId="1995"/>
    <cellStyle name="Standaard 7 4 5 2 2" xfId="4137"/>
    <cellStyle name="Standaard 7 4 5 3" xfId="3086"/>
    <cellStyle name="Standaard 7 4 5 4" xfId="5183"/>
    <cellStyle name="Standaard 7 4 6" xfId="1447"/>
    <cellStyle name="Standaard 7 4 6 2" xfId="3620"/>
    <cellStyle name="Standaard 7 4 7" xfId="2569"/>
    <cellStyle name="Standaard 7 4 8" xfId="4666"/>
    <cellStyle name="Standaard 7 5" xfId="327"/>
    <cellStyle name="Standaard 7 5 2" xfId="486"/>
    <cellStyle name="Standaard 7 5 2 2" xfId="785"/>
    <cellStyle name="Standaard 7 5 2 2 2" xfId="1304"/>
    <cellStyle name="Standaard 7 5 2 2 2 2" xfId="2410"/>
    <cellStyle name="Standaard 7 5 2 2 2 2 2" xfId="4552"/>
    <cellStyle name="Standaard 7 5 2 2 2 3" xfId="3501"/>
    <cellStyle name="Standaard 7 5 2 2 2 4" xfId="5598"/>
    <cellStyle name="Standaard 7 5 2 2 3" xfId="1893"/>
    <cellStyle name="Standaard 7 5 2 2 3 2" xfId="4035"/>
    <cellStyle name="Standaard 7 5 2 2 4" xfId="2984"/>
    <cellStyle name="Standaard 7 5 2 2 5" xfId="5081"/>
    <cellStyle name="Standaard 7 5 2 3" xfId="1045"/>
    <cellStyle name="Standaard 7 5 2 3 2" xfId="2151"/>
    <cellStyle name="Standaard 7 5 2 3 2 2" xfId="4293"/>
    <cellStyle name="Standaard 7 5 2 3 3" xfId="3242"/>
    <cellStyle name="Standaard 7 5 2 3 4" xfId="5339"/>
    <cellStyle name="Standaard 7 5 2 4" xfId="1630"/>
    <cellStyle name="Standaard 7 5 2 4 2" xfId="3776"/>
    <cellStyle name="Standaard 7 5 2 5" xfId="2725"/>
    <cellStyle name="Standaard 7 5 2 6" xfId="4822"/>
    <cellStyle name="Standaard 7 5 3" xfId="659"/>
    <cellStyle name="Standaard 7 5 3 2" xfId="1178"/>
    <cellStyle name="Standaard 7 5 3 2 2" xfId="2284"/>
    <cellStyle name="Standaard 7 5 3 2 2 2" xfId="4426"/>
    <cellStyle name="Standaard 7 5 3 2 3" xfId="3375"/>
    <cellStyle name="Standaard 7 5 3 2 4" xfId="5472"/>
    <cellStyle name="Standaard 7 5 3 3" xfId="1767"/>
    <cellStyle name="Standaard 7 5 3 3 2" xfId="3909"/>
    <cellStyle name="Standaard 7 5 3 4" xfId="2858"/>
    <cellStyle name="Standaard 7 5 3 5" xfId="4955"/>
    <cellStyle name="Standaard 7 5 4" xfId="919"/>
    <cellStyle name="Standaard 7 5 4 2" xfId="2025"/>
    <cellStyle name="Standaard 7 5 4 2 2" xfId="4167"/>
    <cellStyle name="Standaard 7 5 4 3" xfId="3116"/>
    <cellStyle name="Standaard 7 5 4 4" xfId="5213"/>
    <cellStyle name="Standaard 7 5 5" xfId="1498"/>
    <cellStyle name="Standaard 7 5 5 2" xfId="3650"/>
    <cellStyle name="Standaard 7 5 6" xfId="2599"/>
    <cellStyle name="Standaard 7 5 7" xfId="4696"/>
    <cellStyle name="Standaard 70" xfId="1383"/>
    <cellStyle name="Standaard 71" xfId="1382"/>
    <cellStyle name="Standaard 72" xfId="1387"/>
    <cellStyle name="Standaard 73" xfId="860"/>
    <cellStyle name="Standaard 73 2" xfId="1397"/>
    <cellStyle name="Standaard 73 3" xfId="1968"/>
    <cellStyle name="Standaard 73 3 2" xfId="4110"/>
    <cellStyle name="Standaard 73 4" xfId="3059"/>
    <cellStyle name="Standaard 73 5" xfId="5156"/>
    <cellStyle name="Standaard 74" xfId="1388"/>
    <cellStyle name="Standaard 74 2" xfId="1391"/>
    <cellStyle name="Standaard 74 3" xfId="2485"/>
    <cellStyle name="Standaard 74 3 2" xfId="4627"/>
    <cellStyle name="Standaard 74 4" xfId="3576"/>
    <cellStyle name="Standaard 74 5" xfId="5673"/>
    <cellStyle name="Standaard 75" xfId="1393"/>
    <cellStyle name="Standaard 76" xfId="1405"/>
    <cellStyle name="Standaard 77" xfId="1407"/>
    <cellStyle name="Standaard 78" xfId="1398"/>
    <cellStyle name="Standaard 79" xfId="1392"/>
    <cellStyle name="Standaard 8" xfId="31"/>
    <cellStyle name="Standaard 8 2" xfId="51"/>
    <cellStyle name="Standaard 8 3" xfId="120"/>
    <cellStyle name="Standaard 8 3 2" xfId="364"/>
    <cellStyle name="Standaard 8 3 2 2" xfId="518"/>
    <cellStyle name="Standaard 8 3 2 2 2" xfId="817"/>
    <cellStyle name="Standaard 8 3 2 2 2 2" xfId="1336"/>
    <cellStyle name="Standaard 8 3 2 2 2 2 2" xfId="2442"/>
    <cellStyle name="Standaard 8 3 2 2 2 2 2 2" xfId="4584"/>
    <cellStyle name="Standaard 8 3 2 2 2 2 3" xfId="3533"/>
    <cellStyle name="Standaard 8 3 2 2 2 2 4" xfId="5630"/>
    <cellStyle name="Standaard 8 3 2 2 2 3" xfId="1925"/>
    <cellStyle name="Standaard 8 3 2 2 2 3 2" xfId="4067"/>
    <cellStyle name="Standaard 8 3 2 2 2 4" xfId="3016"/>
    <cellStyle name="Standaard 8 3 2 2 2 5" xfId="5113"/>
    <cellStyle name="Standaard 8 3 2 2 3" xfId="1077"/>
    <cellStyle name="Standaard 8 3 2 2 3 2" xfId="2183"/>
    <cellStyle name="Standaard 8 3 2 2 3 2 2" xfId="4325"/>
    <cellStyle name="Standaard 8 3 2 2 3 3" xfId="3274"/>
    <cellStyle name="Standaard 8 3 2 2 3 4" xfId="5371"/>
    <cellStyle name="Standaard 8 3 2 2 4" xfId="1662"/>
    <cellStyle name="Standaard 8 3 2 2 4 2" xfId="3808"/>
    <cellStyle name="Standaard 8 3 2 2 5" xfId="2757"/>
    <cellStyle name="Standaard 8 3 2 2 6" xfId="4854"/>
    <cellStyle name="Standaard 8 3 2 3" xfId="691"/>
    <cellStyle name="Standaard 8 3 2 3 2" xfId="1210"/>
    <cellStyle name="Standaard 8 3 2 3 2 2" xfId="2316"/>
    <cellStyle name="Standaard 8 3 2 3 2 2 2" xfId="4458"/>
    <cellStyle name="Standaard 8 3 2 3 2 3" xfId="3407"/>
    <cellStyle name="Standaard 8 3 2 3 2 4" xfId="5504"/>
    <cellStyle name="Standaard 8 3 2 3 3" xfId="1799"/>
    <cellStyle name="Standaard 8 3 2 3 3 2" xfId="3941"/>
    <cellStyle name="Standaard 8 3 2 3 4" xfId="2890"/>
    <cellStyle name="Standaard 8 3 2 3 5" xfId="4987"/>
    <cellStyle name="Standaard 8 3 2 4" xfId="951"/>
    <cellStyle name="Standaard 8 3 2 4 2" xfId="2057"/>
    <cellStyle name="Standaard 8 3 2 4 2 2" xfId="4199"/>
    <cellStyle name="Standaard 8 3 2 4 3" xfId="3148"/>
    <cellStyle name="Standaard 8 3 2 4 4" xfId="5245"/>
    <cellStyle name="Standaard 8 3 2 5" xfId="1532"/>
    <cellStyle name="Standaard 8 3 2 5 2" xfId="3682"/>
    <cellStyle name="Standaard 8 3 2 6" xfId="2631"/>
    <cellStyle name="Standaard 8 3 2 7" xfId="4728"/>
    <cellStyle name="Standaard 8 3 3" xfId="450"/>
    <cellStyle name="Standaard 8 3 3 2" xfId="756"/>
    <cellStyle name="Standaard 8 3 3 2 2" xfId="1275"/>
    <cellStyle name="Standaard 8 3 3 2 2 2" xfId="2381"/>
    <cellStyle name="Standaard 8 3 3 2 2 2 2" xfId="4523"/>
    <cellStyle name="Standaard 8 3 3 2 2 3" xfId="3472"/>
    <cellStyle name="Standaard 8 3 3 2 2 4" xfId="5569"/>
    <cellStyle name="Standaard 8 3 3 2 3" xfId="1864"/>
    <cellStyle name="Standaard 8 3 3 2 3 2" xfId="4006"/>
    <cellStyle name="Standaard 8 3 3 2 4" xfId="2955"/>
    <cellStyle name="Standaard 8 3 3 2 5" xfId="5052"/>
    <cellStyle name="Standaard 8 3 3 3" xfId="1016"/>
    <cellStyle name="Standaard 8 3 3 3 2" xfId="2122"/>
    <cellStyle name="Standaard 8 3 3 3 2 2" xfId="4264"/>
    <cellStyle name="Standaard 8 3 3 3 3" xfId="3213"/>
    <cellStyle name="Standaard 8 3 3 3 4" xfId="5310"/>
    <cellStyle name="Standaard 8 3 3 4" xfId="1599"/>
    <cellStyle name="Standaard 8 3 3 4 2" xfId="3747"/>
    <cellStyle name="Standaard 8 3 3 5" xfId="2696"/>
    <cellStyle name="Standaard 8 3 3 6" xfId="4793"/>
    <cellStyle name="Standaard 8 3 4" xfId="630"/>
    <cellStyle name="Standaard 8 3 4 2" xfId="1149"/>
    <cellStyle name="Standaard 8 3 4 2 2" xfId="2255"/>
    <cellStyle name="Standaard 8 3 4 2 2 2" xfId="4397"/>
    <cellStyle name="Standaard 8 3 4 2 3" xfId="3346"/>
    <cellStyle name="Standaard 8 3 4 2 4" xfId="5443"/>
    <cellStyle name="Standaard 8 3 4 3" xfId="1738"/>
    <cellStyle name="Standaard 8 3 4 3 2" xfId="3880"/>
    <cellStyle name="Standaard 8 3 4 4" xfId="2829"/>
    <cellStyle name="Standaard 8 3 4 5" xfId="4926"/>
    <cellStyle name="Standaard 8 3 5" xfId="890"/>
    <cellStyle name="Standaard 8 3 5 2" xfId="1996"/>
    <cellStyle name="Standaard 8 3 5 2 2" xfId="4138"/>
    <cellStyle name="Standaard 8 3 5 3" xfId="3087"/>
    <cellStyle name="Standaard 8 3 5 4" xfId="5184"/>
    <cellStyle name="Standaard 8 3 6" xfId="1448"/>
    <cellStyle name="Standaard 8 3 6 2" xfId="3621"/>
    <cellStyle name="Standaard 8 3 7" xfId="2570"/>
    <cellStyle name="Standaard 8 3 8" xfId="4667"/>
    <cellStyle name="Standaard 8 4" xfId="328"/>
    <cellStyle name="Standaard 8 4 2" xfId="487"/>
    <cellStyle name="Standaard 8 4 2 2" xfId="786"/>
    <cellStyle name="Standaard 8 4 2 2 2" xfId="1305"/>
    <cellStyle name="Standaard 8 4 2 2 2 2" xfId="2411"/>
    <cellStyle name="Standaard 8 4 2 2 2 2 2" xfId="4553"/>
    <cellStyle name="Standaard 8 4 2 2 2 3" xfId="3502"/>
    <cellStyle name="Standaard 8 4 2 2 2 4" xfId="5599"/>
    <cellStyle name="Standaard 8 4 2 2 3" xfId="1894"/>
    <cellStyle name="Standaard 8 4 2 2 3 2" xfId="4036"/>
    <cellStyle name="Standaard 8 4 2 2 4" xfId="2985"/>
    <cellStyle name="Standaard 8 4 2 2 5" xfId="5082"/>
    <cellStyle name="Standaard 8 4 2 3" xfId="1046"/>
    <cellStyle name="Standaard 8 4 2 3 2" xfId="2152"/>
    <cellStyle name="Standaard 8 4 2 3 2 2" xfId="4294"/>
    <cellStyle name="Standaard 8 4 2 3 3" xfId="3243"/>
    <cellStyle name="Standaard 8 4 2 3 4" xfId="5340"/>
    <cellStyle name="Standaard 8 4 2 4" xfId="1631"/>
    <cellStyle name="Standaard 8 4 2 4 2" xfId="3777"/>
    <cellStyle name="Standaard 8 4 2 5" xfId="2726"/>
    <cellStyle name="Standaard 8 4 2 6" xfId="4823"/>
    <cellStyle name="Standaard 8 4 3" xfId="660"/>
    <cellStyle name="Standaard 8 4 3 2" xfId="1179"/>
    <cellStyle name="Standaard 8 4 3 2 2" xfId="2285"/>
    <cellStyle name="Standaard 8 4 3 2 2 2" xfId="4427"/>
    <cellStyle name="Standaard 8 4 3 2 3" xfId="3376"/>
    <cellStyle name="Standaard 8 4 3 2 4" xfId="5473"/>
    <cellStyle name="Standaard 8 4 3 3" xfId="1768"/>
    <cellStyle name="Standaard 8 4 3 3 2" xfId="3910"/>
    <cellStyle name="Standaard 8 4 3 4" xfId="2859"/>
    <cellStyle name="Standaard 8 4 3 5" xfId="4956"/>
    <cellStyle name="Standaard 8 4 4" xfId="920"/>
    <cellStyle name="Standaard 8 4 4 2" xfId="2026"/>
    <cellStyle name="Standaard 8 4 4 2 2" xfId="4168"/>
    <cellStyle name="Standaard 8 4 4 3" xfId="3117"/>
    <cellStyle name="Standaard 8 4 4 4" xfId="5214"/>
    <cellStyle name="Standaard 8 4 5" xfId="1499"/>
    <cellStyle name="Standaard 8 4 5 2" xfId="3651"/>
    <cellStyle name="Standaard 8 4 6" xfId="2600"/>
    <cellStyle name="Standaard 8 4 7" xfId="4697"/>
    <cellStyle name="Standaard 80" xfId="1406"/>
    <cellStyle name="Standaard 81" xfId="63"/>
    <cellStyle name="Standaard 81 2" xfId="3604"/>
    <cellStyle name="Standaard 81 3" xfId="2553"/>
    <cellStyle name="Standaard 81 4" xfId="1431"/>
    <cellStyle name="Standaard 82" xfId="1408"/>
    <cellStyle name="Standaard 82 2" xfId="3592"/>
    <cellStyle name="Standaard 82 3" xfId="3588"/>
    <cellStyle name="Standaard 82 4" xfId="5685"/>
    <cellStyle name="Standaard 82 5" xfId="1414"/>
    <cellStyle name="Standaard 83" xfId="1409"/>
    <cellStyle name="Standaard 83 2" xfId="5686"/>
    <cellStyle name="Standaard 83 3" xfId="3589"/>
    <cellStyle name="Standaard 84" xfId="1410"/>
    <cellStyle name="Standaard 84 2" xfId="5687"/>
    <cellStyle name="Standaard 84 3" xfId="3590"/>
    <cellStyle name="Standaard 85" xfId="3591"/>
    <cellStyle name="Standaard 86" xfId="2541"/>
    <cellStyle name="Standaard 87" xfId="4639"/>
    <cellStyle name="Standaard 88" xfId="1411"/>
    <cellStyle name="Standaard 89" xfId="1412"/>
    <cellStyle name="Standaard 9" xfId="32"/>
    <cellStyle name="Standaard 9 2" xfId="52"/>
    <cellStyle name="Standaard 9 3" xfId="121"/>
    <cellStyle name="Standaard 9 3 2" xfId="365"/>
    <cellStyle name="Standaard 9 3 2 2" xfId="519"/>
    <cellStyle name="Standaard 9 3 2 2 2" xfId="818"/>
    <cellStyle name="Standaard 9 3 2 2 2 2" xfId="1337"/>
    <cellStyle name="Standaard 9 3 2 2 2 2 2" xfId="2443"/>
    <cellStyle name="Standaard 9 3 2 2 2 2 2 2" xfId="4585"/>
    <cellStyle name="Standaard 9 3 2 2 2 2 3" xfId="3534"/>
    <cellStyle name="Standaard 9 3 2 2 2 2 4" xfId="5631"/>
    <cellStyle name="Standaard 9 3 2 2 2 3" xfId="1926"/>
    <cellStyle name="Standaard 9 3 2 2 2 3 2" xfId="4068"/>
    <cellStyle name="Standaard 9 3 2 2 2 4" xfId="3017"/>
    <cellStyle name="Standaard 9 3 2 2 2 5" xfId="5114"/>
    <cellStyle name="Standaard 9 3 2 2 3" xfId="1078"/>
    <cellStyle name="Standaard 9 3 2 2 3 2" xfId="2184"/>
    <cellStyle name="Standaard 9 3 2 2 3 2 2" xfId="4326"/>
    <cellStyle name="Standaard 9 3 2 2 3 3" xfId="3275"/>
    <cellStyle name="Standaard 9 3 2 2 3 4" xfId="5372"/>
    <cellStyle name="Standaard 9 3 2 2 4" xfId="1663"/>
    <cellStyle name="Standaard 9 3 2 2 4 2" xfId="3809"/>
    <cellStyle name="Standaard 9 3 2 2 5" xfId="2758"/>
    <cellStyle name="Standaard 9 3 2 2 6" xfId="4855"/>
    <cellStyle name="Standaard 9 3 2 3" xfId="692"/>
    <cellStyle name="Standaard 9 3 2 3 2" xfId="1211"/>
    <cellStyle name="Standaard 9 3 2 3 2 2" xfId="2317"/>
    <cellStyle name="Standaard 9 3 2 3 2 2 2" xfId="4459"/>
    <cellStyle name="Standaard 9 3 2 3 2 3" xfId="3408"/>
    <cellStyle name="Standaard 9 3 2 3 2 4" xfId="5505"/>
    <cellStyle name="Standaard 9 3 2 3 3" xfId="1800"/>
    <cellStyle name="Standaard 9 3 2 3 3 2" xfId="3942"/>
    <cellStyle name="Standaard 9 3 2 3 4" xfId="2891"/>
    <cellStyle name="Standaard 9 3 2 3 5" xfId="4988"/>
    <cellStyle name="Standaard 9 3 2 4" xfId="952"/>
    <cellStyle name="Standaard 9 3 2 4 2" xfId="2058"/>
    <cellStyle name="Standaard 9 3 2 4 2 2" xfId="4200"/>
    <cellStyle name="Standaard 9 3 2 4 3" xfId="3149"/>
    <cellStyle name="Standaard 9 3 2 4 4" xfId="5246"/>
    <cellStyle name="Standaard 9 3 2 5" xfId="1533"/>
    <cellStyle name="Standaard 9 3 2 5 2" xfId="3683"/>
    <cellStyle name="Standaard 9 3 2 6" xfId="2632"/>
    <cellStyle name="Standaard 9 3 2 7" xfId="4729"/>
    <cellStyle name="Standaard 9 3 3" xfId="451"/>
    <cellStyle name="Standaard 9 3 3 2" xfId="757"/>
    <cellStyle name="Standaard 9 3 3 2 2" xfId="1276"/>
    <cellStyle name="Standaard 9 3 3 2 2 2" xfId="2382"/>
    <cellStyle name="Standaard 9 3 3 2 2 2 2" xfId="4524"/>
    <cellStyle name="Standaard 9 3 3 2 2 3" xfId="3473"/>
    <cellStyle name="Standaard 9 3 3 2 2 4" xfId="5570"/>
    <cellStyle name="Standaard 9 3 3 2 3" xfId="1865"/>
    <cellStyle name="Standaard 9 3 3 2 3 2" xfId="4007"/>
    <cellStyle name="Standaard 9 3 3 2 4" xfId="2956"/>
    <cellStyle name="Standaard 9 3 3 2 5" xfId="5053"/>
    <cellStyle name="Standaard 9 3 3 3" xfId="1017"/>
    <cellStyle name="Standaard 9 3 3 3 2" xfId="2123"/>
    <cellStyle name="Standaard 9 3 3 3 2 2" xfId="4265"/>
    <cellStyle name="Standaard 9 3 3 3 3" xfId="3214"/>
    <cellStyle name="Standaard 9 3 3 3 4" xfId="5311"/>
    <cellStyle name="Standaard 9 3 3 4" xfId="1600"/>
    <cellStyle name="Standaard 9 3 3 4 2" xfId="3748"/>
    <cellStyle name="Standaard 9 3 3 5" xfId="2697"/>
    <cellStyle name="Standaard 9 3 3 6" xfId="4794"/>
    <cellStyle name="Standaard 9 3 4" xfId="631"/>
    <cellStyle name="Standaard 9 3 4 2" xfId="1150"/>
    <cellStyle name="Standaard 9 3 4 2 2" xfId="2256"/>
    <cellStyle name="Standaard 9 3 4 2 2 2" xfId="4398"/>
    <cellStyle name="Standaard 9 3 4 2 3" xfId="3347"/>
    <cellStyle name="Standaard 9 3 4 2 4" xfId="5444"/>
    <cellStyle name="Standaard 9 3 4 3" xfId="1739"/>
    <cellStyle name="Standaard 9 3 4 3 2" xfId="3881"/>
    <cellStyle name="Standaard 9 3 4 4" xfId="2830"/>
    <cellStyle name="Standaard 9 3 4 5" xfId="4927"/>
    <cellStyle name="Standaard 9 3 5" xfId="891"/>
    <cellStyle name="Standaard 9 3 5 2" xfId="1997"/>
    <cellStyle name="Standaard 9 3 5 2 2" xfId="4139"/>
    <cellStyle name="Standaard 9 3 5 3" xfId="3088"/>
    <cellStyle name="Standaard 9 3 5 4" xfId="5185"/>
    <cellStyle name="Standaard 9 3 6" xfId="1449"/>
    <cellStyle name="Standaard 9 3 6 2" xfId="3622"/>
    <cellStyle name="Standaard 9 3 7" xfId="2571"/>
    <cellStyle name="Standaard 9 3 8" xfId="4668"/>
    <cellStyle name="Standaard 9 4" xfId="329"/>
    <cellStyle name="Standaard 9 4 2" xfId="488"/>
    <cellStyle name="Standaard 9 4 2 2" xfId="787"/>
    <cellStyle name="Standaard 9 4 2 2 2" xfId="1306"/>
    <cellStyle name="Standaard 9 4 2 2 2 2" xfId="2412"/>
    <cellStyle name="Standaard 9 4 2 2 2 2 2" xfId="4554"/>
    <cellStyle name="Standaard 9 4 2 2 2 3" xfId="3503"/>
    <cellStyle name="Standaard 9 4 2 2 2 4" xfId="5600"/>
    <cellStyle name="Standaard 9 4 2 2 3" xfId="1895"/>
    <cellStyle name="Standaard 9 4 2 2 3 2" xfId="4037"/>
    <cellStyle name="Standaard 9 4 2 2 4" xfId="2986"/>
    <cellStyle name="Standaard 9 4 2 2 5" xfId="5083"/>
    <cellStyle name="Standaard 9 4 2 3" xfId="1047"/>
    <cellStyle name="Standaard 9 4 2 3 2" xfId="2153"/>
    <cellStyle name="Standaard 9 4 2 3 2 2" xfId="4295"/>
    <cellStyle name="Standaard 9 4 2 3 3" xfId="3244"/>
    <cellStyle name="Standaard 9 4 2 3 4" xfId="5341"/>
    <cellStyle name="Standaard 9 4 2 4" xfId="1632"/>
    <cellStyle name="Standaard 9 4 2 4 2" xfId="3778"/>
    <cellStyle name="Standaard 9 4 2 5" xfId="2727"/>
    <cellStyle name="Standaard 9 4 2 6" xfId="4824"/>
    <cellStyle name="Standaard 9 4 3" xfId="661"/>
    <cellStyle name="Standaard 9 4 3 2" xfId="1180"/>
    <cellStyle name="Standaard 9 4 3 2 2" xfId="2286"/>
    <cellStyle name="Standaard 9 4 3 2 2 2" xfId="4428"/>
    <cellStyle name="Standaard 9 4 3 2 3" xfId="3377"/>
    <cellStyle name="Standaard 9 4 3 2 4" xfId="5474"/>
    <cellStyle name="Standaard 9 4 3 3" xfId="1769"/>
    <cellStyle name="Standaard 9 4 3 3 2" xfId="3911"/>
    <cellStyle name="Standaard 9 4 3 4" xfId="2860"/>
    <cellStyle name="Standaard 9 4 3 5" xfId="4957"/>
    <cellStyle name="Standaard 9 4 4" xfId="921"/>
    <cellStyle name="Standaard 9 4 4 2" xfId="2027"/>
    <cellStyle name="Standaard 9 4 4 2 2" xfId="4169"/>
    <cellStyle name="Standaard 9 4 4 3" xfId="3118"/>
    <cellStyle name="Standaard 9 4 4 4" xfId="5215"/>
    <cellStyle name="Standaard 9 4 5" xfId="1500"/>
    <cellStyle name="Standaard 9 4 5 2" xfId="3652"/>
    <cellStyle name="Standaard 9 4 6" xfId="2601"/>
    <cellStyle name="Standaard 9 4 7" xfId="4698"/>
    <cellStyle name="Standaard 90" xfId="1413"/>
    <cellStyle name="Standaard 91" xfId="5688"/>
    <cellStyle name="Standaard 92" xfId="5689"/>
    <cellStyle name="Standard_QC" xfId="122"/>
    <cellStyle name="Titel 2" xfId="213"/>
    <cellStyle name="Titel 2 2" xfId="214"/>
    <cellStyle name="Titel 3" xfId="215"/>
    <cellStyle name="Titel 3 2" xfId="281"/>
    <cellStyle name="Titel 4" xfId="216"/>
    <cellStyle name="Title" xfId="123"/>
    <cellStyle name="Title 2" xfId="217"/>
    <cellStyle name="Totaal 2" xfId="218"/>
    <cellStyle name="Totaal 2 2" xfId="219"/>
    <cellStyle name="Totaal 2 2 2" xfId="572"/>
    <cellStyle name="Totaal 2 2 2 2" xfId="2530"/>
    <cellStyle name="Totaal 2 2 3" xfId="1460"/>
    <cellStyle name="Totaal 2 3" xfId="571"/>
    <cellStyle name="Totaal 2 3 2" xfId="2529"/>
    <cellStyle name="Totaal 2 4" xfId="1470"/>
    <cellStyle name="Totaal 3" xfId="220"/>
    <cellStyle name="Totaal 3 2" xfId="282"/>
    <cellStyle name="Totaal 3 2 2" xfId="574"/>
    <cellStyle name="Totaal 3 2 2 2" xfId="2532"/>
    <cellStyle name="Totaal 3 2 3" xfId="1690"/>
    <cellStyle name="Totaal 3 3" xfId="573"/>
    <cellStyle name="Totaal 3 3 2" xfId="2531"/>
    <cellStyle name="Totaal 3 4" xfId="1459"/>
    <cellStyle name="Totaal 4" xfId="221"/>
    <cellStyle name="Totaal 4 2" xfId="575"/>
    <cellStyle name="Totaal 4 2 2" xfId="2533"/>
    <cellStyle name="Totaal 4 3" xfId="1458"/>
    <cellStyle name="Total" xfId="124"/>
    <cellStyle name="Total 2" xfId="222"/>
    <cellStyle name="Total 2 2" xfId="577"/>
    <cellStyle name="Total 2 2 2" xfId="2535"/>
    <cellStyle name="Total 2 3" xfId="1457"/>
    <cellStyle name="Total 3" xfId="576"/>
    <cellStyle name="Total 3 2" xfId="2534"/>
    <cellStyle name="Total 4" xfId="1535"/>
    <cellStyle name="Uitvoer 2" xfId="223"/>
    <cellStyle name="Uitvoer 2 2" xfId="224"/>
    <cellStyle name="Uitvoer 2 2 2" xfId="579"/>
    <cellStyle name="Uitvoer 2 2 2 2" xfId="2537"/>
    <cellStyle name="Uitvoer 2 2 3" xfId="1456"/>
    <cellStyle name="Uitvoer 2 3" xfId="578"/>
    <cellStyle name="Uitvoer 2 3 2" xfId="2536"/>
    <cellStyle name="Uitvoer 2 4" xfId="1469"/>
    <cellStyle name="Uitvoer 3" xfId="225"/>
    <cellStyle name="Uitvoer 3 2" xfId="283"/>
    <cellStyle name="Uitvoer 3 2 2" xfId="581"/>
    <cellStyle name="Uitvoer 3 2 2 2" xfId="2539"/>
    <cellStyle name="Uitvoer 3 2 3" xfId="1450"/>
    <cellStyle name="Uitvoer 3 3" xfId="580"/>
    <cellStyle name="Uitvoer 3 3 2" xfId="2538"/>
    <cellStyle name="Uitvoer 3 4" xfId="1455"/>
    <cellStyle name="Uitvoer 4" xfId="226"/>
    <cellStyle name="Uitvoer 4 2" xfId="582"/>
    <cellStyle name="Uitvoer 4 2 2" xfId="2540"/>
    <cellStyle name="Uitvoer 4 3" xfId="1454"/>
    <cellStyle name="Verklarende tekst 2" xfId="227"/>
    <cellStyle name="Verklarende tekst 2 2" xfId="228"/>
    <cellStyle name="Verklarende tekst 3" xfId="229"/>
    <cellStyle name="Verklarende tekst 3 2" xfId="284"/>
    <cellStyle name="Verklarende tekst 4" xfId="230"/>
    <cellStyle name="Waarschuwingstekst 2" xfId="231"/>
    <cellStyle name="Waarschuwingstekst 2 2" xfId="232"/>
    <cellStyle name="Waarschuwingstekst 3" xfId="233"/>
    <cellStyle name="Waarschuwingstekst 3 2" xfId="285"/>
    <cellStyle name="Waarschuwingstekst 4" xfId="234"/>
    <cellStyle name="Warning Text" xfId="125"/>
    <cellStyle name="Warning Text 2" xfId="23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H16" sqref="H16"/>
    </sheetView>
  </sheetViews>
  <sheetFormatPr defaultRowHeight="14.25" x14ac:dyDescent="0.2"/>
  <cols>
    <col min="1" max="1" width="10.7109375" style="18" customWidth="1"/>
    <col min="2" max="2" width="12.7109375" style="18" bestFit="1" customWidth="1"/>
    <col min="3" max="3" width="20.28515625" style="18" customWidth="1"/>
    <col min="4" max="4" width="14" style="18" customWidth="1"/>
    <col min="5" max="5" width="12.42578125" style="18" customWidth="1"/>
    <col min="6" max="6" width="17.140625" style="271" customWidth="1"/>
    <col min="7" max="7" width="15.85546875" style="18" customWidth="1"/>
    <col min="8" max="8" width="32.7109375" style="18" customWidth="1"/>
    <col min="9" max="9" width="15.85546875" style="18" customWidth="1"/>
    <col min="10" max="10" width="27.28515625" style="18" customWidth="1"/>
    <col min="11" max="11" width="13.5703125" style="18" customWidth="1"/>
    <col min="12" max="12" width="14.28515625" style="18" customWidth="1"/>
    <col min="13" max="13" width="16.28515625" style="18" customWidth="1"/>
    <col min="14" max="14" width="15.140625" style="18" customWidth="1"/>
    <col min="15" max="15" width="13" style="18" customWidth="1"/>
    <col min="16" max="16384" width="9.140625" style="18"/>
  </cols>
  <sheetData>
    <row r="1" spans="1:23" s="17" customFormat="1" ht="15" x14ac:dyDescent="0.25">
      <c r="A1" s="17" t="s">
        <v>286</v>
      </c>
      <c r="C1" s="17" t="s">
        <v>191</v>
      </c>
      <c r="D1" s="140"/>
      <c r="F1" s="270"/>
      <c r="G1" s="17" t="s">
        <v>0</v>
      </c>
      <c r="I1" s="17" t="s">
        <v>206</v>
      </c>
      <c r="M1" s="17" t="s">
        <v>50</v>
      </c>
    </row>
    <row r="3" spans="1:23" s="17" customFormat="1" ht="15" x14ac:dyDescent="0.25">
      <c r="B3" s="17" t="s">
        <v>1</v>
      </c>
      <c r="C3" s="17" t="s">
        <v>2</v>
      </c>
      <c r="F3" s="270"/>
      <c r="G3" s="17" t="s">
        <v>3</v>
      </c>
      <c r="I3" s="60" t="s">
        <v>68</v>
      </c>
    </row>
    <row r="4" spans="1:23" ht="15" x14ac:dyDescent="0.25">
      <c r="I4" s="60" t="s">
        <v>46</v>
      </c>
    </row>
    <row r="5" spans="1:23" ht="15.75" thickBot="1" x14ac:dyDescent="0.3">
      <c r="A5" s="2" t="s">
        <v>45</v>
      </c>
      <c r="I5" s="60" t="s">
        <v>52</v>
      </c>
    </row>
    <row r="6" spans="1:23" ht="33" thickTop="1" thickBot="1" x14ac:dyDescent="0.3">
      <c r="A6" s="52" t="s">
        <v>37</v>
      </c>
      <c r="B6" s="58" t="s">
        <v>38</v>
      </c>
      <c r="C6" s="59" t="s">
        <v>220</v>
      </c>
      <c r="D6" s="49" t="s">
        <v>9</v>
      </c>
      <c r="E6" s="53" t="s">
        <v>221</v>
      </c>
      <c r="F6" s="272" t="s">
        <v>223</v>
      </c>
      <c r="G6" s="224" t="s">
        <v>224</v>
      </c>
      <c r="H6" s="225" t="s">
        <v>225</v>
      </c>
      <c r="I6" s="224" t="s">
        <v>222</v>
      </c>
      <c r="J6" s="61" t="s">
        <v>39</v>
      </c>
      <c r="K6" s="54" t="s">
        <v>40</v>
      </c>
      <c r="L6" s="223" t="s">
        <v>41</v>
      </c>
      <c r="M6" s="49" t="s">
        <v>42</v>
      </c>
      <c r="N6" s="49"/>
      <c r="O6" s="50"/>
      <c r="P6" s="51"/>
      <c r="Q6" s="48"/>
      <c r="R6" s="48"/>
      <c r="S6" s="48"/>
      <c r="T6" s="48"/>
      <c r="U6" s="48"/>
      <c r="V6" s="48"/>
    </row>
    <row r="7" spans="1:23" s="259" customFormat="1" ht="15.75" thickTop="1" x14ac:dyDescent="0.25">
      <c r="A7" s="253"/>
      <c r="B7" s="254" t="s">
        <v>248</v>
      </c>
      <c r="C7" s="251" t="s">
        <v>249</v>
      </c>
      <c r="D7" s="255" t="s">
        <v>250</v>
      </c>
      <c r="E7" s="256" t="s">
        <v>251</v>
      </c>
      <c r="F7" s="255">
        <v>46</v>
      </c>
      <c r="G7" s="251">
        <v>9</v>
      </c>
      <c r="H7" s="164"/>
      <c r="I7" s="252" t="s">
        <v>252</v>
      </c>
      <c r="J7" s="252">
        <v>494</v>
      </c>
      <c r="K7" s="252">
        <v>296</v>
      </c>
      <c r="L7" s="257">
        <v>148</v>
      </c>
      <c r="M7" s="255"/>
      <c r="N7" s="258"/>
      <c r="O7" s="251"/>
      <c r="P7" s="256"/>
      <c r="Q7" s="256"/>
      <c r="R7" s="256"/>
      <c r="S7" s="256"/>
      <c r="T7" s="251"/>
      <c r="U7" s="251"/>
      <c r="V7" s="251"/>
      <c r="W7" s="256"/>
    </row>
    <row r="8" spans="1:23" s="259" customFormat="1" ht="15" x14ac:dyDescent="0.25">
      <c r="A8" s="253"/>
      <c r="B8" s="254" t="s">
        <v>253</v>
      </c>
      <c r="C8" s="251" t="s">
        <v>249</v>
      </c>
      <c r="D8" s="255" t="s">
        <v>250</v>
      </c>
      <c r="E8" s="256" t="s">
        <v>254</v>
      </c>
      <c r="F8" s="255">
        <v>45</v>
      </c>
      <c r="G8" s="251">
        <v>9</v>
      </c>
      <c r="H8" s="321" t="s">
        <v>292</v>
      </c>
      <c r="I8" s="252" t="s">
        <v>11</v>
      </c>
      <c r="J8" s="252">
        <v>505</v>
      </c>
      <c r="K8" s="252">
        <v>46</v>
      </c>
      <c r="L8" s="257">
        <v>25</v>
      </c>
      <c r="M8" s="255"/>
      <c r="N8" s="258"/>
      <c r="O8" s="251"/>
      <c r="P8" s="256"/>
      <c r="Q8" s="256"/>
      <c r="R8" s="256"/>
      <c r="S8" s="256"/>
      <c r="T8" s="251"/>
      <c r="U8" s="251"/>
      <c r="V8" s="251"/>
      <c r="W8" s="256"/>
    </row>
    <row r="9" spans="1:23" s="259" customFormat="1" ht="15" x14ac:dyDescent="0.25">
      <c r="A9" s="253"/>
      <c r="B9" s="254" t="s">
        <v>256</v>
      </c>
      <c r="C9" s="251" t="s">
        <v>249</v>
      </c>
      <c r="D9" s="255" t="s">
        <v>255</v>
      </c>
      <c r="E9" s="256" t="s">
        <v>146</v>
      </c>
      <c r="F9" s="255">
        <v>40</v>
      </c>
      <c r="G9" s="251">
        <v>9</v>
      </c>
      <c r="H9" s="321"/>
      <c r="I9" s="252" t="s">
        <v>252</v>
      </c>
      <c r="J9" s="252">
        <v>677</v>
      </c>
      <c r="K9" s="252">
        <v>296</v>
      </c>
      <c r="L9" s="257">
        <v>203</v>
      </c>
      <c r="M9" s="255"/>
      <c r="N9" s="258"/>
      <c r="O9" s="251"/>
      <c r="P9" s="256"/>
      <c r="Q9" s="256"/>
      <c r="R9" s="256"/>
      <c r="S9" s="256"/>
      <c r="T9" s="251"/>
      <c r="U9" s="251"/>
      <c r="V9" s="251"/>
      <c r="W9" s="256"/>
    </row>
    <row r="10" spans="1:23" s="259" customFormat="1" ht="15" x14ac:dyDescent="0.25">
      <c r="A10" s="253"/>
      <c r="B10" s="254" t="s">
        <v>257</v>
      </c>
      <c r="C10" s="251" t="s">
        <v>249</v>
      </c>
      <c r="D10" s="255" t="s">
        <v>255</v>
      </c>
      <c r="E10" s="256" t="s">
        <v>144</v>
      </c>
      <c r="F10" s="255">
        <v>48</v>
      </c>
      <c r="G10" s="251">
        <v>9</v>
      </c>
      <c r="H10" s="321"/>
      <c r="I10" s="252" t="s">
        <v>252</v>
      </c>
      <c r="J10" s="252">
        <v>441</v>
      </c>
      <c r="K10" s="252">
        <v>296</v>
      </c>
      <c r="L10" s="257">
        <v>132</v>
      </c>
      <c r="M10" s="255"/>
      <c r="N10" s="258"/>
      <c r="O10" s="251"/>
      <c r="P10" s="256"/>
      <c r="Q10" s="256"/>
      <c r="R10" s="256"/>
      <c r="S10" s="256"/>
      <c r="T10" s="251"/>
      <c r="U10" s="251"/>
      <c r="V10" s="251"/>
      <c r="W10" s="256"/>
    </row>
    <row r="11" spans="1:23" s="259" customFormat="1" ht="15" x14ac:dyDescent="0.25">
      <c r="A11" s="253"/>
      <c r="B11" s="254" t="s">
        <v>258</v>
      </c>
      <c r="C11" s="251" t="s">
        <v>249</v>
      </c>
      <c r="D11" s="255" t="s">
        <v>259</v>
      </c>
      <c r="E11" s="256" t="s">
        <v>260</v>
      </c>
      <c r="F11" s="255">
        <v>44</v>
      </c>
      <c r="G11" s="251">
        <v>9</v>
      </c>
      <c r="H11" s="321"/>
      <c r="I11" s="252" t="s">
        <v>252</v>
      </c>
      <c r="J11" s="252">
        <v>534</v>
      </c>
      <c r="K11" s="252">
        <v>296</v>
      </c>
      <c r="L11" s="257">
        <v>160</v>
      </c>
      <c r="M11" s="255"/>
      <c r="N11" s="258"/>
      <c r="O11" s="251"/>
      <c r="P11" s="256"/>
      <c r="Q11" s="256"/>
      <c r="R11" s="256"/>
      <c r="S11" s="256"/>
      <c r="T11" s="251"/>
      <c r="U11" s="251"/>
      <c r="V11" s="251"/>
      <c r="W11" s="256"/>
    </row>
    <row r="12" spans="1:23" s="259" customFormat="1" ht="15" x14ac:dyDescent="0.25">
      <c r="A12" s="253"/>
      <c r="B12" s="254" t="s">
        <v>261</v>
      </c>
      <c r="C12" s="251" t="s">
        <v>249</v>
      </c>
      <c r="D12" s="255" t="s">
        <v>259</v>
      </c>
      <c r="E12" s="256" t="s">
        <v>262</v>
      </c>
      <c r="F12" s="255">
        <v>46</v>
      </c>
      <c r="G12" s="251">
        <v>9</v>
      </c>
      <c r="H12" s="321"/>
      <c r="I12" s="252" t="s">
        <v>252</v>
      </c>
      <c r="J12" s="252">
        <v>491</v>
      </c>
      <c r="K12" s="252">
        <v>296</v>
      </c>
      <c r="L12" s="257">
        <v>147</v>
      </c>
      <c r="M12" s="255"/>
      <c r="N12" s="258"/>
      <c r="O12" s="251"/>
      <c r="P12" s="256"/>
      <c r="Q12" s="256"/>
      <c r="R12" s="256"/>
      <c r="S12" s="256"/>
      <c r="T12" s="251"/>
      <c r="U12" s="251"/>
      <c r="V12" s="251"/>
      <c r="W12" s="256"/>
    </row>
    <row r="13" spans="1:23" s="259" customFormat="1" ht="15" x14ac:dyDescent="0.25">
      <c r="A13" s="253"/>
      <c r="B13" s="254" t="s">
        <v>263</v>
      </c>
      <c r="C13" s="251" t="s">
        <v>249</v>
      </c>
      <c r="D13" s="255" t="s">
        <v>250</v>
      </c>
      <c r="E13" s="256" t="s">
        <v>264</v>
      </c>
      <c r="F13" s="255">
        <v>39</v>
      </c>
      <c r="G13" s="251">
        <v>8</v>
      </c>
      <c r="H13" s="321" t="s">
        <v>293</v>
      </c>
      <c r="I13" s="252" t="s">
        <v>11</v>
      </c>
      <c r="J13" s="252">
        <v>282</v>
      </c>
      <c r="K13" s="252">
        <v>46</v>
      </c>
      <c r="L13" s="257">
        <v>14</v>
      </c>
      <c r="M13" s="255"/>
      <c r="N13" s="258"/>
      <c r="O13" s="251"/>
      <c r="P13" s="256"/>
      <c r="Q13" s="256"/>
      <c r="R13" s="256"/>
      <c r="S13" s="256"/>
      <c r="T13" s="251"/>
      <c r="U13" s="251"/>
      <c r="V13" s="251"/>
      <c r="W13" s="256"/>
    </row>
    <row r="14" spans="1:23" s="105" customFormat="1" ht="12.75" x14ac:dyDescent="0.2">
      <c r="A14" s="160"/>
      <c r="B14" s="159" t="s">
        <v>265</v>
      </c>
      <c r="C14" s="161" t="s">
        <v>249</v>
      </c>
      <c r="D14" s="182" t="s">
        <v>255</v>
      </c>
      <c r="E14" s="157" t="s">
        <v>266</v>
      </c>
      <c r="F14" s="273">
        <v>45</v>
      </c>
      <c r="G14" s="156">
        <v>9</v>
      </c>
      <c r="H14" s="321"/>
      <c r="I14" s="156" t="s">
        <v>252</v>
      </c>
      <c r="J14" s="158">
        <v>521</v>
      </c>
      <c r="K14" s="156">
        <v>296</v>
      </c>
      <c r="L14" s="156">
        <v>156</v>
      </c>
      <c r="M14" s="182"/>
      <c r="N14" s="187"/>
      <c r="O14" s="161"/>
      <c r="P14" s="157"/>
      <c r="Q14" s="103"/>
      <c r="R14" s="103"/>
      <c r="S14" s="103"/>
      <c r="T14" s="104"/>
      <c r="U14" s="104"/>
      <c r="V14" s="104"/>
      <c r="W14" s="103"/>
    </row>
    <row r="15" spans="1:23" s="105" customFormat="1" ht="12.75" x14ac:dyDescent="0.2">
      <c r="A15" s="160"/>
      <c r="B15" s="159" t="s">
        <v>267</v>
      </c>
      <c r="C15" s="161" t="s">
        <v>249</v>
      </c>
      <c r="D15" s="182" t="s">
        <v>268</v>
      </c>
      <c r="E15" s="157" t="s">
        <v>163</v>
      </c>
      <c r="F15" s="273">
        <v>65</v>
      </c>
      <c r="G15" s="156">
        <v>4</v>
      </c>
      <c r="H15" s="321" t="s">
        <v>290</v>
      </c>
      <c r="I15" s="156" t="s">
        <v>11</v>
      </c>
      <c r="J15" s="162">
        <v>73</v>
      </c>
      <c r="K15" s="156">
        <v>115</v>
      </c>
      <c r="L15" s="156">
        <v>9</v>
      </c>
      <c r="M15" s="182"/>
      <c r="N15" s="187"/>
      <c r="O15" s="161"/>
      <c r="P15" s="157"/>
      <c r="Q15" s="103"/>
      <c r="R15" s="103"/>
      <c r="S15" s="103"/>
      <c r="T15" s="104"/>
      <c r="U15" s="104"/>
      <c r="V15" s="104"/>
      <c r="W15" s="103"/>
    </row>
    <row r="16" spans="1:23" s="105" customFormat="1" ht="25.5" x14ac:dyDescent="0.2">
      <c r="A16" s="160"/>
      <c r="B16" s="159" t="s">
        <v>269</v>
      </c>
      <c r="C16" s="161" t="s">
        <v>249</v>
      </c>
      <c r="D16" s="182" t="s">
        <v>270</v>
      </c>
      <c r="E16" s="157" t="s">
        <v>270</v>
      </c>
      <c r="F16" s="273">
        <v>35</v>
      </c>
      <c r="G16" s="156">
        <v>2</v>
      </c>
      <c r="H16" s="322" t="s">
        <v>287</v>
      </c>
      <c r="I16" s="156" t="s">
        <v>11</v>
      </c>
      <c r="J16" s="158">
        <v>83</v>
      </c>
      <c r="K16" s="156">
        <v>60</v>
      </c>
      <c r="L16" s="156">
        <v>5</v>
      </c>
      <c r="M16" s="182"/>
      <c r="N16" s="187"/>
      <c r="O16" s="161"/>
      <c r="P16" s="157"/>
      <c r="Q16" s="103"/>
      <c r="R16" s="103"/>
      <c r="S16" s="103"/>
      <c r="T16" s="104"/>
      <c r="U16" s="104"/>
      <c r="V16" s="104"/>
      <c r="W16" s="103"/>
    </row>
    <row r="17" spans="1:23" s="105" customFormat="1" ht="14.25" customHeight="1" x14ac:dyDescent="0.2">
      <c r="A17" s="160"/>
      <c r="B17" s="159" t="s">
        <v>271</v>
      </c>
      <c r="C17" s="161" t="s">
        <v>249</v>
      </c>
      <c r="D17" s="182" t="s">
        <v>268</v>
      </c>
      <c r="E17" s="157" t="s">
        <v>254</v>
      </c>
      <c r="F17" s="273">
        <v>29</v>
      </c>
      <c r="G17" s="156">
        <v>2</v>
      </c>
      <c r="H17" s="321"/>
      <c r="I17" s="156" t="s">
        <v>272</v>
      </c>
      <c r="J17" s="158">
        <v>110</v>
      </c>
      <c r="K17" s="156">
        <v>196</v>
      </c>
      <c r="L17" s="156">
        <v>22</v>
      </c>
      <c r="M17" s="182"/>
      <c r="N17" s="187"/>
      <c r="O17" s="161"/>
      <c r="P17" s="157"/>
      <c r="Q17" s="103"/>
      <c r="R17" s="103"/>
      <c r="S17" s="103"/>
      <c r="T17" s="104"/>
      <c r="U17" s="104"/>
      <c r="V17" s="104"/>
      <c r="W17" s="103"/>
    </row>
    <row r="18" spans="1:23" s="105" customFormat="1" ht="12.75" x14ac:dyDescent="0.2">
      <c r="A18" s="160"/>
      <c r="B18" s="159" t="s">
        <v>273</v>
      </c>
      <c r="C18" s="161" t="s">
        <v>249</v>
      </c>
      <c r="D18" s="182" t="s">
        <v>259</v>
      </c>
      <c r="E18" s="157" t="s">
        <v>274</v>
      </c>
      <c r="F18" s="273">
        <v>44</v>
      </c>
      <c r="G18" s="156">
        <v>9</v>
      </c>
      <c r="H18" s="321"/>
      <c r="I18" s="156" t="s">
        <v>252</v>
      </c>
      <c r="J18" s="158">
        <v>531</v>
      </c>
      <c r="K18" s="156">
        <v>296</v>
      </c>
      <c r="L18" s="156">
        <v>159</v>
      </c>
      <c r="M18" s="182"/>
      <c r="N18" s="187"/>
      <c r="O18" s="161"/>
      <c r="P18" s="157"/>
      <c r="Q18" s="103"/>
      <c r="R18" s="103"/>
      <c r="S18" s="103"/>
      <c r="T18" s="104"/>
      <c r="U18" s="104"/>
      <c r="V18" s="104"/>
      <c r="W18" s="103"/>
    </row>
    <row r="19" spans="1:23" s="105" customFormat="1" ht="12.75" x14ac:dyDescent="0.2">
      <c r="A19" s="160"/>
      <c r="B19" s="159" t="s">
        <v>275</v>
      </c>
      <c r="C19" s="161" t="s">
        <v>249</v>
      </c>
      <c r="D19" s="182" t="s">
        <v>268</v>
      </c>
      <c r="E19" s="157" t="s">
        <v>162</v>
      </c>
      <c r="F19" s="273">
        <v>46</v>
      </c>
      <c r="G19" s="156">
        <v>9</v>
      </c>
      <c r="H19" s="321" t="s">
        <v>289</v>
      </c>
      <c r="I19" s="156" t="s">
        <v>11</v>
      </c>
      <c r="J19" s="162">
        <v>482</v>
      </c>
      <c r="K19" s="156">
        <v>46</v>
      </c>
      <c r="L19" s="156">
        <v>24</v>
      </c>
      <c r="M19" s="182"/>
      <c r="N19" s="187"/>
      <c r="O19" s="161"/>
      <c r="P19" s="156"/>
      <c r="Q19" s="103"/>
      <c r="R19" s="103"/>
      <c r="S19" s="103"/>
      <c r="T19" s="104"/>
      <c r="U19" s="104"/>
      <c r="V19" s="104"/>
      <c r="W19" s="103"/>
    </row>
    <row r="20" spans="1:23" s="105" customFormat="1" ht="12.75" x14ac:dyDescent="0.2">
      <c r="A20" s="160"/>
      <c r="B20" s="159" t="s">
        <v>276</v>
      </c>
      <c r="C20" s="161" t="s">
        <v>249</v>
      </c>
      <c r="D20" s="182" t="s">
        <v>268</v>
      </c>
      <c r="E20" s="157" t="s">
        <v>164</v>
      </c>
      <c r="F20" s="273">
        <v>49</v>
      </c>
      <c r="G20" s="156">
        <v>9</v>
      </c>
      <c r="H20" s="321" t="s">
        <v>291</v>
      </c>
      <c r="I20" s="156" t="s">
        <v>11</v>
      </c>
      <c r="J20" s="162">
        <v>431</v>
      </c>
      <c r="K20" s="156">
        <v>48</v>
      </c>
      <c r="L20" s="156">
        <v>22</v>
      </c>
      <c r="M20" s="182"/>
      <c r="N20" s="187"/>
      <c r="O20" s="161"/>
      <c r="P20" s="156"/>
      <c r="Q20" s="103"/>
      <c r="R20" s="103"/>
      <c r="S20" s="103"/>
      <c r="T20" s="104"/>
      <c r="U20" s="104"/>
      <c r="V20" s="104"/>
      <c r="W20" s="103"/>
    </row>
    <row r="21" spans="1:23" s="105" customFormat="1" ht="12.75" x14ac:dyDescent="0.2">
      <c r="A21" s="160"/>
      <c r="B21" s="159" t="s">
        <v>277</v>
      </c>
      <c r="C21" s="161" t="s">
        <v>249</v>
      </c>
      <c r="D21" s="182" t="s">
        <v>268</v>
      </c>
      <c r="E21" s="157" t="s">
        <v>165</v>
      </c>
      <c r="F21" s="273">
        <v>14</v>
      </c>
      <c r="G21" s="156">
        <v>2</v>
      </c>
      <c r="H21" s="321" t="s">
        <v>288</v>
      </c>
      <c r="I21" s="156" t="s">
        <v>11</v>
      </c>
      <c r="J21" s="158">
        <v>535</v>
      </c>
      <c r="K21" s="156">
        <v>13</v>
      </c>
      <c r="L21" s="156">
        <v>8</v>
      </c>
      <c r="M21" s="182"/>
      <c r="N21" s="187"/>
      <c r="O21" s="161"/>
      <c r="P21" s="156"/>
      <c r="Q21" s="103"/>
      <c r="R21" s="103"/>
      <c r="S21" s="103"/>
      <c r="T21" s="104"/>
      <c r="U21" s="104"/>
      <c r="V21" s="104"/>
      <c r="W21" s="103"/>
    </row>
    <row r="22" spans="1:23" s="105" customFormat="1" ht="12.75" x14ac:dyDescent="0.2">
      <c r="A22" s="160"/>
      <c r="B22" s="159" t="s">
        <v>278</v>
      </c>
      <c r="C22" s="161" t="s">
        <v>249</v>
      </c>
      <c r="D22" s="182" t="s">
        <v>268</v>
      </c>
      <c r="E22" s="157" t="s">
        <v>264</v>
      </c>
      <c r="F22" s="273">
        <v>44</v>
      </c>
      <c r="G22" s="156">
        <v>9</v>
      </c>
      <c r="H22" s="321"/>
      <c r="I22" s="156" t="s">
        <v>252</v>
      </c>
      <c r="J22" s="162">
        <v>551</v>
      </c>
      <c r="K22" s="186">
        <v>296</v>
      </c>
      <c r="L22" s="186">
        <v>165</v>
      </c>
      <c r="M22" s="182"/>
      <c r="N22" s="187"/>
      <c r="O22" s="161"/>
      <c r="P22" s="156"/>
      <c r="Q22" s="103"/>
      <c r="R22" s="103"/>
      <c r="S22" s="103"/>
      <c r="T22" s="104"/>
      <c r="U22" s="104"/>
      <c r="V22" s="104"/>
      <c r="W22" s="103"/>
    </row>
    <row r="23" spans="1:23" s="105" customFormat="1" ht="12.75" x14ac:dyDescent="0.2">
      <c r="A23" s="160"/>
      <c r="B23" s="159" t="s">
        <v>279</v>
      </c>
      <c r="C23" s="161" t="s">
        <v>280</v>
      </c>
      <c r="D23" s="182" t="s">
        <v>250</v>
      </c>
      <c r="E23" s="157" t="s">
        <v>281</v>
      </c>
      <c r="F23" s="273">
        <v>50</v>
      </c>
      <c r="G23" s="156">
        <v>9</v>
      </c>
      <c r="H23" s="321"/>
      <c r="I23" s="156" t="s">
        <v>252</v>
      </c>
      <c r="J23" s="162">
        <v>403</v>
      </c>
      <c r="K23" s="186">
        <v>296</v>
      </c>
      <c r="L23" s="186">
        <v>121</v>
      </c>
      <c r="M23" s="182"/>
      <c r="N23" s="187"/>
      <c r="O23" s="161"/>
      <c r="P23" s="157"/>
      <c r="Q23" s="103"/>
      <c r="R23" s="103"/>
      <c r="S23" s="103"/>
      <c r="T23" s="104"/>
      <c r="U23" s="104"/>
      <c r="V23" s="104"/>
      <c r="W23" s="103"/>
    </row>
    <row r="24" spans="1:23" s="105" customFormat="1" ht="12.75" x14ac:dyDescent="0.2">
      <c r="A24" s="160"/>
      <c r="B24" s="159" t="s">
        <v>282</v>
      </c>
      <c r="C24" s="161" t="s">
        <v>280</v>
      </c>
      <c r="D24" s="182" t="s">
        <v>250</v>
      </c>
      <c r="E24" s="157" t="s">
        <v>283</v>
      </c>
      <c r="F24" s="273">
        <v>42</v>
      </c>
      <c r="G24" s="161">
        <v>9</v>
      </c>
      <c r="H24" s="321"/>
      <c r="I24" s="156" t="s">
        <v>252</v>
      </c>
      <c r="J24" s="162">
        <v>621</v>
      </c>
      <c r="K24" s="186">
        <v>322</v>
      </c>
      <c r="L24" s="186">
        <v>201</v>
      </c>
      <c r="M24" s="182"/>
      <c r="N24" s="187"/>
      <c r="O24" s="161"/>
      <c r="P24" s="156"/>
      <c r="Q24" s="103"/>
      <c r="R24" s="103"/>
      <c r="S24" s="103"/>
      <c r="T24" s="104"/>
      <c r="U24" s="104"/>
      <c r="V24" s="104"/>
      <c r="W24" s="103"/>
    </row>
    <row r="25" spans="1:23" s="105" customFormat="1" ht="12.75" x14ac:dyDescent="0.2">
      <c r="A25" s="160"/>
      <c r="B25" s="159" t="s">
        <v>284</v>
      </c>
      <c r="C25" s="161" t="s">
        <v>280</v>
      </c>
      <c r="D25" s="182" t="s">
        <v>250</v>
      </c>
      <c r="E25" s="157" t="s">
        <v>285</v>
      </c>
      <c r="F25" s="273">
        <v>39</v>
      </c>
      <c r="G25" s="156">
        <v>9</v>
      </c>
      <c r="H25" s="321"/>
      <c r="I25" s="156" t="s">
        <v>252</v>
      </c>
      <c r="J25" s="162">
        <v>729</v>
      </c>
      <c r="K25" s="186">
        <v>423</v>
      </c>
      <c r="L25" s="186">
        <v>310</v>
      </c>
      <c r="M25" s="182"/>
      <c r="N25" s="187"/>
      <c r="O25" s="161"/>
      <c r="P25" s="156"/>
      <c r="Q25" s="103"/>
      <c r="R25" s="103"/>
      <c r="S25" s="103"/>
      <c r="T25" s="104"/>
      <c r="U25" s="104"/>
      <c r="V25" s="104"/>
      <c r="W25" s="103"/>
    </row>
    <row r="26" spans="1:23" s="105" customFormat="1" ht="12.75" x14ac:dyDescent="0.2">
      <c r="A26" s="160"/>
      <c r="B26" s="159"/>
      <c r="C26" s="161"/>
      <c r="D26" s="182"/>
      <c r="E26" s="157"/>
      <c r="F26" s="273"/>
      <c r="G26" s="156"/>
      <c r="H26" s="321"/>
      <c r="I26" s="156"/>
      <c r="J26" s="162"/>
      <c r="K26" s="186"/>
      <c r="L26" s="186"/>
      <c r="M26" s="182"/>
      <c r="N26" s="187"/>
      <c r="O26" s="161"/>
      <c r="P26" s="156"/>
      <c r="Q26" s="103"/>
      <c r="R26" s="103"/>
      <c r="S26" s="103"/>
      <c r="T26" s="104"/>
      <c r="U26" s="104"/>
      <c r="V26" s="104"/>
      <c r="W26" s="103"/>
    </row>
    <row r="27" spans="1:23" s="105" customFormat="1" ht="12.75" x14ac:dyDescent="0.2">
      <c r="A27" s="160"/>
      <c r="B27" s="159"/>
      <c r="C27" s="161"/>
      <c r="D27" s="182"/>
      <c r="E27" s="157"/>
      <c r="F27" s="273"/>
      <c r="G27" s="156"/>
      <c r="H27" s="164"/>
      <c r="I27" s="156"/>
      <c r="J27" s="162"/>
      <c r="K27" s="186"/>
      <c r="L27" s="186"/>
      <c r="M27" s="182"/>
      <c r="N27" s="187"/>
      <c r="O27" s="161"/>
      <c r="P27" s="156"/>
      <c r="Q27" s="103"/>
      <c r="R27" s="103"/>
      <c r="S27" s="103"/>
      <c r="T27" s="104"/>
      <c r="U27" s="104"/>
      <c r="V27" s="104"/>
      <c r="W27" s="103"/>
    </row>
    <row r="28" spans="1:23" x14ac:dyDescent="0.2">
      <c r="A28" s="160"/>
      <c r="B28" s="159"/>
      <c r="C28" s="161"/>
      <c r="D28" s="182"/>
      <c r="E28" s="157"/>
      <c r="F28" s="273"/>
      <c r="G28" s="156"/>
      <c r="H28" s="164"/>
      <c r="I28" s="156"/>
      <c r="J28" s="162"/>
      <c r="K28" s="186"/>
      <c r="L28" s="186"/>
      <c r="M28" s="182"/>
      <c r="N28" s="187"/>
      <c r="O28" s="161"/>
      <c r="P28" s="157"/>
    </row>
    <row r="29" spans="1:23" x14ac:dyDescent="0.2">
      <c r="A29" s="160"/>
      <c r="B29" s="159"/>
      <c r="C29" s="161"/>
      <c r="D29" s="182"/>
      <c r="E29" s="157"/>
      <c r="F29" s="273"/>
      <c r="G29" s="156"/>
      <c r="H29" s="164"/>
      <c r="I29" s="156"/>
      <c r="J29" s="162"/>
      <c r="K29" s="186"/>
      <c r="L29" s="186"/>
      <c r="M29" s="182"/>
      <c r="N29" s="187"/>
      <c r="O29" s="161"/>
      <c r="P29" s="156"/>
    </row>
    <row r="30" spans="1:23" x14ac:dyDescent="0.2">
      <c r="A30" s="160"/>
      <c r="B30" s="159"/>
      <c r="C30" s="161"/>
      <c r="D30" s="182"/>
      <c r="E30" s="157"/>
      <c r="F30" s="273"/>
      <c r="G30" s="156"/>
      <c r="H30" s="164"/>
      <c r="I30" s="156"/>
      <c r="J30" s="162"/>
      <c r="K30" s="186"/>
      <c r="L30" s="186"/>
      <c r="M30" s="182"/>
      <c r="N30" s="187"/>
      <c r="O30" s="161"/>
      <c r="P30" s="156"/>
    </row>
    <row r="31" spans="1:23" x14ac:dyDescent="0.2">
      <c r="A31" s="160"/>
      <c r="B31" s="159"/>
      <c r="C31" s="161"/>
      <c r="D31" s="182"/>
      <c r="E31" s="157"/>
      <c r="F31" s="273"/>
      <c r="G31" s="156"/>
      <c r="H31" s="164"/>
      <c r="I31" s="156"/>
      <c r="J31" s="162"/>
      <c r="K31" s="186"/>
      <c r="L31" s="186"/>
      <c r="M31" s="182"/>
      <c r="N31" s="187"/>
      <c r="O31" s="161"/>
      <c r="P31" s="156"/>
    </row>
    <row r="32" spans="1:23" x14ac:dyDescent="0.2">
      <c r="A32" s="160"/>
      <c r="B32" s="159"/>
      <c r="C32" s="161"/>
      <c r="D32" s="182"/>
      <c r="E32" s="157"/>
      <c r="F32" s="273"/>
      <c r="G32" s="156"/>
      <c r="H32" s="164"/>
      <c r="I32" s="156"/>
      <c r="J32" s="162"/>
      <c r="K32" s="186"/>
      <c r="L32" s="186"/>
      <c r="M32" s="182"/>
      <c r="N32" s="187"/>
      <c r="O32" s="161"/>
      <c r="P32" s="156"/>
    </row>
    <row r="33" spans="1:16" x14ac:dyDescent="0.2">
      <c r="A33" s="160"/>
      <c r="B33" s="159"/>
      <c r="C33" s="161"/>
      <c r="D33" s="182"/>
      <c r="E33" s="157"/>
      <c r="F33" s="273"/>
      <c r="G33" s="156"/>
      <c r="H33" s="164"/>
      <c r="I33" s="156"/>
      <c r="J33" s="162"/>
      <c r="K33" s="186"/>
      <c r="L33" s="186"/>
      <c r="M33" s="182"/>
      <c r="N33" s="187"/>
      <c r="O33" s="161"/>
      <c r="P33" s="156"/>
    </row>
    <row r="34" spans="1:16" x14ac:dyDescent="0.2">
      <c r="A34" s="160"/>
      <c r="B34" s="159"/>
      <c r="C34" s="161"/>
      <c r="D34" s="182"/>
      <c r="E34" s="157"/>
      <c r="F34" s="273"/>
      <c r="G34" s="156"/>
      <c r="H34" s="163"/>
      <c r="I34" s="156"/>
      <c r="J34" s="162"/>
      <c r="K34" s="186"/>
      <c r="L34" s="186"/>
      <c r="M34" s="182"/>
      <c r="N34" s="187"/>
      <c r="O34" s="161"/>
      <c r="P34" s="156"/>
    </row>
    <row r="35" spans="1:16" x14ac:dyDescent="0.2">
      <c r="A35" s="160"/>
      <c r="B35" s="159"/>
      <c r="C35" s="161"/>
      <c r="D35" s="182"/>
      <c r="E35" s="157"/>
      <c r="F35" s="273"/>
      <c r="G35" s="161"/>
      <c r="H35" s="163"/>
      <c r="I35" s="156"/>
      <c r="J35" s="162"/>
      <c r="K35" s="186"/>
      <c r="L35" s="186"/>
      <c r="M35" s="182"/>
      <c r="N35" s="187"/>
      <c r="O35" s="161"/>
      <c r="P35" s="156"/>
    </row>
    <row r="36" spans="1:16" ht="20.25" customHeight="1" x14ac:dyDescent="0.2">
      <c r="A36" s="168"/>
      <c r="B36" s="167"/>
      <c r="C36" s="169"/>
      <c r="D36" s="170"/>
      <c r="E36" s="166"/>
      <c r="F36" s="274"/>
      <c r="G36" s="165"/>
      <c r="H36" s="163"/>
      <c r="I36" s="165"/>
      <c r="J36" s="188"/>
      <c r="K36" s="189"/>
      <c r="L36" s="190"/>
      <c r="M36" s="170"/>
      <c r="N36" s="171"/>
      <c r="O36" s="169"/>
      <c r="P36" s="165"/>
    </row>
    <row r="37" spans="1:16" x14ac:dyDescent="0.2">
      <c r="A37" s="175"/>
      <c r="B37" s="174"/>
      <c r="C37" s="183"/>
      <c r="D37" s="184"/>
      <c r="E37" s="173"/>
      <c r="F37" s="275"/>
      <c r="G37" s="172"/>
      <c r="H37" s="163"/>
      <c r="I37" s="172"/>
      <c r="J37" s="191"/>
      <c r="K37" s="192"/>
      <c r="L37" s="192"/>
      <c r="M37" s="184"/>
      <c r="N37" s="193"/>
      <c r="O37" s="183"/>
    </row>
    <row r="38" spans="1:16" x14ac:dyDescent="0.2">
      <c r="A38" s="175"/>
      <c r="B38" s="174"/>
      <c r="C38" s="183"/>
      <c r="D38" s="184"/>
      <c r="E38" s="173"/>
      <c r="F38" s="275"/>
      <c r="G38" s="172"/>
      <c r="H38" s="163"/>
      <c r="I38" s="172"/>
      <c r="J38" s="191"/>
      <c r="K38" s="192"/>
      <c r="L38" s="192"/>
      <c r="M38" s="184"/>
      <c r="N38" s="193"/>
      <c r="O38" s="183"/>
    </row>
    <row r="39" spans="1:16" x14ac:dyDescent="0.2">
      <c r="A39" s="179"/>
      <c r="B39" s="178"/>
      <c r="C39" s="185"/>
      <c r="D39" s="180"/>
      <c r="E39" s="177"/>
      <c r="F39" s="180"/>
      <c r="G39" s="176"/>
      <c r="H39" s="181"/>
      <c r="I39" s="176"/>
      <c r="J39" s="194"/>
      <c r="K39" s="195"/>
      <c r="L39" s="195"/>
      <c r="M39" s="196"/>
      <c r="N39" s="197"/>
      <c r="O39" s="185"/>
    </row>
  </sheetData>
  <sortState ref="A7:P27">
    <sortCondition ref="C7:C27"/>
    <sortCondition ref="B7:B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opLeftCell="A15" zoomScaleNormal="100" workbookViewId="0">
      <selection activeCell="F26" sqref="F26"/>
    </sheetView>
  </sheetViews>
  <sheetFormatPr defaultRowHeight="14.25" x14ac:dyDescent="0.2"/>
  <cols>
    <col min="1" max="1" width="3.28515625" style="18" bestFit="1" customWidth="1"/>
    <col min="2" max="2" width="12.7109375" style="18" customWidth="1"/>
    <col min="3" max="3" width="18.7109375" style="18" customWidth="1"/>
    <col min="4" max="4" width="11.7109375" style="18" customWidth="1"/>
    <col min="5" max="5" width="10.7109375" style="18" customWidth="1"/>
    <col min="6" max="6" width="33.140625" style="18" customWidth="1"/>
    <col min="7" max="7" width="10.7109375" style="18" customWidth="1"/>
    <col min="8" max="8" width="11.42578125" style="18" customWidth="1"/>
    <col min="9" max="9" width="12.42578125" style="18" customWidth="1"/>
    <col min="10" max="10" width="12.5703125" style="18" customWidth="1"/>
    <col min="11" max="11" width="24.7109375" style="18" customWidth="1"/>
    <col min="12" max="12" width="16.5703125" style="18" customWidth="1"/>
    <col min="13" max="13" width="13" style="18" customWidth="1"/>
    <col min="14" max="14" width="12.85546875" style="18" customWidth="1"/>
    <col min="15" max="16" width="11.42578125" style="18" customWidth="1"/>
    <col min="17" max="17" width="10.7109375" style="18" customWidth="1"/>
    <col min="18" max="18" width="10.5703125" style="18" customWidth="1"/>
    <col min="19" max="19" width="9.140625" style="18"/>
    <col min="20" max="20" width="11.42578125" style="18" customWidth="1"/>
    <col min="21" max="21" width="25.28515625" style="62" customWidth="1"/>
    <col min="22" max="22" width="4" style="18" customWidth="1"/>
    <col min="23" max="16384" width="9.140625" style="18"/>
  </cols>
  <sheetData>
    <row r="1" spans="1:21" ht="15.75" x14ac:dyDescent="0.25">
      <c r="B1" s="72" t="s">
        <v>54</v>
      </c>
      <c r="C1" s="64"/>
      <c r="D1" s="57"/>
      <c r="E1" s="57"/>
      <c r="F1" s="57"/>
      <c r="G1" s="57"/>
      <c r="H1" s="57"/>
      <c r="I1" s="57"/>
      <c r="J1" s="57"/>
      <c r="K1" s="57"/>
      <c r="L1" s="57"/>
    </row>
    <row r="2" spans="1:21" x14ac:dyDescent="0.2">
      <c r="B2" s="57"/>
      <c r="C2" s="64"/>
      <c r="D2" s="57"/>
      <c r="E2" s="57"/>
      <c r="F2" s="57"/>
      <c r="G2" s="57"/>
      <c r="H2" s="57"/>
      <c r="I2" s="57"/>
      <c r="J2" s="57"/>
      <c r="K2" s="57"/>
      <c r="L2" s="57"/>
    </row>
    <row r="3" spans="1:21" x14ac:dyDescent="0.2">
      <c r="B3" s="57" t="s">
        <v>168</v>
      </c>
      <c r="C3" s="63" t="s">
        <v>60</v>
      </c>
      <c r="E3" s="66" t="s">
        <v>67</v>
      </c>
      <c r="F3" s="66"/>
      <c r="G3" s="66" t="s">
        <v>169</v>
      </c>
      <c r="H3" s="57"/>
      <c r="J3" s="57" t="s">
        <v>64</v>
      </c>
      <c r="K3" s="64" t="s">
        <v>56</v>
      </c>
      <c r="M3" s="66" t="s">
        <v>67</v>
      </c>
      <c r="N3" s="57" t="s">
        <v>57</v>
      </c>
      <c r="P3" s="57"/>
    </row>
    <row r="4" spans="1:21" x14ac:dyDescent="0.2">
      <c r="B4" s="57" t="s">
        <v>61</v>
      </c>
      <c r="C4" s="63" t="s">
        <v>53</v>
      </c>
      <c r="E4" s="66" t="s">
        <v>67</v>
      </c>
      <c r="F4" s="66"/>
      <c r="G4" s="66" t="s">
        <v>170</v>
      </c>
      <c r="H4" s="57"/>
      <c r="J4" s="57" t="s">
        <v>65</v>
      </c>
      <c r="K4" s="63" t="s">
        <v>58</v>
      </c>
      <c r="M4" s="66" t="s">
        <v>67</v>
      </c>
      <c r="N4" s="57" t="s">
        <v>173</v>
      </c>
      <c r="P4" s="57"/>
    </row>
    <row r="5" spans="1:21" x14ac:dyDescent="0.2">
      <c r="B5" s="57" t="s">
        <v>62</v>
      </c>
      <c r="C5" s="63" t="s">
        <v>44</v>
      </c>
      <c r="E5" s="66" t="s">
        <v>67</v>
      </c>
      <c r="F5" s="66"/>
      <c r="G5" s="66" t="s">
        <v>171</v>
      </c>
      <c r="H5" s="57"/>
      <c r="J5" s="57" t="s">
        <v>66</v>
      </c>
      <c r="K5" s="65" t="s">
        <v>59</v>
      </c>
      <c r="M5" s="66" t="s">
        <v>67</v>
      </c>
      <c r="N5" s="66" t="s">
        <v>174</v>
      </c>
      <c r="P5" s="66"/>
    </row>
    <row r="6" spans="1:21" x14ac:dyDescent="0.2">
      <c r="B6" s="57" t="s">
        <v>63</v>
      </c>
      <c r="C6" s="63" t="s">
        <v>55</v>
      </c>
      <c r="E6" s="66" t="s">
        <v>67</v>
      </c>
      <c r="F6" s="66"/>
      <c r="G6" s="66" t="s">
        <v>172</v>
      </c>
      <c r="H6" s="57"/>
      <c r="I6" s="57"/>
      <c r="J6" s="57"/>
      <c r="K6" s="57"/>
      <c r="L6" s="57"/>
    </row>
    <row r="7" spans="1:21" ht="15" thickBot="1" x14ac:dyDescent="0.25">
      <c r="A7" s="67"/>
      <c r="B7" s="67"/>
      <c r="C7" s="67"/>
      <c r="D7" s="67"/>
      <c r="E7" s="67"/>
      <c r="F7" s="265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1" ht="15" thickTop="1" x14ac:dyDescent="0.2">
      <c r="I8" s="57"/>
      <c r="J8" s="57"/>
      <c r="K8" s="57"/>
      <c r="L8" s="57"/>
      <c r="M8" s="57"/>
      <c r="N8" s="57"/>
      <c r="O8" s="57"/>
      <c r="P8" s="57"/>
    </row>
    <row r="9" spans="1:21" ht="18" x14ac:dyDescent="0.25">
      <c r="B9" s="17" t="str">
        <f>+'1-Serie uit 0-lijst'!A1</f>
        <v>MiSeq Exp 250</v>
      </c>
      <c r="H9" s="19" t="s">
        <v>4</v>
      </c>
    </row>
    <row r="11" spans="1:21" x14ac:dyDescent="0.2">
      <c r="B11" s="21"/>
      <c r="C11" s="6" t="s">
        <v>5</v>
      </c>
      <c r="D11" s="22"/>
      <c r="E11" s="13"/>
      <c r="F11" s="13"/>
      <c r="G11" s="14"/>
      <c r="H11" s="14"/>
      <c r="I11" s="14"/>
      <c r="J11" s="14"/>
      <c r="K11" s="14"/>
      <c r="L11" s="13"/>
    </row>
    <row r="12" spans="1:21" x14ac:dyDescent="0.2">
      <c r="B12" s="23"/>
      <c r="C12" s="4" t="s">
        <v>6</v>
      </c>
      <c r="D12" s="22"/>
      <c r="E12" s="13"/>
      <c r="F12" s="13"/>
      <c r="G12" s="14"/>
      <c r="H12" s="14"/>
      <c r="I12" s="14"/>
      <c r="J12" s="14"/>
      <c r="K12" s="14"/>
      <c r="L12" s="13"/>
    </row>
    <row r="14" spans="1:21" ht="15" x14ac:dyDescent="0.25">
      <c r="B14" s="15" t="s">
        <v>7</v>
      </c>
      <c r="G14" s="60" t="s">
        <v>47</v>
      </c>
    </row>
    <row r="15" spans="1:21" ht="18.75" thickBot="1" x14ac:dyDescent="0.3">
      <c r="H15" s="19" t="s">
        <v>196</v>
      </c>
      <c r="T15" s="62"/>
      <c r="U15" s="18"/>
    </row>
    <row r="16" spans="1:21" ht="51.75" thickBot="1" x14ac:dyDescent="0.25">
      <c r="B16" s="247" t="s">
        <v>8</v>
      </c>
      <c r="C16" s="248" t="s">
        <v>2</v>
      </c>
      <c r="D16" s="249" t="s">
        <v>9</v>
      </c>
      <c r="E16" s="248" t="s">
        <v>246</v>
      </c>
      <c r="F16" s="291" t="s">
        <v>247</v>
      </c>
      <c r="G16" s="250" t="s">
        <v>10</v>
      </c>
      <c r="H16" s="116" t="s">
        <v>48</v>
      </c>
      <c r="I16" s="109" t="s">
        <v>43</v>
      </c>
      <c r="J16" s="109" t="s">
        <v>44</v>
      </c>
      <c r="K16" s="114" t="s">
        <v>226</v>
      </c>
      <c r="L16" s="114" t="s">
        <v>180</v>
      </c>
      <c r="M16" s="115" t="s">
        <v>182</v>
      </c>
      <c r="N16" s="55"/>
      <c r="U16" s="18"/>
    </row>
    <row r="17" spans="1:21" ht="15" x14ac:dyDescent="0.25">
      <c r="A17" s="230">
        <v>1</v>
      </c>
      <c r="B17" s="233" t="str">
        <f>'1-Serie uit 0-lijst'!B7</f>
        <v>17D8479</v>
      </c>
      <c r="C17" s="234" t="str">
        <f>'1-Serie uit 0-lijst'!C7</f>
        <v>NGS-ARTM</v>
      </c>
      <c r="D17" s="299" t="str">
        <f>'1-Serie uit 0-lijst'!D7</f>
        <v>MISEQ004</v>
      </c>
      <c r="E17" s="290" t="str">
        <f>'1-Serie uit 0-lijst'!E7</f>
        <v>B06</v>
      </c>
      <c r="F17" s="300">
        <f>'1-Serie uit 0-lijst'!H7</f>
        <v>0</v>
      </c>
      <c r="G17" s="235">
        <f>'1-Serie uit 0-lijst'!J7</f>
        <v>494</v>
      </c>
      <c r="H17" s="304">
        <f>+(8000/G17)</f>
        <v>16.194331983805668</v>
      </c>
      <c r="I17" s="260">
        <v>132</v>
      </c>
      <c r="J17" s="305">
        <f>+(4000/I17)</f>
        <v>30.303030303030305</v>
      </c>
      <c r="K17" s="305">
        <f t="shared" ref="K17:K40" si="0">+(25+H17-2)</f>
        <v>39.194331983805668</v>
      </c>
      <c r="L17" s="305">
        <f t="shared" ref="L17:L36" si="1">+K17-J17</f>
        <v>8.8913016807753635</v>
      </c>
      <c r="M17" s="306">
        <f t="shared" ref="M17:M40" si="2">+(125-J17)</f>
        <v>94.696969696969688</v>
      </c>
      <c r="N17" s="56"/>
      <c r="U17" s="18"/>
    </row>
    <row r="18" spans="1:21" ht="15" x14ac:dyDescent="0.25">
      <c r="A18" s="231">
        <v>2</v>
      </c>
      <c r="B18" s="236" t="str">
        <f>'1-Serie uit 0-lijst'!B8</f>
        <v>17D8513</v>
      </c>
      <c r="C18" s="217" t="str">
        <f>'1-Serie uit 0-lijst'!C8</f>
        <v>NGS-ARTM</v>
      </c>
      <c r="D18" s="218" t="str">
        <f>'1-Serie uit 0-lijst'!D8</f>
        <v>MISEQ004</v>
      </c>
      <c r="E18" s="217" t="str">
        <f>'1-Serie uit 0-lijst'!E8</f>
        <v>C07</v>
      </c>
      <c r="F18" s="301" t="str">
        <f>'1-Serie uit 0-lijst'!H8</f>
        <v>opgezuiverd DNA (3,7ug)</v>
      </c>
      <c r="G18" s="237">
        <f>'1-Serie uit 0-lijst'!J8</f>
        <v>505</v>
      </c>
      <c r="H18" s="307">
        <f>+(8000/G18)</f>
        <v>15.841584158415841</v>
      </c>
      <c r="I18" s="112">
        <v>101</v>
      </c>
      <c r="J18" s="308">
        <f t="shared" ref="J18:J40" si="3">+(4000/I18)</f>
        <v>39.603960396039604</v>
      </c>
      <c r="K18" s="308">
        <f t="shared" si="0"/>
        <v>38.841584158415841</v>
      </c>
      <c r="L18" s="308">
        <f t="shared" si="1"/>
        <v>-0.76237623762376217</v>
      </c>
      <c r="M18" s="309">
        <f t="shared" si="2"/>
        <v>85.396039603960389</v>
      </c>
      <c r="N18" s="56"/>
      <c r="U18" s="18"/>
    </row>
    <row r="19" spans="1:21" x14ac:dyDescent="0.2">
      <c r="A19" s="231">
        <v>3</v>
      </c>
      <c r="B19" s="236" t="str">
        <f>'1-Serie uit 0-lijst'!B9</f>
        <v>17D8265</v>
      </c>
      <c r="C19" s="217" t="str">
        <f>'1-Serie uit 0-lijst'!C9</f>
        <v>NGS-ARTM</v>
      </c>
      <c r="D19" s="218" t="str">
        <f>'1-Serie uit 0-lijst'!D9</f>
        <v>MISEQ003</v>
      </c>
      <c r="E19" s="217" t="str">
        <f>'1-Serie uit 0-lijst'!E9</f>
        <v>E10</v>
      </c>
      <c r="F19" s="301">
        <f>'1-Serie uit 0-lijst'!H9</f>
        <v>0</v>
      </c>
      <c r="G19" s="237">
        <f>'1-Serie uit 0-lijst'!J9</f>
        <v>677</v>
      </c>
      <c r="H19" s="307">
        <f t="shared" ref="H19:H36" si="4">+(8000/G19)</f>
        <v>11.816838995568686</v>
      </c>
      <c r="I19" s="112">
        <v>195</v>
      </c>
      <c r="J19" s="308">
        <f t="shared" si="3"/>
        <v>20.512820512820515</v>
      </c>
      <c r="K19" s="308">
        <f t="shared" si="0"/>
        <v>34.816838995568688</v>
      </c>
      <c r="L19" s="308">
        <f t="shared" si="1"/>
        <v>14.304018482748173</v>
      </c>
      <c r="M19" s="309">
        <f t="shared" si="2"/>
        <v>104.48717948717949</v>
      </c>
      <c r="N19" s="57"/>
      <c r="U19" s="18"/>
    </row>
    <row r="20" spans="1:21" x14ac:dyDescent="0.2">
      <c r="A20" s="231">
        <v>4</v>
      </c>
      <c r="B20" s="238" t="str">
        <f>'1-Serie uit 0-lijst'!B10</f>
        <v>17D8263</v>
      </c>
      <c r="C20" s="217" t="str">
        <f>'1-Serie uit 0-lijst'!C10</f>
        <v>NGS-ARTM</v>
      </c>
      <c r="D20" s="218" t="str">
        <f>'1-Serie uit 0-lijst'!D10</f>
        <v>MISEQ003</v>
      </c>
      <c r="E20" s="217" t="str">
        <f>'1-Serie uit 0-lijst'!E10</f>
        <v>C10</v>
      </c>
      <c r="F20" s="301">
        <f>'1-Serie uit 0-lijst'!H10</f>
        <v>0</v>
      </c>
      <c r="G20" s="237">
        <f>'1-Serie uit 0-lijst'!J10</f>
        <v>441</v>
      </c>
      <c r="H20" s="307">
        <f t="shared" si="4"/>
        <v>18.140589569160998</v>
      </c>
      <c r="I20" s="310">
        <v>299</v>
      </c>
      <c r="J20" s="308">
        <f t="shared" si="3"/>
        <v>13.377926421404682</v>
      </c>
      <c r="K20" s="308">
        <f t="shared" si="0"/>
        <v>41.140589569160994</v>
      </c>
      <c r="L20" s="308">
        <f t="shared" si="1"/>
        <v>27.762663147756314</v>
      </c>
      <c r="M20" s="309">
        <f t="shared" si="2"/>
        <v>111.62207357859532</v>
      </c>
      <c r="U20" s="18"/>
    </row>
    <row r="21" spans="1:21" x14ac:dyDescent="0.2">
      <c r="A21" s="231">
        <v>5</v>
      </c>
      <c r="B21" s="236" t="str">
        <f>'1-Serie uit 0-lijst'!B11</f>
        <v>17D6428</v>
      </c>
      <c r="C21" s="217" t="str">
        <f>'1-Serie uit 0-lijst'!C11</f>
        <v>NGS-ARTM</v>
      </c>
      <c r="D21" s="218" t="str">
        <f>'1-Serie uit 0-lijst'!D11</f>
        <v>MISEQ002</v>
      </c>
      <c r="E21" s="217" t="str">
        <f>'1-Serie uit 0-lijst'!E11</f>
        <v>B02</v>
      </c>
      <c r="F21" s="301">
        <f>'1-Serie uit 0-lijst'!H11</f>
        <v>0</v>
      </c>
      <c r="G21" s="237">
        <f>'1-Serie uit 0-lijst'!J11</f>
        <v>534</v>
      </c>
      <c r="H21" s="307">
        <f t="shared" si="4"/>
        <v>14.9812734082397</v>
      </c>
      <c r="I21" s="112">
        <v>242</v>
      </c>
      <c r="J21" s="308">
        <f t="shared" si="3"/>
        <v>16.528925619834709</v>
      </c>
      <c r="K21" s="308">
        <f t="shared" si="0"/>
        <v>37.981273408239701</v>
      </c>
      <c r="L21" s="308">
        <f t="shared" si="1"/>
        <v>21.452347788404992</v>
      </c>
      <c r="M21" s="309">
        <f t="shared" si="2"/>
        <v>108.47107438016529</v>
      </c>
      <c r="U21" s="18"/>
    </row>
    <row r="22" spans="1:21" x14ac:dyDescent="0.2">
      <c r="A22" s="231">
        <v>6</v>
      </c>
      <c r="B22" s="236" t="str">
        <f>'1-Serie uit 0-lijst'!B12</f>
        <v>17D5286</v>
      </c>
      <c r="C22" s="217" t="str">
        <f>'1-Serie uit 0-lijst'!C12</f>
        <v>NGS-ARTM</v>
      </c>
      <c r="D22" s="218" t="str">
        <f>'1-Serie uit 0-lijst'!D12</f>
        <v>MISEQ002</v>
      </c>
      <c r="E22" s="217" t="str">
        <f>'1-Serie uit 0-lijst'!E12</f>
        <v>H01</v>
      </c>
      <c r="F22" s="301">
        <f>'1-Serie uit 0-lijst'!H12</f>
        <v>0</v>
      </c>
      <c r="G22" s="237">
        <f>'1-Serie uit 0-lijst'!J12</f>
        <v>491</v>
      </c>
      <c r="H22" s="307">
        <f t="shared" si="4"/>
        <v>16.293279022403258</v>
      </c>
      <c r="I22" s="310">
        <v>129</v>
      </c>
      <c r="J22" s="308">
        <f t="shared" si="3"/>
        <v>31.007751937984494</v>
      </c>
      <c r="K22" s="308">
        <f t="shared" si="0"/>
        <v>39.293279022403254</v>
      </c>
      <c r="L22" s="308">
        <f t="shared" si="1"/>
        <v>8.2855270844187601</v>
      </c>
      <c r="M22" s="309">
        <f t="shared" si="2"/>
        <v>93.992248062015506</v>
      </c>
      <c r="U22" s="18"/>
    </row>
    <row r="23" spans="1:21" x14ac:dyDescent="0.2">
      <c r="A23" s="231">
        <v>7</v>
      </c>
      <c r="B23" s="236" t="str">
        <f>'1-Serie uit 0-lijst'!B13</f>
        <v>17D8511</v>
      </c>
      <c r="C23" s="217" t="str">
        <f>'1-Serie uit 0-lijst'!C13</f>
        <v>NGS-ARTM</v>
      </c>
      <c r="D23" s="218" t="str">
        <f>'1-Serie uit 0-lijst'!D13</f>
        <v>MISEQ004</v>
      </c>
      <c r="E23" s="217" t="str">
        <f>'1-Serie uit 0-lijst'!E13</f>
        <v>A08</v>
      </c>
      <c r="F23" s="301" t="str">
        <f>'1-Serie uit 0-lijst'!H13</f>
        <v>opgezuiverd DNA (3,6 ug)</v>
      </c>
      <c r="G23" s="237">
        <f>'1-Serie uit 0-lijst'!J13</f>
        <v>282</v>
      </c>
      <c r="H23" s="307">
        <f t="shared" si="4"/>
        <v>28.368794326241133</v>
      </c>
      <c r="I23" s="112">
        <v>113</v>
      </c>
      <c r="J23" s="308">
        <f t="shared" si="3"/>
        <v>35.398230088495573</v>
      </c>
      <c r="K23" s="308">
        <f t="shared" si="0"/>
        <v>51.36879432624113</v>
      </c>
      <c r="L23" s="308">
        <f t="shared" si="1"/>
        <v>15.970564237745556</v>
      </c>
      <c r="M23" s="309">
        <f t="shared" si="2"/>
        <v>89.601769911504419</v>
      </c>
      <c r="U23" s="18"/>
    </row>
    <row r="24" spans="1:21" x14ac:dyDescent="0.2">
      <c r="A24" s="231">
        <v>8</v>
      </c>
      <c r="B24" s="236" t="str">
        <f>'1-Serie uit 0-lijst'!B14</f>
        <v>17D8256</v>
      </c>
      <c r="C24" s="217" t="str">
        <f>'1-Serie uit 0-lijst'!C14</f>
        <v>NGS-ARTM</v>
      </c>
      <c r="D24" s="218" t="str">
        <f>'1-Serie uit 0-lijst'!D14</f>
        <v>MISEQ003</v>
      </c>
      <c r="E24" s="217" t="str">
        <f>'1-Serie uit 0-lijst'!E14</f>
        <v>H09</v>
      </c>
      <c r="F24" s="301">
        <f>'1-Serie uit 0-lijst'!H14</f>
        <v>0</v>
      </c>
      <c r="G24" s="237">
        <f>'1-Serie uit 0-lijst'!J14</f>
        <v>521</v>
      </c>
      <c r="H24" s="307">
        <f t="shared" si="4"/>
        <v>15.355086372360844</v>
      </c>
      <c r="I24" s="112">
        <v>80.2</v>
      </c>
      <c r="J24" s="308">
        <f t="shared" si="3"/>
        <v>49.875311720698249</v>
      </c>
      <c r="K24" s="308">
        <f t="shared" si="0"/>
        <v>38.355086372360844</v>
      </c>
      <c r="L24" s="308">
        <f t="shared" si="1"/>
        <v>-11.520225348337405</v>
      </c>
      <c r="M24" s="309">
        <f t="shared" si="2"/>
        <v>75.124688279301751</v>
      </c>
      <c r="U24" s="18"/>
    </row>
    <row r="25" spans="1:21" x14ac:dyDescent="0.2">
      <c r="A25" s="231">
        <v>9</v>
      </c>
      <c r="B25" s="236" t="str">
        <f>'1-Serie uit 0-lijst'!B15</f>
        <v>17D7909</v>
      </c>
      <c r="C25" s="217" t="str">
        <f>'1-Serie uit 0-lijst'!C15</f>
        <v>NGS-ARTM</v>
      </c>
      <c r="D25" s="218" t="str">
        <f>'1-Serie uit 0-lijst'!D15</f>
        <v>MISEQ001</v>
      </c>
      <c r="E25" s="217" t="str">
        <f>'1-Serie uit 0-lijst'!E15</f>
        <v>F12</v>
      </c>
      <c r="F25" s="301" t="str">
        <f>'1-Serie uit 0-lijst'!H15</f>
        <v>opgezuiverd DNA (2,5 ug)</v>
      </c>
      <c r="G25" s="237">
        <f>'1-Serie uit 0-lijst'!J15</f>
        <v>73</v>
      </c>
      <c r="H25" s="307">
        <f t="shared" si="4"/>
        <v>109.58904109589041</v>
      </c>
      <c r="I25" s="112">
        <v>301</v>
      </c>
      <c r="J25" s="308">
        <f t="shared" si="3"/>
        <v>13.289036544850498</v>
      </c>
      <c r="K25" s="308">
        <f t="shared" si="0"/>
        <v>132.58904109589042</v>
      </c>
      <c r="L25" s="308">
        <f t="shared" si="1"/>
        <v>119.30000455103992</v>
      </c>
      <c r="M25" s="309">
        <f t="shared" si="2"/>
        <v>111.7109634551495</v>
      </c>
      <c r="P25" s="62"/>
      <c r="U25" s="18"/>
    </row>
    <row r="26" spans="1:21" x14ac:dyDescent="0.2">
      <c r="A26" s="231">
        <v>10</v>
      </c>
      <c r="B26" s="239" t="str">
        <f>'1-Serie uit 0-lijst'!B16</f>
        <v>13D6928</v>
      </c>
      <c r="C26" s="217" t="str">
        <f>'1-Serie uit 0-lijst'!C16</f>
        <v>NGS-ARTM</v>
      </c>
      <c r="D26" s="218" t="str">
        <f>'1-Serie uit 0-lijst'!D16</f>
        <v>leeg</v>
      </c>
      <c r="E26" s="217" t="str">
        <f>'1-Serie uit 0-lijst'!E16</f>
        <v>leeg</v>
      </c>
      <c r="F26" s="301" t="str">
        <f>'1-Serie uit 0-lijst'!H16</f>
        <v>handmatige library. plaat 38 E12, bc 9, conc: 34,8 ng/µl</v>
      </c>
      <c r="G26" s="237">
        <f>'1-Serie uit 0-lijst'!J16</f>
        <v>83</v>
      </c>
      <c r="H26" s="307">
        <f t="shared" si="4"/>
        <v>96.385542168674704</v>
      </c>
      <c r="I26" s="112"/>
      <c r="J26" s="308" t="e">
        <f t="shared" si="3"/>
        <v>#DIV/0!</v>
      </c>
      <c r="K26" s="308">
        <f t="shared" si="0"/>
        <v>119.3855421686747</v>
      </c>
      <c r="L26" s="308" t="e">
        <f t="shared" si="1"/>
        <v>#DIV/0!</v>
      </c>
      <c r="M26" s="309" t="e">
        <f t="shared" si="2"/>
        <v>#DIV/0!</v>
      </c>
      <c r="P26" s="62"/>
      <c r="U26" s="18"/>
    </row>
    <row r="27" spans="1:21" ht="48.75" customHeight="1" x14ac:dyDescent="0.2">
      <c r="A27" s="231">
        <v>11</v>
      </c>
      <c r="B27" s="240" t="str">
        <f>'1-Serie uit 0-lijst'!B17</f>
        <v>17D7440</v>
      </c>
      <c r="C27" s="217" t="str">
        <f>'1-Serie uit 0-lijst'!C17</f>
        <v>NGS-ARTM</v>
      </c>
      <c r="D27" s="218" t="str">
        <f>'1-Serie uit 0-lijst'!D17</f>
        <v>MISEQ001</v>
      </c>
      <c r="E27" s="217" t="str">
        <f>'1-Serie uit 0-lijst'!E17</f>
        <v>C07</v>
      </c>
      <c r="F27" s="323">
        <f>'1-Serie uit 0-lijst'!H17</f>
        <v>0</v>
      </c>
      <c r="G27" s="237">
        <f>'1-Serie uit 0-lijst'!J17</f>
        <v>110</v>
      </c>
      <c r="H27" s="307">
        <f t="shared" si="4"/>
        <v>72.727272727272734</v>
      </c>
      <c r="I27" s="112"/>
      <c r="J27" s="308" t="e">
        <f t="shared" si="3"/>
        <v>#DIV/0!</v>
      </c>
      <c r="K27" s="308">
        <f t="shared" si="0"/>
        <v>95.727272727272734</v>
      </c>
      <c r="L27" s="308" t="e">
        <f t="shared" si="1"/>
        <v>#DIV/0!</v>
      </c>
      <c r="M27" s="309" t="e">
        <f t="shared" si="2"/>
        <v>#DIV/0!</v>
      </c>
      <c r="P27" s="62"/>
      <c r="U27" s="18"/>
    </row>
    <row r="28" spans="1:21" x14ac:dyDescent="0.2">
      <c r="A28" s="231">
        <v>12</v>
      </c>
      <c r="B28" s="239" t="str">
        <f>'1-Serie uit 0-lijst'!B18</f>
        <v>17D7812</v>
      </c>
      <c r="C28" s="217" t="str">
        <f>'1-Serie uit 0-lijst'!C18</f>
        <v>NGS-ARTM</v>
      </c>
      <c r="D28" s="218" t="str">
        <f>'1-Serie uit 0-lijst'!D18</f>
        <v>MISEQ002</v>
      </c>
      <c r="E28" s="217" t="str">
        <f>'1-Serie uit 0-lijst'!E18</f>
        <v>H07</v>
      </c>
      <c r="F28" s="301">
        <f>'1-Serie uit 0-lijst'!H18</f>
        <v>0</v>
      </c>
      <c r="G28" s="237">
        <f>'1-Serie uit 0-lijst'!J18</f>
        <v>531</v>
      </c>
      <c r="H28" s="307">
        <f t="shared" si="4"/>
        <v>15.065913370998116</v>
      </c>
      <c r="I28" s="112"/>
      <c r="J28" s="308" t="e">
        <f t="shared" si="3"/>
        <v>#DIV/0!</v>
      </c>
      <c r="K28" s="308">
        <f t="shared" si="0"/>
        <v>38.065913370998118</v>
      </c>
      <c r="L28" s="308" t="e">
        <f t="shared" si="1"/>
        <v>#DIV/0!</v>
      </c>
      <c r="M28" s="309" t="e">
        <f t="shared" si="2"/>
        <v>#DIV/0!</v>
      </c>
      <c r="P28" s="62"/>
      <c r="U28" s="18"/>
    </row>
    <row r="29" spans="1:21" x14ac:dyDescent="0.2">
      <c r="A29" s="231">
        <v>13</v>
      </c>
      <c r="B29" s="239" t="str">
        <f>'1-Serie uit 0-lijst'!B19</f>
        <v>17D7895</v>
      </c>
      <c r="C29" s="217" t="str">
        <f>'1-Serie uit 0-lijst'!C19</f>
        <v>NGS-ARTM</v>
      </c>
      <c r="D29" s="218" t="str">
        <f>'1-Serie uit 0-lijst'!D19</f>
        <v>MISEQ001</v>
      </c>
      <c r="E29" s="217" t="str">
        <f>'1-Serie uit 0-lijst'!E19</f>
        <v>E12</v>
      </c>
      <c r="F29" s="301" t="str">
        <f>'1-Serie uit 0-lijst'!H19</f>
        <v>opgezuiverd DNA (4,7 ug)</v>
      </c>
      <c r="G29" s="237">
        <f>'1-Serie uit 0-lijst'!J19</f>
        <v>482</v>
      </c>
      <c r="H29" s="307">
        <f t="shared" si="4"/>
        <v>16.597510373443985</v>
      </c>
      <c r="I29" s="112">
        <v>137</v>
      </c>
      <c r="J29" s="308">
        <f t="shared" si="3"/>
        <v>29.197080291970803</v>
      </c>
      <c r="K29" s="308">
        <f t="shared" si="0"/>
        <v>39.597510373443981</v>
      </c>
      <c r="L29" s="308">
        <f t="shared" si="1"/>
        <v>10.400430081473178</v>
      </c>
      <c r="M29" s="309">
        <f t="shared" si="2"/>
        <v>95.802919708029194</v>
      </c>
      <c r="P29" s="62"/>
      <c r="U29" s="18"/>
    </row>
    <row r="30" spans="1:21" x14ac:dyDescent="0.2">
      <c r="A30" s="231">
        <v>14</v>
      </c>
      <c r="B30" s="239" t="str">
        <f>'1-Serie uit 0-lijst'!B20</f>
        <v>17D7947</v>
      </c>
      <c r="C30" s="217" t="str">
        <f>'1-Serie uit 0-lijst'!C20</f>
        <v>NGS-ARTM</v>
      </c>
      <c r="D30" s="218" t="str">
        <f>'1-Serie uit 0-lijst'!D20</f>
        <v>MISEQ001</v>
      </c>
      <c r="E30" s="217" t="str">
        <f>'1-Serie uit 0-lijst'!E20</f>
        <v>G12</v>
      </c>
      <c r="F30" s="301" t="str">
        <f>'1-Serie uit 0-lijst'!H20</f>
        <v>opgezuiverd DNA (4,2 ug)</v>
      </c>
      <c r="G30" s="237">
        <f>'1-Serie uit 0-lijst'!J20</f>
        <v>431</v>
      </c>
      <c r="H30" s="307">
        <f t="shared" si="4"/>
        <v>18.561484918793504</v>
      </c>
      <c r="I30" s="112"/>
      <c r="J30" s="308" t="e">
        <f t="shared" si="3"/>
        <v>#DIV/0!</v>
      </c>
      <c r="K30" s="308">
        <f t="shared" si="0"/>
        <v>41.561484918793504</v>
      </c>
      <c r="L30" s="308" t="e">
        <f t="shared" si="1"/>
        <v>#DIV/0!</v>
      </c>
      <c r="M30" s="309" t="e">
        <f t="shared" si="2"/>
        <v>#DIV/0!</v>
      </c>
      <c r="P30" s="62"/>
      <c r="U30" s="18"/>
    </row>
    <row r="31" spans="1:21" x14ac:dyDescent="0.2">
      <c r="A31" s="231">
        <v>15</v>
      </c>
      <c r="B31" s="239" t="str">
        <f>'1-Serie uit 0-lijst'!B21</f>
        <v>17D7819</v>
      </c>
      <c r="C31" s="217" t="str">
        <f>'1-Serie uit 0-lijst'!C21</f>
        <v>NGS-ARTM</v>
      </c>
      <c r="D31" s="218" t="str">
        <f>'1-Serie uit 0-lijst'!D21</f>
        <v>MISEQ001</v>
      </c>
      <c r="E31" s="217" t="str">
        <f>'1-Serie uit 0-lijst'!E21</f>
        <v>H12</v>
      </c>
      <c r="F31" s="301" t="str">
        <f>'1-Serie uit 0-lijst'!H21</f>
        <v>opgezuiverd DNA (1 ug)</v>
      </c>
      <c r="G31" s="237">
        <f>'1-Serie uit 0-lijst'!J21</f>
        <v>535</v>
      </c>
      <c r="H31" s="307">
        <f t="shared" si="4"/>
        <v>14.953271028037383</v>
      </c>
      <c r="I31" s="112"/>
      <c r="J31" s="308" t="e">
        <f t="shared" si="3"/>
        <v>#DIV/0!</v>
      </c>
      <c r="K31" s="308">
        <f t="shared" si="0"/>
        <v>37.953271028037385</v>
      </c>
      <c r="L31" s="308" t="e">
        <f t="shared" si="1"/>
        <v>#DIV/0!</v>
      </c>
      <c r="M31" s="309" t="e">
        <f t="shared" si="2"/>
        <v>#DIV/0!</v>
      </c>
      <c r="P31" s="62"/>
      <c r="U31" s="18"/>
    </row>
    <row r="32" spans="1:21" x14ac:dyDescent="0.2">
      <c r="A32" s="231">
        <v>16</v>
      </c>
      <c r="B32" s="236" t="str">
        <f>'1-Serie uit 0-lijst'!B22</f>
        <v>17D7964</v>
      </c>
      <c r="C32" s="217" t="str">
        <f>'1-Serie uit 0-lijst'!C22</f>
        <v>NGS-ARTM</v>
      </c>
      <c r="D32" s="218" t="str">
        <f>'1-Serie uit 0-lijst'!D22</f>
        <v>MISEQ001</v>
      </c>
      <c r="E32" s="217" t="str">
        <f>'1-Serie uit 0-lijst'!E22</f>
        <v>A08</v>
      </c>
      <c r="F32" s="301">
        <f>'1-Serie uit 0-lijst'!H22</f>
        <v>0</v>
      </c>
      <c r="G32" s="237">
        <f>'1-Serie uit 0-lijst'!J22</f>
        <v>551</v>
      </c>
      <c r="H32" s="307">
        <f t="shared" si="4"/>
        <v>14.519056261343012</v>
      </c>
      <c r="I32" s="112"/>
      <c r="J32" s="308" t="e">
        <f t="shared" si="3"/>
        <v>#DIV/0!</v>
      </c>
      <c r="K32" s="308">
        <f t="shared" si="0"/>
        <v>37.51905626134301</v>
      </c>
      <c r="L32" s="308" t="e">
        <f t="shared" si="1"/>
        <v>#DIV/0!</v>
      </c>
      <c r="M32" s="309" t="e">
        <f t="shared" si="2"/>
        <v>#DIV/0!</v>
      </c>
      <c r="P32" s="62"/>
      <c r="U32" s="18"/>
    </row>
    <row r="33" spans="1:21" x14ac:dyDescent="0.2">
      <c r="A33" s="231">
        <v>17</v>
      </c>
      <c r="B33" s="236" t="str">
        <f>'1-Serie uit 0-lijst'!B23</f>
        <v>17D8475</v>
      </c>
      <c r="C33" s="217" t="str">
        <f>'1-Serie uit 0-lijst'!C23</f>
        <v>NGS-LQT</v>
      </c>
      <c r="D33" s="218" t="str">
        <f>'1-Serie uit 0-lijst'!D23</f>
        <v>MISEQ004</v>
      </c>
      <c r="E33" s="217" t="str">
        <f>'1-Serie uit 0-lijst'!E23</f>
        <v>H03</v>
      </c>
      <c r="F33" s="301">
        <f>'1-Serie uit 0-lijst'!H23</f>
        <v>0</v>
      </c>
      <c r="G33" s="237">
        <f>'1-Serie uit 0-lijst'!J23</f>
        <v>403</v>
      </c>
      <c r="H33" s="307">
        <f t="shared" si="4"/>
        <v>19.851116625310173</v>
      </c>
      <c r="I33" s="112">
        <v>142</v>
      </c>
      <c r="J33" s="308">
        <f t="shared" si="3"/>
        <v>28.169014084507044</v>
      </c>
      <c r="K33" s="308">
        <f t="shared" si="0"/>
        <v>42.851116625310169</v>
      </c>
      <c r="L33" s="308">
        <f t="shared" si="1"/>
        <v>14.682102540803125</v>
      </c>
      <c r="M33" s="309">
        <f t="shared" si="2"/>
        <v>96.83098591549296</v>
      </c>
      <c r="P33" s="62"/>
      <c r="U33" s="18"/>
    </row>
    <row r="34" spans="1:21" x14ac:dyDescent="0.2">
      <c r="A34" s="231">
        <v>18</v>
      </c>
      <c r="B34" s="236" t="str">
        <f>'1-Serie uit 0-lijst'!B24</f>
        <v>17D8466</v>
      </c>
      <c r="C34" s="198" t="str">
        <f>'1-Serie uit 0-lijst'!C24</f>
        <v>NGS-LQT</v>
      </c>
      <c r="D34" s="199" t="str">
        <f>'1-Serie uit 0-lijst'!D24</f>
        <v>MISEQ004</v>
      </c>
      <c r="E34" s="217" t="str">
        <f>'1-Serie uit 0-lijst'!E24</f>
        <v>A04</v>
      </c>
      <c r="F34" s="301">
        <f>'1-Serie uit 0-lijst'!H24</f>
        <v>0</v>
      </c>
      <c r="G34" s="237">
        <f>'1-Serie uit 0-lijst'!J24</f>
        <v>621</v>
      </c>
      <c r="H34" s="307">
        <f t="shared" si="4"/>
        <v>12.882447665056361</v>
      </c>
      <c r="I34" s="112">
        <v>151</v>
      </c>
      <c r="J34" s="308">
        <f t="shared" si="3"/>
        <v>26.490066225165563</v>
      </c>
      <c r="K34" s="308">
        <f t="shared" si="0"/>
        <v>35.882447665056361</v>
      </c>
      <c r="L34" s="308">
        <f t="shared" si="1"/>
        <v>9.3923814398907979</v>
      </c>
      <c r="M34" s="309">
        <f t="shared" si="2"/>
        <v>98.509933774834437</v>
      </c>
      <c r="P34" s="62"/>
      <c r="U34" s="18"/>
    </row>
    <row r="35" spans="1:21" x14ac:dyDescent="0.2">
      <c r="A35" s="231">
        <v>19</v>
      </c>
      <c r="B35" s="236" t="str">
        <f>'1-Serie uit 0-lijst'!B25</f>
        <v>17D8267</v>
      </c>
      <c r="C35" s="198" t="str">
        <f>'1-Serie uit 0-lijst'!C25</f>
        <v>NGS-LQT</v>
      </c>
      <c r="D35" s="199" t="str">
        <f>'1-Serie uit 0-lijst'!D25</f>
        <v>MISEQ004</v>
      </c>
      <c r="E35" s="217" t="str">
        <f>'1-Serie uit 0-lijst'!E25</f>
        <v>E02</v>
      </c>
      <c r="F35" s="301">
        <f>'1-Serie uit 0-lijst'!H25</f>
        <v>0</v>
      </c>
      <c r="G35" s="237">
        <f>'1-Serie uit 0-lijst'!J25</f>
        <v>729</v>
      </c>
      <c r="H35" s="307">
        <f t="shared" si="4"/>
        <v>10.973936899862826</v>
      </c>
      <c r="I35" s="112">
        <v>141</v>
      </c>
      <c r="J35" s="308">
        <f t="shared" si="3"/>
        <v>28.368794326241133</v>
      </c>
      <c r="K35" s="308">
        <f t="shared" si="0"/>
        <v>33.973936899862828</v>
      </c>
      <c r="L35" s="308">
        <f t="shared" si="1"/>
        <v>5.6051425736216949</v>
      </c>
      <c r="M35" s="309">
        <f t="shared" si="2"/>
        <v>96.63120567375887</v>
      </c>
      <c r="P35" s="62"/>
      <c r="U35" s="18"/>
    </row>
    <row r="36" spans="1:21" x14ac:dyDescent="0.2">
      <c r="A36" s="231">
        <v>20</v>
      </c>
      <c r="B36" s="241">
        <f>'1-Serie uit 0-lijst'!B26</f>
        <v>0</v>
      </c>
      <c r="C36" s="200">
        <f>'1-Serie uit 0-lijst'!C26</f>
        <v>0</v>
      </c>
      <c r="D36" s="201">
        <f>'1-Serie uit 0-lijst'!D26</f>
        <v>0</v>
      </c>
      <c r="E36" s="217">
        <f>'1-Serie uit 0-lijst'!E26</f>
        <v>0</v>
      </c>
      <c r="F36" s="302">
        <f>'1-Serie uit 0-lijst'!H26</f>
        <v>0</v>
      </c>
      <c r="G36" s="242">
        <f>'1-Serie uit 0-lijst'!J26</f>
        <v>0</v>
      </c>
      <c r="H36" s="307" t="e">
        <f t="shared" si="4"/>
        <v>#DIV/0!</v>
      </c>
      <c r="I36" s="112">
        <v>194</v>
      </c>
      <c r="J36" s="308">
        <f t="shared" si="3"/>
        <v>20.618556701030929</v>
      </c>
      <c r="K36" s="308" t="e">
        <f t="shared" si="0"/>
        <v>#DIV/0!</v>
      </c>
      <c r="L36" s="308" t="e">
        <f t="shared" si="1"/>
        <v>#DIV/0!</v>
      </c>
      <c r="M36" s="309">
        <f t="shared" si="2"/>
        <v>104.38144329896907</v>
      </c>
      <c r="P36" s="62"/>
      <c r="U36" s="18"/>
    </row>
    <row r="37" spans="1:21" x14ac:dyDescent="0.2">
      <c r="A37" s="231">
        <v>21</v>
      </c>
      <c r="B37" s="241">
        <f>'1-Serie uit 0-lijst'!B27</f>
        <v>0</v>
      </c>
      <c r="C37" s="200">
        <f>'1-Serie uit 0-lijst'!C27</f>
        <v>0</v>
      </c>
      <c r="D37" s="201">
        <f>'1-Serie uit 0-lijst'!D27</f>
        <v>0</v>
      </c>
      <c r="E37" s="217">
        <f>'1-Serie uit 0-lijst'!E27</f>
        <v>0</v>
      </c>
      <c r="F37" s="302">
        <f>'1-Serie uit 0-lijst'!H27</f>
        <v>0</v>
      </c>
      <c r="G37" s="242">
        <f>'1-Serie uit 0-lijst'!J27</f>
        <v>0</v>
      </c>
      <c r="H37" s="307" t="e">
        <f t="shared" ref="H37:H39" si="5">+(8000/G37)</f>
        <v>#DIV/0!</v>
      </c>
      <c r="I37" s="112"/>
      <c r="J37" s="308" t="e">
        <f t="shared" si="3"/>
        <v>#DIV/0!</v>
      </c>
      <c r="K37" s="308" t="e">
        <f t="shared" si="0"/>
        <v>#DIV/0!</v>
      </c>
      <c r="L37" s="308" t="e">
        <f t="shared" ref="L37:L39" si="6">+K37-J37</f>
        <v>#DIV/0!</v>
      </c>
      <c r="M37" s="309" t="e">
        <f t="shared" si="2"/>
        <v>#DIV/0!</v>
      </c>
      <c r="P37" s="62"/>
      <c r="U37" s="18"/>
    </row>
    <row r="38" spans="1:21" x14ac:dyDescent="0.2">
      <c r="A38" s="231">
        <v>22</v>
      </c>
      <c r="B38" s="241">
        <f>'1-Serie uit 0-lijst'!B28</f>
        <v>0</v>
      </c>
      <c r="C38" s="200">
        <f>'1-Serie uit 0-lijst'!C28</f>
        <v>0</v>
      </c>
      <c r="D38" s="201">
        <f>'1-Serie uit 0-lijst'!D28</f>
        <v>0</v>
      </c>
      <c r="E38" s="217">
        <f>'1-Serie uit 0-lijst'!E28</f>
        <v>0</v>
      </c>
      <c r="F38" s="302">
        <f>'1-Serie uit 0-lijst'!H28</f>
        <v>0</v>
      </c>
      <c r="G38" s="242">
        <f>'1-Serie uit 0-lijst'!J28</f>
        <v>0</v>
      </c>
      <c r="H38" s="307" t="e">
        <f t="shared" si="5"/>
        <v>#DIV/0!</v>
      </c>
      <c r="I38" s="112"/>
      <c r="J38" s="308" t="e">
        <f t="shared" si="3"/>
        <v>#DIV/0!</v>
      </c>
      <c r="K38" s="308" t="e">
        <f t="shared" si="0"/>
        <v>#DIV/0!</v>
      </c>
      <c r="L38" s="308" t="e">
        <f t="shared" si="6"/>
        <v>#DIV/0!</v>
      </c>
      <c r="M38" s="309" t="e">
        <f t="shared" si="2"/>
        <v>#DIV/0!</v>
      </c>
      <c r="P38" s="62"/>
      <c r="U38" s="18"/>
    </row>
    <row r="39" spans="1:21" x14ac:dyDescent="0.2">
      <c r="A39" s="231">
        <v>23</v>
      </c>
      <c r="B39" s="238">
        <f>'1-Serie uit 0-lijst'!B29</f>
        <v>0</v>
      </c>
      <c r="C39" s="217">
        <f>'1-Serie uit 0-lijst'!C29</f>
        <v>0</v>
      </c>
      <c r="D39" s="218">
        <f>'1-Serie uit 0-lijst'!D29</f>
        <v>0</v>
      </c>
      <c r="E39" s="217">
        <f>'1-Serie uit 0-lijst'!E29</f>
        <v>0</v>
      </c>
      <c r="F39" s="301">
        <f>'1-Serie uit 0-lijst'!H29</f>
        <v>0</v>
      </c>
      <c r="G39" s="237">
        <f>'1-Serie uit 0-lijst'!J29</f>
        <v>0</v>
      </c>
      <c r="H39" s="307" t="e">
        <f t="shared" si="5"/>
        <v>#DIV/0!</v>
      </c>
      <c r="I39" s="112"/>
      <c r="J39" s="308" t="e">
        <f t="shared" si="3"/>
        <v>#DIV/0!</v>
      </c>
      <c r="K39" s="308" t="e">
        <f t="shared" si="0"/>
        <v>#DIV/0!</v>
      </c>
      <c r="L39" s="308" t="e">
        <f t="shared" si="6"/>
        <v>#DIV/0!</v>
      </c>
      <c r="M39" s="309" t="e">
        <f t="shared" si="2"/>
        <v>#DIV/0!</v>
      </c>
      <c r="P39" s="62"/>
      <c r="U39" s="18"/>
    </row>
    <row r="40" spans="1:21" ht="15" thickBot="1" x14ac:dyDescent="0.25">
      <c r="A40" s="232">
        <v>24</v>
      </c>
      <c r="B40" s="243">
        <f>'1-Serie uit 0-lijst'!B30</f>
        <v>0</v>
      </c>
      <c r="C40" s="244">
        <f>'1-Serie uit 0-lijst'!C30</f>
        <v>0</v>
      </c>
      <c r="D40" s="245">
        <f>'1-Serie uit 0-lijst'!D30</f>
        <v>0</v>
      </c>
      <c r="E40" s="244">
        <f>'1-Serie uit 0-lijst'!E30</f>
        <v>0</v>
      </c>
      <c r="F40" s="303">
        <f>'1-Serie uit 0-lijst'!H30</f>
        <v>0</v>
      </c>
      <c r="G40" s="246">
        <f>'1-Serie uit 0-lijst'!J30</f>
        <v>0</v>
      </c>
      <c r="H40" s="311" t="e">
        <f t="shared" ref="H40" si="7">+(8000/G40)</f>
        <v>#DIV/0!</v>
      </c>
      <c r="I40" s="312"/>
      <c r="J40" s="313" t="e">
        <f t="shared" si="3"/>
        <v>#DIV/0!</v>
      </c>
      <c r="K40" s="314" t="e">
        <f t="shared" si="0"/>
        <v>#DIV/0!</v>
      </c>
      <c r="L40" s="313" t="e">
        <f t="shared" ref="L40" si="8">+K40-J40</f>
        <v>#DIV/0!</v>
      </c>
      <c r="M40" s="315" t="e">
        <f t="shared" si="2"/>
        <v>#DIV/0!</v>
      </c>
    </row>
    <row r="41" spans="1:21" ht="15" x14ac:dyDescent="0.25">
      <c r="A41" s="69"/>
      <c r="B41" s="221"/>
      <c r="C41" s="222"/>
      <c r="D41" s="222"/>
      <c r="E41" s="222"/>
      <c r="F41" s="222"/>
      <c r="G41" s="222"/>
      <c r="H41" s="56"/>
      <c r="I41" s="219"/>
      <c r="J41" s="220"/>
      <c r="K41" s="220"/>
      <c r="L41" s="220"/>
      <c r="M41" s="220"/>
    </row>
    <row r="42" spans="1:21" ht="18.75" thickBot="1" x14ac:dyDescent="0.3">
      <c r="H42" s="19" t="s">
        <v>192</v>
      </c>
    </row>
    <row r="43" spans="1:21" ht="51.75" thickBot="1" x14ac:dyDescent="0.25">
      <c r="B43" s="247" t="s">
        <v>8</v>
      </c>
      <c r="C43" s="248" t="s">
        <v>2</v>
      </c>
      <c r="D43" s="249" t="s">
        <v>9</v>
      </c>
      <c r="E43" s="248" t="s">
        <v>246</v>
      </c>
      <c r="F43" s="291" t="s">
        <v>247</v>
      </c>
      <c r="G43" s="250" t="s">
        <v>10</v>
      </c>
      <c r="H43" s="116" t="s">
        <v>53</v>
      </c>
      <c r="I43" s="109" t="s">
        <v>43</v>
      </c>
      <c r="J43" s="109" t="s">
        <v>49</v>
      </c>
      <c r="K43" s="114" t="s">
        <v>227</v>
      </c>
      <c r="L43" s="114" t="s">
        <v>181</v>
      </c>
      <c r="M43" s="115" t="s">
        <v>183</v>
      </c>
      <c r="P43" s="62"/>
      <c r="U43" s="18"/>
    </row>
    <row r="44" spans="1:21" x14ac:dyDescent="0.2">
      <c r="A44" s="106">
        <v>1</v>
      </c>
      <c r="B44" s="238"/>
      <c r="C44" s="292"/>
      <c r="D44" s="153"/>
      <c r="E44" s="295"/>
      <c r="F44" s="297"/>
      <c r="G44" s="154"/>
      <c r="H44" s="316" t="e">
        <f>+(4000/G44)</f>
        <v>#DIV/0!</v>
      </c>
      <c r="I44" s="110"/>
      <c r="J44" s="317" t="e">
        <f>+(2000/I44)</f>
        <v>#DIV/0!</v>
      </c>
      <c r="K44" s="317" t="e">
        <f t="shared" ref="K44:K50" si="9">+(25+H44)-2</f>
        <v>#DIV/0!</v>
      </c>
      <c r="L44" s="317" t="e">
        <f>+K44-J44</f>
        <v>#DIV/0!</v>
      </c>
      <c r="M44" s="111" t="e">
        <f t="shared" ref="M44:M50" si="10">125-J44</f>
        <v>#DIV/0!</v>
      </c>
      <c r="P44" s="62"/>
      <c r="U44" s="18"/>
    </row>
    <row r="45" spans="1:21" x14ac:dyDescent="0.2">
      <c r="A45" s="107">
        <v>2</v>
      </c>
      <c r="B45" s="238"/>
      <c r="C45" s="292"/>
      <c r="D45" s="153"/>
      <c r="E45" s="295"/>
      <c r="F45" s="297"/>
      <c r="G45" s="154"/>
      <c r="H45" s="318" t="e">
        <f t="shared" ref="H45:H49" si="11">+(4000/G45)</f>
        <v>#DIV/0!</v>
      </c>
      <c r="I45" s="112"/>
      <c r="J45" s="308" t="e">
        <f t="shared" ref="J45:J49" si="12">+(2000/I45)</f>
        <v>#DIV/0!</v>
      </c>
      <c r="K45" s="308" t="e">
        <f t="shared" si="9"/>
        <v>#DIV/0!</v>
      </c>
      <c r="L45" s="308" t="e">
        <f t="shared" ref="L45:L49" si="13">+K45-J45</f>
        <v>#DIV/0!</v>
      </c>
      <c r="M45" s="113" t="e">
        <f t="shared" si="10"/>
        <v>#DIV/0!</v>
      </c>
      <c r="Q45" s="62"/>
      <c r="U45" s="18"/>
    </row>
    <row r="46" spans="1:21" x14ac:dyDescent="0.2">
      <c r="A46" s="107">
        <v>3</v>
      </c>
      <c r="B46" s="238"/>
      <c r="C46" s="292"/>
      <c r="D46" s="153"/>
      <c r="E46" s="295"/>
      <c r="F46" s="297"/>
      <c r="G46" s="154"/>
      <c r="H46" s="318" t="e">
        <f t="shared" si="11"/>
        <v>#DIV/0!</v>
      </c>
      <c r="I46" s="112"/>
      <c r="J46" s="308" t="e">
        <f t="shared" si="12"/>
        <v>#DIV/0!</v>
      </c>
      <c r="K46" s="308" t="e">
        <f t="shared" si="9"/>
        <v>#DIV/0!</v>
      </c>
      <c r="L46" s="308" t="e">
        <f t="shared" si="13"/>
        <v>#DIV/0!</v>
      </c>
      <c r="M46" s="113" t="e">
        <f t="shared" si="10"/>
        <v>#DIV/0!</v>
      </c>
      <c r="R46" s="62"/>
      <c r="U46" s="18"/>
    </row>
    <row r="47" spans="1:21" x14ac:dyDescent="0.2">
      <c r="A47" s="107">
        <v>4</v>
      </c>
      <c r="B47" s="238"/>
      <c r="C47" s="292"/>
      <c r="D47" s="153"/>
      <c r="E47" s="295"/>
      <c r="F47" s="297"/>
      <c r="G47" s="154"/>
      <c r="H47" s="318" t="e">
        <f t="shared" si="11"/>
        <v>#DIV/0!</v>
      </c>
      <c r="I47" s="112"/>
      <c r="J47" s="308" t="e">
        <f t="shared" si="12"/>
        <v>#DIV/0!</v>
      </c>
      <c r="K47" s="308" t="e">
        <f t="shared" si="9"/>
        <v>#DIV/0!</v>
      </c>
      <c r="L47" s="308" t="e">
        <f t="shared" si="13"/>
        <v>#DIV/0!</v>
      </c>
      <c r="M47" s="113" t="e">
        <f t="shared" si="10"/>
        <v>#DIV/0!</v>
      </c>
      <c r="R47" s="62"/>
      <c r="U47" s="18"/>
    </row>
    <row r="48" spans="1:21" x14ac:dyDescent="0.2">
      <c r="A48" s="107">
        <v>5</v>
      </c>
      <c r="B48" s="238"/>
      <c r="C48" s="292"/>
      <c r="D48" s="153"/>
      <c r="E48" s="295"/>
      <c r="F48" s="297"/>
      <c r="G48" s="154"/>
      <c r="H48" s="318" t="e">
        <f t="shared" si="11"/>
        <v>#DIV/0!</v>
      </c>
      <c r="I48" s="112"/>
      <c r="J48" s="308" t="e">
        <f t="shared" si="12"/>
        <v>#DIV/0!</v>
      </c>
      <c r="K48" s="308" t="e">
        <f t="shared" si="9"/>
        <v>#DIV/0!</v>
      </c>
      <c r="L48" s="308" t="e">
        <f t="shared" si="13"/>
        <v>#DIV/0!</v>
      </c>
      <c r="M48" s="113" t="e">
        <f t="shared" si="10"/>
        <v>#DIV/0!</v>
      </c>
      <c r="R48" s="62"/>
      <c r="U48" s="18"/>
    </row>
    <row r="49" spans="1:21" x14ac:dyDescent="0.2">
      <c r="A49" s="107">
        <v>6</v>
      </c>
      <c r="B49" s="238"/>
      <c r="C49" s="292"/>
      <c r="D49" s="153"/>
      <c r="E49" s="295"/>
      <c r="F49" s="297"/>
      <c r="G49" s="154"/>
      <c r="H49" s="318" t="e">
        <f t="shared" si="11"/>
        <v>#DIV/0!</v>
      </c>
      <c r="I49" s="112"/>
      <c r="J49" s="308" t="e">
        <f t="shared" si="12"/>
        <v>#DIV/0!</v>
      </c>
      <c r="K49" s="308" t="e">
        <f t="shared" si="9"/>
        <v>#DIV/0!</v>
      </c>
      <c r="L49" s="308" t="e">
        <f t="shared" si="13"/>
        <v>#DIV/0!</v>
      </c>
      <c r="M49" s="113" t="e">
        <f t="shared" si="10"/>
        <v>#DIV/0!</v>
      </c>
      <c r="S49" s="62"/>
      <c r="U49" s="18"/>
    </row>
    <row r="50" spans="1:21" ht="15" thickBot="1" x14ac:dyDescent="0.25">
      <c r="A50" s="108">
        <v>7</v>
      </c>
      <c r="B50" s="293"/>
      <c r="C50" s="294"/>
      <c r="D50" s="202"/>
      <c r="E50" s="296"/>
      <c r="F50" s="298"/>
      <c r="G50" s="203"/>
      <c r="H50" s="319" t="e">
        <f t="shared" ref="H50" si="14">+(4000/G50)</f>
        <v>#DIV/0!</v>
      </c>
      <c r="I50" s="155"/>
      <c r="J50" s="320" t="e">
        <f t="shared" ref="J50" si="15">+(2000/I50)</f>
        <v>#DIV/0!</v>
      </c>
      <c r="K50" s="314" t="e">
        <f t="shared" si="9"/>
        <v>#DIV/0!</v>
      </c>
      <c r="L50" s="320" t="e">
        <f t="shared" ref="L50" si="16">+K50-J50</f>
        <v>#DIV/0!</v>
      </c>
      <c r="M50" s="152" t="e">
        <f t="shared" si="10"/>
        <v>#DIV/0!</v>
      </c>
    </row>
  </sheetData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1" sqref="B11"/>
    </sheetView>
  </sheetViews>
  <sheetFormatPr defaultRowHeight="14.25" x14ac:dyDescent="0.2"/>
  <cols>
    <col min="1" max="1" width="12.7109375" style="18" bestFit="1" customWidth="1"/>
    <col min="2" max="2" width="13.42578125" style="18" customWidth="1"/>
    <col min="3" max="3" width="11.5703125" style="18" customWidth="1"/>
    <col min="4" max="16384" width="9.140625" style="18"/>
  </cols>
  <sheetData>
    <row r="1" spans="1:3" ht="18" x14ac:dyDescent="0.25">
      <c r="A1" s="17" t="str">
        <f>+'1-Serie uit 0-lijst'!A1</f>
        <v>MiSeq Exp 250</v>
      </c>
      <c r="C1" s="19" t="s">
        <v>205</v>
      </c>
    </row>
    <row r="3" spans="1:3" ht="15" x14ac:dyDescent="0.25">
      <c r="A3" s="17" t="s">
        <v>204</v>
      </c>
      <c r="B3" s="17" t="s">
        <v>11</v>
      </c>
      <c r="C3" s="17" t="s">
        <v>2</v>
      </c>
    </row>
    <row r="4" spans="1:3" x14ac:dyDescent="0.2">
      <c r="A4" s="20" t="s">
        <v>294</v>
      </c>
      <c r="B4" s="73" t="str">
        <f>+'1-Serie uit 0-lijst'!B7</f>
        <v>17D8479</v>
      </c>
      <c r="C4" s="74" t="str">
        <f>+'1-Serie uit 0-lijst'!C7</f>
        <v>NGS-ARTM</v>
      </c>
    </row>
    <row r="5" spans="1:3" x14ac:dyDescent="0.2">
      <c r="A5" s="20" t="s">
        <v>295</v>
      </c>
      <c r="B5" s="73" t="str">
        <f>+'1-Serie uit 0-lijst'!B8</f>
        <v>17D8513</v>
      </c>
      <c r="C5" s="74" t="str">
        <f>+'1-Serie uit 0-lijst'!C8</f>
        <v>NGS-ARTM</v>
      </c>
    </row>
    <row r="6" spans="1:3" x14ac:dyDescent="0.2">
      <c r="A6" s="20" t="s">
        <v>296</v>
      </c>
      <c r="B6" s="73" t="str">
        <f>+'1-Serie uit 0-lijst'!B9</f>
        <v>17D8265</v>
      </c>
      <c r="C6" s="74" t="str">
        <f>+'1-Serie uit 0-lijst'!C9</f>
        <v>NGS-ARTM</v>
      </c>
    </row>
    <row r="7" spans="1:3" x14ac:dyDescent="0.2">
      <c r="A7" s="20" t="s">
        <v>297</v>
      </c>
      <c r="B7" s="73" t="str">
        <f>+'1-Serie uit 0-lijst'!B10</f>
        <v>17D8263</v>
      </c>
      <c r="C7" s="74" t="str">
        <f>+'1-Serie uit 0-lijst'!C10</f>
        <v>NGS-ARTM</v>
      </c>
    </row>
    <row r="8" spans="1:3" x14ac:dyDescent="0.2">
      <c r="A8" s="20" t="s">
        <v>298</v>
      </c>
      <c r="B8" s="73" t="str">
        <f>+'1-Serie uit 0-lijst'!B11</f>
        <v>17D6428</v>
      </c>
      <c r="C8" s="74" t="str">
        <f>+'1-Serie uit 0-lijst'!C11</f>
        <v>NGS-ARTM</v>
      </c>
    </row>
    <row r="9" spans="1:3" x14ac:dyDescent="0.2">
      <c r="A9" s="20" t="s">
        <v>299</v>
      </c>
      <c r="B9" s="73" t="str">
        <f>+'1-Serie uit 0-lijst'!B12</f>
        <v>17D5286</v>
      </c>
      <c r="C9" s="74" t="str">
        <f>+'1-Serie uit 0-lijst'!C12</f>
        <v>NGS-ARTM</v>
      </c>
    </row>
    <row r="10" spans="1:3" x14ac:dyDescent="0.2">
      <c r="A10" s="20" t="s">
        <v>300</v>
      </c>
      <c r="B10" s="73" t="str">
        <f>+'1-Serie uit 0-lijst'!B13</f>
        <v>17D8511</v>
      </c>
      <c r="C10" s="74" t="str">
        <f>+'1-Serie uit 0-lijst'!C13</f>
        <v>NGS-ARTM</v>
      </c>
    </row>
    <row r="11" spans="1:3" x14ac:dyDescent="0.2">
      <c r="A11" s="20" t="s">
        <v>301</v>
      </c>
      <c r="B11" s="324" t="str">
        <f>+'1-Serie uit 0-lijst'!B14</f>
        <v>17D8256</v>
      </c>
      <c r="C11" s="74" t="str">
        <f>+'1-Serie uit 0-lijst'!C14</f>
        <v>NGS-ARTM</v>
      </c>
    </row>
    <row r="12" spans="1:3" x14ac:dyDescent="0.2">
      <c r="A12" s="20" t="s">
        <v>302</v>
      </c>
      <c r="B12" s="73" t="str">
        <f>+'1-Serie uit 0-lijst'!B15</f>
        <v>17D7909</v>
      </c>
      <c r="C12" s="74" t="str">
        <f>+'1-Serie uit 0-lijst'!C15</f>
        <v>NGS-ARTM</v>
      </c>
    </row>
    <row r="13" spans="1:3" x14ac:dyDescent="0.2">
      <c r="A13" s="20"/>
      <c r="B13" s="73" t="str">
        <f>+'1-Serie uit 0-lijst'!B16</f>
        <v>13D6928</v>
      </c>
      <c r="C13" s="74" t="str">
        <f>+'1-Serie uit 0-lijst'!C16</f>
        <v>NGS-ARTM</v>
      </c>
    </row>
    <row r="14" spans="1:3" x14ac:dyDescent="0.2">
      <c r="A14" s="20" t="s">
        <v>303</v>
      </c>
      <c r="B14" s="73" t="str">
        <f>+'1-Serie uit 0-lijst'!B17</f>
        <v>17D7440</v>
      </c>
      <c r="C14" s="74" t="str">
        <f>+'1-Serie uit 0-lijst'!C17</f>
        <v>NGS-ARTM</v>
      </c>
    </row>
    <row r="15" spans="1:3" x14ac:dyDescent="0.2">
      <c r="A15" s="20" t="s">
        <v>304</v>
      </c>
      <c r="B15" s="324" t="str">
        <f>+'1-Serie uit 0-lijst'!B18</f>
        <v>17D7812</v>
      </c>
      <c r="C15" s="74" t="str">
        <f>+'1-Serie uit 0-lijst'!C18</f>
        <v>NGS-ARTM</v>
      </c>
    </row>
    <row r="16" spans="1:3" x14ac:dyDescent="0.2">
      <c r="A16" s="20" t="s">
        <v>305</v>
      </c>
      <c r="B16" s="324" t="str">
        <f>+'1-Serie uit 0-lijst'!B19</f>
        <v>17D7895</v>
      </c>
      <c r="C16" s="74" t="str">
        <f>+'1-Serie uit 0-lijst'!C19</f>
        <v>NGS-ARTM</v>
      </c>
    </row>
    <row r="17" spans="1:3" x14ac:dyDescent="0.2">
      <c r="A17" s="20" t="s">
        <v>306</v>
      </c>
      <c r="B17" s="324" t="str">
        <f>+'1-Serie uit 0-lijst'!B20</f>
        <v>17D7947</v>
      </c>
      <c r="C17" s="74" t="str">
        <f>+'1-Serie uit 0-lijst'!C20</f>
        <v>NGS-ARTM</v>
      </c>
    </row>
    <row r="18" spans="1:3" x14ac:dyDescent="0.2">
      <c r="A18" s="20" t="s">
        <v>307</v>
      </c>
      <c r="B18" s="73" t="str">
        <f>+'1-Serie uit 0-lijst'!B21</f>
        <v>17D7819</v>
      </c>
      <c r="C18" s="74" t="str">
        <f>+'1-Serie uit 0-lijst'!C21</f>
        <v>NGS-ARTM</v>
      </c>
    </row>
    <row r="19" spans="1:3" x14ac:dyDescent="0.2">
      <c r="A19" s="20" t="s">
        <v>308</v>
      </c>
      <c r="B19" s="324" t="str">
        <f>+'1-Serie uit 0-lijst'!B22</f>
        <v>17D7964</v>
      </c>
      <c r="C19" s="74" t="str">
        <f>+'1-Serie uit 0-lijst'!C22</f>
        <v>NGS-ARTM</v>
      </c>
    </row>
    <row r="20" spans="1:3" x14ac:dyDescent="0.2">
      <c r="A20" s="20" t="s">
        <v>309</v>
      </c>
      <c r="B20" s="324" t="str">
        <f>+'1-Serie uit 0-lijst'!B23</f>
        <v>17D8475</v>
      </c>
      <c r="C20" s="74" t="str">
        <f>+'1-Serie uit 0-lijst'!C23</f>
        <v>NGS-LQT</v>
      </c>
    </row>
    <row r="21" spans="1:3" x14ac:dyDescent="0.2">
      <c r="A21" s="20" t="s">
        <v>310</v>
      </c>
      <c r="B21" s="324" t="str">
        <f>+'1-Serie uit 0-lijst'!B24</f>
        <v>17D8466</v>
      </c>
      <c r="C21" s="74" t="str">
        <f>+'1-Serie uit 0-lijst'!C24</f>
        <v>NGS-LQT</v>
      </c>
    </row>
    <row r="22" spans="1:3" x14ac:dyDescent="0.2">
      <c r="A22" s="20" t="s">
        <v>311</v>
      </c>
      <c r="B22" s="324" t="str">
        <f>+'1-Serie uit 0-lijst'!B25</f>
        <v>17D8267</v>
      </c>
      <c r="C22" s="74" t="str">
        <f>+'1-Serie uit 0-lijst'!C25</f>
        <v>NGS-LQT</v>
      </c>
    </row>
    <row r="23" spans="1:3" x14ac:dyDescent="0.2">
      <c r="A23" s="20">
        <v>20</v>
      </c>
      <c r="B23" s="73">
        <f>+'1-Serie uit 0-lijst'!B26</f>
        <v>0</v>
      </c>
      <c r="C23" s="74">
        <f>+'1-Serie uit 0-lijst'!C26</f>
        <v>0</v>
      </c>
    </row>
    <row r="24" spans="1:3" x14ac:dyDescent="0.2">
      <c r="A24" s="20">
        <v>21</v>
      </c>
      <c r="B24" s="73">
        <f>+'1-Serie uit 0-lijst'!B27</f>
        <v>0</v>
      </c>
      <c r="C24" s="74">
        <f>+'1-Serie uit 0-lijst'!C27</f>
        <v>0</v>
      </c>
    </row>
    <row r="25" spans="1:3" x14ac:dyDescent="0.2">
      <c r="A25" s="20">
        <v>22</v>
      </c>
      <c r="B25" s="73">
        <f>+'1-Serie uit 0-lijst'!B28</f>
        <v>0</v>
      </c>
      <c r="C25" s="74">
        <f>+'1-Serie uit 0-lijst'!C28</f>
        <v>0</v>
      </c>
    </row>
    <row r="26" spans="1:3" x14ac:dyDescent="0.2">
      <c r="A26" s="20">
        <v>23</v>
      </c>
      <c r="B26" s="73">
        <f>+'1-Serie uit 0-lijst'!B29</f>
        <v>0</v>
      </c>
      <c r="C26" s="74">
        <f>+'1-Serie uit 0-lijst'!C29</f>
        <v>0</v>
      </c>
    </row>
    <row r="27" spans="1:3" x14ac:dyDescent="0.2">
      <c r="A27" s="20">
        <v>24</v>
      </c>
      <c r="B27" s="73">
        <f>+'1-Serie uit 0-lijst'!B30</f>
        <v>0</v>
      </c>
      <c r="C27" s="74">
        <f>+'1-Serie uit 0-lijst'!C30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" workbookViewId="0">
      <selection activeCell="K6" sqref="K6:K24"/>
    </sheetView>
  </sheetViews>
  <sheetFormatPr defaultRowHeight="14.25" x14ac:dyDescent="0.2"/>
  <cols>
    <col min="1" max="1" width="12.7109375" style="18" bestFit="1" customWidth="1"/>
    <col min="2" max="3" width="9.140625" style="18"/>
    <col min="4" max="4" width="15.85546875" style="18" customWidth="1"/>
    <col min="5" max="6" width="9.140625" style="18"/>
    <col min="7" max="7" width="11.85546875" style="18" bestFit="1" customWidth="1"/>
    <col min="8" max="8" width="15.5703125" style="18" customWidth="1"/>
    <col min="9" max="9" width="9.140625" style="18"/>
    <col min="10" max="10" width="27.85546875" style="18" bestFit="1" customWidth="1"/>
    <col min="11" max="16384" width="9.140625" style="18"/>
  </cols>
  <sheetData>
    <row r="1" spans="1:11" ht="18" x14ac:dyDescent="0.25">
      <c r="A1" s="17" t="str">
        <f>+'1-Serie uit 0-lijst'!A1</f>
        <v>MiSeq Exp 250</v>
      </c>
      <c r="C1" s="19" t="s">
        <v>33</v>
      </c>
      <c r="D1" s="17"/>
      <c r="E1" s="17"/>
      <c r="F1" s="17"/>
      <c r="G1" s="17"/>
      <c r="H1" s="17"/>
      <c r="I1" s="17"/>
    </row>
    <row r="3" spans="1:11" x14ac:dyDescent="0.2">
      <c r="A3" s="16"/>
    </row>
    <row r="5" spans="1:11" ht="15" x14ac:dyDescent="0.25">
      <c r="A5" s="17" t="s">
        <v>69</v>
      </c>
      <c r="C5" s="325" t="s">
        <v>193</v>
      </c>
      <c r="D5" s="326"/>
      <c r="E5" s="68" t="s">
        <v>166</v>
      </c>
      <c r="F5" s="68" t="s">
        <v>194</v>
      </c>
      <c r="G5" s="68" t="s">
        <v>12</v>
      </c>
      <c r="H5" s="261" t="s">
        <v>218</v>
      </c>
      <c r="J5" s="276" t="s">
        <v>229</v>
      </c>
    </row>
    <row r="6" spans="1:11" ht="15" x14ac:dyDescent="0.25">
      <c r="A6" s="17" t="s">
        <v>70</v>
      </c>
      <c r="C6" s="261" t="s">
        <v>330</v>
      </c>
      <c r="D6" s="17" t="s">
        <v>78</v>
      </c>
      <c r="E6" s="120" t="str">
        <f>+'1-Serie uit 0-lijst'!B7</f>
        <v>17D8479</v>
      </c>
      <c r="F6" s="119">
        <v>7</v>
      </c>
      <c r="G6" s="76" t="str">
        <f>+'1-Serie uit 0-lijst'!C7</f>
        <v>NGS-ARTM</v>
      </c>
      <c r="H6" s="211" t="s">
        <v>312</v>
      </c>
      <c r="J6" s="18" t="str">
        <f xml:space="preserve"> H6&amp;" ("&amp;E6&amp;" + "&amp;F6&amp;")"</f>
        <v>sj9 (17D8479 + 7)</v>
      </c>
      <c r="K6" s="18" t="s">
        <v>331</v>
      </c>
    </row>
    <row r="7" spans="1:11" ht="15" x14ac:dyDescent="0.25">
      <c r="A7" s="17" t="s">
        <v>71</v>
      </c>
      <c r="C7" s="261" t="s">
        <v>330</v>
      </c>
      <c r="D7" s="17" t="s">
        <v>79</v>
      </c>
      <c r="E7" s="120" t="str">
        <f>+'1-Serie uit 0-lijst'!B8</f>
        <v>17D8513</v>
      </c>
      <c r="F7" s="119">
        <v>8</v>
      </c>
      <c r="G7" s="76" t="str">
        <f>+'1-Serie uit 0-lijst'!C8</f>
        <v>NGS-ARTM</v>
      </c>
      <c r="H7" s="211" t="s">
        <v>313</v>
      </c>
      <c r="J7" s="18" t="str">
        <f t="shared" ref="J7:J29" si="0" xml:space="preserve"> H7&amp;" ("&amp;E7&amp;" + "&amp;F7&amp;")"</f>
        <v>sj10 (17D8513 + 8)</v>
      </c>
      <c r="K7" s="18" t="s">
        <v>332</v>
      </c>
    </row>
    <row r="8" spans="1:11" ht="15" x14ac:dyDescent="0.25">
      <c r="A8" s="17" t="s">
        <v>72</v>
      </c>
      <c r="C8" s="261" t="s">
        <v>330</v>
      </c>
      <c r="D8" s="17" t="s">
        <v>81</v>
      </c>
      <c r="E8" s="120" t="str">
        <f>+'1-Serie uit 0-lijst'!B9</f>
        <v>17D8265</v>
      </c>
      <c r="F8" s="119">
        <v>10</v>
      </c>
      <c r="G8" s="76" t="str">
        <f>+'1-Serie uit 0-lijst'!C9</f>
        <v>NGS-ARTM</v>
      </c>
      <c r="H8" s="211" t="s">
        <v>314</v>
      </c>
      <c r="J8" s="18" t="str">
        <f t="shared" si="0"/>
        <v>sj11 (17D8265 + 10)</v>
      </c>
      <c r="K8" s="18" t="s">
        <v>333</v>
      </c>
    </row>
    <row r="9" spans="1:11" ht="15" x14ac:dyDescent="0.25">
      <c r="A9" s="17" t="s">
        <v>73</v>
      </c>
      <c r="C9" s="261" t="s">
        <v>330</v>
      </c>
      <c r="D9" s="17" t="s">
        <v>82</v>
      </c>
      <c r="E9" s="120" t="str">
        <f>+'1-Serie uit 0-lijst'!B10</f>
        <v>17D8263</v>
      </c>
      <c r="F9" s="119">
        <v>11</v>
      </c>
      <c r="G9" s="76" t="str">
        <f>+'1-Serie uit 0-lijst'!C10</f>
        <v>NGS-ARTM</v>
      </c>
      <c r="H9" s="211" t="s">
        <v>315</v>
      </c>
      <c r="J9" s="18" t="str">
        <f t="shared" si="0"/>
        <v>sj12 (17D8263 + 11)</v>
      </c>
      <c r="K9" s="18" t="s">
        <v>334</v>
      </c>
    </row>
    <row r="10" spans="1:11" ht="15" x14ac:dyDescent="0.25">
      <c r="A10" s="17" t="s">
        <v>74</v>
      </c>
      <c r="C10" s="261" t="s">
        <v>330</v>
      </c>
      <c r="D10" s="17" t="s">
        <v>83</v>
      </c>
      <c r="E10" s="120" t="str">
        <f>+'1-Serie uit 0-lijst'!B11</f>
        <v>17D6428</v>
      </c>
      <c r="F10" s="119">
        <v>12</v>
      </c>
      <c r="G10" s="76" t="str">
        <f>+'1-Serie uit 0-lijst'!C11</f>
        <v>NGS-ARTM</v>
      </c>
      <c r="H10" s="211" t="s">
        <v>316</v>
      </c>
      <c r="J10" s="18" t="str">
        <f t="shared" si="0"/>
        <v>sj13 (17D6428 + 12)</v>
      </c>
      <c r="K10" s="18" t="s">
        <v>335</v>
      </c>
    </row>
    <row r="11" spans="1:11" ht="15" x14ac:dyDescent="0.25">
      <c r="A11" s="17" t="s">
        <v>75</v>
      </c>
      <c r="C11" s="261" t="s">
        <v>330</v>
      </c>
      <c r="D11" s="17" t="s">
        <v>84</v>
      </c>
      <c r="E11" s="120" t="str">
        <f>+'1-Serie uit 0-lijst'!B12</f>
        <v>17D5286</v>
      </c>
      <c r="F11" s="119">
        <v>13</v>
      </c>
      <c r="G11" s="76" t="str">
        <f>+'1-Serie uit 0-lijst'!C12</f>
        <v>NGS-ARTM</v>
      </c>
      <c r="H11" s="211" t="s">
        <v>317</v>
      </c>
      <c r="J11" s="18" t="str">
        <f t="shared" si="0"/>
        <v>sj14 (17D5286 + 13)</v>
      </c>
      <c r="K11" s="18" t="s">
        <v>336</v>
      </c>
    </row>
    <row r="12" spans="1:11" ht="15" x14ac:dyDescent="0.25">
      <c r="A12" s="17" t="s">
        <v>76</v>
      </c>
      <c r="C12" s="261" t="s">
        <v>330</v>
      </c>
      <c r="D12" s="17" t="s">
        <v>85</v>
      </c>
      <c r="E12" s="120" t="str">
        <f>+'1-Serie uit 0-lijst'!B13</f>
        <v>17D8511</v>
      </c>
      <c r="F12" s="119">
        <v>14</v>
      </c>
      <c r="G12" s="76" t="str">
        <f>+'1-Serie uit 0-lijst'!C13</f>
        <v>NGS-ARTM</v>
      </c>
      <c r="H12" s="211" t="s">
        <v>318</v>
      </c>
      <c r="J12" s="18" t="str">
        <f t="shared" si="0"/>
        <v>sj15 (17D8511 + 14)</v>
      </c>
      <c r="K12" s="18" t="s">
        <v>337</v>
      </c>
    </row>
    <row r="13" spans="1:11" ht="15" x14ac:dyDescent="0.25">
      <c r="A13" s="17" t="s">
        <v>77</v>
      </c>
      <c r="C13" s="261" t="s">
        <v>330</v>
      </c>
      <c r="D13" s="17" t="s">
        <v>86</v>
      </c>
      <c r="E13" s="120" t="str">
        <f>+'1-Serie uit 0-lijst'!B14</f>
        <v>17D8256</v>
      </c>
      <c r="F13" s="119">
        <v>15</v>
      </c>
      <c r="G13" s="76" t="str">
        <f>+'1-Serie uit 0-lijst'!C14</f>
        <v>NGS-ARTM</v>
      </c>
      <c r="H13" s="211" t="s">
        <v>319</v>
      </c>
      <c r="J13" s="18" t="str">
        <f t="shared" si="0"/>
        <v>sj16 (17D8256 + 15)</v>
      </c>
      <c r="K13" s="18" t="s">
        <v>338</v>
      </c>
    </row>
    <row r="14" spans="1:11" ht="15" x14ac:dyDescent="0.25">
      <c r="A14" s="17" t="s">
        <v>78</v>
      </c>
      <c r="C14" s="261"/>
      <c r="D14" s="17"/>
      <c r="E14" s="120" t="str">
        <f>+'1-Serie uit 0-lijst'!B15</f>
        <v>17D7909</v>
      </c>
      <c r="F14" s="119">
        <v>16</v>
      </c>
      <c r="G14" s="76" t="str">
        <f>+'1-Serie uit 0-lijst'!C15</f>
        <v>NGS-ARTM</v>
      </c>
      <c r="H14" s="211" t="s">
        <v>320</v>
      </c>
      <c r="J14" s="18" t="str">
        <f t="shared" si="0"/>
        <v>sj17 (17D7909 + 16)</v>
      </c>
      <c r="K14" s="18" t="s">
        <v>339</v>
      </c>
    </row>
    <row r="15" spans="1:11" ht="15" x14ac:dyDescent="0.25">
      <c r="A15" s="17" t="s">
        <v>79</v>
      </c>
      <c r="C15" s="261"/>
      <c r="D15" s="118"/>
      <c r="E15" s="120" t="str">
        <f>+'1-Serie uit 0-lijst'!B16</f>
        <v>13D6928</v>
      </c>
      <c r="F15" s="119">
        <v>9</v>
      </c>
      <c r="G15" s="76" t="str">
        <f>+'1-Serie uit 0-lijst'!C16</f>
        <v>NGS-ARTM</v>
      </c>
      <c r="H15" s="211"/>
      <c r="J15" s="18" t="str">
        <f t="shared" si="0"/>
        <v xml:space="preserve"> (13D6928 + 9)</v>
      </c>
    </row>
    <row r="16" spans="1:11" ht="15" x14ac:dyDescent="0.25">
      <c r="A16" s="17" t="s">
        <v>80</v>
      </c>
      <c r="C16" s="261"/>
      <c r="D16" s="118"/>
      <c r="E16" s="120" t="str">
        <f>+'1-Serie uit 0-lijst'!B17</f>
        <v>17D7440</v>
      </c>
      <c r="F16" s="119">
        <v>18</v>
      </c>
      <c r="G16" s="76" t="str">
        <f>+'1-Serie uit 0-lijst'!C17</f>
        <v>NGS-ARTM</v>
      </c>
      <c r="H16" s="211" t="s">
        <v>321</v>
      </c>
      <c r="J16" s="18" t="str">
        <f t="shared" si="0"/>
        <v>sj18 (17D7440 + 18)</v>
      </c>
      <c r="K16" s="18" t="s">
        <v>340</v>
      </c>
    </row>
    <row r="17" spans="1:11" ht="15" x14ac:dyDescent="0.25">
      <c r="A17" s="17" t="s">
        <v>81</v>
      </c>
      <c r="C17" s="261" t="s">
        <v>330</v>
      </c>
      <c r="D17" s="17" t="s">
        <v>87</v>
      </c>
      <c r="E17" s="120" t="str">
        <f>+'1-Serie uit 0-lijst'!B18</f>
        <v>17D7812</v>
      </c>
      <c r="F17" s="119">
        <v>19</v>
      </c>
      <c r="G17" s="76" t="str">
        <f>+'1-Serie uit 0-lijst'!C18</f>
        <v>NGS-ARTM</v>
      </c>
      <c r="H17" s="211" t="s">
        <v>322</v>
      </c>
      <c r="J17" s="18" t="str">
        <f t="shared" si="0"/>
        <v>sj19 (17D7812 + 19)</v>
      </c>
      <c r="K17" s="18" t="s">
        <v>341</v>
      </c>
    </row>
    <row r="18" spans="1:11" ht="15" x14ac:dyDescent="0.25">
      <c r="A18" s="17" t="s">
        <v>82</v>
      </c>
      <c r="C18" s="261" t="s">
        <v>330</v>
      </c>
      <c r="D18" s="17" t="s">
        <v>88</v>
      </c>
      <c r="E18" s="120" t="str">
        <f>+'1-Serie uit 0-lijst'!B19</f>
        <v>17D7895</v>
      </c>
      <c r="F18" s="119">
        <v>20</v>
      </c>
      <c r="G18" s="76" t="str">
        <f>+'1-Serie uit 0-lijst'!C19</f>
        <v>NGS-ARTM</v>
      </c>
      <c r="H18" s="211" t="s">
        <v>323</v>
      </c>
      <c r="J18" s="18" t="str">
        <f t="shared" si="0"/>
        <v>sj20 (17D7895 + 20)</v>
      </c>
      <c r="K18" s="18" t="s">
        <v>342</v>
      </c>
    </row>
    <row r="19" spans="1:11" ht="15" x14ac:dyDescent="0.25">
      <c r="A19" s="17" t="s">
        <v>83</v>
      </c>
      <c r="C19" s="261" t="s">
        <v>330</v>
      </c>
      <c r="D19" s="17" t="s">
        <v>89</v>
      </c>
      <c r="E19" s="120" t="str">
        <f>+'1-Serie uit 0-lijst'!B20</f>
        <v>17D7947</v>
      </c>
      <c r="F19" s="119">
        <v>21</v>
      </c>
      <c r="G19" s="76" t="str">
        <f>+'1-Serie uit 0-lijst'!C20</f>
        <v>NGS-ARTM</v>
      </c>
      <c r="H19" s="211" t="s">
        <v>324</v>
      </c>
      <c r="J19" s="18" t="str">
        <f t="shared" si="0"/>
        <v>sj21 (17D7947 + 21)</v>
      </c>
      <c r="K19" s="18" t="s">
        <v>343</v>
      </c>
    </row>
    <row r="20" spans="1:11" ht="15" x14ac:dyDescent="0.25">
      <c r="A20" s="17" t="s">
        <v>84</v>
      </c>
      <c r="C20" s="261"/>
      <c r="D20" s="118"/>
      <c r="E20" s="120" t="str">
        <f>+'1-Serie uit 0-lijst'!B21</f>
        <v>17D7819</v>
      </c>
      <c r="F20" s="119">
        <v>22</v>
      </c>
      <c r="G20" s="76" t="str">
        <f>+'1-Serie uit 0-lijst'!C21</f>
        <v>NGS-ARTM</v>
      </c>
      <c r="H20" s="211" t="s">
        <v>325</v>
      </c>
      <c r="J20" s="18" t="str">
        <f t="shared" si="0"/>
        <v>sj22 (17D7819 + 22)</v>
      </c>
      <c r="K20" s="18" t="s">
        <v>344</v>
      </c>
    </row>
    <row r="21" spans="1:11" ht="15" x14ac:dyDescent="0.25">
      <c r="A21" s="17" t="s">
        <v>85</v>
      </c>
      <c r="C21" s="261" t="s">
        <v>330</v>
      </c>
      <c r="D21" s="17" t="s">
        <v>90</v>
      </c>
      <c r="E21" s="120" t="str">
        <f>+'1-Serie uit 0-lijst'!B22</f>
        <v>17D7964</v>
      </c>
      <c r="F21" s="119">
        <v>23</v>
      </c>
      <c r="G21" s="76" t="str">
        <f>+'1-Serie uit 0-lijst'!C22</f>
        <v>NGS-ARTM</v>
      </c>
      <c r="H21" s="211" t="s">
        <v>326</v>
      </c>
      <c r="J21" s="18" t="str">
        <f t="shared" si="0"/>
        <v>sj23 (17D7964 + 23)</v>
      </c>
      <c r="K21" s="18" t="s">
        <v>345</v>
      </c>
    </row>
    <row r="22" spans="1:11" ht="15" x14ac:dyDescent="0.25">
      <c r="A22" s="17" t="s">
        <v>86</v>
      </c>
      <c r="C22" s="261" t="s">
        <v>330</v>
      </c>
      <c r="D22" s="17" t="s">
        <v>91</v>
      </c>
      <c r="E22" s="120" t="str">
        <f>+'1-Serie uit 0-lijst'!B23</f>
        <v>17D8475</v>
      </c>
      <c r="F22" s="119">
        <v>25</v>
      </c>
      <c r="G22" s="76" t="str">
        <f>+'1-Serie uit 0-lijst'!C23</f>
        <v>NGS-LQT</v>
      </c>
      <c r="H22" s="211" t="s">
        <v>327</v>
      </c>
      <c r="J22" s="18" t="str">
        <f t="shared" si="0"/>
        <v>sj24 (17D8475 + 25)</v>
      </c>
      <c r="K22" s="18" t="s">
        <v>346</v>
      </c>
    </row>
    <row r="23" spans="1:11" ht="15" x14ac:dyDescent="0.25">
      <c r="A23" s="17" t="s">
        <v>87</v>
      </c>
      <c r="C23" s="261" t="s">
        <v>330</v>
      </c>
      <c r="D23" s="17" t="s">
        <v>92</v>
      </c>
      <c r="E23" s="120" t="str">
        <f>+'1-Serie uit 0-lijst'!B24</f>
        <v>17D8466</v>
      </c>
      <c r="F23" s="119">
        <v>27</v>
      </c>
      <c r="G23" s="76" t="str">
        <f>+'1-Serie uit 0-lijst'!C24</f>
        <v>NGS-LQT</v>
      </c>
      <c r="H23" s="211" t="s">
        <v>328</v>
      </c>
      <c r="J23" s="18" t="str">
        <f t="shared" si="0"/>
        <v>sj25 (17D8466 + 27)</v>
      </c>
      <c r="K23" s="18" t="s">
        <v>347</v>
      </c>
    </row>
    <row r="24" spans="1:11" ht="15" x14ac:dyDescent="0.25">
      <c r="A24" s="17" t="s">
        <v>88</v>
      </c>
      <c r="C24" s="261" t="s">
        <v>330</v>
      </c>
      <c r="D24" s="17" t="s">
        <v>93</v>
      </c>
      <c r="E24" s="120" t="str">
        <f>+'1-Serie uit 0-lijst'!B25</f>
        <v>17D8267</v>
      </c>
      <c r="F24" s="119">
        <v>1</v>
      </c>
      <c r="G24" s="76" t="str">
        <f>+'1-Serie uit 0-lijst'!C25</f>
        <v>NGS-LQT</v>
      </c>
      <c r="H24" s="211" t="s">
        <v>329</v>
      </c>
      <c r="J24" s="18" t="str">
        <f t="shared" si="0"/>
        <v>sj26 (17D8267 + 1)</v>
      </c>
      <c r="K24" s="18" t="s">
        <v>348</v>
      </c>
    </row>
    <row r="25" spans="1:11" ht="15" x14ac:dyDescent="0.25">
      <c r="A25" s="17" t="s">
        <v>89</v>
      </c>
      <c r="C25" s="118"/>
      <c r="D25" s="118"/>
      <c r="E25" s="120">
        <f>+'1-Serie uit 0-lijst'!B26</f>
        <v>0</v>
      </c>
      <c r="F25" s="119"/>
      <c r="G25" s="76">
        <f>+'1-Serie uit 0-lijst'!C26</f>
        <v>0</v>
      </c>
      <c r="H25" s="211"/>
      <c r="J25" s="18" t="str">
        <f t="shared" si="0"/>
        <v xml:space="preserve"> (0 + )</v>
      </c>
    </row>
    <row r="26" spans="1:11" ht="15" x14ac:dyDescent="0.25">
      <c r="A26" s="17" t="s">
        <v>90</v>
      </c>
      <c r="C26" s="118"/>
      <c r="D26" s="118"/>
      <c r="E26" s="120">
        <f>+'1-Serie uit 0-lijst'!B27</f>
        <v>0</v>
      </c>
      <c r="F26" s="119"/>
      <c r="G26" s="76">
        <f>+'1-Serie uit 0-lijst'!C27</f>
        <v>0</v>
      </c>
      <c r="H26" s="211"/>
      <c r="J26" s="18" t="str">
        <f t="shared" si="0"/>
        <v xml:space="preserve"> (0 + )</v>
      </c>
    </row>
    <row r="27" spans="1:11" ht="15" x14ac:dyDescent="0.25">
      <c r="A27" s="17" t="s">
        <v>91</v>
      </c>
      <c r="C27" s="118"/>
      <c r="D27" s="118"/>
      <c r="E27" s="120">
        <f>+'1-Serie uit 0-lijst'!B28</f>
        <v>0</v>
      </c>
      <c r="F27" s="119"/>
      <c r="G27" s="76">
        <f>+'1-Serie uit 0-lijst'!C28</f>
        <v>0</v>
      </c>
      <c r="H27" s="211"/>
      <c r="J27" s="18" t="str">
        <f t="shared" si="0"/>
        <v xml:space="preserve"> (0 + )</v>
      </c>
    </row>
    <row r="28" spans="1:11" ht="15" x14ac:dyDescent="0.25">
      <c r="A28" s="17" t="s">
        <v>92</v>
      </c>
      <c r="C28" s="118"/>
      <c r="D28" s="118"/>
      <c r="E28" s="120">
        <f>+'1-Serie uit 0-lijst'!B29</f>
        <v>0</v>
      </c>
      <c r="F28" s="119"/>
      <c r="G28" s="76">
        <f>+'1-Serie uit 0-lijst'!C29</f>
        <v>0</v>
      </c>
      <c r="H28" s="211"/>
      <c r="J28" s="18" t="str">
        <f t="shared" si="0"/>
        <v xml:space="preserve"> (0 + )</v>
      </c>
    </row>
    <row r="29" spans="1:11" ht="15" x14ac:dyDescent="0.25">
      <c r="A29" s="17" t="s">
        <v>93</v>
      </c>
      <c r="C29" s="118"/>
      <c r="D29" s="118"/>
      <c r="E29" s="120">
        <f>+'1-Serie uit 0-lijst'!B30</f>
        <v>0</v>
      </c>
      <c r="F29" s="119"/>
      <c r="G29" s="76">
        <f>+'1-Serie uit 0-lijst'!C30</f>
        <v>0</v>
      </c>
      <c r="H29" s="211"/>
      <c r="J29" s="18" t="str">
        <f t="shared" si="0"/>
        <v xml:space="preserve"> (0 + )</v>
      </c>
    </row>
    <row r="30" spans="1:11" ht="15" x14ac:dyDescent="0.25">
      <c r="A30" s="17" t="s">
        <v>94</v>
      </c>
    </row>
    <row r="31" spans="1:11" ht="15" x14ac:dyDescent="0.25">
      <c r="A31" s="17" t="s">
        <v>95</v>
      </c>
    </row>
    <row r="32" spans="1:11" ht="15" x14ac:dyDescent="0.25">
      <c r="A32" s="17" t="s">
        <v>96</v>
      </c>
    </row>
    <row r="33" spans="1:1" ht="15" x14ac:dyDescent="0.25">
      <c r="A33" s="17" t="s">
        <v>97</v>
      </c>
    </row>
    <row r="34" spans="1:1" ht="15" x14ac:dyDescent="0.25">
      <c r="A34" s="17" t="s">
        <v>98</v>
      </c>
    </row>
    <row r="35" spans="1:1" ht="15" x14ac:dyDescent="0.25">
      <c r="A35" s="17" t="s">
        <v>99</v>
      </c>
    </row>
    <row r="36" spans="1:1" ht="15" x14ac:dyDescent="0.25">
      <c r="A36" s="17" t="s">
        <v>100</v>
      </c>
    </row>
    <row r="37" spans="1:1" ht="15" x14ac:dyDescent="0.25">
      <c r="A37" s="17" t="s">
        <v>101</v>
      </c>
    </row>
    <row r="38" spans="1:1" ht="15" x14ac:dyDescent="0.25">
      <c r="A38" s="17" t="s">
        <v>102</v>
      </c>
    </row>
    <row r="39" spans="1:1" ht="15" x14ac:dyDescent="0.25">
      <c r="A39" s="17" t="s">
        <v>103</v>
      </c>
    </row>
    <row r="40" spans="1:1" ht="15" x14ac:dyDescent="0.25">
      <c r="A40" s="17" t="s">
        <v>104</v>
      </c>
    </row>
    <row r="41" spans="1:1" ht="15" x14ac:dyDescent="0.25">
      <c r="A41" s="17" t="s">
        <v>105</v>
      </c>
    </row>
    <row r="42" spans="1:1" ht="15" x14ac:dyDescent="0.25">
      <c r="A42" s="17" t="s">
        <v>106</v>
      </c>
    </row>
    <row r="43" spans="1:1" ht="15" x14ac:dyDescent="0.25">
      <c r="A43" s="17" t="s">
        <v>107</v>
      </c>
    </row>
    <row r="44" spans="1:1" ht="15" x14ac:dyDescent="0.25">
      <c r="A44" s="17" t="s">
        <v>108</v>
      </c>
    </row>
    <row r="45" spans="1:1" ht="15" x14ac:dyDescent="0.25">
      <c r="A45" s="17" t="s">
        <v>109</v>
      </c>
    </row>
    <row r="46" spans="1:1" ht="15" x14ac:dyDescent="0.25">
      <c r="A46" s="17" t="s">
        <v>110</v>
      </c>
    </row>
    <row r="47" spans="1:1" ht="15" x14ac:dyDescent="0.25">
      <c r="A47" s="17" t="s">
        <v>111</v>
      </c>
    </row>
    <row r="48" spans="1:1" ht="15" x14ac:dyDescent="0.25">
      <c r="A48" s="17" t="s">
        <v>112</v>
      </c>
    </row>
    <row r="49" spans="1:1" ht="15" x14ac:dyDescent="0.25">
      <c r="A49" s="17" t="s">
        <v>113</v>
      </c>
    </row>
    <row r="50" spans="1:1" ht="15" x14ac:dyDescent="0.25">
      <c r="A50" s="17" t="s">
        <v>114</v>
      </c>
    </row>
    <row r="51" spans="1:1" ht="15" x14ac:dyDescent="0.25">
      <c r="A51" s="17" t="s">
        <v>115</v>
      </c>
    </row>
    <row r="52" spans="1:1" ht="15" x14ac:dyDescent="0.25">
      <c r="A52" s="17" t="s">
        <v>116</v>
      </c>
    </row>
    <row r="53" spans="1:1" ht="15" x14ac:dyDescent="0.25">
      <c r="A53" s="17" t="s">
        <v>117</v>
      </c>
    </row>
    <row r="54" spans="1:1" ht="15" x14ac:dyDescent="0.25">
      <c r="A54" s="17" t="s">
        <v>118</v>
      </c>
    </row>
    <row r="55" spans="1:1" ht="15" x14ac:dyDescent="0.25">
      <c r="A55" s="17" t="s">
        <v>119</v>
      </c>
    </row>
    <row r="56" spans="1:1" ht="15" x14ac:dyDescent="0.25">
      <c r="A56" s="17" t="s">
        <v>120</v>
      </c>
    </row>
    <row r="57" spans="1:1" ht="15" x14ac:dyDescent="0.25">
      <c r="A57" s="17" t="s">
        <v>121</v>
      </c>
    </row>
    <row r="58" spans="1:1" ht="15" x14ac:dyDescent="0.25">
      <c r="A58" s="17" t="s">
        <v>122</v>
      </c>
    </row>
    <row r="59" spans="1:1" ht="15" x14ac:dyDescent="0.25">
      <c r="A59" s="17" t="s">
        <v>123</v>
      </c>
    </row>
    <row r="60" spans="1:1" ht="15" x14ac:dyDescent="0.25">
      <c r="A60" s="17" t="s">
        <v>124</v>
      </c>
    </row>
    <row r="61" spans="1:1" ht="15" x14ac:dyDescent="0.25">
      <c r="A61" s="17" t="s">
        <v>125</v>
      </c>
    </row>
    <row r="62" spans="1:1" ht="15" x14ac:dyDescent="0.25">
      <c r="A62" s="17" t="s">
        <v>126</v>
      </c>
    </row>
    <row r="63" spans="1:1" ht="15" x14ac:dyDescent="0.25">
      <c r="A63" s="17" t="s">
        <v>127</v>
      </c>
    </row>
    <row r="64" spans="1:1" ht="15" x14ac:dyDescent="0.25">
      <c r="A64" s="17" t="s">
        <v>128</v>
      </c>
    </row>
    <row r="65" spans="1:1" ht="15" x14ac:dyDescent="0.25">
      <c r="A65" s="17" t="s">
        <v>129</v>
      </c>
    </row>
    <row r="66" spans="1:1" ht="15" x14ac:dyDescent="0.25">
      <c r="A66" s="17" t="s">
        <v>130</v>
      </c>
    </row>
    <row r="67" spans="1:1" ht="15" x14ac:dyDescent="0.25">
      <c r="A67" s="17" t="s">
        <v>131</v>
      </c>
    </row>
    <row r="68" spans="1:1" ht="15" x14ac:dyDescent="0.25">
      <c r="A68" s="17" t="s">
        <v>132</v>
      </c>
    </row>
    <row r="69" spans="1:1" ht="15" x14ac:dyDescent="0.25">
      <c r="A69" s="17" t="s">
        <v>133</v>
      </c>
    </row>
    <row r="70" spans="1:1" ht="15" x14ac:dyDescent="0.25">
      <c r="A70" s="17" t="s">
        <v>134</v>
      </c>
    </row>
    <row r="71" spans="1:1" ht="15" x14ac:dyDescent="0.25">
      <c r="A71" s="17" t="s">
        <v>135</v>
      </c>
    </row>
    <row r="72" spans="1:1" ht="15" x14ac:dyDescent="0.25">
      <c r="A72" s="17" t="s">
        <v>136</v>
      </c>
    </row>
    <row r="73" spans="1:1" ht="15" x14ac:dyDescent="0.25">
      <c r="A73" s="17" t="s">
        <v>137</v>
      </c>
    </row>
    <row r="74" spans="1:1" ht="15" x14ac:dyDescent="0.25">
      <c r="A74" s="17" t="s">
        <v>138</v>
      </c>
    </row>
    <row r="75" spans="1:1" ht="15" x14ac:dyDescent="0.25">
      <c r="A75" s="17" t="s">
        <v>139</v>
      </c>
    </row>
    <row r="76" spans="1:1" ht="15" x14ac:dyDescent="0.25">
      <c r="A76" s="17" t="s">
        <v>140</v>
      </c>
    </row>
    <row r="77" spans="1:1" ht="15" x14ac:dyDescent="0.25">
      <c r="A77" s="17" t="s">
        <v>141</v>
      </c>
    </row>
    <row r="78" spans="1:1" ht="15" x14ac:dyDescent="0.25">
      <c r="A78" s="17" t="s">
        <v>142</v>
      </c>
    </row>
    <row r="79" spans="1:1" ht="15" x14ac:dyDescent="0.25">
      <c r="A79" s="17" t="s">
        <v>143</v>
      </c>
    </row>
    <row r="80" spans="1:1" ht="15" x14ac:dyDescent="0.25">
      <c r="A80" s="17" t="s">
        <v>144</v>
      </c>
    </row>
    <row r="81" spans="1:1" ht="15" x14ac:dyDescent="0.25">
      <c r="A81" s="17" t="s">
        <v>145</v>
      </c>
    </row>
    <row r="82" spans="1:1" ht="15" x14ac:dyDescent="0.25">
      <c r="A82" s="17" t="s">
        <v>146</v>
      </c>
    </row>
    <row r="83" spans="1:1" ht="15" x14ac:dyDescent="0.25">
      <c r="A83" s="17" t="s">
        <v>147</v>
      </c>
    </row>
    <row r="84" spans="1:1" ht="15" x14ac:dyDescent="0.25">
      <c r="A84" s="17" t="s">
        <v>148</v>
      </c>
    </row>
    <row r="85" spans="1:1" ht="15" x14ac:dyDescent="0.25">
      <c r="A85" s="17" t="s">
        <v>149</v>
      </c>
    </row>
    <row r="86" spans="1:1" ht="15" x14ac:dyDescent="0.25">
      <c r="A86" s="17" t="s">
        <v>150</v>
      </c>
    </row>
    <row r="87" spans="1:1" ht="15" x14ac:dyDescent="0.25">
      <c r="A87" s="17" t="s">
        <v>151</v>
      </c>
    </row>
    <row r="88" spans="1:1" ht="15" x14ac:dyDescent="0.25">
      <c r="A88" s="17" t="s">
        <v>152</v>
      </c>
    </row>
    <row r="89" spans="1:1" ht="15" x14ac:dyDescent="0.25">
      <c r="A89" s="17" t="s">
        <v>153</v>
      </c>
    </row>
    <row r="90" spans="1:1" ht="15" x14ac:dyDescent="0.25">
      <c r="A90" s="17" t="s">
        <v>154</v>
      </c>
    </row>
    <row r="91" spans="1:1" ht="15" x14ac:dyDescent="0.25">
      <c r="A91" s="17" t="s">
        <v>155</v>
      </c>
    </row>
    <row r="92" spans="1:1" ht="15" x14ac:dyDescent="0.25">
      <c r="A92" s="17" t="s">
        <v>156</v>
      </c>
    </row>
    <row r="93" spans="1:1" ht="15" x14ac:dyDescent="0.25">
      <c r="A93" s="17" t="s">
        <v>157</v>
      </c>
    </row>
    <row r="94" spans="1:1" ht="15" x14ac:dyDescent="0.25">
      <c r="A94" s="17" t="s">
        <v>158</v>
      </c>
    </row>
    <row r="95" spans="1:1" ht="15" x14ac:dyDescent="0.25">
      <c r="A95" s="17" t="s">
        <v>159</v>
      </c>
    </row>
    <row r="96" spans="1:1" ht="15" x14ac:dyDescent="0.25">
      <c r="A96" s="17" t="s">
        <v>160</v>
      </c>
    </row>
    <row r="97" spans="1:1" ht="15" x14ac:dyDescent="0.25">
      <c r="A97" s="17" t="s">
        <v>161</v>
      </c>
    </row>
    <row r="98" spans="1:1" ht="15" x14ac:dyDescent="0.25">
      <c r="A98" s="17" t="s">
        <v>162</v>
      </c>
    </row>
    <row r="99" spans="1:1" ht="15" x14ac:dyDescent="0.25">
      <c r="A99" s="17" t="s">
        <v>163</v>
      </c>
    </row>
    <row r="100" spans="1:1" ht="15" x14ac:dyDescent="0.25">
      <c r="A100" s="17" t="s">
        <v>164</v>
      </c>
    </row>
    <row r="101" spans="1:1" ht="15" x14ac:dyDescent="0.25">
      <c r="A101" s="17" t="s">
        <v>165</v>
      </c>
    </row>
  </sheetData>
  <mergeCells count="1">
    <mergeCell ref="C5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topLeftCell="B12" workbookViewId="0">
      <selection activeCell="O27" sqref="O27"/>
    </sheetView>
  </sheetViews>
  <sheetFormatPr defaultRowHeight="14.25" x14ac:dyDescent="0.2"/>
  <cols>
    <col min="1" max="1" width="13.5703125" style="18" customWidth="1"/>
    <col min="2" max="2" width="14" style="18" customWidth="1"/>
    <col min="3" max="3" width="11.42578125" style="18" bestFit="1" customWidth="1"/>
    <col min="4" max="4" width="9.140625" style="18"/>
    <col min="5" max="5" width="14.140625" style="18" customWidth="1"/>
    <col min="6" max="6" width="12.85546875" style="18" customWidth="1"/>
    <col min="7" max="7" width="9.140625" style="18"/>
    <col min="8" max="8" width="12.85546875" style="18" bestFit="1" customWidth="1"/>
    <col min="9" max="9" width="14.140625" style="18" customWidth="1"/>
    <col min="10" max="10" width="9.140625" style="18"/>
    <col min="11" max="11" width="15.7109375" style="18" bestFit="1" customWidth="1"/>
    <col min="12" max="12" width="3.140625" style="18" customWidth="1"/>
    <col min="13" max="16384" width="9.140625" style="18"/>
  </cols>
  <sheetData>
    <row r="2" spans="1:15" s="69" customFormat="1" ht="15.75" x14ac:dyDescent="0.25">
      <c r="A2" s="70" t="s">
        <v>167</v>
      </c>
    </row>
    <row r="3" spans="1:15" s="69" customFormat="1" x14ac:dyDescent="0.2"/>
    <row r="4" spans="1:15" s="69" customFormat="1" x14ac:dyDescent="0.2">
      <c r="A4" s="69" t="s">
        <v>178</v>
      </c>
      <c r="B4" s="71"/>
      <c r="C4" s="69" t="s">
        <v>179</v>
      </c>
    </row>
    <row r="5" spans="1:15" s="69" customFormat="1" x14ac:dyDescent="0.2"/>
    <row r="6" spans="1:15" ht="15" thickBot="1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5" ht="15" thickTop="1" x14ac:dyDescent="0.2"/>
    <row r="8" spans="1:15" ht="18" x14ac:dyDescent="0.25">
      <c r="A8" s="17" t="str">
        <f>+'1-Serie uit 0-lijst'!A1</f>
        <v>MiSeq Exp 250</v>
      </c>
      <c r="C8" s="19" t="s">
        <v>34</v>
      </c>
    </row>
    <row r="9" spans="1:15" ht="15" thickBot="1" x14ac:dyDescent="0.25">
      <c r="C9" s="18">
        <v>250</v>
      </c>
    </row>
    <row r="10" spans="1:15" ht="46.5" thickTop="1" thickBot="1" x14ac:dyDescent="0.3">
      <c r="A10" s="327" t="s">
        <v>201</v>
      </c>
      <c r="B10" s="328"/>
      <c r="C10" s="128" t="s">
        <v>8</v>
      </c>
      <c r="D10" s="128" t="s">
        <v>194</v>
      </c>
      <c r="E10" s="128" t="s">
        <v>12</v>
      </c>
      <c r="F10" s="129" t="s">
        <v>213</v>
      </c>
      <c r="G10" s="129" t="s">
        <v>13</v>
      </c>
      <c r="H10" s="128" t="s">
        <v>51</v>
      </c>
      <c r="I10" s="130" t="s">
        <v>14</v>
      </c>
      <c r="L10" s="18" t="s">
        <v>370</v>
      </c>
    </row>
    <row r="11" spans="1:15" ht="15.75" thickTop="1" thickBot="1" x14ac:dyDescent="0.25">
      <c r="A11" s="121" t="s">
        <v>351</v>
      </c>
      <c r="B11" s="124" t="s">
        <v>352</v>
      </c>
      <c r="C11" s="77" t="str">
        <f>+'5-Library met Index'!E6</f>
        <v>17D8479</v>
      </c>
      <c r="D11" s="77">
        <f>+'5-Library met Index'!F6</f>
        <v>7</v>
      </c>
      <c r="E11" s="77" t="str">
        <f>+'5-Library met Index'!G6</f>
        <v>NGS-ARTM</v>
      </c>
      <c r="F11" s="18">
        <v>10.15</v>
      </c>
      <c r="G11" s="125">
        <f>+(1000/19)/F11</f>
        <v>5.1853772361939328</v>
      </c>
      <c r="H11" s="125"/>
      <c r="I11" s="126"/>
      <c r="K11" s="18" t="s">
        <v>228</v>
      </c>
      <c r="M11" s="18" t="s">
        <v>228</v>
      </c>
      <c r="O11" s="18" t="s">
        <v>228</v>
      </c>
    </row>
    <row r="12" spans="1:15" ht="15.75" thickTop="1" thickBot="1" x14ac:dyDescent="0.25">
      <c r="A12" s="121" t="s">
        <v>351</v>
      </c>
      <c r="B12" s="118" t="s">
        <v>353</v>
      </c>
      <c r="C12" s="76" t="str">
        <f>+'5-Library met Index'!E7</f>
        <v>17D8513</v>
      </c>
      <c r="D12" s="76">
        <f>+'5-Library met Index'!F7</f>
        <v>8</v>
      </c>
      <c r="E12" s="76" t="str">
        <f>+'5-Library met Index'!G7</f>
        <v>NGS-ARTM</v>
      </c>
      <c r="F12" s="18">
        <v>40.9</v>
      </c>
      <c r="G12" s="125">
        <f t="shared" ref="G12:G29" si="0">+(1000/19)/F12</f>
        <v>1.2868356710848023</v>
      </c>
      <c r="H12" s="117"/>
      <c r="I12" s="127"/>
      <c r="K12" s="18" t="s">
        <v>228</v>
      </c>
      <c r="M12" s="18" t="s">
        <v>228</v>
      </c>
      <c r="O12" s="18" t="s">
        <v>228</v>
      </c>
    </row>
    <row r="13" spans="1:15" ht="15.75" thickTop="1" thickBot="1" x14ac:dyDescent="0.25">
      <c r="A13" s="121" t="s">
        <v>351</v>
      </c>
      <c r="B13" s="118" t="s">
        <v>354</v>
      </c>
      <c r="C13" s="76" t="str">
        <f>+'5-Library met Index'!E8</f>
        <v>17D8265</v>
      </c>
      <c r="D13" s="76">
        <f>+'5-Library met Index'!F8</f>
        <v>10</v>
      </c>
      <c r="E13" s="76" t="str">
        <f>+'5-Library met Index'!G8</f>
        <v>NGS-ARTM</v>
      </c>
      <c r="F13" s="18">
        <v>49.3</v>
      </c>
      <c r="G13" s="125">
        <f t="shared" si="0"/>
        <v>1.0675776662752214</v>
      </c>
      <c r="H13" s="117"/>
      <c r="I13" s="127"/>
      <c r="K13" s="18" t="s">
        <v>228</v>
      </c>
      <c r="M13" s="18" t="s">
        <v>228</v>
      </c>
      <c r="O13" s="18" t="s">
        <v>228</v>
      </c>
    </row>
    <row r="14" spans="1:15" ht="15.75" thickTop="1" thickBot="1" x14ac:dyDescent="0.25">
      <c r="A14" s="121" t="s">
        <v>351</v>
      </c>
      <c r="B14" s="118" t="s">
        <v>355</v>
      </c>
      <c r="C14" s="76" t="str">
        <f>+'5-Library met Index'!E9</f>
        <v>17D8263</v>
      </c>
      <c r="D14" s="76">
        <f>+'5-Library met Index'!F9</f>
        <v>11</v>
      </c>
      <c r="E14" s="76" t="str">
        <f>+'5-Library met Index'!G9</f>
        <v>NGS-ARTM</v>
      </c>
      <c r="F14" s="18">
        <v>44.7</v>
      </c>
      <c r="G14" s="125">
        <f t="shared" si="0"/>
        <v>1.1774402449075707</v>
      </c>
      <c r="H14" s="117"/>
      <c r="I14" s="127"/>
      <c r="K14" s="18" t="s">
        <v>228</v>
      </c>
      <c r="M14" s="18" t="s">
        <v>228</v>
      </c>
      <c r="O14" s="18" t="s">
        <v>228</v>
      </c>
    </row>
    <row r="15" spans="1:15" ht="15.75" thickTop="1" thickBot="1" x14ac:dyDescent="0.25">
      <c r="A15" s="121" t="s">
        <v>351</v>
      </c>
      <c r="B15" s="118" t="s">
        <v>356</v>
      </c>
      <c r="C15" s="76" t="str">
        <f>+'5-Library met Index'!E10</f>
        <v>17D6428</v>
      </c>
      <c r="D15" s="76">
        <f>+'5-Library met Index'!F10</f>
        <v>12</v>
      </c>
      <c r="E15" s="76" t="str">
        <f>+'5-Library met Index'!G10</f>
        <v>NGS-ARTM</v>
      </c>
      <c r="F15" s="18">
        <v>55.4</v>
      </c>
      <c r="G15" s="125">
        <f t="shared" si="0"/>
        <v>0.95002850085502566</v>
      </c>
      <c r="H15" s="117"/>
      <c r="I15" s="127"/>
      <c r="K15" s="18" t="s">
        <v>228</v>
      </c>
      <c r="M15" s="18" t="s">
        <v>228</v>
      </c>
      <c r="O15" s="18" t="s">
        <v>228</v>
      </c>
    </row>
    <row r="16" spans="1:15" ht="15.75" thickTop="1" thickBot="1" x14ac:dyDescent="0.25">
      <c r="A16" s="121" t="s">
        <v>351</v>
      </c>
      <c r="B16" s="118" t="s">
        <v>357</v>
      </c>
      <c r="C16" s="76" t="str">
        <f>+'5-Library met Index'!E11</f>
        <v>17D5286</v>
      </c>
      <c r="D16" s="76">
        <f>+'5-Library met Index'!F11</f>
        <v>13</v>
      </c>
      <c r="E16" s="76" t="str">
        <f>+'5-Library met Index'!G11</f>
        <v>NGS-ARTM</v>
      </c>
      <c r="F16" s="18">
        <v>40.6</v>
      </c>
      <c r="G16" s="125">
        <f t="shared" si="0"/>
        <v>1.2963443090484832</v>
      </c>
      <c r="H16" s="117"/>
      <c r="I16" s="127"/>
      <c r="K16" s="18" t="s">
        <v>228</v>
      </c>
      <c r="M16" s="18" t="s">
        <v>228</v>
      </c>
      <c r="O16" s="18" t="s">
        <v>228</v>
      </c>
    </row>
    <row r="17" spans="1:15" ht="15.75" thickTop="1" thickBot="1" x14ac:dyDescent="0.25">
      <c r="A17" s="121" t="s">
        <v>351</v>
      </c>
      <c r="B17" s="118" t="s">
        <v>358</v>
      </c>
      <c r="C17" s="76" t="str">
        <f>+'5-Library met Index'!E12</f>
        <v>17D8511</v>
      </c>
      <c r="D17" s="76">
        <f>+'5-Library met Index'!F12</f>
        <v>14</v>
      </c>
      <c r="E17" s="76" t="str">
        <f>+'5-Library met Index'!G12</f>
        <v>NGS-ARTM</v>
      </c>
      <c r="F17" s="18">
        <v>46</v>
      </c>
      <c r="G17" s="125">
        <f t="shared" si="0"/>
        <v>1.1441647597254003</v>
      </c>
      <c r="H17" s="117"/>
      <c r="I17" s="127"/>
      <c r="K17" s="18" t="s">
        <v>228</v>
      </c>
      <c r="M17" s="18" t="s">
        <v>228</v>
      </c>
      <c r="O17" s="18" t="s">
        <v>228</v>
      </c>
    </row>
    <row r="18" spans="1:15" ht="15.75" thickTop="1" thickBot="1" x14ac:dyDescent="0.25">
      <c r="A18" s="121" t="s">
        <v>351</v>
      </c>
      <c r="B18" s="118" t="s">
        <v>359</v>
      </c>
      <c r="C18" s="76" t="str">
        <f>+'5-Library met Index'!E13</f>
        <v>17D8256</v>
      </c>
      <c r="D18" s="76">
        <f>+'5-Library met Index'!F13</f>
        <v>15</v>
      </c>
      <c r="E18" s="76" t="str">
        <f>+'5-Library met Index'!G13</f>
        <v>NGS-ARTM</v>
      </c>
      <c r="F18" s="18">
        <v>45.5</v>
      </c>
      <c r="G18" s="125">
        <f t="shared" si="0"/>
        <v>1.156737998843262</v>
      </c>
      <c r="H18" s="117"/>
      <c r="I18" s="127"/>
      <c r="K18" s="18" t="s">
        <v>228</v>
      </c>
      <c r="M18" s="18" t="s">
        <v>228</v>
      </c>
      <c r="O18" s="18" t="s">
        <v>228</v>
      </c>
    </row>
    <row r="19" spans="1:15" ht="15.75" thickTop="1" thickBot="1" x14ac:dyDescent="0.25">
      <c r="A19" s="121" t="s">
        <v>351</v>
      </c>
      <c r="B19" s="118" t="s">
        <v>360</v>
      </c>
      <c r="C19" s="76" t="str">
        <f>+'5-Library met Index'!E14</f>
        <v>17D7909</v>
      </c>
      <c r="D19" s="76">
        <f>+'5-Library met Index'!F14</f>
        <v>16</v>
      </c>
      <c r="E19" s="76" t="str">
        <f>+'5-Library met Index'!G14</f>
        <v>NGS-ARTM</v>
      </c>
      <c r="F19" s="18">
        <v>46.3</v>
      </c>
      <c r="G19" s="125">
        <f t="shared" si="0"/>
        <v>1.1367511651699442</v>
      </c>
      <c r="H19" s="117"/>
      <c r="I19" s="127"/>
      <c r="K19" s="18" t="s">
        <v>228</v>
      </c>
      <c r="M19" s="18" t="s">
        <v>228</v>
      </c>
      <c r="O19" s="18" t="s">
        <v>228</v>
      </c>
    </row>
    <row r="20" spans="1:15" ht="15.75" thickTop="1" thickBot="1" x14ac:dyDescent="0.25">
      <c r="A20" s="122" t="s">
        <v>350</v>
      </c>
      <c r="B20" s="118" t="s">
        <v>349</v>
      </c>
      <c r="C20" s="76" t="str">
        <f>+'5-Library met Index'!E15</f>
        <v>13D6928</v>
      </c>
      <c r="D20" s="76">
        <f>+'5-Library met Index'!F15</f>
        <v>9</v>
      </c>
      <c r="E20" s="76" t="str">
        <f>+'5-Library met Index'!G15</f>
        <v>NGS-ARTM</v>
      </c>
      <c r="F20" s="18">
        <v>34.799999999999997</v>
      </c>
      <c r="G20" s="125">
        <f t="shared" si="0"/>
        <v>1.5124016938898972</v>
      </c>
      <c r="H20" s="117"/>
      <c r="I20" s="127"/>
      <c r="K20" s="18" t="s">
        <v>228</v>
      </c>
      <c r="M20" s="18" t="s">
        <v>228</v>
      </c>
      <c r="O20" s="18" t="s">
        <v>228</v>
      </c>
    </row>
    <row r="21" spans="1:15" ht="15.75" thickTop="1" thickBot="1" x14ac:dyDescent="0.25">
      <c r="A21" s="122" t="s">
        <v>351</v>
      </c>
      <c r="B21" s="118" t="s">
        <v>361</v>
      </c>
      <c r="C21" s="76" t="str">
        <f>+'5-Library met Index'!E16</f>
        <v>17D7440</v>
      </c>
      <c r="D21" s="76">
        <f>+'5-Library met Index'!F16</f>
        <v>18</v>
      </c>
      <c r="E21" s="76" t="str">
        <f>+'5-Library met Index'!G16</f>
        <v>NGS-ARTM</v>
      </c>
      <c r="F21" s="18">
        <v>37.299999999999997</v>
      </c>
      <c r="G21" s="125">
        <f t="shared" si="0"/>
        <v>1.4110342881332016</v>
      </c>
      <c r="H21" s="117"/>
      <c r="I21" s="127"/>
      <c r="K21" s="18" t="s">
        <v>228</v>
      </c>
      <c r="M21" s="18" t="s">
        <v>228</v>
      </c>
      <c r="O21" s="18" t="s">
        <v>228</v>
      </c>
    </row>
    <row r="22" spans="1:15" ht="15.75" thickTop="1" thickBot="1" x14ac:dyDescent="0.25">
      <c r="A22" s="122" t="s">
        <v>351</v>
      </c>
      <c r="B22" s="118" t="s">
        <v>362</v>
      </c>
      <c r="C22" s="76" t="str">
        <f>+'5-Library met Index'!E17</f>
        <v>17D7812</v>
      </c>
      <c r="D22" s="76">
        <f>+'5-Library met Index'!F17</f>
        <v>19</v>
      </c>
      <c r="E22" s="76" t="str">
        <f>+'5-Library met Index'!G17</f>
        <v>NGS-ARTM</v>
      </c>
      <c r="F22" s="18">
        <v>39</v>
      </c>
      <c r="G22" s="125">
        <f t="shared" si="0"/>
        <v>1.3495276653171389</v>
      </c>
      <c r="H22" s="117"/>
      <c r="I22" s="127"/>
      <c r="K22" s="18" t="s">
        <v>228</v>
      </c>
      <c r="M22" s="18" t="s">
        <v>228</v>
      </c>
      <c r="O22" s="18" t="s">
        <v>228</v>
      </c>
    </row>
    <row r="23" spans="1:15" ht="15.75" thickTop="1" thickBot="1" x14ac:dyDescent="0.25">
      <c r="A23" s="122" t="s">
        <v>351</v>
      </c>
      <c r="B23" s="118" t="s">
        <v>363</v>
      </c>
      <c r="C23" s="76" t="str">
        <f>+'5-Library met Index'!E18</f>
        <v>17D7895</v>
      </c>
      <c r="D23" s="76">
        <f>+'5-Library met Index'!F18</f>
        <v>20</v>
      </c>
      <c r="E23" s="76" t="str">
        <f>+'5-Library met Index'!G18</f>
        <v>NGS-ARTM</v>
      </c>
      <c r="F23" s="18">
        <v>30.9</v>
      </c>
      <c r="G23" s="125">
        <f t="shared" si="0"/>
        <v>1.7032873445750298</v>
      </c>
      <c r="H23" s="117"/>
      <c r="I23" s="127"/>
      <c r="K23" s="18" t="s">
        <v>228</v>
      </c>
      <c r="M23" s="18" t="s">
        <v>228</v>
      </c>
      <c r="O23" s="18" t="s">
        <v>228</v>
      </c>
    </row>
    <row r="24" spans="1:15" ht="15.75" thickTop="1" thickBot="1" x14ac:dyDescent="0.25">
      <c r="A24" s="122" t="s">
        <v>351</v>
      </c>
      <c r="B24" s="118" t="s">
        <v>364</v>
      </c>
      <c r="C24" s="76" t="str">
        <f>+'5-Library met Index'!E19</f>
        <v>17D7947</v>
      </c>
      <c r="D24" s="76">
        <f>+'5-Library met Index'!F19</f>
        <v>21</v>
      </c>
      <c r="E24" s="76" t="str">
        <f>+'5-Library met Index'!G19</f>
        <v>NGS-ARTM</v>
      </c>
      <c r="F24" s="18">
        <v>45.9</v>
      </c>
      <c r="G24" s="125">
        <f t="shared" si="0"/>
        <v>1.1466574934067193</v>
      </c>
      <c r="H24" s="117"/>
      <c r="I24" s="127"/>
      <c r="K24" s="18" t="s">
        <v>228</v>
      </c>
      <c r="M24" s="18" t="s">
        <v>228</v>
      </c>
      <c r="O24" s="18" t="s">
        <v>228</v>
      </c>
    </row>
    <row r="25" spans="1:15" ht="15.75" thickTop="1" thickBot="1" x14ac:dyDescent="0.25">
      <c r="A25" s="122" t="s">
        <v>351</v>
      </c>
      <c r="B25" s="118" t="s">
        <v>365</v>
      </c>
      <c r="C25" s="76" t="str">
        <f>+'5-Library met Index'!E20</f>
        <v>17D7819</v>
      </c>
      <c r="D25" s="76">
        <f>+'5-Library met Index'!F20</f>
        <v>22</v>
      </c>
      <c r="E25" s="76" t="str">
        <f>+'5-Library met Index'!G20</f>
        <v>NGS-ARTM</v>
      </c>
      <c r="F25" s="18">
        <v>40.1</v>
      </c>
      <c r="G25" s="125">
        <f t="shared" si="0"/>
        <v>1.3125082031762698</v>
      </c>
      <c r="H25" s="117"/>
      <c r="I25" s="127"/>
      <c r="K25" s="18" t="s">
        <v>228</v>
      </c>
      <c r="M25" s="18" t="s">
        <v>228</v>
      </c>
      <c r="O25" s="18" t="s">
        <v>228</v>
      </c>
    </row>
    <row r="26" spans="1:15" ht="15.75" thickTop="1" thickBot="1" x14ac:dyDescent="0.25">
      <c r="A26" s="122" t="s">
        <v>351</v>
      </c>
      <c r="B26" s="118" t="s">
        <v>366</v>
      </c>
      <c r="C26" s="76" t="str">
        <f>+'5-Library met Index'!E21</f>
        <v>17D7964</v>
      </c>
      <c r="D26" s="76">
        <f>+'5-Library met Index'!F21</f>
        <v>23</v>
      </c>
      <c r="E26" s="76" t="str">
        <f>+'5-Library met Index'!G21</f>
        <v>NGS-ARTM</v>
      </c>
      <c r="F26" s="18">
        <v>34.299999999999997</v>
      </c>
      <c r="G26" s="125">
        <f t="shared" si="0"/>
        <v>1.5344483658124903</v>
      </c>
      <c r="H26" s="117"/>
      <c r="I26" s="127"/>
      <c r="K26" s="18" t="s">
        <v>228</v>
      </c>
      <c r="M26" s="18" t="s">
        <v>228</v>
      </c>
      <c r="O26" s="18" t="s">
        <v>228</v>
      </c>
    </row>
    <row r="27" spans="1:15" ht="16.5" thickTop="1" thickBot="1" x14ac:dyDescent="0.3">
      <c r="A27" s="122" t="s">
        <v>351</v>
      </c>
      <c r="B27" s="118" t="s">
        <v>367</v>
      </c>
      <c r="C27" s="76" t="str">
        <f>+'5-Library met Index'!E22</f>
        <v>17D8475</v>
      </c>
      <c r="D27" s="76">
        <f>+'5-Library met Index'!F22</f>
        <v>25</v>
      </c>
      <c r="E27" s="76" t="str">
        <f>+'5-Library met Index'!G22</f>
        <v>NGS-LQT</v>
      </c>
      <c r="F27" s="18">
        <v>40.700000000000003</v>
      </c>
      <c r="G27" s="125">
        <f t="shared" si="0"/>
        <v>1.2931591878960298</v>
      </c>
      <c r="H27" s="117"/>
      <c r="I27" s="127"/>
      <c r="K27" s="18" t="s">
        <v>228</v>
      </c>
      <c r="L27" s="329" t="s">
        <v>371</v>
      </c>
      <c r="M27" s="18" t="str">
        <f>CONCATENATE(K27,L$10,L27)</f>
        <v>SCDv6:LQTtypeAv1</v>
      </c>
      <c r="O27" s="18" t="s">
        <v>373</v>
      </c>
    </row>
    <row r="28" spans="1:15" ht="16.5" thickTop="1" thickBot="1" x14ac:dyDescent="0.3">
      <c r="A28" s="122" t="s">
        <v>351</v>
      </c>
      <c r="B28" s="118" t="s">
        <v>368</v>
      </c>
      <c r="C28" s="76" t="str">
        <f>+'5-Library met Index'!E23</f>
        <v>17D8466</v>
      </c>
      <c r="D28" s="76">
        <f>+'5-Library met Index'!F23</f>
        <v>27</v>
      </c>
      <c r="E28" s="76" t="str">
        <f>+'5-Library met Index'!G23</f>
        <v>NGS-LQT</v>
      </c>
      <c r="F28" s="18">
        <v>39.6</v>
      </c>
      <c r="G28" s="125">
        <f t="shared" si="0"/>
        <v>1.3290802764486973</v>
      </c>
      <c r="H28" s="117"/>
      <c r="I28" s="127"/>
      <c r="K28" s="18" t="s">
        <v>228</v>
      </c>
      <c r="L28" s="329" t="s">
        <v>371</v>
      </c>
      <c r="M28" s="18" t="str">
        <f>CONCATENATE(K28,L$10,L28)</f>
        <v>SCDv6:LQTtypeAv1</v>
      </c>
      <c r="O28" s="18" t="s">
        <v>372</v>
      </c>
    </row>
    <row r="29" spans="1:15" ht="15.75" thickTop="1" x14ac:dyDescent="0.25">
      <c r="A29" s="122" t="s">
        <v>351</v>
      </c>
      <c r="B29" s="118" t="s">
        <v>369</v>
      </c>
      <c r="C29" s="76" t="str">
        <f>+'5-Library met Index'!E24</f>
        <v>17D8267</v>
      </c>
      <c r="D29" s="76">
        <f>+'5-Library met Index'!F24</f>
        <v>1</v>
      </c>
      <c r="E29" s="76" t="str">
        <f>+'5-Library met Index'!G24</f>
        <v>NGS-LQT</v>
      </c>
      <c r="F29" s="18">
        <v>47.8</v>
      </c>
      <c r="G29" s="125">
        <f t="shared" si="0"/>
        <v>1.1010790574763267</v>
      </c>
      <c r="H29" s="117"/>
      <c r="I29" s="127"/>
      <c r="K29" s="18" t="s">
        <v>228</v>
      </c>
      <c r="L29" s="329" t="s">
        <v>371</v>
      </c>
      <c r="M29" s="18" t="str">
        <f>CONCATENATE(K29,L$10,L29)</f>
        <v>SCDv6:LQTtypeAv1</v>
      </c>
      <c r="O29" s="18" t="s">
        <v>372</v>
      </c>
    </row>
    <row r="30" spans="1:15" x14ac:dyDescent="0.2">
      <c r="A30" s="122"/>
      <c r="B30" s="209"/>
      <c r="C30" s="210">
        <f>+'5-Library met Index'!E25</f>
        <v>0</v>
      </c>
      <c r="D30" s="210">
        <f>+'5-Library met Index'!F25</f>
        <v>0</v>
      </c>
      <c r="E30" s="210">
        <f>+'5-Library met Index'!G25</f>
        <v>0</v>
      </c>
      <c r="F30" s="211"/>
      <c r="G30" s="211"/>
      <c r="H30" s="211"/>
      <c r="I30" s="212"/>
    </row>
    <row r="31" spans="1:15" x14ac:dyDescent="0.2">
      <c r="A31" s="204"/>
      <c r="B31" s="205"/>
      <c r="C31" s="206">
        <f>+'5-Library met Index'!E26</f>
        <v>0</v>
      </c>
      <c r="D31" s="206">
        <f>+'5-Library met Index'!F26</f>
        <v>0</v>
      </c>
      <c r="E31" s="206">
        <f>+'5-Library met Index'!G26</f>
        <v>0</v>
      </c>
      <c r="F31" s="207"/>
      <c r="G31" s="207"/>
      <c r="H31" s="207"/>
      <c r="I31" s="208"/>
    </row>
    <row r="32" spans="1:15" x14ac:dyDescent="0.2">
      <c r="A32" s="122"/>
      <c r="B32" s="118"/>
      <c r="C32" s="76">
        <f>+'5-Library met Index'!E27</f>
        <v>0</v>
      </c>
      <c r="D32" s="76">
        <f>+'5-Library met Index'!F27</f>
        <v>0</v>
      </c>
      <c r="E32" s="76">
        <f>+'5-Library met Index'!G27</f>
        <v>0</v>
      </c>
      <c r="F32" s="117"/>
      <c r="G32" s="117"/>
      <c r="H32" s="117"/>
      <c r="I32" s="127"/>
    </row>
    <row r="33" spans="1:9" x14ac:dyDescent="0.2">
      <c r="A33" s="122"/>
      <c r="B33" s="209"/>
      <c r="C33" s="210">
        <f>+'5-Library met Index'!E28</f>
        <v>0</v>
      </c>
      <c r="D33" s="210">
        <f>+'5-Library met Index'!F28</f>
        <v>0</v>
      </c>
      <c r="E33" s="210">
        <f>+'5-Library met Index'!G28</f>
        <v>0</v>
      </c>
      <c r="F33" s="211"/>
      <c r="G33" s="211"/>
      <c r="H33" s="211"/>
      <c r="I33" s="212"/>
    </row>
    <row r="34" spans="1:9" ht="15" thickBot="1" x14ac:dyDescent="0.25">
      <c r="A34" s="123"/>
      <c r="B34" s="213"/>
      <c r="C34" s="214">
        <f>+'5-Library met Index'!E29</f>
        <v>0</v>
      </c>
      <c r="D34" s="214">
        <f>+'5-Library met Index'!F29</f>
        <v>0</v>
      </c>
      <c r="E34" s="214">
        <f>+'5-Library met Index'!G29</f>
        <v>0</v>
      </c>
      <c r="F34" s="215"/>
      <c r="G34" s="215"/>
      <c r="H34" s="215"/>
      <c r="I34" s="216"/>
    </row>
    <row r="35" spans="1:9" ht="15" thickTop="1" x14ac:dyDescent="0.2"/>
    <row r="36" spans="1:9" ht="15" x14ac:dyDescent="0.25">
      <c r="A36" s="229" t="s">
        <v>203</v>
      </c>
      <c r="B36" s="228"/>
      <c r="C36" s="228"/>
      <c r="D36" s="228"/>
      <c r="E36" s="228"/>
      <c r="F36" s="228"/>
      <c r="G36" s="228"/>
      <c r="H36" s="228"/>
      <c r="I36" s="228"/>
    </row>
    <row r="37" spans="1:9" ht="15" x14ac:dyDescent="0.25">
      <c r="A37" s="17" t="s">
        <v>202</v>
      </c>
    </row>
    <row r="39" spans="1:9" ht="15" x14ac:dyDescent="0.25">
      <c r="A39" s="60" t="s">
        <v>211</v>
      </c>
    </row>
    <row r="40" spans="1:9" ht="15" x14ac:dyDescent="0.25">
      <c r="A40" s="60" t="s">
        <v>212</v>
      </c>
    </row>
  </sheetData>
  <mergeCells count="1">
    <mergeCell ref="A10:B10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C18" sqref="C18"/>
    </sheetView>
  </sheetViews>
  <sheetFormatPr defaultRowHeight="14.25" x14ac:dyDescent="0.2"/>
  <cols>
    <col min="1" max="1" width="38" style="18" customWidth="1"/>
    <col min="2" max="2" width="16.85546875" style="18" customWidth="1"/>
    <col min="3" max="4" width="10.140625" style="18" bestFit="1" customWidth="1"/>
    <col min="5" max="5" width="17.5703125" style="18" customWidth="1"/>
    <col min="6" max="6" width="10.42578125" style="18" customWidth="1"/>
    <col min="7" max="7" width="12.28515625" style="18" customWidth="1"/>
    <col min="8" max="8" width="9.5703125" style="18" customWidth="1"/>
    <col min="9" max="9" width="9.7109375" style="18" customWidth="1"/>
    <col min="10" max="10" width="10.28515625" style="18" customWidth="1"/>
    <col min="11" max="11" width="11" style="18" customWidth="1"/>
    <col min="12" max="12" width="10.42578125" style="18" customWidth="1"/>
    <col min="13" max="13" width="14" style="18" customWidth="1"/>
    <col min="14" max="14" width="10.42578125" style="18" customWidth="1"/>
    <col min="15" max="16384" width="9.140625" style="18"/>
  </cols>
  <sheetData>
    <row r="1" spans="1:14" ht="15" x14ac:dyDescent="0.25">
      <c r="A1" s="17" t="s">
        <v>167</v>
      </c>
    </row>
    <row r="3" spans="1:14" x14ac:dyDescent="0.2">
      <c r="A3" s="18" t="s">
        <v>16</v>
      </c>
      <c r="B3" s="18" t="s">
        <v>175</v>
      </c>
    </row>
    <row r="4" spans="1:14" x14ac:dyDescent="0.2">
      <c r="A4" s="18" t="s">
        <v>176</v>
      </c>
      <c r="B4" s="18" t="s">
        <v>177</v>
      </c>
    </row>
    <row r="5" spans="1:14" x14ac:dyDescent="0.2">
      <c r="A5" s="18" t="s">
        <v>198</v>
      </c>
      <c r="B5" s="18" t="s">
        <v>200</v>
      </c>
    </row>
    <row r="6" spans="1:14" ht="15" thickBot="1" x14ac:dyDescent="0.25">
      <c r="A6" s="67"/>
      <c r="B6" s="67" t="s">
        <v>199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265"/>
    </row>
    <row r="7" spans="1:14" ht="15" thickTop="1" x14ac:dyDescent="0.2"/>
    <row r="8" spans="1:14" ht="18" x14ac:dyDescent="0.25">
      <c r="A8" s="17" t="str">
        <f>+'1-Serie uit 0-lijst'!A1</f>
        <v>MiSeq Exp 250</v>
      </c>
      <c r="B8" s="19" t="s">
        <v>35</v>
      </c>
    </row>
    <row r="9" spans="1:14" ht="58.5" customHeight="1" thickBot="1" x14ac:dyDescent="0.25">
      <c r="A9" s="18" t="s">
        <v>185</v>
      </c>
      <c r="B9" s="280" t="s">
        <v>241</v>
      </c>
      <c r="C9" s="75" t="s">
        <v>240</v>
      </c>
      <c r="D9" s="75" t="s">
        <v>234</v>
      </c>
      <c r="E9" s="280" t="s">
        <v>237</v>
      </c>
      <c r="F9" s="280" t="s">
        <v>242</v>
      </c>
      <c r="G9" s="280" t="s">
        <v>243</v>
      </c>
      <c r="H9" s="75" t="s">
        <v>244</v>
      </c>
      <c r="I9" s="75" t="s">
        <v>245</v>
      </c>
      <c r="J9" s="280" t="s">
        <v>208</v>
      </c>
      <c r="K9" s="280" t="s">
        <v>239</v>
      </c>
      <c r="L9" s="75" t="s">
        <v>235</v>
      </c>
    </row>
    <row r="10" spans="1:14" s="24" customFormat="1" ht="13.5" thickTop="1" x14ac:dyDescent="0.2">
      <c r="A10" s="25"/>
      <c r="B10" s="226" t="s">
        <v>230</v>
      </c>
      <c r="C10" s="226" t="s">
        <v>228</v>
      </c>
      <c r="D10" s="226" t="s">
        <v>233</v>
      </c>
      <c r="E10" s="227" t="s">
        <v>238</v>
      </c>
      <c r="F10" s="227" t="s">
        <v>236</v>
      </c>
      <c r="G10" s="226" t="s">
        <v>217</v>
      </c>
      <c r="H10" s="226" t="s">
        <v>219</v>
      </c>
      <c r="I10" s="262" t="s">
        <v>209</v>
      </c>
      <c r="J10" s="227" t="s">
        <v>210</v>
      </c>
      <c r="K10" s="227" t="s">
        <v>207</v>
      </c>
      <c r="L10" s="263" t="s">
        <v>214</v>
      </c>
    </row>
    <row r="11" spans="1:14" s="24" customFormat="1" ht="13.5" thickBot="1" x14ac:dyDescent="0.25">
      <c r="A11" s="26" t="s">
        <v>15</v>
      </c>
      <c r="B11" s="283">
        <v>508</v>
      </c>
      <c r="C11" s="283">
        <v>333</v>
      </c>
      <c r="D11" s="284">
        <v>320</v>
      </c>
      <c r="E11" s="285">
        <v>307</v>
      </c>
      <c r="F11" s="286">
        <v>419</v>
      </c>
      <c r="G11" s="283">
        <f>3*76</f>
        <v>228</v>
      </c>
      <c r="H11" s="283">
        <v>76</v>
      </c>
      <c r="I11" s="287">
        <v>1267</v>
      </c>
      <c r="J11" s="286">
        <v>270</v>
      </c>
      <c r="K11" s="286">
        <v>154</v>
      </c>
      <c r="L11" s="288">
        <v>1455</v>
      </c>
    </row>
    <row r="12" spans="1:14" s="24" customFormat="1" thickTop="1" thickBot="1" x14ac:dyDescent="0.25">
      <c r="G12" s="289" t="s">
        <v>184</v>
      </c>
    </row>
    <row r="13" spans="1:14" s="24" customFormat="1" ht="13.5" thickTop="1" x14ac:dyDescent="0.2">
      <c r="A13" s="92" t="s">
        <v>187</v>
      </c>
      <c r="B13" s="27" t="s">
        <v>188</v>
      </c>
      <c r="C13" s="27"/>
      <c r="D13" s="27"/>
      <c r="E13" s="88"/>
      <c r="F13" s="88"/>
      <c r="G13" s="82"/>
    </row>
    <row r="14" spans="1:14" s="24" customFormat="1" ht="13.5" thickBot="1" x14ac:dyDescent="0.25">
      <c r="A14" s="93" t="s">
        <v>189</v>
      </c>
      <c r="B14" s="89" t="s">
        <v>190</v>
      </c>
      <c r="C14" s="89"/>
      <c r="D14" s="89"/>
      <c r="E14" s="90"/>
      <c r="F14" s="281"/>
      <c r="G14" s="282"/>
    </row>
    <row r="15" spans="1:14" s="24" customFormat="1" thickTop="1" thickBot="1" x14ac:dyDescent="0.25"/>
    <row r="16" spans="1:14" s="24" customFormat="1" thickTop="1" thickBot="1" x14ac:dyDescent="0.25">
      <c r="A16" s="28"/>
      <c r="B16" s="96" t="str">
        <f t="shared" ref="B16:L16" si="0">+B10</f>
        <v>CMv15</v>
      </c>
      <c r="C16" s="95" t="str">
        <f t="shared" si="0"/>
        <v>SCDv6</v>
      </c>
      <c r="D16" s="95" t="str">
        <f t="shared" si="0"/>
        <v>MBSv4</v>
      </c>
      <c r="E16" s="277" t="str">
        <f t="shared" si="0"/>
        <v>AGPv5/VMv4/PPv4</v>
      </c>
      <c r="F16" s="97" t="str">
        <f t="shared" si="0"/>
        <v>LYMPHv4</v>
      </c>
      <c r="G16" s="266" t="str">
        <f t="shared" si="0"/>
        <v>SOv2*</v>
      </c>
      <c r="H16" s="266" t="str">
        <f t="shared" si="0"/>
        <v>COWv2*</v>
      </c>
      <c r="I16" s="149" t="str">
        <f t="shared" si="0"/>
        <v>BHv3</v>
      </c>
      <c r="J16" s="149" t="str">
        <f t="shared" si="0"/>
        <v>PCOv2</v>
      </c>
      <c r="K16" s="149" t="str">
        <f t="shared" si="0"/>
        <v>CHCv1</v>
      </c>
      <c r="L16" s="150" t="str">
        <f t="shared" si="0"/>
        <v>NEUROv4</v>
      </c>
    </row>
    <row r="17" spans="1:12" s="24" customFormat="1" ht="12.75" x14ac:dyDescent="0.2">
      <c r="A17" s="29" t="s">
        <v>186</v>
      </c>
      <c r="B17" s="31">
        <v>0</v>
      </c>
      <c r="C17" s="78">
        <v>19</v>
      </c>
      <c r="D17" s="85">
        <v>0</v>
      </c>
      <c r="E17" s="98">
        <v>0</v>
      </c>
      <c r="F17" s="98">
        <v>0</v>
      </c>
      <c r="G17" s="144">
        <v>0</v>
      </c>
      <c r="H17" s="144">
        <v>0</v>
      </c>
      <c r="I17" s="264">
        <v>0</v>
      </c>
      <c r="J17" s="264">
        <v>0</v>
      </c>
      <c r="K17" s="264">
        <v>0</v>
      </c>
      <c r="L17" s="267">
        <v>0</v>
      </c>
    </row>
    <row r="18" spans="1:12" s="24" customFormat="1" ht="12.75" x14ac:dyDescent="0.2">
      <c r="A18" s="12"/>
      <c r="B18" s="32"/>
      <c r="C18" s="79"/>
      <c r="D18" s="86"/>
      <c r="E18" s="99"/>
      <c r="F18" s="141"/>
      <c r="G18" s="145"/>
      <c r="H18" s="145"/>
      <c r="I18" s="145"/>
      <c r="J18" s="145"/>
      <c r="K18" s="145"/>
      <c r="L18" s="268"/>
    </row>
    <row r="19" spans="1:12" s="24" customFormat="1" ht="12.75" x14ac:dyDescent="0.2">
      <c r="A19" s="29" t="s">
        <v>16</v>
      </c>
      <c r="B19" s="33">
        <f t="shared" ref="B19:L19" si="1">+B17*B11</f>
        <v>0</v>
      </c>
      <c r="C19" s="81">
        <f t="shared" si="1"/>
        <v>6327</v>
      </c>
      <c r="D19" s="87">
        <f t="shared" si="1"/>
        <v>0</v>
      </c>
      <c r="E19" s="87">
        <f t="shared" si="1"/>
        <v>0</v>
      </c>
      <c r="F19" s="142">
        <f t="shared" si="1"/>
        <v>0</v>
      </c>
      <c r="G19" s="146">
        <f t="shared" si="1"/>
        <v>0</v>
      </c>
      <c r="H19" s="146">
        <f t="shared" si="1"/>
        <v>0</v>
      </c>
      <c r="I19" s="146">
        <f t="shared" si="1"/>
        <v>0</v>
      </c>
      <c r="J19" s="146">
        <f t="shared" si="1"/>
        <v>0</v>
      </c>
      <c r="K19" s="146">
        <f t="shared" si="1"/>
        <v>0</v>
      </c>
      <c r="L19" s="147">
        <f t="shared" si="1"/>
        <v>0</v>
      </c>
    </row>
    <row r="20" spans="1:12" s="24" customFormat="1" ht="12.75" x14ac:dyDescent="0.2">
      <c r="A20" s="12"/>
      <c r="B20" s="32"/>
      <c r="C20" s="79"/>
      <c r="D20" s="86"/>
      <c r="E20" s="99"/>
      <c r="F20" s="141"/>
      <c r="G20" s="145"/>
      <c r="H20" s="145"/>
      <c r="I20" s="145"/>
      <c r="J20" s="145"/>
      <c r="K20" s="145"/>
      <c r="L20" s="268"/>
    </row>
    <row r="21" spans="1:12" s="24" customFormat="1" ht="13.5" thickBot="1" x14ac:dyDescent="0.25">
      <c r="A21" s="30" t="s">
        <v>17</v>
      </c>
      <c r="B21" s="34"/>
      <c r="C21" s="80"/>
      <c r="D21" s="80"/>
      <c r="E21" s="80"/>
      <c r="F21" s="143"/>
      <c r="G21" s="148"/>
      <c r="H21" s="148"/>
      <c r="I21" s="148"/>
      <c r="J21" s="148"/>
      <c r="K21" s="148"/>
      <c r="L21" s="269"/>
    </row>
    <row r="22" spans="1:12" ht="15" thickTop="1" x14ac:dyDescent="0.2"/>
    <row r="23" spans="1:12" ht="15" x14ac:dyDescent="0.25">
      <c r="A23" s="24" t="s">
        <v>215</v>
      </c>
      <c r="D23" s="94"/>
      <c r="E23" s="91"/>
    </row>
    <row r="24" spans="1:12" x14ac:dyDescent="0.2">
      <c r="A24" s="24" t="s">
        <v>216</v>
      </c>
      <c r="B24" s="24"/>
    </row>
    <row r="25" spans="1:12" x14ac:dyDescent="0.2">
      <c r="B25" s="24"/>
    </row>
    <row r="26" spans="1:12" x14ac:dyDescent="0.2">
      <c r="B26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opLeftCell="A13" workbookViewId="0">
      <selection activeCell="A14" sqref="A14:H30"/>
    </sheetView>
  </sheetViews>
  <sheetFormatPr defaultRowHeight="15" x14ac:dyDescent="0.25"/>
  <cols>
    <col min="1" max="1" width="38.7109375" bestFit="1" customWidth="1"/>
    <col min="2" max="2" width="11" bestFit="1" customWidth="1"/>
    <col min="3" max="3" width="12.7109375" bestFit="1" customWidth="1"/>
    <col min="4" max="4" width="28" bestFit="1" customWidth="1"/>
    <col min="5" max="5" width="11.5703125" customWidth="1"/>
    <col min="6" max="6" width="15" bestFit="1" customWidth="1"/>
    <col min="7" max="7" width="25.28515625" bestFit="1" customWidth="1"/>
    <col min="8" max="8" width="14.5703125" customWidth="1"/>
    <col min="9" max="9" width="16.7109375" customWidth="1"/>
  </cols>
  <sheetData>
    <row r="1" spans="1:9" x14ac:dyDescent="0.25">
      <c r="A1" s="8" t="s">
        <v>18</v>
      </c>
      <c r="B1" s="3"/>
      <c r="C1" s="3"/>
      <c r="D1" s="1"/>
    </row>
    <row r="2" spans="1:9" ht="15.75" thickBot="1" x14ac:dyDescent="0.3">
      <c r="A2" s="5"/>
      <c r="B2" s="3"/>
      <c r="C2" s="3"/>
    </row>
    <row r="3" spans="1:9" x14ac:dyDescent="0.25">
      <c r="A3" s="9" t="s">
        <v>19</v>
      </c>
      <c r="B3" s="3"/>
      <c r="C3" s="3"/>
    </row>
    <row r="4" spans="1:9" x14ac:dyDescent="0.25">
      <c r="A4" s="10" t="s">
        <v>20</v>
      </c>
      <c r="B4" s="3"/>
      <c r="C4" s="3"/>
    </row>
    <row r="5" spans="1:9" ht="15.75" thickBot="1" x14ac:dyDescent="0.3">
      <c r="A5" s="132" t="s">
        <v>21</v>
      </c>
      <c r="B5" s="3"/>
      <c r="C5" s="3" t="s">
        <v>22</v>
      </c>
    </row>
    <row r="6" spans="1:9" ht="15.75" thickBot="1" x14ac:dyDescent="0.3">
      <c r="A6" s="133"/>
      <c r="B6" s="3"/>
      <c r="C6" s="3"/>
    </row>
    <row r="7" spans="1:9" x14ac:dyDescent="0.25">
      <c r="A7" s="11" t="s">
        <v>23</v>
      </c>
      <c r="B7" s="3"/>
      <c r="C7" s="3"/>
    </row>
    <row r="8" spans="1:9" ht="15.75" thickBot="1" x14ac:dyDescent="0.3">
      <c r="A8" s="132" t="s">
        <v>24</v>
      </c>
      <c r="B8" s="3"/>
      <c r="C8" s="3"/>
    </row>
    <row r="9" spans="1:9" ht="15.75" thickBot="1" x14ac:dyDescent="0.3">
      <c r="A9" s="5"/>
      <c r="B9" s="3"/>
      <c r="C9" s="3"/>
      <c r="D9" s="100"/>
    </row>
    <row r="10" spans="1:9" x14ac:dyDescent="0.25">
      <c r="A10" s="134" t="s">
        <v>27</v>
      </c>
      <c r="B10" s="135"/>
      <c r="C10" s="135"/>
      <c r="D10" s="136"/>
    </row>
    <row r="11" spans="1:9" ht="15.75" thickBot="1" x14ac:dyDescent="0.3">
      <c r="A11" s="137" t="s">
        <v>195</v>
      </c>
      <c r="B11" s="138"/>
      <c r="C11" s="138"/>
      <c r="D11" s="139"/>
    </row>
    <row r="12" spans="1:9" ht="15.75" thickBot="1" x14ac:dyDescent="0.3">
      <c r="A12" s="7"/>
      <c r="B12" s="7"/>
      <c r="C12" s="7"/>
      <c r="D12" s="7"/>
      <c r="E12" s="7"/>
      <c r="F12" s="7"/>
      <c r="G12" s="7"/>
      <c r="H12" s="7"/>
      <c r="I12" s="151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26.25" x14ac:dyDescent="0.25">
      <c r="A14" s="35" t="str">
        <f>+'1-Serie uit 0-lijst'!A1</f>
        <v>MiSeq Exp 250</v>
      </c>
      <c r="B14" s="47" t="s">
        <v>36</v>
      </c>
      <c r="C14" s="3"/>
      <c r="D14" s="3"/>
      <c r="E14" s="43" t="s">
        <v>197</v>
      </c>
      <c r="F14" s="3"/>
      <c r="G14" s="3"/>
      <c r="H14" s="3"/>
      <c r="I14" s="3"/>
    </row>
    <row r="15" spans="1:9" ht="26.25" x14ac:dyDescent="0.25">
      <c r="A15" s="36" t="s">
        <v>28</v>
      </c>
      <c r="B15" s="37" t="s">
        <v>25</v>
      </c>
      <c r="C15" s="36" t="s">
        <v>29</v>
      </c>
      <c r="D15" s="36" t="s">
        <v>30</v>
      </c>
      <c r="E15" s="36" t="s">
        <v>31</v>
      </c>
      <c r="F15" s="36" t="s">
        <v>32</v>
      </c>
      <c r="G15" s="83" t="s">
        <v>26</v>
      </c>
      <c r="H15" s="37" t="s">
        <v>27</v>
      </c>
    </row>
    <row r="16" spans="1:9" x14ac:dyDescent="0.25">
      <c r="A16" s="40" t="str">
        <f>+'7-Berekening mengverh. captures'!B16</f>
        <v>CMv15</v>
      </c>
      <c r="B16" s="38"/>
      <c r="C16" s="42"/>
      <c r="D16" s="41" t="e">
        <f t="shared" ref="D16:D18" si="0">(B16*1000)*((10^6)/1)*(1/660)*(1/C16)</f>
        <v>#DIV/0!</v>
      </c>
      <c r="E16" s="45">
        <v>10</v>
      </c>
      <c r="F16" s="39" t="e">
        <f t="shared" ref="F16:F18" si="1">((D16*E16)/50000)-E16</f>
        <v>#DIV/0!</v>
      </c>
      <c r="G16" s="102">
        <f>+'7-Berekening mengverh. captures'!B21</f>
        <v>0</v>
      </c>
      <c r="H16" s="101"/>
    </row>
    <row r="17" spans="1:8" x14ac:dyDescent="0.25">
      <c r="A17" s="40" t="str">
        <f>+'7-Berekening mengverh. captures'!C16</f>
        <v>SCDv6</v>
      </c>
      <c r="B17" s="38">
        <v>62.6</v>
      </c>
      <c r="C17" s="42">
        <v>368</v>
      </c>
      <c r="D17" s="41">
        <f t="shared" si="0"/>
        <v>257740.44795783923</v>
      </c>
      <c r="E17" s="45">
        <v>10</v>
      </c>
      <c r="F17" s="39">
        <f t="shared" si="1"/>
        <v>41.548089591567852</v>
      </c>
      <c r="G17" s="102">
        <f>+'7-Berekening mengverh. captures'!C21</f>
        <v>0</v>
      </c>
      <c r="H17" s="84"/>
    </row>
    <row r="18" spans="1:8" x14ac:dyDescent="0.25">
      <c r="A18" s="40" t="str">
        <f>+'7-Berekening mengverh. captures'!D16</f>
        <v>MBSv4</v>
      </c>
      <c r="B18" s="38"/>
      <c r="C18" s="42"/>
      <c r="D18" s="41" t="e">
        <f t="shared" si="0"/>
        <v>#DIV/0!</v>
      </c>
      <c r="E18" s="45">
        <v>10</v>
      </c>
      <c r="F18" s="39" t="e">
        <f t="shared" si="1"/>
        <v>#DIV/0!</v>
      </c>
      <c r="G18" s="102">
        <f>+'7-Berekening mengverh. captures'!D21</f>
        <v>0</v>
      </c>
      <c r="H18" s="84"/>
    </row>
    <row r="19" spans="1:8" x14ac:dyDescent="0.25">
      <c r="A19" s="40" t="str">
        <f>+'7-Berekening mengverh. captures'!E16</f>
        <v>AGPv5/VMv4/PPv4</v>
      </c>
      <c r="B19" s="38"/>
      <c r="C19" s="42"/>
      <c r="D19" s="41" t="e">
        <f t="shared" ref="D19:D23" si="2">(B19*1000)*((10^6)/1)*(1/660)*(1/C19)</f>
        <v>#DIV/0!</v>
      </c>
      <c r="E19" s="45">
        <v>10</v>
      </c>
      <c r="F19" s="39" t="e">
        <f t="shared" ref="F19:F20" si="3">((D19*E19)/50000)-E19</f>
        <v>#DIV/0!</v>
      </c>
      <c r="G19" s="102">
        <f>+'7-Berekening mengverh. captures'!E21</f>
        <v>0</v>
      </c>
      <c r="H19" s="84"/>
    </row>
    <row r="20" spans="1:8" x14ac:dyDescent="0.25">
      <c r="A20" s="40" t="str">
        <f>+'7-Berekening mengverh. captures'!F16</f>
        <v>LYMPHv4</v>
      </c>
      <c r="B20" s="38"/>
      <c r="C20" s="42"/>
      <c r="D20" s="41" t="e">
        <f t="shared" si="2"/>
        <v>#DIV/0!</v>
      </c>
      <c r="E20" s="45">
        <v>10</v>
      </c>
      <c r="F20" s="39" t="e">
        <f t="shared" si="3"/>
        <v>#DIV/0!</v>
      </c>
      <c r="G20" s="102">
        <f>+'7-Berekening mengverh. captures'!F21</f>
        <v>0</v>
      </c>
      <c r="H20" s="84"/>
    </row>
    <row r="21" spans="1:8" x14ac:dyDescent="0.25">
      <c r="A21" s="278" t="str">
        <f>+'7-Berekening mengverh. captures'!G16</f>
        <v>SOv2*</v>
      </c>
      <c r="B21" s="38"/>
      <c r="C21" s="42"/>
      <c r="D21" s="41" t="e">
        <f t="shared" si="2"/>
        <v>#DIV/0!</v>
      </c>
      <c r="E21" s="45">
        <v>10</v>
      </c>
      <c r="F21" s="39" t="e">
        <f t="shared" ref="F21:F23" si="4">((D21*E21)/50000)-E21</f>
        <v>#DIV/0!</v>
      </c>
      <c r="G21" s="102">
        <f>+'7-Berekening mengverh. captures'!G21</f>
        <v>0</v>
      </c>
      <c r="H21" s="3"/>
    </row>
    <row r="22" spans="1:8" x14ac:dyDescent="0.25">
      <c r="A22" s="279" t="str">
        <f>+'7-Berekening mengverh. captures'!H16</f>
        <v>COWv2*</v>
      </c>
      <c r="B22" s="38"/>
      <c r="C22" s="42"/>
      <c r="D22" s="41" t="e">
        <f t="shared" si="2"/>
        <v>#DIV/0!</v>
      </c>
      <c r="E22" s="45">
        <v>10</v>
      </c>
      <c r="F22" s="39" t="e">
        <f t="shared" si="4"/>
        <v>#DIV/0!</v>
      </c>
      <c r="G22" s="102">
        <f>+'7-Berekening mengverh. captures'!H21</f>
        <v>0</v>
      </c>
      <c r="H22" s="3"/>
    </row>
    <row r="23" spans="1:8" x14ac:dyDescent="0.25">
      <c r="A23" s="40" t="str">
        <f>+'7-Berekening mengverh. captures'!I16</f>
        <v>BHv3</v>
      </c>
      <c r="B23" s="38"/>
      <c r="C23" s="42"/>
      <c r="D23" s="41" t="e">
        <f t="shared" si="2"/>
        <v>#DIV/0!</v>
      </c>
      <c r="E23" s="45">
        <v>10</v>
      </c>
      <c r="F23" s="39" t="e">
        <f t="shared" si="4"/>
        <v>#DIV/0!</v>
      </c>
      <c r="G23" s="102">
        <f>+'7-Berekening mengverh. captures'!I21</f>
        <v>0</v>
      </c>
    </row>
    <row r="24" spans="1:8" x14ac:dyDescent="0.25">
      <c r="A24" s="40" t="str">
        <f>+'7-Berekening mengverh. captures'!J16</f>
        <v>PCOv2</v>
      </c>
      <c r="B24" s="38"/>
      <c r="C24" s="42"/>
      <c r="D24" s="41" t="e">
        <f t="shared" ref="D24:D25" si="5">(B24*1000)*((10^6)/1)*(1/660)*(1/C24)</f>
        <v>#DIV/0!</v>
      </c>
      <c r="E24" s="45">
        <v>10</v>
      </c>
      <c r="F24" s="39" t="e">
        <f t="shared" ref="F24:F25" si="6">((D24*E24)/50000)-E24</f>
        <v>#DIV/0!</v>
      </c>
      <c r="G24" s="102">
        <f>+'7-Berekening mengverh. captures'!J21</f>
        <v>0</v>
      </c>
    </row>
    <row r="25" spans="1:8" x14ac:dyDescent="0.25">
      <c r="A25" s="40" t="str">
        <f>+'7-Berekening mengverh. captures'!K16</f>
        <v>CHCv1</v>
      </c>
      <c r="B25" s="38"/>
      <c r="C25" s="42"/>
      <c r="D25" s="41" t="e">
        <f t="shared" si="5"/>
        <v>#DIV/0!</v>
      </c>
      <c r="E25" s="45">
        <v>10</v>
      </c>
      <c r="F25" s="39" t="e">
        <f t="shared" si="6"/>
        <v>#DIV/0!</v>
      </c>
      <c r="G25" s="102">
        <f>+'7-Berekening mengverh. captures'!K21</f>
        <v>0</v>
      </c>
    </row>
    <row r="26" spans="1:8" x14ac:dyDescent="0.25">
      <c r="A26" s="40" t="str">
        <f>+'7-Berekening mengverh. captures'!L16</f>
        <v>NEUROv4</v>
      </c>
      <c r="B26" s="131"/>
      <c r="C26" s="44"/>
      <c r="D26" s="41" t="e">
        <f t="shared" ref="D26" si="7">(B26*1000)*((10^6)/1)*(1/660)*(1/C26)</f>
        <v>#DIV/0!</v>
      </c>
      <c r="E26" s="46">
        <v>10</v>
      </c>
      <c r="F26" s="39" t="e">
        <f t="shared" ref="F26" si="8">((D26*E26)/50000)-E26</f>
        <v>#DIV/0!</v>
      </c>
      <c r="G26" s="102">
        <f>+'7-Berekening mengverh. captures'!L21</f>
        <v>0</v>
      </c>
    </row>
    <row r="28" spans="1:8" x14ac:dyDescent="0.25">
      <c r="A28" s="24" t="s">
        <v>231</v>
      </c>
      <c r="B28" s="18"/>
      <c r="C28" s="94"/>
      <c r="E28" s="91"/>
    </row>
    <row r="29" spans="1:8" x14ac:dyDescent="0.25">
      <c r="A29" s="24" t="s">
        <v>232</v>
      </c>
      <c r="B29" s="24"/>
      <c r="C29" s="18"/>
      <c r="D29" s="18"/>
      <c r="E29" s="18"/>
      <c r="F29" s="18"/>
      <c r="G29" s="18"/>
    </row>
    <row r="30" spans="1:8" x14ac:dyDescent="0.25">
      <c r="A30" s="18"/>
      <c r="B30" s="24"/>
      <c r="C30" s="18"/>
      <c r="D30" s="18"/>
      <c r="E30" s="18"/>
      <c r="F30" s="18"/>
      <c r="G30" s="18"/>
    </row>
    <row r="31" spans="1:8" x14ac:dyDescent="0.25">
      <c r="A31" s="18"/>
      <c r="B31" s="24"/>
      <c r="C31" s="18"/>
      <c r="D31" s="18"/>
      <c r="E31" s="18"/>
      <c r="F31" s="18"/>
      <c r="G31" s="18"/>
    </row>
  </sheetData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1-Serie uit 0-lijst</vt:lpstr>
      <vt:lpstr>2-DNA voor shearen</vt:lpstr>
      <vt:lpstr>4-Overpipetteren naar snapcap</vt:lpstr>
      <vt:lpstr>5-Library met Index</vt:lpstr>
      <vt:lpstr>6-Indeling van de capture</vt:lpstr>
      <vt:lpstr>7-Berekening mengverh. captures</vt:lpstr>
      <vt:lpstr>8-MiSeq</vt:lpstr>
      <vt:lpstr>'2-DNA voor shearen'!Afdrukbereik</vt:lpstr>
      <vt:lpstr>'5-Library met Index'!Afdrukbereik</vt:lpstr>
    </vt:vector>
  </TitlesOfParts>
  <Company>AMC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K.N. de Groot</dc:creator>
  <cp:lastModifiedBy>D. Groot</cp:lastModifiedBy>
  <cp:lastPrinted>2017-09-15T13:21:02Z</cp:lastPrinted>
  <dcterms:created xsi:type="dcterms:W3CDTF">2013-12-10T13:58:38Z</dcterms:created>
  <dcterms:modified xsi:type="dcterms:W3CDTF">2017-09-21T06:20:29Z</dcterms:modified>
</cp:coreProperties>
</file>