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hab\Documents\Dev\B11\"/>
    </mc:Choice>
  </mc:AlternateContent>
  <bookViews>
    <workbookView xWindow="0" yWindow="0" windowWidth="19200" windowHeight="8280" activeTab="2"/>
  </bookViews>
  <sheets>
    <sheet name="Cycles" sheetId="1" r:id="rId1"/>
    <sheet name="Ark2" sheetId="2" r:id="rId2"/>
    <sheet name="Ark3" sheetId="3" r:id="rId3"/>
  </sheets>
  <definedNames>
    <definedName name="solver_adj" localSheetId="2" hidden="1">'Ark3'!$B$4:$AA$13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'Ark3'!$B$16:$AA$16</definedName>
    <definedName name="solver_lhs2" localSheetId="2" hidden="1">'Ark3'!$B$18:$AA$18</definedName>
    <definedName name="solver_lhs3" localSheetId="2" hidden="1">'Ark3'!$B$4:$AA$13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'Ark3'!$C$1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hs1" localSheetId="2" hidden="1">'Ark3'!$B$17:$AA$17</definedName>
    <definedName name="solver_rhs2" localSheetId="2" hidden="1">'Ark3'!$B$19:$AA$19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8" i="3"/>
  <c r="C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6" i="3"/>
  <c r="F29" i="2"/>
  <c r="E29" i="2"/>
  <c r="D29" i="2"/>
  <c r="C29" i="2"/>
  <c r="B29" i="2"/>
  <c r="J3" i="1"/>
  <c r="D9" i="1"/>
  <c r="D10" i="1"/>
  <c r="D11" i="1"/>
  <c r="D12" i="1"/>
  <c r="D13" i="1"/>
  <c r="E13" i="1" s="1"/>
  <c r="F13" i="1" s="1"/>
  <c r="D6" i="1"/>
  <c r="J2" i="1" s="1"/>
  <c r="D5" i="1"/>
  <c r="D4" i="1"/>
  <c r="D3" i="1"/>
  <c r="D2" i="1"/>
  <c r="L16" i="1"/>
  <c r="L18" i="1" s="1"/>
  <c r="L15" i="1"/>
  <c r="L17" i="1" s="1"/>
  <c r="K2" i="1" l="1"/>
  <c r="E6" i="1" s="1"/>
  <c r="F6" i="1" s="1"/>
  <c r="K3" i="1"/>
  <c r="E10" i="1" l="1"/>
  <c r="F10" i="1" s="1"/>
  <c r="E4" i="1"/>
  <c r="F4" i="1" s="1"/>
  <c r="E3" i="1"/>
  <c r="F3" i="1" s="1"/>
  <c r="E9" i="1"/>
  <c r="F9" i="1" s="1"/>
  <c r="E5" i="1"/>
  <c r="F5" i="1" s="1"/>
  <c r="E11" i="1"/>
  <c r="F11" i="1" s="1"/>
  <c r="E12" i="1"/>
  <c r="F12" i="1" s="1"/>
  <c r="E2" i="1"/>
  <c r="F2" i="1" s="1"/>
</calcChain>
</file>

<file path=xl/sharedStrings.xml><?xml version="1.0" encoding="utf-8"?>
<sst xmlns="http://schemas.openxmlformats.org/spreadsheetml/2006/main" count="104" uniqueCount="51">
  <si>
    <t>Parameter list</t>
  </si>
  <si>
    <t>Optimal v</t>
  </si>
  <si>
    <t>Optimal m</t>
  </si>
  <si>
    <t>V count</t>
  </si>
  <si>
    <t>M count</t>
  </si>
  <si>
    <t>Calculations</t>
  </si>
  <si>
    <t>H1 events</t>
  </si>
  <si>
    <t>H1 optimal v</t>
  </si>
  <si>
    <t>H1 optimal m</t>
  </si>
  <si>
    <t>H1 av m</t>
  </si>
  <si>
    <t>H1 av v</t>
  </si>
  <si>
    <t>Name</t>
  </si>
  <si>
    <t>Role</t>
  </si>
  <si>
    <t>Lead</t>
  </si>
  <si>
    <t>HST</t>
  </si>
  <si>
    <t>Available</t>
  </si>
  <si>
    <t>Necessary</t>
  </si>
  <si>
    <t>Scaling</t>
  </si>
  <si>
    <t>LHH</t>
  </si>
  <si>
    <t>CAK</t>
  </si>
  <si>
    <t>Freq pref</t>
  </si>
  <si>
    <t>Cycle pref</t>
  </si>
  <si>
    <t>Freq adj</t>
  </si>
  <si>
    <t>Cycle adj</t>
  </si>
  <si>
    <t>JV</t>
  </si>
  <si>
    <t>MH</t>
  </si>
  <si>
    <t>MD</t>
  </si>
  <si>
    <t>AK</t>
  </si>
  <si>
    <t>SS</t>
  </si>
  <si>
    <t>Weeks in period</t>
  </si>
  <si>
    <t>ABH</t>
  </si>
  <si>
    <t>JZ</t>
  </si>
  <si>
    <t>Date</t>
  </si>
  <si>
    <t>lead_HST</t>
  </si>
  <si>
    <t>lead_LHH</t>
  </si>
  <si>
    <t>lead_CAK</t>
  </si>
  <si>
    <t>lead_JV</t>
  </si>
  <si>
    <t>lead_JZ</t>
  </si>
  <si>
    <t>ctr</t>
  </si>
  <si>
    <t>=</t>
  </si>
  <si>
    <t>&lt;=</t>
  </si>
  <si>
    <t>total_lead</t>
  </si>
  <si>
    <t>equals</t>
  </si>
  <si>
    <t>Objective value</t>
  </si>
  <si>
    <t>Fulfill roles</t>
  </si>
  <si>
    <t>md_MH</t>
  </si>
  <si>
    <t>md_AK</t>
  </si>
  <si>
    <t>md_SS</t>
  </si>
  <si>
    <t>md_AH</t>
  </si>
  <si>
    <t>md_JZ</t>
  </si>
  <si>
    <t>total_md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</si>
</sst>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69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2" borderId="1" xfId="1"/>
    <xf numFmtId="0" fontId="0" fillId="0" borderId="0" xfId="0" quotePrefix="1"/>
  </cellXfs>
  <cellStyles count="2">
    <cellStyle name="Beregning" xfId="1" builtinId="22"/>
    <cellStyle name="Normal" xfId="0" builtinId="0"/>
  </cellStyles>
  <dxfs count="8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1" displayName="Tabell1" ref="A1:F6" totalsRowShown="0">
  <autoFilter ref="A1:F6"/>
  <tableColumns count="6">
    <tableColumn id="1" name="Name"/>
    <tableColumn id="3" name="Role"/>
    <tableColumn id="4" name="Cycle pref"/>
    <tableColumn id="5" name="Freq pref" dataDxfId="6">
      <calculatedColumnFormula>IF(Tabell1[[#This Row],[Cycle pref]]&gt;0,$I$20/Tabell1[[#This Row],[Cycle pref]],"")</calculatedColumnFormula>
    </tableColumn>
    <tableColumn id="6" name="Freq adj" dataDxfId="5">
      <calculatedColumnFormula>IF(Tabell1[[#This Row],[Cycle pref]]&gt;0,Tabell1[[#This Row],[Freq pref]]*$K$2,"")</calculatedColumnFormula>
    </tableColumn>
    <tableColumn id="7" name="Cycle adj" dataDxfId="4">
      <calculatedColumnFormula>IF(Tabell1[[#This Row],[Cycle pref]]&gt;0,$I$20/Tabell1[[#This Row],[Freq adj]],"")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l2" displayName="Tabell2" ref="H1:K3" totalsRowShown="0">
  <autoFilter ref="H1:K3"/>
  <tableColumns count="4">
    <tableColumn id="1" name="Role"/>
    <tableColumn id="3" name="Necessary"/>
    <tableColumn id="2" name="Available" dataDxfId="0">
      <calculatedColumnFormula>SUMIF(Tabell1[Role],Tabell2[Role],Tabell1[Freq pref])</calculatedColumnFormula>
    </tableColumn>
    <tableColumn id="4" name="Scaling" dataDxfId="7">
      <calculatedColumnFormula>Tabell2[Necessary]/Tabell2[Available]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ell4" displayName="Tabell4" ref="A8:F13" totalsRowShown="0">
  <autoFilter ref="A8:F13"/>
  <tableColumns count="6">
    <tableColumn id="1" name="Name"/>
    <tableColumn id="2" name="Role"/>
    <tableColumn id="3" name="Cycle pref"/>
    <tableColumn id="4" name="Freq pref" dataDxfId="3">
      <calculatedColumnFormula>IF(Tabell4[[#This Row],[Cycle pref]]&gt;0,$I$20/Tabell4[[#This Row],[Cycle pref]],"")</calculatedColumnFormula>
    </tableColumn>
    <tableColumn id="5" name="Freq adj" dataDxfId="2">
      <calculatedColumnFormula>IF(Tabell4[[#This Row],[Cycle pref]]&gt;0,Tabell4[[#This Row],[Freq pref]]*$K$2,"")</calculatedColumnFormula>
    </tableColumn>
    <tableColumn id="6" name="Cycle adj" dataDxfId="1">
      <calculatedColumnFormula>IF(Tabell4[[#This Row],[Cycle pref]]&gt;0,$I$20/Tabell4[[#This Row],[Freq adj]],"")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14" sqref="C14"/>
    </sheetView>
  </sheetViews>
  <sheetFormatPr baseColWidth="10" defaultRowHeight="15.5" x14ac:dyDescent="0.35"/>
  <cols>
    <col min="3" max="3" width="11.6640625" bestFit="1" customWidth="1"/>
    <col min="4" max="4" width="11" bestFit="1" customWidth="1"/>
    <col min="5" max="5" width="10.4140625" customWidth="1"/>
  </cols>
  <sheetData>
    <row r="1" spans="1:12" x14ac:dyDescent="0.35">
      <c r="A1" t="s">
        <v>11</v>
      </c>
      <c r="B1" t="s">
        <v>12</v>
      </c>
      <c r="C1" t="s">
        <v>21</v>
      </c>
      <c r="D1" t="s">
        <v>20</v>
      </c>
      <c r="E1" t="s">
        <v>22</v>
      </c>
      <c r="F1" t="s">
        <v>23</v>
      </c>
      <c r="H1" t="s">
        <v>12</v>
      </c>
      <c r="I1" t="s">
        <v>16</v>
      </c>
      <c r="J1" t="s">
        <v>15</v>
      </c>
      <c r="K1" t="s">
        <v>17</v>
      </c>
    </row>
    <row r="2" spans="1:12" x14ac:dyDescent="0.35">
      <c r="A2" t="s">
        <v>14</v>
      </c>
      <c r="B2" t="s">
        <v>13</v>
      </c>
      <c r="C2">
        <v>4</v>
      </c>
      <c r="D2" s="2">
        <f>IF(Tabell1[[#This Row],[Cycle pref]]&gt;0,$I$20/Tabell1[[#This Row],[Cycle pref]],"")</f>
        <v>6.5</v>
      </c>
      <c r="E2" s="2">
        <f>IF(Tabell1[[#This Row],[Cycle pref]]&gt;0,Tabell1[[#This Row],[Freq pref]]*$K$2,"")</f>
        <v>8.275862068965516</v>
      </c>
      <c r="F2" s="2">
        <f>IF(Tabell1[[#This Row],[Cycle pref]]&gt;0,$I$20/Tabell1[[#This Row],[Freq adj]],"")</f>
        <v>3.1416666666666671</v>
      </c>
      <c r="H2" t="s">
        <v>13</v>
      </c>
      <c r="I2">
        <v>30</v>
      </c>
      <c r="J2">
        <f>SUMIF(Tabell1[Role],Tabell2[Role],Tabell1[Freq pref])</f>
        <v>23.5625</v>
      </c>
      <c r="K2" s="1">
        <f>Tabell2[Necessary]/Tabell2[Available]</f>
        <v>1.273209549071618</v>
      </c>
    </row>
    <row r="3" spans="1:12" x14ac:dyDescent="0.35">
      <c r="A3" t="s">
        <v>18</v>
      </c>
      <c r="B3" t="s">
        <v>13</v>
      </c>
      <c r="C3">
        <v>8</v>
      </c>
      <c r="D3" s="2">
        <f>IF(Tabell1[[#This Row],[Cycle pref]]&gt;0,$I$20/Tabell1[[#This Row],[Cycle pref]],"")</f>
        <v>3.25</v>
      </c>
      <c r="E3" s="2">
        <f>IF(Tabell1[[#This Row],[Cycle pref]]&gt;0,Tabell1[[#This Row],[Freq pref]]*$K$2,"")</f>
        <v>4.137931034482758</v>
      </c>
      <c r="F3" s="2">
        <f>IF(Tabell1[[#This Row],[Cycle pref]]&gt;0,$I$20/Tabell1[[#This Row],[Freq adj]],"")</f>
        <v>6.2833333333333341</v>
      </c>
      <c r="H3" t="s">
        <v>26</v>
      </c>
      <c r="I3">
        <v>30</v>
      </c>
      <c r="J3">
        <f>SUMIF(Tabell4[Role],Tabell2[Role],Tabell4[Freq pref])</f>
        <v>30.0625</v>
      </c>
      <c r="K3" s="1">
        <f>Tabell2[Necessary]/Tabell2[Available]</f>
        <v>0.99792099792099798</v>
      </c>
    </row>
    <row r="4" spans="1:12" x14ac:dyDescent="0.35">
      <c r="A4" t="s">
        <v>19</v>
      </c>
      <c r="B4" t="s">
        <v>13</v>
      </c>
      <c r="C4">
        <v>4</v>
      </c>
      <c r="D4" s="2">
        <f>IF(Tabell1[[#This Row],[Cycle pref]]&gt;0,$I$20/Tabell1[[#This Row],[Cycle pref]],"")</f>
        <v>6.5</v>
      </c>
      <c r="E4" s="2">
        <f>IF(Tabell1[[#This Row],[Cycle pref]]&gt;0,Tabell1[[#This Row],[Freq pref]]*$K$2,"")</f>
        <v>8.275862068965516</v>
      </c>
      <c r="F4" s="2">
        <f>IF(Tabell1[[#This Row],[Cycle pref]]&gt;0,$I$20/Tabell1[[#This Row],[Freq adj]],"")</f>
        <v>3.1416666666666671</v>
      </c>
    </row>
    <row r="5" spans="1:12" x14ac:dyDescent="0.35">
      <c r="A5" t="s">
        <v>24</v>
      </c>
      <c r="B5" t="s">
        <v>13</v>
      </c>
      <c r="C5">
        <v>4</v>
      </c>
      <c r="D5" s="2">
        <f>IF(Tabell1[[#This Row],[Cycle pref]]&gt;0,$I$20/Tabell1[[#This Row],[Cycle pref]],"")</f>
        <v>6.5</v>
      </c>
      <c r="E5" s="2">
        <f>IF(Tabell1[[#This Row],[Cycle pref]]&gt;0,Tabell1[[#This Row],[Freq pref]]*$K$2,"")</f>
        <v>8.275862068965516</v>
      </c>
      <c r="F5" s="2">
        <f>IF(Tabell1[[#This Row],[Cycle pref]]&gt;0,$I$20/Tabell1[[#This Row],[Freq adj]],"")</f>
        <v>3.1416666666666671</v>
      </c>
    </row>
    <row r="6" spans="1:12" x14ac:dyDescent="0.35">
      <c r="A6" t="s">
        <v>31</v>
      </c>
      <c r="B6" t="s">
        <v>13</v>
      </c>
      <c r="C6">
        <v>32</v>
      </c>
      <c r="D6" s="2">
        <f>IF(Tabell1[[#This Row],[Cycle pref]]&gt;0,$I$20/Tabell1[[#This Row],[Cycle pref]],"")</f>
        <v>0.8125</v>
      </c>
      <c r="E6" s="2">
        <f>IF(Tabell1[[#This Row],[Cycle pref]]&gt;0,Tabell1[[#This Row],[Freq pref]]*$K$2,"")</f>
        <v>1.0344827586206895</v>
      </c>
      <c r="F6" s="2">
        <f>IF(Tabell1[[#This Row],[Cycle pref]]&gt;0,$I$20/Tabell1[[#This Row],[Freq adj]],"")</f>
        <v>25.133333333333336</v>
      </c>
    </row>
    <row r="7" spans="1:12" x14ac:dyDescent="0.35">
      <c r="D7" s="2"/>
      <c r="F7" s="2"/>
    </row>
    <row r="8" spans="1:12" x14ac:dyDescent="0.35">
      <c r="A8" t="s">
        <v>11</v>
      </c>
      <c r="B8" t="s">
        <v>12</v>
      </c>
      <c r="C8" t="s">
        <v>21</v>
      </c>
      <c r="D8" t="s">
        <v>20</v>
      </c>
      <c r="E8" t="s">
        <v>22</v>
      </c>
      <c r="F8" t="s">
        <v>23</v>
      </c>
    </row>
    <row r="9" spans="1:12" x14ac:dyDescent="0.35">
      <c r="A9" t="s">
        <v>25</v>
      </c>
      <c r="B9" t="s">
        <v>26</v>
      </c>
      <c r="C9">
        <v>2</v>
      </c>
      <c r="D9" s="2">
        <f>IF(Tabell4[[#This Row],[Cycle pref]]&gt;0,$I$20/Tabell4[[#This Row],[Cycle pref]],"")</f>
        <v>13</v>
      </c>
      <c r="E9" s="2">
        <f>IF(Tabell4[[#This Row],[Cycle pref]]&gt;0,Tabell4[[#This Row],[Freq pref]]*$K$2,"")</f>
        <v>16.551724137931032</v>
      </c>
      <c r="F9" s="2">
        <f>IF(Tabell4[[#This Row],[Cycle pref]]&gt;0,$I$20/Tabell4[[#This Row],[Freq adj]],"")</f>
        <v>1.5708333333333335</v>
      </c>
    </row>
    <row r="10" spans="1:12" x14ac:dyDescent="0.35">
      <c r="A10" t="s">
        <v>27</v>
      </c>
      <c r="B10" t="s">
        <v>26</v>
      </c>
      <c r="C10">
        <v>4</v>
      </c>
      <c r="D10" s="2">
        <f>IF(Tabell4[[#This Row],[Cycle pref]]&gt;0,$I$20/Tabell4[[#This Row],[Cycle pref]],"")</f>
        <v>6.5</v>
      </c>
      <c r="E10" s="2">
        <f>IF(Tabell4[[#This Row],[Cycle pref]]&gt;0,Tabell4[[#This Row],[Freq pref]]*$K$2,"")</f>
        <v>8.275862068965516</v>
      </c>
      <c r="F10" s="2">
        <f>IF(Tabell4[[#This Row],[Cycle pref]]&gt;0,$I$20/Tabell4[[#This Row],[Freq adj]],"")</f>
        <v>3.1416666666666671</v>
      </c>
    </row>
    <row r="11" spans="1:12" x14ac:dyDescent="0.35">
      <c r="A11" t="s">
        <v>28</v>
      </c>
      <c r="B11" t="s">
        <v>26</v>
      </c>
      <c r="C11">
        <v>4</v>
      </c>
      <c r="D11" s="2">
        <f>IF(Tabell4[[#This Row],[Cycle pref]]&gt;0,$I$20/Tabell4[[#This Row],[Cycle pref]],"")</f>
        <v>6.5</v>
      </c>
      <c r="E11" s="2">
        <f>IF(Tabell4[[#This Row],[Cycle pref]]&gt;0,Tabell4[[#This Row],[Freq pref]]*$K$2,"")</f>
        <v>8.275862068965516</v>
      </c>
      <c r="F11" s="2">
        <f>IF(Tabell4[[#This Row],[Cycle pref]]&gt;0,$I$20/Tabell4[[#This Row],[Freq adj]],"")</f>
        <v>3.1416666666666671</v>
      </c>
    </row>
    <row r="12" spans="1:12" x14ac:dyDescent="0.35">
      <c r="A12" t="s">
        <v>30</v>
      </c>
      <c r="B12" t="s">
        <v>26</v>
      </c>
      <c r="C12">
        <v>8</v>
      </c>
      <c r="D12" s="2">
        <f>IF(Tabell4[[#This Row],[Cycle pref]]&gt;0,$I$20/Tabell4[[#This Row],[Cycle pref]],"")</f>
        <v>3.25</v>
      </c>
      <c r="E12" s="2">
        <f>IF(Tabell4[[#This Row],[Cycle pref]]&gt;0,Tabell4[[#This Row],[Freq pref]]*$K$2,"")</f>
        <v>4.137931034482758</v>
      </c>
      <c r="F12" s="2">
        <f>IF(Tabell4[[#This Row],[Cycle pref]]&gt;0,$I$20/Tabell4[[#This Row],[Freq adj]],"")</f>
        <v>6.2833333333333341</v>
      </c>
    </row>
    <row r="13" spans="1:12" x14ac:dyDescent="0.35">
      <c r="A13" t="s">
        <v>31</v>
      </c>
      <c r="B13" t="s">
        <v>26</v>
      </c>
      <c r="C13">
        <v>32</v>
      </c>
      <c r="D13" s="2">
        <f>IF(Tabell4[[#This Row],[Cycle pref]]&gt;0,$I$20/Tabell4[[#This Row],[Cycle pref]],"")</f>
        <v>0.8125</v>
      </c>
      <c r="E13" s="2">
        <f>IF(Tabell4[[#This Row],[Cycle pref]]&gt;0,Tabell4[[#This Row],[Freq pref]]*$K$2,"")</f>
        <v>1.0344827586206895</v>
      </c>
      <c r="F13" s="2">
        <f>IF(Tabell4[[#This Row],[Cycle pref]]&gt;0,$I$20/Tabell4[[#This Row],[Freq adj]],"")</f>
        <v>25.133333333333336</v>
      </c>
    </row>
    <row r="14" spans="1:12" x14ac:dyDescent="0.35">
      <c r="H14" t="s">
        <v>0</v>
      </c>
      <c r="K14" t="s">
        <v>5</v>
      </c>
    </row>
    <row r="15" spans="1:12" x14ac:dyDescent="0.35">
      <c r="H15" t="s">
        <v>6</v>
      </c>
      <c r="I15">
        <v>60</v>
      </c>
      <c r="K15" t="s">
        <v>7</v>
      </c>
      <c r="L15">
        <f>I15*I16</f>
        <v>300</v>
      </c>
    </row>
    <row r="16" spans="1:12" x14ac:dyDescent="0.35">
      <c r="H16" t="s">
        <v>1</v>
      </c>
      <c r="I16">
        <v>5</v>
      </c>
      <c r="K16" t="s">
        <v>8</v>
      </c>
      <c r="L16">
        <f>I15*I17</f>
        <v>300</v>
      </c>
    </row>
    <row r="17" spans="8:12" x14ac:dyDescent="0.35">
      <c r="H17" t="s">
        <v>2</v>
      </c>
      <c r="I17">
        <v>5</v>
      </c>
      <c r="K17" t="s">
        <v>10</v>
      </c>
      <c r="L17">
        <f>L15/I18</f>
        <v>10</v>
      </c>
    </row>
    <row r="18" spans="8:12" x14ac:dyDescent="0.35">
      <c r="H18" t="s">
        <v>3</v>
      </c>
      <c r="I18">
        <v>30</v>
      </c>
      <c r="K18" t="s">
        <v>9</v>
      </c>
      <c r="L18">
        <f>L16/I19</f>
        <v>15</v>
      </c>
    </row>
    <row r="19" spans="8:12" x14ac:dyDescent="0.35">
      <c r="H19" t="s">
        <v>4</v>
      </c>
      <c r="I19">
        <v>20</v>
      </c>
    </row>
    <row r="20" spans="8:12" x14ac:dyDescent="0.35">
      <c r="H20" t="s">
        <v>29</v>
      </c>
      <c r="I20">
        <v>26</v>
      </c>
    </row>
  </sheetData>
  <pageMargins left="0.7" right="0.7" top="0.75" bottom="0.75" header="0.3" footer="0.3"/>
  <ignoredErrors>
    <ignoredError sqref="J3" calculatedColumn="1"/>
  </ignoredErrors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2" sqref="B2"/>
    </sheetView>
  </sheetViews>
  <sheetFormatPr baseColWidth="10" defaultRowHeight="15.5" x14ac:dyDescent="0.35"/>
  <cols>
    <col min="8" max="8" width="1.75" bestFit="1" customWidth="1"/>
  </cols>
  <sheetData>
    <row r="1" spans="1:8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8" x14ac:dyDescent="0.35">
      <c r="A2" s="3">
        <v>43471</v>
      </c>
      <c r="B2" s="4"/>
      <c r="C2" s="4"/>
      <c r="D2" s="4"/>
      <c r="E2" s="4"/>
      <c r="F2" s="4"/>
      <c r="G2" s="5" t="s">
        <v>39</v>
      </c>
      <c r="H2">
        <v>1</v>
      </c>
    </row>
    <row r="3" spans="1:8" x14ac:dyDescent="0.35">
      <c r="A3" s="3">
        <v>43478</v>
      </c>
      <c r="B3" s="4"/>
      <c r="C3" s="4"/>
      <c r="D3" s="4"/>
      <c r="E3" s="4"/>
      <c r="F3" s="4"/>
      <c r="G3" s="5" t="s">
        <v>39</v>
      </c>
      <c r="H3">
        <v>1</v>
      </c>
    </row>
    <row r="4" spans="1:8" x14ac:dyDescent="0.35">
      <c r="A4" s="3">
        <v>43485</v>
      </c>
      <c r="B4" s="4"/>
      <c r="C4" s="4"/>
      <c r="D4" s="4"/>
      <c r="E4" s="4"/>
      <c r="F4" s="4"/>
      <c r="G4" s="5" t="s">
        <v>39</v>
      </c>
      <c r="H4">
        <v>1</v>
      </c>
    </row>
    <row r="5" spans="1:8" x14ac:dyDescent="0.35">
      <c r="A5" s="3">
        <v>43492</v>
      </c>
      <c r="B5" s="4"/>
      <c r="C5" s="4"/>
      <c r="D5" s="4"/>
      <c r="E5" s="4"/>
      <c r="F5" s="4"/>
      <c r="G5" s="5" t="s">
        <v>39</v>
      </c>
      <c r="H5">
        <v>1</v>
      </c>
    </row>
    <row r="6" spans="1:8" x14ac:dyDescent="0.35">
      <c r="A6" s="3">
        <v>43499</v>
      </c>
      <c r="B6" s="4"/>
      <c r="C6" s="4"/>
      <c r="D6" s="4"/>
      <c r="E6" s="4"/>
      <c r="F6" s="4"/>
      <c r="G6" s="5" t="s">
        <v>39</v>
      </c>
      <c r="H6">
        <v>1</v>
      </c>
    </row>
    <row r="7" spans="1:8" x14ac:dyDescent="0.35">
      <c r="A7" s="3">
        <v>43506</v>
      </c>
      <c r="B7" s="4"/>
      <c r="C7" s="4"/>
      <c r="D7" s="4"/>
      <c r="E7" s="4"/>
      <c r="F7" s="4"/>
      <c r="G7" s="5" t="s">
        <v>39</v>
      </c>
      <c r="H7">
        <v>1</v>
      </c>
    </row>
    <row r="8" spans="1:8" x14ac:dyDescent="0.35">
      <c r="A8" s="3">
        <v>43513</v>
      </c>
      <c r="B8" s="4"/>
      <c r="C8" s="4"/>
      <c r="D8" s="4"/>
      <c r="E8" s="4"/>
      <c r="F8" s="4"/>
      <c r="G8" s="5" t="s">
        <v>39</v>
      </c>
      <c r="H8">
        <v>1</v>
      </c>
    </row>
    <row r="9" spans="1:8" x14ac:dyDescent="0.35">
      <c r="A9" s="3">
        <v>43520</v>
      </c>
      <c r="B9" s="4"/>
      <c r="C9" s="4"/>
      <c r="D9" s="4"/>
      <c r="E9" s="4"/>
      <c r="F9" s="4"/>
      <c r="G9" s="5" t="s">
        <v>39</v>
      </c>
      <c r="H9">
        <v>1</v>
      </c>
    </row>
    <row r="10" spans="1:8" x14ac:dyDescent="0.35">
      <c r="A10" s="3">
        <v>43527</v>
      </c>
      <c r="B10" s="4"/>
      <c r="C10" s="4"/>
      <c r="D10" s="4"/>
      <c r="E10" s="4"/>
      <c r="F10" s="4"/>
      <c r="G10" s="5" t="s">
        <v>39</v>
      </c>
      <c r="H10">
        <v>1</v>
      </c>
    </row>
    <row r="11" spans="1:8" x14ac:dyDescent="0.35">
      <c r="A11" s="3">
        <v>43534</v>
      </c>
      <c r="B11" s="4"/>
      <c r="C11" s="4"/>
      <c r="D11" s="4"/>
      <c r="E11" s="4"/>
      <c r="F11" s="4"/>
      <c r="G11" s="5" t="s">
        <v>39</v>
      </c>
      <c r="H11">
        <v>1</v>
      </c>
    </row>
    <row r="12" spans="1:8" x14ac:dyDescent="0.35">
      <c r="A12" s="3">
        <v>43541</v>
      </c>
      <c r="B12" s="4"/>
      <c r="C12" s="4"/>
      <c r="D12" s="4"/>
      <c r="E12" s="4"/>
      <c r="F12" s="4"/>
      <c r="G12" s="5" t="s">
        <v>39</v>
      </c>
      <c r="H12">
        <v>1</v>
      </c>
    </row>
    <row r="13" spans="1:8" x14ac:dyDescent="0.35">
      <c r="A13" s="3">
        <v>43548</v>
      </c>
      <c r="B13" s="4"/>
      <c r="C13" s="4"/>
      <c r="D13" s="4"/>
      <c r="E13" s="4"/>
      <c r="F13" s="4"/>
      <c r="G13" s="5" t="s">
        <v>39</v>
      </c>
      <c r="H13">
        <v>1</v>
      </c>
    </row>
    <row r="14" spans="1:8" x14ac:dyDescent="0.35">
      <c r="A14" s="3">
        <v>43555</v>
      </c>
      <c r="B14" s="4"/>
      <c r="C14" s="4"/>
      <c r="D14" s="4"/>
      <c r="E14" s="4"/>
      <c r="F14" s="4"/>
      <c r="G14" s="5" t="s">
        <v>39</v>
      </c>
      <c r="H14">
        <v>1</v>
      </c>
    </row>
    <row r="15" spans="1:8" x14ac:dyDescent="0.35">
      <c r="A15" s="3">
        <v>43562</v>
      </c>
      <c r="B15" s="4"/>
      <c r="C15" s="4"/>
      <c r="D15" s="4"/>
      <c r="E15" s="4"/>
      <c r="F15" s="4"/>
      <c r="G15" s="5" t="s">
        <v>39</v>
      </c>
      <c r="H15">
        <v>1</v>
      </c>
    </row>
    <row r="16" spans="1:8" x14ac:dyDescent="0.35">
      <c r="A16" s="3">
        <v>43569</v>
      </c>
      <c r="B16" s="4"/>
      <c r="C16" s="4"/>
      <c r="D16" s="4"/>
      <c r="E16" s="4"/>
      <c r="F16" s="4"/>
      <c r="G16" s="5" t="s">
        <v>39</v>
      </c>
      <c r="H16">
        <v>1</v>
      </c>
    </row>
    <row r="17" spans="1:8" x14ac:dyDescent="0.35">
      <c r="A17" s="3">
        <v>43576</v>
      </c>
      <c r="B17" s="4"/>
      <c r="C17" s="4"/>
      <c r="D17" s="4"/>
      <c r="E17" s="4"/>
      <c r="F17" s="4"/>
      <c r="G17" s="5" t="s">
        <v>39</v>
      </c>
      <c r="H17">
        <v>1</v>
      </c>
    </row>
    <row r="18" spans="1:8" x14ac:dyDescent="0.35">
      <c r="A18" s="3">
        <v>43583</v>
      </c>
      <c r="B18" s="4"/>
      <c r="C18" s="4"/>
      <c r="D18" s="4"/>
      <c r="E18" s="4"/>
      <c r="F18" s="4"/>
      <c r="G18" s="5" t="s">
        <v>39</v>
      </c>
      <c r="H18">
        <v>1</v>
      </c>
    </row>
    <row r="19" spans="1:8" x14ac:dyDescent="0.35">
      <c r="A19" s="3">
        <v>43590</v>
      </c>
      <c r="B19" s="4"/>
      <c r="C19" s="4"/>
      <c r="D19" s="4"/>
      <c r="E19" s="4"/>
      <c r="F19" s="4"/>
      <c r="G19" s="5" t="s">
        <v>39</v>
      </c>
      <c r="H19">
        <v>1</v>
      </c>
    </row>
    <row r="20" spans="1:8" x14ac:dyDescent="0.35">
      <c r="A20" s="3">
        <v>43597</v>
      </c>
      <c r="B20" s="4"/>
      <c r="C20" s="4"/>
      <c r="D20" s="4"/>
      <c r="E20" s="4"/>
      <c r="F20" s="4"/>
      <c r="G20" s="5" t="s">
        <v>39</v>
      </c>
      <c r="H20">
        <v>1</v>
      </c>
    </row>
    <row r="21" spans="1:8" x14ac:dyDescent="0.35">
      <c r="A21" s="3">
        <v>43604</v>
      </c>
      <c r="B21" s="4"/>
      <c r="C21" s="4"/>
      <c r="D21" s="4"/>
      <c r="E21" s="4"/>
      <c r="F21" s="4"/>
      <c r="G21" s="5" t="s">
        <v>39</v>
      </c>
      <c r="H21">
        <v>1</v>
      </c>
    </row>
    <row r="22" spans="1:8" x14ac:dyDescent="0.35">
      <c r="A22" s="3">
        <v>43611</v>
      </c>
      <c r="B22" s="4"/>
      <c r="C22" s="4"/>
      <c r="D22" s="4"/>
      <c r="E22" s="4"/>
      <c r="F22" s="4"/>
      <c r="G22" s="5" t="s">
        <v>39</v>
      </c>
      <c r="H22">
        <v>1</v>
      </c>
    </row>
    <row r="23" spans="1:8" x14ac:dyDescent="0.35">
      <c r="A23" s="3">
        <v>43618</v>
      </c>
      <c r="B23" s="4"/>
      <c r="C23" s="4"/>
      <c r="D23" s="4"/>
      <c r="E23" s="4"/>
      <c r="F23" s="4"/>
      <c r="G23" s="5" t="s">
        <v>39</v>
      </c>
      <c r="H23">
        <v>1</v>
      </c>
    </row>
    <row r="24" spans="1:8" x14ac:dyDescent="0.35">
      <c r="A24" s="3">
        <v>43625</v>
      </c>
      <c r="B24" s="4"/>
      <c r="C24" s="4"/>
      <c r="D24" s="4"/>
      <c r="E24" s="4"/>
      <c r="F24" s="4"/>
      <c r="G24" s="5" t="s">
        <v>39</v>
      </c>
      <c r="H24">
        <v>1</v>
      </c>
    </row>
    <row r="25" spans="1:8" x14ac:dyDescent="0.35">
      <c r="A25" s="3">
        <v>43632</v>
      </c>
      <c r="B25" s="4"/>
      <c r="C25" s="4"/>
      <c r="D25" s="4"/>
      <c r="E25" s="4"/>
      <c r="F25" s="4"/>
      <c r="G25" s="5" t="s">
        <v>39</v>
      </c>
      <c r="H25">
        <v>1</v>
      </c>
    </row>
    <row r="26" spans="1:8" x14ac:dyDescent="0.35">
      <c r="A26" s="3">
        <v>43639</v>
      </c>
      <c r="B26" s="4"/>
      <c r="C26" s="4"/>
      <c r="D26" s="4"/>
      <c r="E26" s="4"/>
      <c r="F26" s="4"/>
      <c r="G26" s="5" t="s">
        <v>39</v>
      </c>
      <c r="H26">
        <v>1</v>
      </c>
    </row>
    <row r="27" spans="1:8" x14ac:dyDescent="0.35">
      <c r="A27" s="3">
        <v>43646</v>
      </c>
      <c r="B27" s="4"/>
      <c r="C27" s="4"/>
      <c r="D27" s="4"/>
      <c r="E27" s="4"/>
      <c r="F27" s="4"/>
      <c r="G27" s="5" t="s">
        <v>39</v>
      </c>
      <c r="H27">
        <v>1</v>
      </c>
    </row>
    <row r="28" spans="1:8" x14ac:dyDescent="0.35">
      <c r="B28" t="s">
        <v>40</v>
      </c>
      <c r="C28" t="s">
        <v>40</v>
      </c>
      <c r="D28" t="s">
        <v>40</v>
      </c>
      <c r="E28" t="s">
        <v>40</v>
      </c>
      <c r="F28" t="s">
        <v>40</v>
      </c>
    </row>
    <row r="29" spans="1:8" x14ac:dyDescent="0.35">
      <c r="B29" s="2">
        <f>ROUND(Cycles!E2,0)</f>
        <v>8</v>
      </c>
      <c r="C29" s="2">
        <f>ROUND(Cycles!E3,0)</f>
        <v>4</v>
      </c>
      <c r="D29" s="2">
        <f>ROUND(Cycles!E4,0)</f>
        <v>8</v>
      </c>
      <c r="E29" s="2">
        <f>ROUND(Cycles!E5,0)</f>
        <v>8</v>
      </c>
      <c r="F29" s="2">
        <f>ROUND(Cycles!E6,0)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zoomScale="55" zoomScaleNormal="55" workbookViewId="0">
      <selection activeCell="B9" sqref="B9"/>
    </sheetView>
  </sheetViews>
  <sheetFormatPr baseColWidth="10" defaultColWidth="9.58203125" defaultRowHeight="15.5" x14ac:dyDescent="0.35"/>
  <cols>
    <col min="1" max="1" width="9.5" bestFit="1" customWidth="1"/>
    <col min="2" max="27" width="9.75" bestFit="1" customWidth="1"/>
  </cols>
  <sheetData>
    <row r="1" spans="1:27" x14ac:dyDescent="0.35">
      <c r="B1" t="s">
        <v>43</v>
      </c>
      <c r="C1">
        <f>0</f>
        <v>0</v>
      </c>
    </row>
    <row r="3" spans="1:27" x14ac:dyDescent="0.35">
      <c r="B3" s="3">
        <v>43471</v>
      </c>
      <c r="C3" s="3">
        <v>43478</v>
      </c>
      <c r="D3" s="3">
        <v>43485</v>
      </c>
      <c r="E3" s="3">
        <v>43492</v>
      </c>
      <c r="F3" s="3">
        <v>43499</v>
      </c>
      <c r="G3" s="3">
        <v>43506</v>
      </c>
      <c r="H3" s="3">
        <v>43513</v>
      </c>
      <c r="I3" s="3">
        <v>43520</v>
      </c>
      <c r="J3" s="3">
        <v>43527</v>
      </c>
      <c r="K3" s="3">
        <v>43534</v>
      </c>
      <c r="L3" s="3">
        <v>43541</v>
      </c>
      <c r="M3" s="3">
        <v>43548</v>
      </c>
      <c r="N3" s="3">
        <v>43555</v>
      </c>
      <c r="O3" s="3">
        <v>43562</v>
      </c>
      <c r="P3" s="3">
        <v>43569</v>
      </c>
      <c r="Q3" s="3">
        <v>43576</v>
      </c>
      <c r="R3" s="3">
        <v>43583</v>
      </c>
      <c r="S3" s="3">
        <v>43590</v>
      </c>
      <c r="T3" s="3">
        <v>43597</v>
      </c>
      <c r="U3" s="3">
        <v>43604</v>
      </c>
      <c r="V3" s="3">
        <v>43611</v>
      </c>
      <c r="W3" s="3">
        <v>43618</v>
      </c>
      <c r="X3" s="3">
        <v>43625</v>
      </c>
      <c r="Y3" s="3">
        <v>43632</v>
      </c>
      <c r="Z3" s="3">
        <v>43639</v>
      </c>
      <c r="AA3" s="3">
        <v>43646</v>
      </c>
    </row>
    <row r="4" spans="1:27" x14ac:dyDescent="0.35">
      <c r="A4" t="s">
        <v>33</v>
      </c>
      <c r="B4" s="4">
        <v>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spans="1:27" x14ac:dyDescent="0.35">
      <c r="A5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27" x14ac:dyDescent="0.35">
      <c r="A6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27" x14ac:dyDescent="0.35">
      <c r="A7" t="s">
        <v>36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x14ac:dyDescent="0.35">
      <c r="A8" t="s">
        <v>37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</row>
    <row r="9" spans="1:27" x14ac:dyDescent="0.35">
      <c r="A9" t="s">
        <v>45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5">
      <c r="A10" t="s">
        <v>46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5">
      <c r="A11" t="s">
        <v>47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5">
      <c r="A12" t="s">
        <v>48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5">
      <c r="A13" t="s">
        <v>49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5" spans="1:27" x14ac:dyDescent="0.35">
      <c r="A15" t="s">
        <v>44</v>
      </c>
    </row>
    <row r="16" spans="1:27" x14ac:dyDescent="0.35">
      <c r="A16" t="s">
        <v>41</v>
      </c>
      <c r="B16">
        <f>SUM(B4:B8)</f>
        <v>1</v>
      </c>
      <c r="C16">
        <f t="shared" ref="C16:AA16" si="0">SUM(C4:C8)</f>
        <v>1</v>
      </c>
      <c r="D16">
        <f t="shared" si="0"/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1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0"/>
        <v>1</v>
      </c>
      <c r="N16">
        <f t="shared" si="0"/>
        <v>1</v>
      </c>
      <c r="O16">
        <f t="shared" si="0"/>
        <v>1</v>
      </c>
      <c r="P16">
        <f t="shared" si="0"/>
        <v>1</v>
      </c>
      <c r="Q16">
        <f t="shared" si="0"/>
        <v>1</v>
      </c>
      <c r="R16">
        <f t="shared" si="0"/>
        <v>1</v>
      </c>
      <c r="S16">
        <f t="shared" si="0"/>
        <v>1</v>
      </c>
      <c r="T16">
        <f t="shared" si="0"/>
        <v>1</v>
      </c>
      <c r="U16">
        <f t="shared" si="0"/>
        <v>1</v>
      </c>
      <c r="V16">
        <f t="shared" si="0"/>
        <v>1</v>
      </c>
      <c r="W16">
        <f t="shared" si="0"/>
        <v>1</v>
      </c>
      <c r="X16">
        <f t="shared" si="0"/>
        <v>1</v>
      </c>
      <c r="Y16">
        <f t="shared" si="0"/>
        <v>1</v>
      </c>
      <c r="Z16">
        <f t="shared" si="0"/>
        <v>1</v>
      </c>
      <c r="AA16">
        <f t="shared" si="0"/>
        <v>1</v>
      </c>
    </row>
    <row r="17" spans="1:27" x14ac:dyDescent="0.35">
      <c r="A17" t="s">
        <v>42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</row>
    <row r="18" spans="1:27" x14ac:dyDescent="0.35">
      <c r="A18" t="s">
        <v>50</v>
      </c>
      <c r="B18">
        <f>SUM(B9:B13)</f>
        <v>0</v>
      </c>
      <c r="C18">
        <f t="shared" ref="C18:AA18" si="1">SUM(C9:C13)</f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</row>
    <row r="19" spans="1:27" x14ac:dyDescent="0.35">
      <c r="A19" t="s">
        <v>42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</row>
  </sheetData>
  <pageMargins left="0.7" right="0.7" top="0.75" bottom="0.75" header="0.3" footer="0.3"/>
  <ignoredErrors>
    <ignoredError sqref="B16 C16:AA16 B18:AA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Cycles</vt:lpstr>
      <vt:lpstr>Ark2</vt:lpstr>
      <vt:lpstr>Ark3</vt:lpstr>
    </vt:vector>
  </TitlesOfParts>
  <Company>Statnett 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Håberg</dc:creator>
  <cp:lastModifiedBy>Martin Håberg</cp:lastModifiedBy>
  <dcterms:created xsi:type="dcterms:W3CDTF">2018-11-28T11:12:50Z</dcterms:created>
  <dcterms:modified xsi:type="dcterms:W3CDTF">2018-11-28T15:51:08Z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53a71b-dd27-4a13-ae9d-91aa459fe858_Enabled">
    <vt:lpwstr>True</vt:lpwstr>
  </property>
  <property fmtid="{D5CDD505-2E9C-101B-9397-08002B2CF9AE}" pid="3" name="MSIP_Label_dc53a71b-dd27-4a13-ae9d-91aa459fe858_SiteId">
    <vt:lpwstr>a8d61462-f252-44b2-bf6a-d7231960c041</vt:lpwstr>
  </property>
  <property fmtid="{D5CDD505-2E9C-101B-9397-08002B2CF9AE}" pid="4" name="MSIP_Label_dc53a71b-dd27-4a13-ae9d-91aa459fe858_Owner">
    <vt:lpwstr>Martin.Haberg@Statnett.no</vt:lpwstr>
  </property>
  <property fmtid="{D5CDD505-2E9C-101B-9397-08002B2CF9AE}" pid="5" name="MSIP_Label_dc53a71b-dd27-4a13-ae9d-91aa459fe858_SetDate">
    <vt:lpwstr>2018-11-28T15:51:08.5189777Z</vt:lpwstr>
  </property>
  <property fmtid="{D5CDD505-2E9C-101B-9397-08002B2CF9AE}" pid="6" name="MSIP_Label_dc53a71b-dd27-4a13-ae9d-91aa459fe858_Name">
    <vt:lpwstr>Ikke jobbrelatert</vt:lpwstr>
  </property>
  <property fmtid="{D5CDD505-2E9C-101B-9397-08002B2CF9AE}" pid="7" name="MSIP_Label_dc53a71b-dd27-4a13-ae9d-91aa459fe858_Application">
    <vt:lpwstr>Microsoft Azure Information Protection</vt:lpwstr>
  </property>
  <property fmtid="{D5CDD505-2E9C-101B-9397-08002B2CF9AE}" pid="8" name="MSIP_Label_dc53a71b-dd27-4a13-ae9d-91aa459fe858_Extended_MSFT_Method">
    <vt:lpwstr>Manual</vt:lpwstr>
  </property>
  <property fmtid="{D5CDD505-2E9C-101B-9397-08002B2CF9AE}" pid="9" name="Sensitivity">
    <vt:lpwstr>Ikke jobbrelatert</vt:lpwstr>
  </property>
</Properties>
</file>