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port" sheetId="1" state="visible" r:id="rId2"/>
    <sheet name="list" sheetId="2" state="visible" r:id="rId3"/>
    <sheet name="source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MHA</author>
  </authors>
  <commentList>
    <comment ref="AC18" authorId="0">
      <text>
        <r>
          <rPr>
            <sz val="11"/>
            <color rgb="FF000000"/>
            <rFont val="Calibri"/>
            <family val="0"/>
            <charset val="134"/>
          </rPr>
          <t xml:space="preserve">40 W/m² plus an added 2.5% azimuth factor make a reasonable approx. to </t>
        </r>
        <r>
          <rPr>
            <sz val="10"/>
            <color rgb="FF000000"/>
            <rFont val="Times New Roman"/>
            <family val="1"/>
            <charset val="1"/>
          </rPr>
          <t xml:space="preserve">Wilbert et al. (</t>
        </r>
        <r>
          <rPr>
            <sz val="10"/>
            <rFont val="Times New Roman"/>
            <family val="1"/>
            <charset val="1"/>
          </rPr>
          <t xml:space="preserve">2.5 % for 0-75° 4.3-19.6 % for 80-90°), consistent with the plots of Vignola et al.
</t>
        </r>
      </text>
    </comment>
    <comment ref="AC19" authorId="0">
      <text>
        <r>
          <rPr>
            <sz val="11"/>
            <color rgb="FF000000"/>
            <rFont val="Calibri"/>
            <family val="0"/>
            <charset val="134"/>
          </rPr>
          <t xml:space="preserve">40 W/m² plus an added 2.5% azimuth factor make a reasonable approx. to </t>
        </r>
        <r>
          <rPr>
            <sz val="10"/>
            <color rgb="FF000000"/>
            <rFont val="Times New Roman"/>
            <family val="1"/>
            <charset val="1"/>
          </rPr>
          <t xml:space="preserve">Wilbert et al. (</t>
        </r>
        <r>
          <rPr>
            <sz val="10"/>
            <rFont val="Times New Roman"/>
            <family val="1"/>
            <charset val="1"/>
          </rPr>
          <t xml:space="preserve">2.5 % for 0-75° 4.3-19.6 % for 80-90°), consistent with the plots of Vignola et al.
</t>
        </r>
      </text>
    </comment>
  </commentList>
</comments>
</file>

<file path=xl/sharedStrings.xml><?xml version="1.0" encoding="utf-8"?>
<sst xmlns="http://schemas.openxmlformats.org/spreadsheetml/2006/main" count="147" uniqueCount="113">
  <si>
    <t xml:space="preserve">model</t>
  </si>
  <si>
    <t xml:space="preserve">G</t>
  </si>
  <si>
    <t xml:space="preserve">D</t>
  </si>
  <si>
    <t xml:space="preserve">B</t>
  </si>
  <si>
    <t xml:space="preserve">zero_offset</t>
  </si>
  <si>
    <t xml:space="preserve">calibration</t>
  </si>
  <si>
    <t xml:space="preserve">temp_response</t>
  </si>
  <si>
    <t xml:space="preserve">cosine_response</t>
  </si>
  <si>
    <t xml:space="preserve">azimuth_response</t>
  </si>
  <si>
    <t xml:space="preserve">tilt_response</t>
  </si>
  <si>
    <t xml:space="preserve">fIAM</t>
  </si>
  <si>
    <t xml:space="preserve">alias</t>
  </si>
  <si>
    <t xml:space="preserve">type_default</t>
  </si>
  <si>
    <t xml:space="preserve">GHI, USW</t>
  </si>
  <si>
    <t xml:space="preserve">GTI</t>
  </si>
  <si>
    <t xml:space="preserve">BNI</t>
  </si>
  <si>
    <t xml:space="preserve">DHI</t>
  </si>
  <si>
    <t xml:space="preserve">zenith</t>
  </si>
  <si>
    <t xml:space="preserve">temp</t>
  </si>
  <si>
    <t xml:space="preserve">GHI</t>
  </si>
  <si>
    <t xml:space="preserve">ventilated</t>
  </si>
  <si>
    <t xml:space="preserve">tilted</t>
  </si>
  <si>
    <t xml:space="preserve">Zero offset</t>
  </si>
  <si>
    <t xml:space="preserve">Calibration</t>
  </si>
  <si>
    <t xml:space="preserve">Directional</t>
  </si>
  <si>
    <t xml:space="preserve">Model alias (regexp)</t>
  </si>
  <si>
    <t xml:space="preserve">Uncertainty GHI [W/m²]</t>
  </si>
  <si>
    <t xml:space="preserve">Uncertainty DHI [W/m²]</t>
  </si>
  <si>
    <t xml:space="preserve">Uncertainty DNI [W/m²]</t>
  </si>
  <si>
    <t xml:space="preserve">Due to thermal radiation</t>
  </si>
  <si>
    <t xml:space="preserve">Due to temperature</t>
  </si>
  <si>
    <t xml:space="preserve">Resolution &amp; Logger</t>
  </si>
  <si>
    <t xml:space="preserve">Other</t>
  </si>
  <si>
    <t xml:space="preserve">Tracing to WRR</t>
  </si>
  <si>
    <t xml:space="preserve">Stability</t>
  </si>
  <si>
    <t xml:space="preserve">Non-linearity</t>
  </si>
  <si>
    <t xml:space="preserve">Spectral response</t>
  </si>
  <si>
    <t xml:space="preserve">Azimuth &amp; other</t>
  </si>
  <si>
    <t xml:space="preserve">Leveling &amp; cosine ~ tan(z)
(error @ 80°, 1000 W/m²)</t>
  </si>
  <si>
    <t xml:space="preserve">Temperature response</t>
  </si>
  <si>
    <t xml:space="preserve">Tilt response</t>
  </si>
  <si>
    <t xml:space="preserve">Sources, notes</t>
  </si>
  <si>
    <t xml:space="preserve">GHI_A</t>
  </si>
  <si>
    <t xml:space="preserve">(secondary[\W_]?standard)|S|A|(high[\W_]?quality)</t>
  </si>
  <si>
    <t xml:space="preserve">[1] "High Quality" ~ ISO Secondary Standard</t>
  </si>
  <si>
    <t xml:space="preserve">GHI_B</t>
  </si>
  <si>
    <t xml:space="preserve">((1|1st|I|first)[\W_]?class)|B|(good[\W_]?quality)</t>
  </si>
  <si>
    <t xml:space="preserve">[2] "Good Quality" ~ ISO first class</t>
  </si>
  <si>
    <t xml:space="preserve">GHI_C</t>
  </si>
  <si>
    <t xml:space="preserve">((2|2nd|II|second)[\W_]?class)|C|(moderate[\W_]?quality)</t>
  </si>
  <si>
    <t xml:space="preserve">[1] "Moderate Quality" ~ ISO Second Class</t>
  </si>
  <si>
    <t xml:space="preserve">CMP22</t>
  </si>
  <si>
    <t xml:space="preserve">cmp22</t>
  </si>
  <si>
    <t xml:space="preserve">[2]</t>
  </si>
  <si>
    <t xml:space="preserve">CMP21</t>
  </si>
  <si>
    <t xml:space="preserve">cmp21</t>
  </si>
  <si>
    <t xml:space="preserve">CMP11</t>
  </si>
  <si>
    <t xml:space="preserve">cm(p|a)11</t>
  </si>
  <si>
    <t xml:space="preserve">CMP6</t>
  </si>
  <si>
    <t xml:space="preserve">cm(p|a)6</t>
  </si>
  <si>
    <t xml:space="preserve">MS80</t>
  </si>
  <si>
    <t xml:space="preserve">ms80</t>
  </si>
  <si>
    <t xml:space="preserve">PSP</t>
  </si>
  <si>
    <t xml:space="preserve">@(z) 1.036*cosd(z).^0.073</t>
  </si>
  <si>
    <t xml:space="preserve">psp</t>
  </si>
  <si>
    <t xml:space="preserve">[7], http://solardat.uoregon.edu/EppleyPSP.html, own data analysis</t>
  </si>
  <si>
    <t xml:space="preserve">R</t>
  </si>
  <si>
    <t xml:space="preserve">(ref|cal).*cell|R</t>
  </si>
  <si>
    <t xml:space="preserve">Guesstimate by inspection of [3]</t>
  </si>
  <si>
    <t xml:space="preserve">RSI</t>
  </si>
  <si>
    <t xml:space="preserve">*</t>
  </si>
  <si>
    <t xml:space="preserve">rsi</t>
  </si>
  <si>
    <t xml:space="preserve">[4], [5], [6], [7]</t>
  </si>
  <si>
    <t xml:space="preserve">LI200</t>
  </si>
  <si>
    <t xml:space="preserve">@LI200_IAM</t>
  </si>
  <si>
    <t xml:space="preserve">(LI[\W_]?200)|(photo.+diode)|P</t>
  </si>
  <si>
    <t xml:space="preserve">BNI_A</t>
  </si>
  <si>
    <t xml:space="preserve">BNI_B</t>
  </si>
  <si>
    <t xml:space="preserve">CM22</t>
  </si>
  <si>
    <t xml:space="preserve">[7]</t>
  </si>
  <si>
    <t xml:space="preserve">CM6b</t>
  </si>
  <si>
    <t xml:space="preserve">CM3</t>
  </si>
  <si>
    <t xml:space="preserve">TSP800</t>
  </si>
  <si>
    <t xml:space="preserve">tsp[\W_]?800</t>
  </si>
  <si>
    <t xml:space="preserve">TSP1</t>
  </si>
  <si>
    <t xml:space="preserve">tsp[\W_]?1</t>
  </si>
  <si>
    <t xml:space="preserve">SPN1</t>
  </si>
  <si>
    <t xml:space="preserve">SPLite</t>
  </si>
  <si>
    <t xml:space="preserve">SP[\W_]?lite</t>
  </si>
  <si>
    <t xml:space="preserve">SP110</t>
  </si>
  <si>
    <t xml:space="preserve">SP[\W_]?110</t>
  </si>
  <si>
    <t xml:space="preserve">CH1</t>
  </si>
  <si>
    <t xml:space="preserve">NIP2</t>
  </si>
  <si>
    <t xml:space="preserve">(NIP[\W#_]?2|NIP)</t>
  </si>
  <si>
    <t xml:space="preserve">NIP1</t>
  </si>
  <si>
    <t xml:space="preserve">NIP[\W#_]?1</t>
  </si>
  <si>
    <t xml:space="preserve">LI201</t>
  </si>
  <si>
    <t xml:space="preserve">LI[\W_]?201</t>
  </si>
  <si>
    <t xml:space="preserve">Schenk</t>
  </si>
  <si>
    <t xml:space="preserve">(shenk|schenk)</t>
  </si>
  <si>
    <t xml:space="preserve">Datasheet, [8]</t>
  </si>
  <si>
    <t xml:space="preserve">CHP1</t>
  </si>
  <si>
    <t xml:space="preserve">Datasheet</t>
  </si>
  <si>
    <t xml:space="preserve">CM11</t>
  </si>
  <si>
    <t xml:space="preserve">Make sure to extend the list on the “export” page after adding sensors!</t>
  </si>
  <si>
    <t xml:space="preserve">World Meteorological Organization. 2008. Guide to Meteorological Instruments and Methods of Observation. Geneva, Switzerland: World Meteorological Organization.</t>
  </si>
  <si>
    <t xml:space="preserve">Kipp &amp; Zonen CMP/CMA series manual, 2006</t>
  </si>
  <si>
    <t xml:space="preserve">A. Driesse, W. Zaaiman, D. Riley, N. Taylor, and J. S. Stein, “Indoor and Outdoor Evaluation of Global Irradiance Sensors,” Hamburg, Germany, Sep. 2015, p. 6.</t>
  </si>
  <si>
    <t xml:space="preserve">D. L. King and D. R. Myers, “Silicon-photodiode pyranometers: operational characteristics, historical experiences, and new calibration procedures,” in Conference Record of the Twenty Sixth IEEE Photovoltaic Specialists Conference - 1997, Anaheim, CA, USA, 1997, pp. 1285–1288. doi: 10.1109/PVSC.1997.654323.</t>
  </si>
  <si>
    <t xml:space="preserve">F. Vignola, “Removing Systematic Errors from Rotating Shadowband Pyranometer Data.” 2015. Accessed: Aug. 10, 2021. [Online].</t>
  </si>
  <si>
    <t xml:space="preserve">S. Wilbert et al., “Uncertainty of rotating shadowband irradiometers and Si-pyranometers including the spectral irradiance error,” Cape Town, South Africa, 2016, p. 150009. doi: 10.1063/1.4949241.</t>
  </si>
  <si>
    <t xml:space="preserve">NREL BMS Radiometer Data Uncertainty Analysis Worksheet, 08/20/2014, https://midcdmz.nrel.gov/apps/sitehome.pl?site=BMS</t>
  </si>
  <si>
    <t xml:space="preserve">http://solardat.uoregon.edu/Instruments.html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</si>
</sst>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@"/>
    <numFmt numFmtId="166" formatCode="General"/>
    <numFmt numFmtId="167" formatCode="0.0_ "/>
    <numFmt numFmtId="168" formatCode="0.00"/>
    <numFmt numFmtId="169" formatCode="0.0"/>
    <numFmt numFmtId="170" formatCode="0%"/>
    <numFmt numFmtId="171" formatCode="0.0%"/>
    <numFmt numFmtId="172" formatCode="0.00%"/>
    <numFmt numFmtId="173" formatCode="0_ "/>
  </numFmts>
  <fonts count="13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34"/>
    </font>
    <font>
      <sz val="10"/>
      <color rgb="FF000000"/>
      <name val="Calibri"/>
      <family val="0"/>
      <charset val="134"/>
    </font>
    <font>
      <b val="true"/>
      <sz val="11"/>
      <color rgb="FF000000"/>
      <name val="Calibri"/>
      <family val="0"/>
      <charset val="134"/>
    </font>
    <font>
      <b val="true"/>
      <sz val="10"/>
      <color rgb="FF808080"/>
      <name val="Calibri"/>
      <family val="0"/>
      <charset val="134"/>
    </font>
    <font>
      <sz val="10"/>
      <color rgb="FF808080"/>
      <name val="Calibri"/>
      <family val="0"/>
      <charset val="134"/>
    </font>
    <font>
      <sz val="10"/>
      <color rgb="FFC9211E"/>
      <name val="Calibri"/>
      <family val="0"/>
      <charset val="134"/>
    </font>
    <font>
      <b val="true"/>
      <sz val="10"/>
      <color rgb="FFC9211E"/>
      <name val="Calibri"/>
      <family val="0"/>
      <charset val="134"/>
    </font>
    <font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center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9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9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5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9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90" wrapText="true" indent="1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1" fontId="8" fillId="0" borderId="0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5" fillId="0" borderId="0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9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L33" activeCellId="0" sqref="L33"/>
    </sheetView>
  </sheetViews>
  <sheetFormatPr defaultColWidth="9.109375" defaultRowHeight="13.8" zeroHeight="false" outlineLevelRow="0" outlineLevelCol="0"/>
  <cols>
    <col collapsed="false" customWidth="true" hidden="false" outlineLevel="0" max="1" min="1" style="1" width="15.1"/>
    <col collapsed="false" customWidth="true" hidden="false" outlineLevel="0" max="4" min="2" style="1" width="3.71"/>
    <col collapsed="false" customWidth="true" hidden="false" outlineLevel="0" max="5" min="5" style="1" width="6.36"/>
    <col collapsed="false" customWidth="true" hidden="false" outlineLevel="0" max="10" min="6" style="1" width="7.22"/>
    <col collapsed="false" customWidth="true" hidden="false" outlineLevel="0" max="11" min="11" style="2" width="22.56"/>
    <col collapsed="false" customWidth="true" hidden="false" outlineLevel="0" max="12" min="12" style="2" width="48.08"/>
    <col collapsed="false" customWidth="true" hidden="false" outlineLevel="0" max="13" min="13" style="1" width="11.38"/>
    <col collapsed="false" customWidth="true" hidden="false" outlineLevel="0" max="257" min="14" style="3" width="8.98"/>
  </cols>
  <sheetData>
    <row r="1" s="8" customFormat="true" ht="133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5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AMJ1" s="0"/>
    </row>
    <row r="2" s="3" customFormat="true" ht="14" hidden="false" customHeight="true" outlineLevel="0" collapsed="false">
      <c r="A2" s="1" t="str">
        <f aca="false">list!B8</f>
        <v>GHI_A</v>
      </c>
      <c r="B2" s="9" t="n">
        <f aca="false">list!C8</f>
        <v>1</v>
      </c>
      <c r="C2" s="9" t="n">
        <f aca="false">list!D8</f>
        <v>1</v>
      </c>
      <c r="D2" s="9" t="n">
        <f aca="false">list!E8</f>
        <v>0</v>
      </c>
      <c r="E2" s="10" t="n">
        <f aca="false">list!F8</f>
        <v>7.34846922834953</v>
      </c>
      <c r="F2" s="11" t="n">
        <f aca="false">list!G8*100</f>
        <v>2.98161030317511</v>
      </c>
      <c r="G2" s="11" t="n">
        <f aca="false">list!H8*100</f>
        <v>0.04</v>
      </c>
      <c r="H2" s="12" t="n">
        <f aca="false">list!I8</f>
        <v>10</v>
      </c>
      <c r="I2" s="11" t="n">
        <f aca="false">list!J8*100</f>
        <v>0</v>
      </c>
      <c r="J2" s="11" t="n">
        <f aca="false">list!K8*100</f>
        <v>0.5</v>
      </c>
      <c r="K2" s="13" t="str">
        <f aca="false">IF(list!L8="","",list!L8)</f>
        <v/>
      </c>
      <c r="L2" s="13" t="str">
        <f aca="false">IF(list!M8="",LOWER(A2),list!M8)</f>
        <v>(secondary[\W_]?standard)|S|A|(high[\W_]?quality)</v>
      </c>
      <c r="M2" s="9"/>
      <c r="AMJ2" s="0"/>
    </row>
    <row r="3" s="3" customFormat="true" ht="14" hidden="false" customHeight="true" outlineLevel="0" collapsed="false">
      <c r="A3" s="1" t="str">
        <f aca="false">list!B9</f>
        <v>GHI_B</v>
      </c>
      <c r="B3" s="9" t="n">
        <f aca="false">list!C9</f>
        <v>1</v>
      </c>
      <c r="C3" s="9" t="n">
        <f aca="false">list!D9</f>
        <v>1</v>
      </c>
      <c r="D3" s="9" t="n">
        <f aca="false">list!E9</f>
        <v>0</v>
      </c>
      <c r="E3" s="10" t="n">
        <f aca="false">list!F9</f>
        <v>16.3095064303001</v>
      </c>
      <c r="F3" s="11" t="n">
        <f aca="false">list!G9*100</f>
        <v>5.67890834580027</v>
      </c>
      <c r="G3" s="11" t="n">
        <f aca="false">list!H9*100</f>
        <v>0.08</v>
      </c>
      <c r="H3" s="12" t="n">
        <f aca="false">list!I9</f>
        <v>20</v>
      </c>
      <c r="I3" s="11" t="n">
        <f aca="false">list!J9*100</f>
        <v>0</v>
      </c>
      <c r="J3" s="11" t="n">
        <f aca="false">list!K9*100</f>
        <v>2</v>
      </c>
      <c r="K3" s="13" t="str">
        <f aca="false">IF(list!L9="","",list!L9)</f>
        <v/>
      </c>
      <c r="L3" s="13" t="str">
        <f aca="false">IF(list!M9="",LOWER(A3),list!M9)</f>
        <v>((1|1st|I|first)[\W_]?class)|B|(good[\W_]?quality)</v>
      </c>
      <c r="M3" s="9" t="s">
        <v>13</v>
      </c>
      <c r="AMJ3" s="0"/>
    </row>
    <row r="4" s="3" customFormat="true" ht="14" hidden="false" customHeight="true" outlineLevel="0" collapsed="false">
      <c r="A4" s="1" t="str">
        <f aca="false">list!B10</f>
        <v>GHI_C</v>
      </c>
      <c r="B4" s="9" t="n">
        <f aca="false">list!C10</f>
        <v>1</v>
      </c>
      <c r="C4" s="9" t="n">
        <f aca="false">list!D10</f>
        <v>1</v>
      </c>
      <c r="D4" s="9" t="n">
        <f aca="false">list!E10</f>
        <v>0</v>
      </c>
      <c r="E4" s="10" t="n">
        <f aca="false">list!F10</f>
        <v>32.6190128606002</v>
      </c>
      <c r="F4" s="11" t="n">
        <f aca="false">list!G10*100</f>
        <v>11.0453610171873</v>
      </c>
      <c r="G4" s="11" t="n">
        <f aca="false">list!H10*100</f>
        <v>0.16</v>
      </c>
      <c r="H4" s="12" t="n">
        <f aca="false">list!I10</f>
        <v>30</v>
      </c>
      <c r="I4" s="11" t="n">
        <f aca="false">list!J10*100</f>
        <v>0</v>
      </c>
      <c r="J4" s="11" t="n">
        <f aca="false">list!K10*100</f>
        <v>5</v>
      </c>
      <c r="K4" s="13" t="str">
        <f aca="false">IF(list!L10="","",list!L10)</f>
        <v/>
      </c>
      <c r="L4" s="13" t="str">
        <f aca="false">IF(list!M10="",LOWER(A4),list!M10)</f>
        <v>((2|2nd|II|second)[\W_]?class)|C|(moderate[\W_]?quality)</v>
      </c>
      <c r="M4" s="9" t="s">
        <v>14</v>
      </c>
      <c r="AMJ4" s="0"/>
    </row>
    <row r="5" s="3" customFormat="true" ht="14" hidden="false" customHeight="true" outlineLevel="0" collapsed="false">
      <c r="A5" s="1" t="str">
        <f aca="false">list!B11</f>
        <v>CMP22</v>
      </c>
      <c r="B5" s="9" t="n">
        <f aca="false">list!C11</f>
        <v>1</v>
      </c>
      <c r="C5" s="9" t="n">
        <f aca="false">list!D11</f>
        <v>1</v>
      </c>
      <c r="D5" s="9" t="n">
        <f aca="false">list!E11</f>
        <v>0</v>
      </c>
      <c r="E5" s="10" t="n">
        <f aca="false">list!F11</f>
        <v>3.3166247903554</v>
      </c>
      <c r="F5" s="11" t="n">
        <f aca="false">list!G11*100</f>
        <v>2.0712315177208</v>
      </c>
      <c r="G5" s="11" t="n">
        <f aca="false">list!H11*100</f>
        <v>0.01</v>
      </c>
      <c r="H5" s="12" t="n">
        <f aca="false">list!I11</f>
        <v>5</v>
      </c>
      <c r="I5" s="11" t="n">
        <f aca="false">list!J11*100</f>
        <v>0</v>
      </c>
      <c r="J5" s="11" t="n">
        <f aca="false">list!K11*100</f>
        <v>0.2</v>
      </c>
      <c r="K5" s="13" t="str">
        <f aca="false">IF(list!L11="","",list!L11)</f>
        <v/>
      </c>
      <c r="L5" s="13" t="str">
        <f aca="false">IF(list!M11="",LOWER(A5),list!M11)</f>
        <v>cmp22</v>
      </c>
      <c r="M5" s="9"/>
      <c r="AMJ5" s="0"/>
    </row>
    <row r="6" s="3" customFormat="true" ht="14" hidden="false" customHeight="true" outlineLevel="0" collapsed="false">
      <c r="A6" s="1" t="str">
        <f aca="false">list!B12</f>
        <v>CMP21</v>
      </c>
      <c r="B6" s="9" t="n">
        <f aca="false">list!C12</f>
        <v>1</v>
      </c>
      <c r="C6" s="9" t="n">
        <f aca="false">list!D12</f>
        <v>1</v>
      </c>
      <c r="D6" s="9" t="n">
        <f aca="false">list!E12</f>
        <v>0</v>
      </c>
      <c r="E6" s="10" t="n">
        <f aca="false">list!F12</f>
        <v>7.34846922834953</v>
      </c>
      <c r="F6" s="11" t="n">
        <f aca="false">list!G12*100</f>
        <v>2.0712315177208</v>
      </c>
      <c r="G6" s="11" t="n">
        <f aca="false">list!H12*100</f>
        <v>0.02</v>
      </c>
      <c r="H6" s="12" t="n">
        <f aca="false">list!I12</f>
        <v>10</v>
      </c>
      <c r="I6" s="11" t="n">
        <f aca="false">list!J12*100</f>
        <v>0</v>
      </c>
      <c r="J6" s="11" t="n">
        <f aca="false">list!K12*100</f>
        <v>0.2</v>
      </c>
      <c r="K6" s="13" t="str">
        <f aca="false">IF(list!L12="","",list!L12)</f>
        <v/>
      </c>
      <c r="L6" s="13" t="str">
        <f aca="false">IF(list!M12="",LOWER(A6),list!M12)</f>
        <v>cmp21</v>
      </c>
      <c r="M6" s="9"/>
      <c r="AMJ6" s="0"/>
    </row>
    <row r="7" s="3" customFormat="true" ht="14" hidden="false" customHeight="true" outlineLevel="0" collapsed="false">
      <c r="A7" s="1" t="str">
        <f aca="false">list!B13</f>
        <v>CMP11</v>
      </c>
      <c r="B7" s="9" t="n">
        <f aca="false">list!C13</f>
        <v>1</v>
      </c>
      <c r="C7" s="9" t="n">
        <f aca="false">list!D13</f>
        <v>1</v>
      </c>
      <c r="D7" s="9" t="n">
        <f aca="false">list!E13</f>
        <v>0</v>
      </c>
      <c r="E7" s="10" t="n">
        <f aca="false">list!F13</f>
        <v>7.34846922834953</v>
      </c>
      <c r="F7" s="11" t="n">
        <f aca="false">list!G13*100</f>
        <v>2.0712315177208</v>
      </c>
      <c r="G7" s="11" t="n">
        <f aca="false">list!H13*100</f>
        <v>0.02</v>
      </c>
      <c r="H7" s="12" t="n">
        <f aca="false">list!I13</f>
        <v>10</v>
      </c>
      <c r="I7" s="11" t="n">
        <f aca="false">list!J13*100</f>
        <v>0</v>
      </c>
      <c r="J7" s="11" t="n">
        <f aca="false">list!K13*100</f>
        <v>0.2</v>
      </c>
      <c r="K7" s="13" t="str">
        <f aca="false">IF(list!L13="","",list!L13)</f>
        <v/>
      </c>
      <c r="L7" s="13" t="str">
        <f aca="false">IF(list!M13="",LOWER(A7),list!M13)</f>
        <v>cm(p|a)11</v>
      </c>
      <c r="M7" s="9"/>
      <c r="AMJ7" s="0"/>
    </row>
    <row r="8" s="3" customFormat="true" ht="14" hidden="false" customHeight="true" outlineLevel="0" collapsed="false">
      <c r="A8" s="1" t="str">
        <f aca="false">list!B14</f>
        <v>CMP6</v>
      </c>
      <c r="B8" s="9" t="n">
        <f aca="false">list!C14</f>
        <v>1</v>
      </c>
      <c r="C8" s="9" t="n">
        <f aca="false">list!D14</f>
        <v>1</v>
      </c>
      <c r="D8" s="9" t="n">
        <f aca="false">list!E14</f>
        <v>0</v>
      </c>
      <c r="E8" s="10" t="n">
        <f aca="false">list!F14</f>
        <v>15.556349186104</v>
      </c>
      <c r="F8" s="11" t="n">
        <f aca="false">list!G14*100</f>
        <v>2.44948974278318</v>
      </c>
      <c r="G8" s="11" t="n">
        <f aca="false">list!H14*100</f>
        <v>0.08</v>
      </c>
      <c r="H8" s="12" t="n">
        <f aca="false">list!I14</f>
        <v>20</v>
      </c>
      <c r="I8" s="11" t="n">
        <f aca="false">list!J14*100</f>
        <v>0</v>
      </c>
      <c r="J8" s="11" t="n">
        <f aca="false">list!K14*100</f>
        <v>1</v>
      </c>
      <c r="K8" s="13" t="str">
        <f aca="false">IF(list!L14="","",list!L14)</f>
        <v/>
      </c>
      <c r="L8" s="13" t="str">
        <f aca="false">IF(list!M14="",LOWER(A8),list!M14)</f>
        <v>cm(p|a)6</v>
      </c>
      <c r="M8" s="9"/>
      <c r="AMJ8" s="0"/>
    </row>
    <row r="9" s="3" customFormat="true" ht="14" hidden="false" customHeight="true" outlineLevel="0" collapsed="false">
      <c r="A9" s="1" t="str">
        <f aca="false">list!B15</f>
        <v>MS80</v>
      </c>
      <c r="B9" s="9" t="n">
        <f aca="false">list!C15</f>
        <v>1</v>
      </c>
      <c r="C9" s="9" t="n">
        <f aca="false">list!D15</f>
        <v>1</v>
      </c>
      <c r="D9" s="9" t="n">
        <f aca="false">list!E15</f>
        <v>0</v>
      </c>
      <c r="E9" s="10" t="n">
        <f aca="false">list!F15</f>
        <v>1.98997487421324</v>
      </c>
      <c r="F9" s="11" t="n">
        <f aca="false">list!G15*100</f>
        <v>2.02977831301844</v>
      </c>
      <c r="G9" s="11" t="n">
        <f aca="false">list!H15*100</f>
        <v>0.02</v>
      </c>
      <c r="H9" s="12" t="n">
        <f aca="false">list!I15</f>
        <v>10</v>
      </c>
      <c r="I9" s="11" t="n">
        <f aca="false">list!J15*100</f>
        <v>0</v>
      </c>
      <c r="J9" s="11" t="n">
        <f aca="false">list!K15*100</f>
        <v>0.2</v>
      </c>
      <c r="K9" s="13" t="str">
        <f aca="false">IF(list!L15="","",list!L15)</f>
        <v/>
      </c>
      <c r="L9" s="13" t="str">
        <f aca="false">IF(list!M15="",LOWER(A9),list!M15)</f>
        <v>ms80</v>
      </c>
      <c r="M9" s="9"/>
      <c r="AMJ9" s="0"/>
    </row>
    <row r="10" s="3" customFormat="true" ht="14" hidden="false" customHeight="true" outlineLevel="0" collapsed="false">
      <c r="A10" s="1" t="str">
        <f aca="false">list!B16</f>
        <v>PSP</v>
      </c>
      <c r="B10" s="9" t="n">
        <f aca="false">list!C16</f>
        <v>1</v>
      </c>
      <c r="C10" s="9" t="n">
        <f aca="false">list!D16</f>
        <v>1</v>
      </c>
      <c r="D10" s="9" t="n">
        <f aca="false">list!E16</f>
        <v>0</v>
      </c>
      <c r="E10" s="10" t="n">
        <f aca="false">list!F16</f>
        <v>1</v>
      </c>
      <c r="F10" s="11" t="n">
        <f aca="false">list!G16*100</f>
        <v>3.35410196624968</v>
      </c>
      <c r="G10" s="11" t="n">
        <f aca="false">list!H16*100</f>
        <v>0.02</v>
      </c>
      <c r="H10" s="12" t="n">
        <f aca="false">list!I16</f>
        <v>30</v>
      </c>
      <c r="I10" s="11" t="n">
        <f aca="false">list!J16*100</f>
        <v>2</v>
      </c>
      <c r="J10" s="11" t="n">
        <f aca="false">list!K16*100</f>
        <v>0</v>
      </c>
      <c r="K10" s="13" t="str">
        <f aca="false">IF(list!L16="","",list!L16)</f>
        <v>@(z) 1.036*cosd(z).^0.073</v>
      </c>
      <c r="L10" s="13" t="str">
        <f aca="false">IF(list!M16="",LOWER(A10),list!M16)</f>
        <v>psp</v>
      </c>
      <c r="M10" s="9"/>
      <c r="AMJ10" s="0"/>
    </row>
    <row r="11" s="3" customFormat="true" ht="14" hidden="false" customHeight="true" outlineLevel="0" collapsed="false">
      <c r="A11" s="1" t="str">
        <f aca="false">list!B17</f>
        <v>R</v>
      </c>
      <c r="B11" s="9" t="n">
        <f aca="false">list!C17</f>
        <v>1</v>
      </c>
      <c r="C11" s="9" t="n">
        <f aca="false">list!D17</f>
        <v>1</v>
      </c>
      <c r="D11" s="9" t="n">
        <f aca="false">list!E17</f>
        <v>0</v>
      </c>
      <c r="E11" s="10" t="n">
        <f aca="false">list!F17</f>
        <v>1</v>
      </c>
      <c r="F11" s="11" t="n">
        <f aca="false">list!G17*100</f>
        <v>4.69041575982343</v>
      </c>
      <c r="G11" s="11" t="n">
        <f aca="false">list!H17*100</f>
        <v>0.1</v>
      </c>
      <c r="H11" s="12" t="n">
        <f aca="false">list!I17</f>
        <v>60</v>
      </c>
      <c r="I11" s="11" t="n">
        <f aca="false">list!J17*100</f>
        <v>0</v>
      </c>
      <c r="J11" s="11" t="n">
        <f aca="false">list!K17*100</f>
        <v>0</v>
      </c>
      <c r="K11" s="13" t="str">
        <f aca="false">IF(list!L17="","",list!L17)</f>
        <v/>
      </c>
      <c r="L11" s="13" t="str">
        <f aca="false">IF(list!M17="",LOWER(A11),list!M17)</f>
        <v>(ref|cal).*cell|R</v>
      </c>
      <c r="M11" s="9"/>
      <c r="AMJ11" s="0"/>
    </row>
    <row r="12" s="3" customFormat="true" ht="14" hidden="false" customHeight="true" outlineLevel="0" collapsed="false">
      <c r="A12" s="1" t="str">
        <f aca="false">list!B18</f>
        <v>RSI</v>
      </c>
      <c r="B12" s="9" t="n">
        <f aca="false">list!C18</f>
        <v>1</v>
      </c>
      <c r="C12" s="9" t="n">
        <f aca="false">list!D18</f>
        <v>1</v>
      </c>
      <c r="D12" s="9" t="str">
        <f aca="false">list!E18</f>
        <v>*</v>
      </c>
      <c r="E12" s="10" t="n">
        <f aca="false">list!F18</f>
        <v>1</v>
      </c>
      <c r="F12" s="11" t="n">
        <f aca="false">list!G18*100</f>
        <v>3.31058907144937</v>
      </c>
      <c r="G12" s="11" t="n">
        <f aca="false">list!H18*100</f>
        <v>0.012</v>
      </c>
      <c r="H12" s="12" t="n">
        <f aca="false">list!I18</f>
        <v>40</v>
      </c>
      <c r="I12" s="11" t="n">
        <f aca="false">list!J18*100</f>
        <v>2.6</v>
      </c>
      <c r="J12" s="11" t="n">
        <f aca="false">list!K18*100</f>
        <v>0</v>
      </c>
      <c r="K12" s="13" t="str">
        <f aca="false">IF(list!L18="","",list!L18)</f>
        <v/>
      </c>
      <c r="L12" s="13" t="str">
        <f aca="false">IF(list!M18="",LOWER(A12),list!M18)</f>
        <v>rsi</v>
      </c>
      <c r="M12" s="9"/>
      <c r="AMJ12" s="0"/>
    </row>
    <row r="13" s="3" customFormat="true" ht="14" hidden="false" customHeight="true" outlineLevel="0" collapsed="false">
      <c r="A13" s="1" t="str">
        <f aca="false">list!B19</f>
        <v>LI200</v>
      </c>
      <c r="B13" s="9" t="n">
        <f aca="false">list!C19</f>
        <v>1</v>
      </c>
      <c r="C13" s="9" t="n">
        <f aca="false">list!D19</f>
        <v>1</v>
      </c>
      <c r="D13" s="9" t="n">
        <f aca="false">list!E19</f>
        <v>0</v>
      </c>
      <c r="E13" s="10" t="n">
        <f aca="false">list!F19</f>
        <v>1</v>
      </c>
      <c r="F13" s="11" t="n">
        <f aca="false">list!G19*100</f>
        <v>6.2449979983984</v>
      </c>
      <c r="G13" s="11" t="n">
        <f aca="false">list!H19*100</f>
        <v>0.02</v>
      </c>
      <c r="H13" s="12" t="n">
        <f aca="false">list!I19</f>
        <v>40</v>
      </c>
      <c r="I13" s="11" t="n">
        <f aca="false">list!J19*100</f>
        <v>2.6</v>
      </c>
      <c r="J13" s="11" t="n">
        <f aca="false">list!K19*100</f>
        <v>0</v>
      </c>
      <c r="K13" s="13" t="str">
        <f aca="false">IF(list!L19="","",list!L19)</f>
        <v>@LI200_IAM</v>
      </c>
      <c r="L13" s="13" t="str">
        <f aca="false">IF(list!M19="",LOWER(A13),list!M19)</f>
        <v>(LI[\W_]?200)|(photo.+diode)|P</v>
      </c>
      <c r="M13" s="9"/>
      <c r="AMJ13" s="0"/>
    </row>
    <row r="14" s="3" customFormat="true" ht="14" hidden="false" customHeight="true" outlineLevel="0" collapsed="false">
      <c r="A14" s="1" t="str">
        <f aca="false">list!B20</f>
        <v>BNI_A</v>
      </c>
      <c r="B14" s="9" t="n">
        <f aca="false">list!C20</f>
        <v>0</v>
      </c>
      <c r="C14" s="9" t="n">
        <f aca="false">list!D20</f>
        <v>0</v>
      </c>
      <c r="D14" s="9" t="n">
        <f aca="false">list!E20</f>
        <v>1</v>
      </c>
      <c r="E14" s="10" t="n">
        <f aca="false">list!F20</f>
        <v>2.12369960210949</v>
      </c>
      <c r="F14" s="11" t="n">
        <f aca="false">list!G20*100</f>
        <v>1.59687194226713</v>
      </c>
      <c r="G14" s="11" t="n">
        <f aca="false">list!H20*100</f>
        <v>0.02</v>
      </c>
      <c r="H14" s="12" t="n">
        <f aca="false">list!I20</f>
        <v>0</v>
      </c>
      <c r="I14" s="11" t="n">
        <f aca="false">list!J20*100</f>
        <v>0</v>
      </c>
      <c r="J14" s="11" t="n">
        <f aca="false">list!K20*100</f>
        <v>0.2</v>
      </c>
      <c r="K14" s="13" t="str">
        <f aca="false">IF(list!L20="","",list!L20)</f>
        <v/>
      </c>
      <c r="L14" s="13" t="str">
        <f aca="false">IF(list!M20="",LOWER(A14),list!M20)</f>
        <v>(secondary[\W_]?standard)|S|A|(high[\W_]?quality)</v>
      </c>
      <c r="M14" s="9"/>
      <c r="AMJ14" s="0"/>
    </row>
    <row r="15" s="3" customFormat="true" ht="14" hidden="false" customHeight="true" outlineLevel="0" collapsed="false">
      <c r="A15" s="1" t="str">
        <f aca="false">list!B21</f>
        <v>BNI_B</v>
      </c>
      <c r="B15" s="9" t="n">
        <f aca="false">list!C21</f>
        <v>0</v>
      </c>
      <c r="C15" s="9" t="n">
        <f aca="false">list!D21</f>
        <v>0</v>
      </c>
      <c r="D15" s="9" t="n">
        <f aca="false">list!E21</f>
        <v>1</v>
      </c>
      <c r="E15" s="10" t="n">
        <f aca="false">list!F21</f>
        <v>4.15331193145904</v>
      </c>
      <c r="F15" s="11" t="n">
        <f aca="false">list!G21*100</f>
        <v>1.93649167310371</v>
      </c>
      <c r="G15" s="11" t="n">
        <f aca="false">list!H21*100</f>
        <v>0.04</v>
      </c>
      <c r="H15" s="12" t="n">
        <f aca="false">list!I21</f>
        <v>0</v>
      </c>
      <c r="I15" s="11" t="n">
        <f aca="false">list!J21*100</f>
        <v>0</v>
      </c>
      <c r="J15" s="11" t="n">
        <f aca="false">list!K21*100</f>
        <v>0.5</v>
      </c>
      <c r="K15" s="13" t="str">
        <f aca="false">IF(list!L21="","",list!L21)</f>
        <v/>
      </c>
      <c r="L15" s="13" t="str">
        <f aca="false">IF(list!M21="",LOWER(A15),list!M21)</f>
        <v>((1|1st|I|first)[\W_]?class)|B|(good[\W_]?quality)</v>
      </c>
      <c r="M15" s="9" t="s">
        <v>15</v>
      </c>
      <c r="AMJ15" s="0"/>
    </row>
    <row r="16" s="3" customFormat="true" ht="14" hidden="false" customHeight="true" outlineLevel="0" collapsed="false">
      <c r="A16" s="1" t="str">
        <f aca="false">list!B22</f>
        <v>CM22</v>
      </c>
      <c r="B16" s="9" t="n">
        <f aca="false">list!C22</f>
        <v>1</v>
      </c>
      <c r="C16" s="9" t="n">
        <f aca="false">list!D22</f>
        <v>1</v>
      </c>
      <c r="D16" s="9" t="n">
        <f aca="false">list!E22</f>
        <v>0</v>
      </c>
      <c r="E16" s="10" t="n">
        <f aca="false">list!F22</f>
        <v>0.5</v>
      </c>
      <c r="F16" s="11" t="n">
        <f aca="false">list!G22*100</f>
        <v>2.35236051658754</v>
      </c>
      <c r="G16" s="11" t="n">
        <f aca="false">list!H22*100</f>
        <v>0.01</v>
      </c>
      <c r="H16" s="12" t="n">
        <f aca="false">list!I22</f>
        <v>0</v>
      </c>
      <c r="I16" s="11" t="n">
        <f aca="false">list!J22*100</f>
        <v>1</v>
      </c>
      <c r="J16" s="11" t="n">
        <f aca="false">list!K22*100</f>
        <v>0</v>
      </c>
      <c r="K16" s="13" t="str">
        <f aca="false">IF(list!L22="","",list!L22)</f>
        <v/>
      </c>
      <c r="L16" s="13" t="str">
        <f aca="false">IF(list!M22="",LOWER(A16),list!M22)</f>
        <v>cm22</v>
      </c>
      <c r="M16" s="9"/>
      <c r="AMJ16" s="0"/>
    </row>
    <row r="17" s="3" customFormat="true" ht="14" hidden="false" customHeight="true" outlineLevel="0" collapsed="false">
      <c r="A17" s="1" t="str">
        <f aca="false">list!B23</f>
        <v>CM6b</v>
      </c>
      <c r="B17" s="9" t="n">
        <f aca="false">list!C23</f>
        <v>1</v>
      </c>
      <c r="C17" s="9" t="n">
        <f aca="false">list!D23</f>
        <v>1</v>
      </c>
      <c r="D17" s="9" t="n">
        <f aca="false">list!E23</f>
        <v>0</v>
      </c>
      <c r="E17" s="10" t="n">
        <f aca="false">list!F23</f>
        <v>0.5</v>
      </c>
      <c r="F17" s="11" t="n">
        <f aca="false">list!G23*100</f>
        <v>2.65670848984227</v>
      </c>
      <c r="G17" s="11" t="n">
        <f aca="false">list!H23*100</f>
        <v>0.04</v>
      </c>
      <c r="H17" s="12" t="n">
        <f aca="false">list!I23</f>
        <v>0</v>
      </c>
      <c r="I17" s="11" t="n">
        <f aca="false">list!J23*100</f>
        <v>2.23606797749979</v>
      </c>
      <c r="J17" s="11" t="n">
        <f aca="false">list!K23*100</f>
        <v>0</v>
      </c>
      <c r="K17" s="13" t="str">
        <f aca="false">IF(list!L23="","",list!L23)</f>
        <v/>
      </c>
      <c r="L17" s="13" t="str">
        <f aca="false">IF(list!M23="",LOWER(A17),list!M23)</f>
        <v>cm6b</v>
      </c>
      <c r="M17" s="9"/>
      <c r="AMJ17" s="0"/>
    </row>
    <row r="18" s="3" customFormat="true" ht="14" hidden="false" customHeight="true" outlineLevel="0" collapsed="false">
      <c r="A18" s="1" t="str">
        <f aca="false">list!B24</f>
        <v>CM3</v>
      </c>
      <c r="B18" s="9" t="n">
        <f aca="false">list!C24</f>
        <v>1</v>
      </c>
      <c r="C18" s="9" t="n">
        <f aca="false">list!D24</f>
        <v>1</v>
      </c>
      <c r="D18" s="9" t="n">
        <f aca="false">list!E24</f>
        <v>0</v>
      </c>
      <c r="E18" s="10" t="n">
        <f aca="false">list!F24</f>
        <v>0.5</v>
      </c>
      <c r="F18" s="11" t="n">
        <f aca="false">list!G24*100</f>
        <v>6.42261628933257</v>
      </c>
      <c r="G18" s="11" t="n">
        <f aca="false">list!H24*100</f>
        <v>0.12</v>
      </c>
      <c r="H18" s="12" t="n">
        <f aca="false">list!I24</f>
        <v>0</v>
      </c>
      <c r="I18" s="11" t="n">
        <f aca="false">list!J24*100</f>
        <v>2.23606797749979</v>
      </c>
      <c r="J18" s="11" t="n">
        <f aca="false">list!K24*100</f>
        <v>0</v>
      </c>
      <c r="K18" s="13" t="str">
        <f aca="false">IF(list!L24="","",list!L24)</f>
        <v/>
      </c>
      <c r="L18" s="13" t="str">
        <f aca="false">IF(list!M24="",LOWER(A18),list!M24)</f>
        <v>cm3</v>
      </c>
      <c r="M18" s="9"/>
      <c r="AMJ18" s="0"/>
    </row>
    <row r="19" s="3" customFormat="true" ht="14" hidden="false" customHeight="true" outlineLevel="0" collapsed="false">
      <c r="A19" s="1" t="str">
        <f aca="false">list!B25</f>
        <v>TSP800</v>
      </c>
      <c r="B19" s="9" t="n">
        <f aca="false">list!C25</f>
        <v>1</v>
      </c>
      <c r="C19" s="9" t="n">
        <f aca="false">list!D25</f>
        <v>1</v>
      </c>
      <c r="D19" s="9" t="n">
        <f aca="false">list!E25</f>
        <v>0</v>
      </c>
      <c r="E19" s="10" t="n">
        <f aca="false">list!F25</f>
        <v>0.5</v>
      </c>
      <c r="F19" s="11" t="n">
        <f aca="false">list!G25*100</f>
        <v>1.89747200242849</v>
      </c>
      <c r="G19" s="11" t="n">
        <f aca="false">list!H25*100</f>
        <v>0.02</v>
      </c>
      <c r="H19" s="12" t="n">
        <f aca="false">list!I25</f>
        <v>0</v>
      </c>
      <c r="I19" s="11" t="n">
        <f aca="false">list!J25*100</f>
        <v>2.23606797749979</v>
      </c>
      <c r="J19" s="11" t="n">
        <f aca="false">list!K25*100</f>
        <v>0</v>
      </c>
      <c r="K19" s="13" t="str">
        <f aca="false">IF(list!L25="","",list!L25)</f>
        <v/>
      </c>
      <c r="L19" s="13" t="str">
        <f aca="false">IF(list!M25="",LOWER(A19),list!M25)</f>
        <v>tsp[\W_]?800</v>
      </c>
      <c r="M19" s="9"/>
      <c r="AMJ19" s="0"/>
    </row>
    <row r="20" s="3" customFormat="true" ht="14" hidden="false" customHeight="true" outlineLevel="0" collapsed="false">
      <c r="A20" s="1" t="str">
        <f aca="false">list!B26</f>
        <v>TSP1</v>
      </c>
      <c r="B20" s="9" t="n">
        <f aca="false">list!C26</f>
        <v>1</v>
      </c>
      <c r="C20" s="9" t="n">
        <f aca="false">list!D26</f>
        <v>1</v>
      </c>
      <c r="D20" s="9" t="n">
        <f aca="false">list!E26</f>
        <v>0</v>
      </c>
      <c r="E20" s="10" t="n">
        <f aca="false">list!F26</f>
        <v>0.5</v>
      </c>
      <c r="F20" s="11" t="n">
        <f aca="false">list!G26*100</f>
        <v>3.21715713013835</v>
      </c>
      <c r="G20" s="11" t="n">
        <f aca="false">list!H26*100</f>
        <v>0.02</v>
      </c>
      <c r="H20" s="12" t="n">
        <f aca="false">list!I26</f>
        <v>0</v>
      </c>
      <c r="I20" s="11" t="n">
        <f aca="false">list!J26*100</f>
        <v>2.23606797749979</v>
      </c>
      <c r="J20" s="11" t="n">
        <f aca="false">list!K26*100</f>
        <v>0</v>
      </c>
      <c r="K20" s="13" t="str">
        <f aca="false">IF(list!L26="","",list!L26)</f>
        <v/>
      </c>
      <c r="L20" s="13" t="str">
        <f aca="false">IF(list!M26="",LOWER(A20),list!M26)</f>
        <v>tsp[\W_]?1</v>
      </c>
      <c r="M20" s="9"/>
      <c r="AMJ20" s="0"/>
    </row>
    <row r="21" s="3" customFormat="true" ht="14" hidden="false" customHeight="true" outlineLevel="0" collapsed="false">
      <c r="A21" s="1" t="str">
        <f aca="false">list!B27</f>
        <v>SPN1</v>
      </c>
      <c r="B21" s="9" t="n">
        <f aca="false">list!C27</f>
        <v>1</v>
      </c>
      <c r="C21" s="9" t="n">
        <f aca="false">list!D27</f>
        <v>1</v>
      </c>
      <c r="D21" s="9" t="str">
        <f aca="false">list!E27</f>
        <v>*</v>
      </c>
      <c r="E21" s="10" t="n">
        <f aca="false">list!F27</f>
        <v>0.5</v>
      </c>
      <c r="F21" s="11" t="n">
        <f aca="false">list!G27*100</f>
        <v>9.59744236763108</v>
      </c>
      <c r="G21" s="11" t="n">
        <f aca="false">list!H27*100</f>
        <v>0.02</v>
      </c>
      <c r="H21" s="12" t="n">
        <f aca="false">list!I27</f>
        <v>0</v>
      </c>
      <c r="I21" s="11" t="n">
        <f aca="false">list!J27*100</f>
        <v>2.23606797749979</v>
      </c>
      <c r="J21" s="11" t="n">
        <f aca="false">list!K27*100</f>
        <v>0</v>
      </c>
      <c r="K21" s="13" t="str">
        <f aca="false">IF(list!L27="","",list!L27)</f>
        <v/>
      </c>
      <c r="L21" s="13" t="str">
        <f aca="false">IF(list!M27="",LOWER(A21),list!M27)</f>
        <v>spn1</v>
      </c>
      <c r="M21" s="9" t="s">
        <v>16</v>
      </c>
      <c r="AMJ21" s="0"/>
    </row>
    <row r="22" s="3" customFormat="true" ht="14" hidden="false" customHeight="true" outlineLevel="0" collapsed="false">
      <c r="A22" s="1" t="str">
        <f aca="false">list!B28</f>
        <v>SPLite</v>
      </c>
      <c r="B22" s="9" t="n">
        <f aca="false">list!C28</f>
        <v>1</v>
      </c>
      <c r="C22" s="9" t="n">
        <f aca="false">list!D28</f>
        <v>1</v>
      </c>
      <c r="D22" s="9" t="n">
        <f aca="false">list!E28</f>
        <v>0</v>
      </c>
      <c r="E22" s="10" t="n">
        <f aca="false">list!F28</f>
        <v>0.5</v>
      </c>
      <c r="F22" s="11" t="n">
        <f aca="false">list!G28*100</f>
        <v>5.87319333923207</v>
      </c>
      <c r="G22" s="11" t="n">
        <f aca="false">list!H28*100</f>
        <v>0.003</v>
      </c>
      <c r="H22" s="12" t="n">
        <f aca="false">list!I28</f>
        <v>0</v>
      </c>
      <c r="I22" s="11" t="n">
        <f aca="false">list!J28*100</f>
        <v>2.23606797749979</v>
      </c>
      <c r="J22" s="11" t="n">
        <f aca="false">list!K28*100</f>
        <v>0</v>
      </c>
      <c r="K22" s="13" t="str">
        <f aca="false">IF(list!L28="","",list!L28)</f>
        <v/>
      </c>
      <c r="L22" s="13" t="str">
        <f aca="false">IF(list!M28="",LOWER(A22),list!M28)</f>
        <v>SP[\W_]?lite</v>
      </c>
      <c r="M22" s="9"/>
      <c r="AMJ22" s="0"/>
    </row>
    <row r="23" s="3" customFormat="true" ht="14" hidden="false" customHeight="true" outlineLevel="0" collapsed="false">
      <c r="A23" s="1" t="str">
        <f aca="false">list!B29</f>
        <v>SP110</v>
      </c>
      <c r="B23" s="9" t="n">
        <f aca="false">list!C29</f>
        <v>1</v>
      </c>
      <c r="C23" s="9" t="n">
        <f aca="false">list!D29</f>
        <v>1</v>
      </c>
      <c r="D23" s="9" t="n">
        <f aca="false">list!E29</f>
        <v>0</v>
      </c>
      <c r="E23" s="10" t="n">
        <f aca="false">list!F29</f>
        <v>0.5</v>
      </c>
      <c r="F23" s="11" t="n">
        <f aca="false">list!G29*100</f>
        <v>5.70697818464378</v>
      </c>
      <c r="G23" s="11" t="n">
        <f aca="false">list!H29*100</f>
        <v>0.02</v>
      </c>
      <c r="H23" s="12" t="n">
        <f aca="false">list!I29</f>
        <v>0</v>
      </c>
      <c r="I23" s="11" t="n">
        <f aca="false">list!J29*100</f>
        <v>2.23606797749979</v>
      </c>
      <c r="J23" s="11" t="n">
        <f aca="false">list!K29*100</f>
        <v>0</v>
      </c>
      <c r="K23" s="13" t="str">
        <f aca="false">IF(list!L29="","",list!L29)</f>
        <v/>
      </c>
      <c r="L23" s="13" t="str">
        <f aca="false">IF(list!M29="",LOWER(A23),list!M29)</f>
        <v>SP[\W_]?110</v>
      </c>
      <c r="M23" s="9"/>
      <c r="AMJ23" s="0"/>
    </row>
    <row r="24" s="3" customFormat="true" ht="14" hidden="false" customHeight="true" outlineLevel="0" collapsed="false">
      <c r="A24" s="1" t="str">
        <f aca="false">list!B30</f>
        <v>CH1</v>
      </c>
      <c r="B24" s="9" t="n">
        <f aca="false">list!C30</f>
        <v>0</v>
      </c>
      <c r="C24" s="9" t="n">
        <f aca="false">list!D30</f>
        <v>0</v>
      </c>
      <c r="D24" s="9" t="n">
        <f aca="false">list!E30</f>
        <v>1</v>
      </c>
      <c r="E24" s="10" t="n">
        <f aca="false">list!F30</f>
        <v>0.5</v>
      </c>
      <c r="F24" s="11" t="n">
        <f aca="false">list!G30*100</f>
        <v>1.76589920437153</v>
      </c>
      <c r="G24" s="11" t="n">
        <f aca="false">list!H30*100</f>
        <v>0.02</v>
      </c>
      <c r="H24" s="12" t="n">
        <f aca="false">list!I30</f>
        <v>0</v>
      </c>
      <c r="I24" s="11" t="n">
        <f aca="false">list!J30*100</f>
        <v>2.23606797749979</v>
      </c>
      <c r="J24" s="11" t="n">
        <f aca="false">list!K30*100</f>
        <v>0</v>
      </c>
      <c r="K24" s="13" t="str">
        <f aca="false">IF(list!L30="","",list!L30)</f>
        <v/>
      </c>
      <c r="L24" s="13" t="str">
        <f aca="false">IF(list!M30="",LOWER(A24),list!M30)</f>
        <v>ch1</v>
      </c>
      <c r="M24" s="9"/>
      <c r="AMJ24" s="0"/>
    </row>
    <row r="25" s="3" customFormat="true" ht="14" hidden="false" customHeight="true" outlineLevel="0" collapsed="false">
      <c r="A25" s="1" t="str">
        <f aca="false">list!B31</f>
        <v>NIP2</v>
      </c>
      <c r="B25" s="9" t="n">
        <f aca="false">list!C31</f>
        <v>0</v>
      </c>
      <c r="C25" s="9" t="n">
        <f aca="false">list!D31</f>
        <v>0</v>
      </c>
      <c r="D25" s="9" t="n">
        <f aca="false">list!E31</f>
        <v>1</v>
      </c>
      <c r="E25" s="10" t="n">
        <f aca="false">list!F31</f>
        <v>0.5</v>
      </c>
      <c r="F25" s="11" t="n">
        <f aca="false">list!G31*100</f>
        <v>1.999599959992</v>
      </c>
      <c r="G25" s="11" t="n">
        <f aca="false">list!H31*100</f>
        <v>0.02</v>
      </c>
      <c r="H25" s="12" t="n">
        <f aca="false">list!I31</f>
        <v>0</v>
      </c>
      <c r="I25" s="11" t="n">
        <f aca="false">list!J31*100</f>
        <v>1.1180339887499</v>
      </c>
      <c r="J25" s="11" t="n">
        <f aca="false">list!K31*100</f>
        <v>0</v>
      </c>
      <c r="K25" s="13" t="str">
        <f aca="false">IF(list!L31="","",list!L31)</f>
        <v/>
      </c>
      <c r="L25" s="13" t="str">
        <f aca="false">IF(list!M31="",LOWER(A25),list!M31)</f>
        <v>(NIP[\W#_]?2|NIP)</v>
      </c>
      <c r="M25" s="9"/>
      <c r="AMJ25" s="0"/>
    </row>
    <row r="26" s="3" customFormat="true" ht="14" hidden="false" customHeight="true" outlineLevel="0" collapsed="false">
      <c r="A26" s="1" t="str">
        <f aca="false">list!B32</f>
        <v>NIP1</v>
      </c>
      <c r="B26" s="9" t="n">
        <f aca="false">list!C32</f>
        <v>0</v>
      </c>
      <c r="C26" s="9" t="n">
        <f aca="false">list!D32</f>
        <v>0</v>
      </c>
      <c r="D26" s="9" t="n">
        <f aca="false">list!E32</f>
        <v>1</v>
      </c>
      <c r="E26" s="10" t="n">
        <f aca="false">list!F32</f>
        <v>0.5</v>
      </c>
      <c r="F26" s="11" t="n">
        <f aca="false">list!G32*100</f>
        <v>1.95767719504519</v>
      </c>
      <c r="G26" s="11" t="n">
        <f aca="false">list!H32*100</f>
        <v>0.02</v>
      </c>
      <c r="H26" s="12" t="n">
        <f aca="false">list!I32</f>
        <v>0</v>
      </c>
      <c r="I26" s="11" t="n">
        <f aca="false">list!J32*100</f>
        <v>0.5</v>
      </c>
      <c r="J26" s="11" t="n">
        <f aca="false">list!K32*100</f>
        <v>0</v>
      </c>
      <c r="K26" s="13" t="str">
        <f aca="false">IF(list!L32="","",list!L32)</f>
        <v/>
      </c>
      <c r="L26" s="13" t="str">
        <f aca="false">IF(list!M32="",LOWER(A26),list!M32)</f>
        <v>NIP[\W#_]?1</v>
      </c>
      <c r="M26" s="9"/>
      <c r="AMJ26" s="0"/>
    </row>
    <row r="27" s="3" customFormat="true" ht="14" hidden="false" customHeight="true" outlineLevel="0" collapsed="false">
      <c r="A27" s="1" t="str">
        <f aca="false">list!B33</f>
        <v>LI201</v>
      </c>
      <c r="B27" s="9" t="n">
        <f aca="false">list!C33</f>
        <v>1</v>
      </c>
      <c r="C27" s="9" t="n">
        <f aca="false">list!D33</f>
        <v>1</v>
      </c>
      <c r="D27" s="9" t="n">
        <f aca="false">list!E33</f>
        <v>0</v>
      </c>
      <c r="E27" s="10" t="n">
        <f aca="false">list!F33</f>
        <v>2</v>
      </c>
      <c r="F27" s="11" t="n">
        <f aca="false">list!G33*100</f>
        <v>8.8395757816764</v>
      </c>
      <c r="G27" s="11" t="n">
        <f aca="false">list!H33*100</f>
        <v>0.02</v>
      </c>
      <c r="H27" s="12" t="n">
        <f aca="false">list!I33</f>
        <v>0</v>
      </c>
      <c r="I27" s="11" t="n">
        <f aca="false">list!J33*100</f>
        <v>0.5</v>
      </c>
      <c r="J27" s="11" t="n">
        <f aca="false">list!K33*100</f>
        <v>0</v>
      </c>
      <c r="K27" s="13" t="str">
        <f aca="false">IF(list!L33="","",list!L33)</f>
        <v/>
      </c>
      <c r="L27" s="13" t="str">
        <f aca="false">IF(list!M33="",LOWER(A27),list!M33)</f>
        <v>LI[\W_]?201</v>
      </c>
      <c r="M27" s="9"/>
      <c r="AMJ27" s="0"/>
    </row>
    <row r="28" s="3" customFormat="true" ht="14" hidden="false" customHeight="true" outlineLevel="0" collapsed="false">
      <c r="A28" s="1" t="str">
        <f aca="false">list!B34</f>
        <v>Schenk</v>
      </c>
      <c r="B28" s="9" t="n">
        <f aca="false">list!C34</f>
        <v>1</v>
      </c>
      <c r="C28" s="9" t="n">
        <f aca="false">list!D34</f>
        <v>1</v>
      </c>
      <c r="D28" s="9" t="n">
        <f aca="false">list!E34</f>
        <v>0</v>
      </c>
      <c r="E28" s="10" t="n">
        <f aca="false">list!F34</f>
        <v>1</v>
      </c>
      <c r="F28" s="11" t="n">
        <f aca="false">list!G34*100</f>
        <v>2.29128784747792</v>
      </c>
      <c r="G28" s="11" t="n">
        <f aca="false">list!H34*100</f>
        <v>0.02</v>
      </c>
      <c r="H28" s="12" t="n">
        <f aca="false">list!I34</f>
        <v>30</v>
      </c>
      <c r="I28" s="11" t="n">
        <f aca="false">list!J34*100</f>
        <v>3</v>
      </c>
      <c r="J28" s="11" t="n">
        <f aca="false">list!K34*100</f>
        <v>2</v>
      </c>
      <c r="K28" s="13" t="str">
        <f aca="false">IF(list!L34="","",list!L34)</f>
        <v/>
      </c>
      <c r="L28" s="13" t="str">
        <f aca="false">IF(list!M34="",LOWER(A28),list!M34)</f>
        <v>(shenk|schenk)</v>
      </c>
      <c r="M28" s="9"/>
      <c r="AMJ28" s="0"/>
    </row>
    <row r="29" s="3" customFormat="true" ht="14" hidden="false" customHeight="true" outlineLevel="0" collapsed="false">
      <c r="A29" s="1" t="str">
        <f aca="false">list!B35</f>
        <v>CHP1</v>
      </c>
      <c r="B29" s="9" t="n">
        <f aca="false">list!C35</f>
        <v>0</v>
      </c>
      <c r="C29" s="9" t="n">
        <f aca="false">list!D35</f>
        <v>0</v>
      </c>
      <c r="D29" s="9" t="n">
        <f aca="false">list!E35</f>
        <v>1</v>
      </c>
      <c r="E29" s="10" t="n">
        <f aca="false">list!F35</f>
        <v>1.1180339887499</v>
      </c>
      <c r="F29" s="11" t="n">
        <f aca="false">list!G35*100</f>
        <v>0.964365076099296</v>
      </c>
      <c r="G29" s="11" t="n">
        <f aca="false">list!H35*100</f>
        <v>0.01</v>
      </c>
      <c r="H29" s="12" t="n">
        <f aca="false">list!I35</f>
        <v>0</v>
      </c>
      <c r="I29" s="11" t="n">
        <f aca="false">list!J35*100</f>
        <v>0.5</v>
      </c>
      <c r="J29" s="11" t="n">
        <f aca="false">list!K35*100</f>
        <v>0</v>
      </c>
      <c r="K29" s="13" t="str">
        <f aca="false">IF(list!L35="","",list!L35)</f>
        <v/>
      </c>
      <c r="L29" s="13" t="str">
        <f aca="false">IF(list!M35="",LOWER(A29),list!M35)</f>
        <v>chp1</v>
      </c>
      <c r="M29" s="9"/>
      <c r="AMJ29" s="0"/>
    </row>
    <row r="30" s="3" customFormat="true" ht="14" hidden="false" customHeight="true" outlineLevel="0" collapsed="false">
      <c r="A30" s="1" t="str">
        <f aca="false">list!B36</f>
        <v>CM11</v>
      </c>
      <c r="B30" s="9" t="n">
        <f aca="false">list!C36</f>
        <v>1</v>
      </c>
      <c r="C30" s="9" t="n">
        <f aca="false">list!D36</f>
        <v>1</v>
      </c>
      <c r="D30" s="9" t="n">
        <f aca="false">list!E36</f>
        <v>0</v>
      </c>
      <c r="E30" s="10" t="n">
        <f aca="false">list!F36</f>
        <v>14.456832294801</v>
      </c>
      <c r="F30" s="11" t="n">
        <f aca="false">list!G36*100</f>
        <v>2.93428015022424</v>
      </c>
      <c r="G30" s="11" t="n">
        <f aca="false">list!H36*100</f>
        <v>0.06</v>
      </c>
      <c r="H30" s="12" t="n">
        <f aca="false">list!I36</f>
        <v>50</v>
      </c>
      <c r="I30" s="11" t="n">
        <f aca="false">list!J36*100</f>
        <v>0</v>
      </c>
      <c r="J30" s="11" t="n">
        <f aca="false">list!K36*100</f>
        <v>0.25</v>
      </c>
      <c r="K30" s="13" t="str">
        <f aca="false">IF(list!L36="","",list!L36)</f>
        <v/>
      </c>
      <c r="L30" s="13" t="str">
        <f aca="false">IF(list!M36="",LOWER(A30),list!M36)</f>
        <v>cm11</v>
      </c>
      <c r="M30" s="9"/>
      <c r="AMJ30" s="0"/>
    </row>
    <row r="31" s="3" customFormat="true" ht="14" hidden="false" customHeight="true" outlineLevel="0" collapsed="false">
      <c r="A31" s="1"/>
      <c r="B31" s="9"/>
      <c r="C31" s="9"/>
      <c r="D31" s="9"/>
      <c r="E31" s="10"/>
      <c r="F31" s="10"/>
      <c r="G31" s="10"/>
      <c r="H31" s="10"/>
      <c r="I31" s="10"/>
      <c r="J31" s="10"/>
      <c r="K31" s="13"/>
      <c r="L31" s="13"/>
      <c r="M31" s="9"/>
      <c r="AMJ31" s="0"/>
    </row>
    <row r="32" s="3" customFormat="true" ht="14" hidden="false" customHeight="true" outlineLevel="0" collapsed="false">
      <c r="A32" s="1"/>
      <c r="B32" s="9"/>
      <c r="C32" s="9"/>
      <c r="D32" s="9"/>
      <c r="E32" s="10"/>
      <c r="F32" s="14"/>
      <c r="G32" s="15"/>
      <c r="H32" s="15"/>
      <c r="I32" s="15"/>
      <c r="J32" s="14"/>
      <c r="K32" s="16"/>
      <c r="L32" s="16"/>
      <c r="M32" s="9"/>
      <c r="AMJ32" s="0"/>
    </row>
    <row r="33" s="3" customFormat="true" ht="14" hidden="false" customHeight="true" outlineLevel="0" collapsed="false">
      <c r="A33" s="1"/>
      <c r="B33" s="9"/>
      <c r="C33" s="9"/>
      <c r="D33" s="9"/>
      <c r="E33" s="10"/>
      <c r="F33" s="14"/>
      <c r="G33" s="15"/>
      <c r="H33" s="15"/>
      <c r="I33" s="15"/>
      <c r="J33" s="14"/>
      <c r="K33" s="16"/>
      <c r="L33" s="16"/>
      <c r="M33" s="9"/>
      <c r="AMJ33" s="0"/>
    </row>
    <row r="34" s="3" customFormat="true" ht="14" hidden="false" customHeight="true" outlineLevel="0" collapsed="false">
      <c r="A34" s="1"/>
      <c r="B34" s="9"/>
      <c r="C34" s="9"/>
      <c r="D34" s="9"/>
      <c r="E34" s="10"/>
      <c r="F34" s="14"/>
      <c r="G34" s="15"/>
      <c r="H34" s="15"/>
      <c r="I34" s="15"/>
      <c r="J34" s="14"/>
      <c r="K34" s="16"/>
      <c r="L34" s="16"/>
      <c r="M34" s="9"/>
      <c r="AMJ34" s="0"/>
    </row>
    <row r="35" s="3" customFormat="true" ht="14" hidden="false" customHeight="true" outlineLevel="0" collapsed="false">
      <c r="A35" s="1"/>
      <c r="B35" s="9"/>
      <c r="C35" s="9"/>
      <c r="D35" s="9"/>
      <c r="E35" s="10"/>
      <c r="F35" s="14"/>
      <c r="G35" s="15"/>
      <c r="H35" s="15"/>
      <c r="I35" s="15"/>
      <c r="J35" s="14"/>
      <c r="K35" s="16"/>
      <c r="L35" s="16"/>
      <c r="M35" s="9"/>
      <c r="AMJ35" s="0"/>
    </row>
    <row r="36" s="3" customFormat="true" ht="14" hidden="false" customHeight="true" outlineLevel="0" collapsed="false">
      <c r="A36" s="1"/>
      <c r="B36" s="9"/>
      <c r="C36" s="9"/>
      <c r="D36" s="9"/>
      <c r="E36" s="10"/>
      <c r="F36" s="14"/>
      <c r="G36" s="15"/>
      <c r="H36" s="15"/>
      <c r="I36" s="15"/>
      <c r="J36" s="14"/>
      <c r="K36" s="16"/>
      <c r="L36" s="16"/>
      <c r="M36" s="9"/>
      <c r="AMJ36" s="0"/>
    </row>
    <row r="37" s="3" customFormat="true" ht="14" hidden="false" customHeight="true" outlineLevel="0" collapsed="false">
      <c r="A37" s="1"/>
      <c r="B37" s="9"/>
      <c r="C37" s="9"/>
      <c r="D37" s="9"/>
      <c r="E37" s="10"/>
      <c r="F37" s="14"/>
      <c r="G37" s="15"/>
      <c r="H37" s="15"/>
      <c r="I37" s="15"/>
      <c r="J37" s="14"/>
      <c r="K37" s="16"/>
      <c r="L37" s="16"/>
      <c r="M37" s="9"/>
      <c r="AMJ37" s="0"/>
    </row>
    <row r="38" s="3" customFormat="true" ht="14" hidden="false" customHeight="true" outlineLevel="0" collapsed="false">
      <c r="A38" s="1"/>
      <c r="B38" s="9"/>
      <c r="C38" s="9"/>
      <c r="D38" s="9"/>
      <c r="E38" s="10"/>
      <c r="F38" s="14"/>
      <c r="G38" s="15"/>
      <c r="H38" s="15"/>
      <c r="I38" s="15"/>
      <c r="J38" s="14"/>
      <c r="K38" s="16"/>
      <c r="L38" s="16"/>
      <c r="M38" s="9"/>
      <c r="AMJ38" s="0"/>
    </row>
    <row r="39" s="3" customFormat="true" ht="14" hidden="false" customHeight="true" outlineLevel="0" collapsed="false">
      <c r="A39" s="1"/>
      <c r="B39" s="9"/>
      <c r="C39" s="9"/>
      <c r="D39" s="9"/>
      <c r="E39" s="10"/>
      <c r="F39" s="14"/>
      <c r="G39" s="15"/>
      <c r="H39" s="15"/>
      <c r="I39" s="15"/>
      <c r="J39" s="14"/>
      <c r="K39" s="16"/>
      <c r="L39" s="16"/>
      <c r="M39" s="9"/>
      <c r="AMJ39" s="0"/>
    </row>
    <row r="40" s="3" customFormat="true" ht="14" hidden="false" customHeight="true" outlineLevel="0" collapsed="false">
      <c r="A40" s="1"/>
      <c r="B40" s="9"/>
      <c r="C40" s="9"/>
      <c r="D40" s="9"/>
      <c r="E40" s="10"/>
      <c r="F40" s="14"/>
      <c r="G40" s="15"/>
      <c r="H40" s="15"/>
      <c r="I40" s="15"/>
      <c r="J40" s="14"/>
      <c r="K40" s="16"/>
      <c r="L40" s="16"/>
      <c r="M40" s="9"/>
      <c r="AMJ40" s="0"/>
    </row>
    <row r="41" s="3" customFormat="true" ht="14" hidden="false" customHeight="true" outlineLevel="0" collapsed="false">
      <c r="A41" s="1"/>
      <c r="B41" s="9"/>
      <c r="C41" s="9"/>
      <c r="D41" s="9"/>
      <c r="E41" s="10"/>
      <c r="F41" s="14"/>
      <c r="G41" s="15"/>
      <c r="H41" s="15"/>
      <c r="I41" s="15"/>
      <c r="J41" s="14"/>
      <c r="K41" s="16"/>
      <c r="L41" s="16"/>
      <c r="M41" s="9"/>
      <c r="AMJ41" s="0"/>
    </row>
    <row r="42" s="3" customFormat="true" ht="14" hidden="false" customHeight="true" outlineLevel="0" collapsed="false">
      <c r="A42" s="1"/>
      <c r="B42" s="9"/>
      <c r="C42" s="9"/>
      <c r="D42" s="9"/>
      <c r="E42" s="10"/>
      <c r="F42" s="14"/>
      <c r="G42" s="15"/>
      <c r="H42" s="15"/>
      <c r="I42" s="15"/>
      <c r="J42" s="14"/>
      <c r="K42" s="16"/>
      <c r="L42" s="16"/>
      <c r="M42" s="9"/>
      <c r="AMJ42" s="0"/>
    </row>
    <row r="43" s="3" customFormat="true" ht="14" hidden="false" customHeight="true" outlineLevel="0" collapsed="false">
      <c r="A43" s="1"/>
      <c r="B43" s="9"/>
      <c r="C43" s="9"/>
      <c r="D43" s="9"/>
      <c r="E43" s="10"/>
      <c r="F43" s="14"/>
      <c r="G43" s="15"/>
      <c r="H43" s="15"/>
      <c r="I43" s="15"/>
      <c r="J43" s="14"/>
      <c r="K43" s="16"/>
      <c r="L43" s="16"/>
      <c r="M43" s="9"/>
      <c r="AMJ43" s="0"/>
    </row>
    <row r="44" s="3" customFormat="true" ht="14" hidden="false" customHeight="true" outlineLevel="0" collapsed="false">
      <c r="A44" s="1"/>
      <c r="B44" s="9"/>
      <c r="C44" s="9"/>
      <c r="D44" s="9"/>
      <c r="E44" s="10"/>
      <c r="F44" s="14"/>
      <c r="G44" s="15"/>
      <c r="H44" s="15"/>
      <c r="I44" s="15"/>
      <c r="J44" s="14"/>
      <c r="K44" s="16"/>
      <c r="L44" s="16"/>
      <c r="M44" s="9"/>
      <c r="AMJ44" s="0"/>
    </row>
    <row r="45" s="3" customFormat="true" ht="14" hidden="false" customHeight="true" outlineLevel="0" collapsed="false">
      <c r="A45" s="1"/>
      <c r="B45" s="9"/>
      <c r="C45" s="9"/>
      <c r="D45" s="9"/>
      <c r="E45" s="10"/>
      <c r="F45" s="14"/>
      <c r="G45" s="15"/>
      <c r="H45" s="15"/>
      <c r="I45" s="15"/>
      <c r="J45" s="14"/>
      <c r="K45" s="16"/>
      <c r="L45" s="16"/>
      <c r="M45" s="9"/>
      <c r="AMJ45" s="0"/>
    </row>
    <row r="46" s="3" customFormat="true" ht="14" hidden="false" customHeight="true" outlineLevel="0" collapsed="false">
      <c r="A46" s="1"/>
      <c r="B46" s="9"/>
      <c r="C46" s="9"/>
      <c r="D46" s="9"/>
      <c r="E46" s="10"/>
      <c r="F46" s="14"/>
      <c r="G46" s="15"/>
      <c r="H46" s="15"/>
      <c r="I46" s="15"/>
      <c r="J46" s="14"/>
      <c r="K46" s="16"/>
      <c r="L46" s="16"/>
      <c r="M46" s="9"/>
      <c r="AMJ46" s="0"/>
    </row>
    <row r="47" s="3" customFormat="true" ht="14" hidden="false" customHeight="true" outlineLevel="0" collapsed="false">
      <c r="A47" s="1"/>
      <c r="B47" s="9"/>
      <c r="C47" s="9"/>
      <c r="D47" s="9"/>
      <c r="E47" s="10"/>
      <c r="F47" s="14"/>
      <c r="G47" s="15"/>
      <c r="H47" s="15"/>
      <c r="I47" s="15"/>
      <c r="J47" s="14"/>
      <c r="K47" s="16"/>
      <c r="L47" s="16"/>
      <c r="M47" s="9"/>
      <c r="AMJ47" s="0"/>
    </row>
    <row r="48" s="3" customFormat="true" ht="14" hidden="false" customHeight="true" outlineLevel="0" collapsed="false">
      <c r="A48" s="1"/>
      <c r="B48" s="9"/>
      <c r="C48" s="9"/>
      <c r="D48" s="9"/>
      <c r="E48" s="10"/>
      <c r="F48" s="14"/>
      <c r="G48" s="15"/>
      <c r="H48" s="15"/>
      <c r="I48" s="15"/>
      <c r="J48" s="14"/>
      <c r="K48" s="16"/>
      <c r="L48" s="16"/>
      <c r="M48" s="9"/>
      <c r="AMJ48" s="0"/>
    </row>
    <row r="49" s="3" customFormat="true" ht="14" hidden="false" customHeight="true" outlineLevel="0" collapsed="false">
      <c r="A49" s="1"/>
      <c r="B49" s="9"/>
      <c r="C49" s="9"/>
      <c r="D49" s="9"/>
      <c r="E49" s="10"/>
      <c r="F49" s="14"/>
      <c r="G49" s="15"/>
      <c r="H49" s="15"/>
      <c r="I49" s="15"/>
      <c r="J49" s="14"/>
      <c r="K49" s="16"/>
      <c r="L49" s="16"/>
      <c r="M49" s="9"/>
      <c r="AMJ49" s="0"/>
    </row>
    <row r="50" s="3" customFormat="true" ht="14" hidden="false" customHeight="true" outlineLevel="0" collapsed="false">
      <c r="A50" s="1"/>
      <c r="B50" s="9"/>
      <c r="C50" s="9"/>
      <c r="D50" s="9"/>
      <c r="E50" s="10"/>
      <c r="F50" s="14"/>
      <c r="G50" s="15"/>
      <c r="H50" s="15"/>
      <c r="I50" s="15"/>
      <c r="J50" s="14"/>
      <c r="K50" s="16"/>
      <c r="L50" s="16"/>
      <c r="M50" s="9"/>
      <c r="AMJ50" s="0"/>
    </row>
    <row r="51" s="3" customFormat="true" ht="14" hidden="false" customHeight="true" outlineLevel="0" collapsed="false">
      <c r="A51" s="1"/>
      <c r="B51" s="9"/>
      <c r="C51" s="9"/>
      <c r="D51" s="9"/>
      <c r="E51" s="10"/>
      <c r="F51" s="14"/>
      <c r="G51" s="15"/>
      <c r="H51" s="15"/>
      <c r="I51" s="15"/>
      <c r="J51" s="14"/>
      <c r="K51" s="16"/>
      <c r="L51" s="16"/>
      <c r="M51" s="9"/>
      <c r="AMJ51" s="0"/>
    </row>
    <row r="52" s="3" customFormat="true" ht="14" hidden="false" customHeight="true" outlineLevel="0" collapsed="false">
      <c r="A52" s="1"/>
      <c r="B52" s="9"/>
      <c r="C52" s="9"/>
      <c r="D52" s="9"/>
      <c r="E52" s="10"/>
      <c r="F52" s="14"/>
      <c r="G52" s="15"/>
      <c r="H52" s="15"/>
      <c r="I52" s="15"/>
      <c r="J52" s="14"/>
      <c r="K52" s="16"/>
      <c r="L52" s="16"/>
      <c r="M52" s="9"/>
      <c r="AMJ52" s="0"/>
    </row>
    <row r="53" s="3" customFormat="true" ht="14" hidden="false" customHeight="true" outlineLevel="0" collapsed="false">
      <c r="A53" s="1"/>
      <c r="B53" s="9"/>
      <c r="C53" s="9"/>
      <c r="D53" s="9"/>
      <c r="E53" s="10"/>
      <c r="F53" s="14"/>
      <c r="G53" s="15"/>
      <c r="H53" s="15"/>
      <c r="I53" s="15"/>
      <c r="J53" s="14"/>
      <c r="K53" s="16"/>
      <c r="L53" s="16"/>
      <c r="M53" s="9"/>
      <c r="AMJ53" s="0"/>
    </row>
    <row r="54" s="3" customFormat="true" ht="14" hidden="false" customHeight="true" outlineLevel="0" collapsed="false">
      <c r="A54" s="1"/>
      <c r="B54" s="9"/>
      <c r="C54" s="9"/>
      <c r="D54" s="9"/>
      <c r="E54" s="10"/>
      <c r="F54" s="14"/>
      <c r="G54" s="15"/>
      <c r="H54" s="15"/>
      <c r="I54" s="15"/>
      <c r="J54" s="14"/>
      <c r="K54" s="16"/>
      <c r="L54" s="16"/>
      <c r="M54" s="9"/>
      <c r="AMJ54" s="0"/>
    </row>
    <row r="55" s="3" customFormat="true" ht="14" hidden="false" customHeight="true" outlineLevel="0" collapsed="false">
      <c r="A55" s="1"/>
      <c r="B55" s="9"/>
      <c r="C55" s="9"/>
      <c r="D55" s="9"/>
      <c r="E55" s="10"/>
      <c r="F55" s="14"/>
      <c r="G55" s="15"/>
      <c r="H55" s="15"/>
      <c r="I55" s="15"/>
      <c r="J55" s="14"/>
      <c r="K55" s="16"/>
      <c r="L55" s="16"/>
      <c r="M55" s="9"/>
      <c r="AMJ55" s="0"/>
    </row>
    <row r="56" s="3" customFormat="true" ht="14" hidden="false" customHeight="true" outlineLevel="0" collapsed="false">
      <c r="A56" s="1"/>
      <c r="B56" s="9"/>
      <c r="C56" s="9"/>
      <c r="D56" s="9"/>
      <c r="E56" s="10"/>
      <c r="F56" s="14"/>
      <c r="G56" s="15"/>
      <c r="H56" s="15"/>
      <c r="I56" s="15"/>
      <c r="J56" s="14"/>
      <c r="K56" s="16"/>
      <c r="L56" s="16"/>
      <c r="M56" s="9"/>
      <c r="AMJ56" s="0"/>
    </row>
    <row r="57" s="3" customFormat="true" ht="14" hidden="false" customHeight="true" outlineLevel="0" collapsed="false">
      <c r="A57" s="1"/>
      <c r="B57" s="9"/>
      <c r="C57" s="9"/>
      <c r="D57" s="9"/>
      <c r="E57" s="10"/>
      <c r="F57" s="14"/>
      <c r="G57" s="15"/>
      <c r="H57" s="15"/>
      <c r="I57" s="15"/>
      <c r="J57" s="14"/>
      <c r="K57" s="16"/>
      <c r="L57" s="16"/>
      <c r="M57" s="9"/>
      <c r="AMJ57" s="0"/>
    </row>
    <row r="58" s="3" customFormat="true" ht="14" hidden="false" customHeight="true" outlineLevel="0" collapsed="false">
      <c r="A58" s="1"/>
      <c r="B58" s="9"/>
      <c r="C58" s="9"/>
      <c r="D58" s="9"/>
      <c r="E58" s="10"/>
      <c r="F58" s="14"/>
      <c r="G58" s="15"/>
      <c r="H58" s="15"/>
      <c r="I58" s="15"/>
      <c r="J58" s="14"/>
      <c r="K58" s="16"/>
      <c r="L58" s="16"/>
      <c r="M58" s="9"/>
      <c r="AMJ58" s="0"/>
    </row>
    <row r="59" s="3" customFormat="true" ht="14" hidden="false" customHeight="true" outlineLevel="0" collapsed="false">
      <c r="A59" s="1"/>
      <c r="B59" s="9"/>
      <c r="C59" s="9"/>
      <c r="D59" s="9"/>
      <c r="E59" s="10"/>
      <c r="F59" s="14"/>
      <c r="G59" s="15"/>
      <c r="H59" s="15"/>
      <c r="I59" s="15"/>
      <c r="J59" s="14"/>
      <c r="K59" s="16"/>
      <c r="L59" s="16"/>
      <c r="M59" s="9"/>
      <c r="AMJ59" s="0"/>
    </row>
    <row r="60" s="3" customFormat="true" ht="14" hidden="false" customHeight="true" outlineLevel="0" collapsed="false">
      <c r="A60" s="1"/>
      <c r="B60" s="9"/>
      <c r="C60" s="9"/>
      <c r="D60" s="9"/>
      <c r="E60" s="10"/>
      <c r="F60" s="14"/>
      <c r="G60" s="15"/>
      <c r="H60" s="15"/>
      <c r="I60" s="15"/>
      <c r="J60" s="14"/>
      <c r="K60" s="16"/>
      <c r="L60" s="16"/>
      <c r="M60" s="9"/>
      <c r="AMJ60" s="0"/>
    </row>
    <row r="61" s="3" customFormat="true" ht="14" hidden="false" customHeight="true" outlineLevel="0" collapsed="false">
      <c r="A61" s="1"/>
      <c r="B61" s="9"/>
      <c r="C61" s="9"/>
      <c r="D61" s="9"/>
      <c r="E61" s="10"/>
      <c r="F61" s="14"/>
      <c r="G61" s="15"/>
      <c r="H61" s="15"/>
      <c r="I61" s="15"/>
      <c r="J61" s="14"/>
      <c r="K61" s="16"/>
      <c r="L61" s="16"/>
      <c r="M61" s="9"/>
      <c r="AMJ61" s="0"/>
    </row>
    <row r="62" s="3" customFormat="true" ht="14" hidden="false" customHeight="true" outlineLevel="0" collapsed="false">
      <c r="A62" s="1"/>
      <c r="B62" s="9"/>
      <c r="C62" s="9"/>
      <c r="D62" s="9"/>
      <c r="E62" s="10"/>
      <c r="F62" s="14"/>
      <c r="G62" s="15"/>
      <c r="H62" s="15"/>
      <c r="I62" s="15"/>
      <c r="J62" s="14"/>
      <c r="K62" s="16"/>
      <c r="L62" s="16"/>
      <c r="M62" s="9"/>
      <c r="AMJ62" s="0"/>
    </row>
    <row r="63" s="3" customFormat="true" ht="14" hidden="false" customHeight="true" outlineLevel="0" collapsed="false">
      <c r="A63" s="1"/>
      <c r="B63" s="9"/>
      <c r="C63" s="9"/>
      <c r="D63" s="9"/>
      <c r="E63" s="10"/>
      <c r="F63" s="14"/>
      <c r="G63" s="15"/>
      <c r="H63" s="15"/>
      <c r="I63" s="15"/>
      <c r="J63" s="14"/>
      <c r="K63" s="16"/>
      <c r="L63" s="16"/>
      <c r="M63" s="9"/>
      <c r="AMJ63" s="0"/>
    </row>
    <row r="64" s="3" customFormat="true" ht="14" hidden="false" customHeight="true" outlineLevel="0" collapsed="false">
      <c r="A64" s="1"/>
      <c r="B64" s="9"/>
      <c r="C64" s="9"/>
      <c r="D64" s="9"/>
      <c r="E64" s="10"/>
      <c r="F64" s="14"/>
      <c r="G64" s="15"/>
      <c r="H64" s="15"/>
      <c r="I64" s="15"/>
      <c r="J64" s="14"/>
      <c r="K64" s="16"/>
      <c r="L64" s="16"/>
      <c r="M64" s="9"/>
      <c r="AMJ64" s="0"/>
    </row>
    <row r="65" s="3" customFormat="true" ht="14" hidden="false" customHeight="true" outlineLevel="0" collapsed="false">
      <c r="A65" s="1"/>
      <c r="B65" s="9"/>
      <c r="C65" s="9"/>
      <c r="D65" s="9"/>
      <c r="E65" s="10"/>
      <c r="F65" s="14"/>
      <c r="G65" s="15"/>
      <c r="H65" s="15"/>
      <c r="I65" s="15"/>
      <c r="J65" s="14"/>
      <c r="K65" s="16"/>
      <c r="L65" s="16"/>
      <c r="M65" s="9"/>
      <c r="AMJ65" s="0"/>
    </row>
    <row r="66" s="3" customFormat="true" ht="14" hidden="false" customHeight="true" outlineLevel="0" collapsed="false">
      <c r="A66" s="1"/>
      <c r="B66" s="9"/>
      <c r="C66" s="9"/>
      <c r="D66" s="9"/>
      <c r="E66" s="10"/>
      <c r="F66" s="14"/>
      <c r="G66" s="15"/>
      <c r="H66" s="15"/>
      <c r="I66" s="15"/>
      <c r="J66" s="14"/>
      <c r="K66" s="16"/>
      <c r="L66" s="16"/>
      <c r="M66" s="9"/>
      <c r="AMJ66" s="0"/>
    </row>
    <row r="67" s="3" customFormat="true" ht="14" hidden="false" customHeight="true" outlineLevel="0" collapsed="false">
      <c r="A67" s="1"/>
      <c r="B67" s="9"/>
      <c r="C67" s="9"/>
      <c r="D67" s="9"/>
      <c r="E67" s="10"/>
      <c r="F67" s="14"/>
      <c r="G67" s="15"/>
      <c r="H67" s="15"/>
      <c r="I67" s="15"/>
      <c r="J67" s="14"/>
      <c r="K67" s="16"/>
      <c r="L67" s="16"/>
      <c r="M67" s="9"/>
      <c r="AMJ67" s="0"/>
    </row>
    <row r="68" s="3" customFormat="true" ht="14" hidden="false" customHeight="true" outlineLevel="0" collapsed="false">
      <c r="A68" s="1"/>
      <c r="B68" s="9"/>
      <c r="C68" s="9"/>
      <c r="D68" s="9"/>
      <c r="E68" s="10"/>
      <c r="F68" s="14"/>
      <c r="G68" s="15"/>
      <c r="H68" s="15"/>
      <c r="I68" s="15"/>
      <c r="J68" s="14"/>
      <c r="K68" s="16"/>
      <c r="L68" s="16"/>
      <c r="M68" s="9"/>
      <c r="AMJ68" s="0"/>
    </row>
    <row r="69" s="3" customFormat="true" ht="14" hidden="false" customHeight="true" outlineLevel="0" collapsed="false">
      <c r="A69" s="1"/>
      <c r="B69" s="9"/>
      <c r="C69" s="9"/>
      <c r="D69" s="9"/>
      <c r="E69" s="10"/>
      <c r="F69" s="14"/>
      <c r="G69" s="15"/>
      <c r="H69" s="15"/>
      <c r="I69" s="15"/>
      <c r="J69" s="14"/>
      <c r="K69" s="16"/>
      <c r="L69" s="16"/>
      <c r="M69" s="9"/>
      <c r="AMJ69" s="0"/>
    </row>
    <row r="70" s="3" customFormat="true" ht="14" hidden="false" customHeight="true" outlineLevel="0" collapsed="false">
      <c r="A70" s="1"/>
      <c r="B70" s="9"/>
      <c r="C70" s="9"/>
      <c r="D70" s="9"/>
      <c r="E70" s="10"/>
      <c r="F70" s="14"/>
      <c r="G70" s="15"/>
      <c r="H70" s="15"/>
      <c r="I70" s="15"/>
      <c r="J70" s="14"/>
      <c r="K70" s="16"/>
      <c r="L70" s="16"/>
      <c r="M70" s="9"/>
      <c r="AMJ70" s="0"/>
    </row>
    <row r="71" s="3" customFormat="true" ht="14" hidden="false" customHeight="true" outlineLevel="0" collapsed="false">
      <c r="A71" s="1"/>
      <c r="B71" s="9"/>
      <c r="C71" s="9"/>
      <c r="D71" s="9"/>
      <c r="E71" s="10"/>
      <c r="F71" s="14"/>
      <c r="G71" s="15"/>
      <c r="H71" s="15"/>
      <c r="I71" s="15"/>
      <c r="J71" s="14"/>
      <c r="K71" s="16"/>
      <c r="L71" s="16"/>
      <c r="M71" s="9"/>
      <c r="AMJ71" s="0"/>
    </row>
    <row r="72" s="3" customFormat="true" ht="14" hidden="false" customHeight="true" outlineLevel="0" collapsed="false">
      <c r="A72" s="1"/>
      <c r="B72" s="9"/>
      <c r="C72" s="9"/>
      <c r="D72" s="9"/>
      <c r="E72" s="10"/>
      <c r="F72" s="14"/>
      <c r="G72" s="15"/>
      <c r="H72" s="15"/>
      <c r="I72" s="15"/>
      <c r="J72" s="14"/>
      <c r="K72" s="16"/>
      <c r="L72" s="16"/>
      <c r="M72" s="9"/>
      <c r="AMJ72" s="0"/>
    </row>
    <row r="73" s="3" customFormat="true" ht="14" hidden="false" customHeight="true" outlineLevel="0" collapsed="false">
      <c r="A73" s="1"/>
      <c r="B73" s="9"/>
      <c r="C73" s="9"/>
      <c r="D73" s="9"/>
      <c r="E73" s="10"/>
      <c r="F73" s="14"/>
      <c r="G73" s="15"/>
      <c r="H73" s="15"/>
      <c r="I73" s="15"/>
      <c r="J73" s="14"/>
      <c r="K73" s="16"/>
      <c r="L73" s="16"/>
      <c r="M73" s="9"/>
      <c r="AMJ73" s="0"/>
    </row>
    <row r="74" s="3" customFormat="true" ht="14" hidden="false" customHeight="true" outlineLevel="0" collapsed="false">
      <c r="A74" s="1"/>
      <c r="B74" s="9"/>
      <c r="C74" s="9"/>
      <c r="D74" s="9"/>
      <c r="E74" s="10"/>
      <c r="F74" s="14"/>
      <c r="G74" s="15"/>
      <c r="H74" s="15"/>
      <c r="I74" s="15"/>
      <c r="J74" s="14"/>
      <c r="K74" s="16"/>
      <c r="L74" s="16"/>
      <c r="M74" s="9"/>
      <c r="AMJ74" s="0"/>
    </row>
    <row r="75" s="3" customFormat="true" ht="14" hidden="false" customHeight="true" outlineLevel="0" collapsed="false">
      <c r="A75" s="1"/>
      <c r="B75" s="9"/>
      <c r="C75" s="9"/>
      <c r="D75" s="9"/>
      <c r="E75" s="10"/>
      <c r="F75" s="14"/>
      <c r="G75" s="15"/>
      <c r="H75" s="15"/>
      <c r="I75" s="15"/>
      <c r="J75" s="14"/>
      <c r="K75" s="16"/>
      <c r="L75" s="16"/>
      <c r="M75" s="9"/>
      <c r="AMJ75" s="0"/>
    </row>
    <row r="76" s="3" customFormat="true" ht="14" hidden="false" customHeight="true" outlineLevel="0" collapsed="false">
      <c r="A76" s="1"/>
      <c r="B76" s="9"/>
      <c r="C76" s="9"/>
      <c r="D76" s="9"/>
      <c r="E76" s="10"/>
      <c r="F76" s="14"/>
      <c r="G76" s="15"/>
      <c r="H76" s="15"/>
      <c r="I76" s="15"/>
      <c r="J76" s="14"/>
      <c r="K76" s="16"/>
      <c r="L76" s="16"/>
      <c r="M76" s="9"/>
      <c r="AMJ76" s="0"/>
    </row>
    <row r="77" s="3" customFormat="true" ht="14" hidden="false" customHeight="true" outlineLevel="0" collapsed="false">
      <c r="A77" s="1"/>
      <c r="B77" s="9"/>
      <c r="C77" s="9"/>
      <c r="D77" s="9"/>
      <c r="E77" s="10"/>
      <c r="F77" s="14"/>
      <c r="G77" s="15"/>
      <c r="H77" s="15"/>
      <c r="I77" s="15"/>
      <c r="J77" s="14"/>
      <c r="K77" s="16"/>
      <c r="L77" s="16"/>
      <c r="M77" s="9"/>
      <c r="AMJ77" s="0"/>
    </row>
    <row r="78" s="3" customFormat="true" ht="14" hidden="false" customHeight="true" outlineLevel="0" collapsed="false">
      <c r="A78" s="1"/>
      <c r="B78" s="9"/>
      <c r="C78" s="9"/>
      <c r="D78" s="9"/>
      <c r="E78" s="10"/>
      <c r="F78" s="14"/>
      <c r="G78" s="15"/>
      <c r="H78" s="15"/>
      <c r="I78" s="15"/>
      <c r="J78" s="14"/>
      <c r="K78" s="16"/>
      <c r="L78" s="16"/>
      <c r="M78" s="9"/>
      <c r="AMJ78" s="0"/>
    </row>
    <row r="79" s="3" customFormat="true" ht="14" hidden="false" customHeight="true" outlineLevel="0" collapsed="false">
      <c r="A79" s="1"/>
      <c r="B79" s="9"/>
      <c r="C79" s="9"/>
      <c r="D79" s="9"/>
      <c r="E79" s="10"/>
      <c r="F79" s="14"/>
      <c r="G79" s="15"/>
      <c r="H79" s="15"/>
      <c r="I79" s="15"/>
      <c r="J79" s="14"/>
      <c r="K79" s="16"/>
      <c r="L79" s="16"/>
      <c r="M79" s="9"/>
      <c r="AMJ79" s="0"/>
    </row>
    <row r="80" s="3" customFormat="true" ht="14" hidden="false" customHeight="true" outlineLevel="0" collapsed="false">
      <c r="A80" s="1"/>
      <c r="B80" s="9"/>
      <c r="C80" s="9"/>
      <c r="D80" s="9"/>
      <c r="E80" s="10"/>
      <c r="F80" s="14"/>
      <c r="G80" s="15"/>
      <c r="H80" s="15"/>
      <c r="I80" s="15"/>
      <c r="J80" s="14"/>
      <c r="K80" s="16"/>
      <c r="L80" s="16"/>
      <c r="M80" s="9"/>
      <c r="AMJ80" s="0"/>
    </row>
    <row r="81" s="3" customFormat="true" ht="14" hidden="false" customHeight="true" outlineLevel="0" collapsed="false">
      <c r="A81" s="1"/>
      <c r="B81" s="9"/>
      <c r="C81" s="9"/>
      <c r="D81" s="9"/>
      <c r="E81" s="10"/>
      <c r="F81" s="14"/>
      <c r="G81" s="15"/>
      <c r="H81" s="15"/>
      <c r="I81" s="15"/>
      <c r="J81" s="14"/>
      <c r="K81" s="16"/>
      <c r="L81" s="16"/>
      <c r="M81" s="9"/>
      <c r="AMJ81" s="0"/>
    </row>
    <row r="82" s="3" customFormat="true" ht="14" hidden="false" customHeight="true" outlineLevel="0" collapsed="false">
      <c r="A82" s="1"/>
      <c r="B82" s="9"/>
      <c r="C82" s="9"/>
      <c r="D82" s="9"/>
      <c r="E82" s="10"/>
      <c r="F82" s="14"/>
      <c r="G82" s="15"/>
      <c r="H82" s="15"/>
      <c r="I82" s="15"/>
      <c r="J82" s="14"/>
      <c r="K82" s="16"/>
      <c r="L82" s="16"/>
      <c r="M82" s="9"/>
      <c r="AMJ82" s="0"/>
    </row>
    <row r="83" s="3" customFormat="true" ht="14" hidden="false" customHeight="true" outlineLevel="0" collapsed="false">
      <c r="A83" s="1"/>
      <c r="B83" s="9"/>
      <c r="C83" s="9"/>
      <c r="D83" s="9"/>
      <c r="E83" s="10"/>
      <c r="F83" s="14"/>
      <c r="G83" s="15"/>
      <c r="H83" s="15"/>
      <c r="I83" s="15"/>
      <c r="J83" s="14"/>
      <c r="K83" s="16"/>
      <c r="L83" s="16"/>
      <c r="M83" s="9"/>
      <c r="AMJ83" s="0"/>
    </row>
    <row r="84" s="3" customFormat="true" ht="14" hidden="false" customHeight="true" outlineLevel="0" collapsed="false">
      <c r="A84" s="1"/>
      <c r="B84" s="9"/>
      <c r="C84" s="9"/>
      <c r="D84" s="9"/>
      <c r="E84" s="10"/>
      <c r="F84" s="14"/>
      <c r="G84" s="15"/>
      <c r="H84" s="15"/>
      <c r="I84" s="15"/>
      <c r="J84" s="14"/>
      <c r="K84" s="16"/>
      <c r="L84" s="16"/>
      <c r="M84" s="9"/>
      <c r="AMJ84" s="0"/>
    </row>
    <row r="85" s="3" customFormat="true" ht="14" hidden="false" customHeight="true" outlineLevel="0" collapsed="false">
      <c r="A85" s="1"/>
      <c r="B85" s="9"/>
      <c r="C85" s="9"/>
      <c r="D85" s="9"/>
      <c r="E85" s="10"/>
      <c r="F85" s="14"/>
      <c r="G85" s="15"/>
      <c r="H85" s="15"/>
      <c r="I85" s="15"/>
      <c r="J85" s="14"/>
      <c r="K85" s="16"/>
      <c r="L85" s="16"/>
      <c r="M85" s="9"/>
      <c r="AMJ85" s="0"/>
    </row>
    <row r="86" s="3" customFormat="true" ht="14" hidden="false" customHeight="true" outlineLevel="0" collapsed="false">
      <c r="A86" s="1"/>
      <c r="B86" s="9"/>
      <c r="C86" s="9"/>
      <c r="D86" s="9"/>
      <c r="E86" s="10"/>
      <c r="F86" s="14"/>
      <c r="G86" s="15"/>
      <c r="H86" s="15"/>
      <c r="I86" s="15"/>
      <c r="J86" s="14"/>
      <c r="K86" s="16"/>
      <c r="L86" s="16"/>
      <c r="M86" s="9"/>
      <c r="AMJ86" s="0"/>
    </row>
    <row r="87" s="3" customFormat="true" ht="14" hidden="false" customHeight="true" outlineLevel="0" collapsed="false">
      <c r="A87" s="1"/>
      <c r="B87" s="9"/>
      <c r="C87" s="9"/>
      <c r="D87" s="9"/>
      <c r="E87" s="10"/>
      <c r="F87" s="14"/>
      <c r="G87" s="15"/>
      <c r="H87" s="15"/>
      <c r="I87" s="15"/>
      <c r="J87" s="14"/>
      <c r="K87" s="16"/>
      <c r="L87" s="16"/>
      <c r="M87" s="9"/>
      <c r="AMJ87" s="0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F95"/>
  <sheetViews>
    <sheetView showFormulas="false" showGridLines="true" showRowColHeaders="true" showZeros="true" rightToLeft="false" tabSelected="true" showOutlineSymbols="true" defaultGridColor="true" view="normal" topLeftCell="B22" colorId="64" zoomScale="95" zoomScaleNormal="95" zoomScalePageLayoutView="100" workbookViewId="0">
      <selection pane="topLeft" activeCell="T52" activeCellId="0" sqref="T52"/>
    </sheetView>
  </sheetViews>
  <sheetFormatPr defaultColWidth="9.109375" defaultRowHeight="14" zeroHeight="false" outlineLevelRow="0" outlineLevelCol="0"/>
  <cols>
    <col collapsed="false" customWidth="true" hidden="false" outlineLevel="0" max="1" min="1" style="3" width="4.22"/>
    <col collapsed="false" customWidth="true" hidden="false" outlineLevel="0" max="2" min="2" style="1" width="15.1"/>
    <col collapsed="false" customWidth="true" hidden="false" outlineLevel="0" max="5" min="3" style="1" width="3.71"/>
    <col collapsed="false" customWidth="true" hidden="false" outlineLevel="0" max="6" min="6" style="1" width="6.36"/>
    <col collapsed="false" customWidth="true" hidden="false" outlineLevel="0" max="11" min="7" style="1" width="7.22"/>
    <col collapsed="false" customWidth="true" hidden="false" outlineLevel="0" max="13" min="12" style="17" width="4.63"/>
    <col collapsed="false" customWidth="true" hidden="false" outlineLevel="0" max="14" min="14" style="17" width="2.14"/>
    <col collapsed="false" customWidth="true" hidden="false" outlineLevel="0" max="17" min="15" style="18" width="7.36"/>
    <col collapsed="false" customWidth="true" hidden="false" outlineLevel="0" max="18" min="18" style="19" width="2.14"/>
    <col collapsed="false" customWidth="true" hidden="false" outlineLevel="0" max="31" min="19" style="9" width="6.73"/>
    <col collapsed="false" customWidth="true" hidden="false" outlineLevel="0" max="32" min="32" style="3" width="45.32"/>
    <col collapsed="false" customWidth="true" hidden="false" outlineLevel="0" max="257" min="33" style="3" width="8.98"/>
  </cols>
  <sheetData>
    <row r="2" customFormat="false" ht="14" hidden="false" customHeight="true" outlineLevel="0" collapsed="false">
      <c r="G2" s="18" t="s">
        <v>15</v>
      </c>
      <c r="H2" s="9" t="n">
        <v>800</v>
      </c>
      <c r="I2" s="0"/>
      <c r="J2" s="1" t="s">
        <v>17</v>
      </c>
      <c r="K2" s="9" t="n">
        <v>45</v>
      </c>
      <c r="M2" s="0"/>
      <c r="N2" s="0"/>
      <c r="O2" s="0"/>
      <c r="P2" s="0"/>
      <c r="Q2" s="0"/>
      <c r="R2" s="0"/>
    </row>
    <row r="3" customFormat="false" ht="14" hidden="false" customHeight="true" outlineLevel="0" collapsed="false">
      <c r="G3" s="18" t="s">
        <v>16</v>
      </c>
      <c r="H3" s="9" t="n">
        <v>200</v>
      </c>
      <c r="I3" s="0"/>
      <c r="J3" s="1" t="s">
        <v>18</v>
      </c>
      <c r="K3" s="9" t="n">
        <v>40</v>
      </c>
      <c r="M3" s="0"/>
      <c r="N3" s="0"/>
      <c r="O3" s="0"/>
      <c r="P3" s="0"/>
      <c r="Q3" s="0"/>
      <c r="R3" s="0"/>
    </row>
    <row r="4" customFormat="false" ht="14" hidden="false" customHeight="true" outlineLevel="0" collapsed="false">
      <c r="G4" s="18" t="s">
        <v>19</v>
      </c>
      <c r="H4" s="20" t="n">
        <f aca="false">H2*COS(K2*PI()/180)+H3</f>
        <v>765.685424949238</v>
      </c>
      <c r="I4" s="0"/>
      <c r="J4" s="1" t="s">
        <v>20</v>
      </c>
      <c r="K4" s="9" t="n">
        <v>0</v>
      </c>
      <c r="M4" s="0"/>
      <c r="N4" s="0"/>
      <c r="O4" s="0"/>
      <c r="P4" s="0"/>
      <c r="Q4" s="0"/>
      <c r="R4" s="0"/>
    </row>
    <row r="5" customFormat="false" ht="14" hidden="false" customHeight="true" outlineLevel="0" collapsed="false">
      <c r="H5" s="21"/>
      <c r="I5" s="20"/>
      <c r="J5" s="1" t="s">
        <v>21</v>
      </c>
      <c r="K5" s="9" t="n">
        <v>0</v>
      </c>
      <c r="M5" s="0"/>
      <c r="N5" s="0"/>
      <c r="O5" s="0"/>
      <c r="P5" s="0"/>
      <c r="Q5" s="0"/>
      <c r="R5" s="0"/>
    </row>
    <row r="6" customFormat="false" ht="14" hidden="false" customHeight="true" outlineLevel="0" collapsed="false">
      <c r="S6" s="22" t="s">
        <v>22</v>
      </c>
      <c r="T6" s="22"/>
      <c r="U6" s="22"/>
      <c r="V6" s="22"/>
      <c r="W6" s="22" t="s">
        <v>23</v>
      </c>
      <c r="X6" s="22"/>
      <c r="Y6" s="22"/>
      <c r="Z6" s="22"/>
      <c r="AA6" s="22"/>
      <c r="AB6" s="22" t="s">
        <v>24</v>
      </c>
      <c r="AC6" s="22"/>
      <c r="AD6" s="0"/>
      <c r="AE6" s="0"/>
    </row>
    <row r="7" s="8" customFormat="true" ht="133" hidden="false" customHeight="true" outlineLevel="0" collapsed="false">
      <c r="B7" s="4"/>
      <c r="C7" s="5" t="s">
        <v>1</v>
      </c>
      <c r="D7" s="5" t="s">
        <v>2</v>
      </c>
      <c r="E7" s="5" t="s">
        <v>3</v>
      </c>
      <c r="F7" s="5" t="s">
        <v>4</v>
      </c>
      <c r="G7" s="5" t="s">
        <v>5</v>
      </c>
      <c r="H7" s="5" t="s">
        <v>6</v>
      </c>
      <c r="I7" s="5" t="s">
        <v>7</v>
      </c>
      <c r="J7" s="5" t="s">
        <v>8</v>
      </c>
      <c r="K7" s="5" t="s">
        <v>9</v>
      </c>
      <c r="L7" s="23" t="s">
        <v>10</v>
      </c>
      <c r="M7" s="23" t="s">
        <v>25</v>
      </c>
      <c r="N7" s="23"/>
      <c r="O7" s="5" t="s">
        <v>26</v>
      </c>
      <c r="P7" s="5" t="s">
        <v>27</v>
      </c>
      <c r="Q7" s="5" t="s">
        <v>28</v>
      </c>
      <c r="R7" s="24"/>
      <c r="S7" s="25" t="s">
        <v>29</v>
      </c>
      <c r="T7" s="5" t="s">
        <v>30</v>
      </c>
      <c r="U7" s="5" t="s">
        <v>31</v>
      </c>
      <c r="V7" s="5" t="s">
        <v>32</v>
      </c>
      <c r="W7" s="5" t="s">
        <v>33</v>
      </c>
      <c r="X7" s="5" t="s">
        <v>34</v>
      </c>
      <c r="Y7" s="5" t="s">
        <v>35</v>
      </c>
      <c r="Z7" s="5" t="s">
        <v>36</v>
      </c>
      <c r="AA7" s="5" t="s">
        <v>32</v>
      </c>
      <c r="AB7" s="5" t="s">
        <v>37</v>
      </c>
      <c r="AC7" s="5" t="s">
        <v>38</v>
      </c>
      <c r="AD7" s="26" t="s">
        <v>39</v>
      </c>
      <c r="AE7" s="26" t="s">
        <v>40</v>
      </c>
      <c r="AF7" s="27" t="s">
        <v>41</v>
      </c>
    </row>
    <row r="8" customFormat="false" ht="14" hidden="false" customHeight="true" outlineLevel="0" collapsed="false">
      <c r="A8" s="3" t="n">
        <v>1</v>
      </c>
      <c r="B8" s="1" t="s">
        <v>42</v>
      </c>
      <c r="C8" s="9" t="n">
        <v>1</v>
      </c>
      <c r="D8" s="9" t="n">
        <v>1</v>
      </c>
      <c r="E8" s="9" t="n">
        <v>0</v>
      </c>
      <c r="F8" s="10" t="n">
        <f aca="false">SQRT(SUMSQ(S8:V8))</f>
        <v>7.34846922834953</v>
      </c>
      <c r="G8" s="14" t="n">
        <f aca="false">SQRT(SUMSQ(W8:AA8))</f>
        <v>0.0298161030317511</v>
      </c>
      <c r="H8" s="15" t="n">
        <f aca="false">AD8/50</f>
        <v>0.0004</v>
      </c>
      <c r="I8" s="10" t="n">
        <f aca="false">AC8</f>
        <v>10</v>
      </c>
      <c r="J8" s="15" t="n">
        <f aca="false">AB8</f>
        <v>0</v>
      </c>
      <c r="K8" s="14" t="n">
        <f aca="false">AE8</f>
        <v>0.005</v>
      </c>
      <c r="L8" s="28"/>
      <c r="M8" s="28" t="s">
        <v>43</v>
      </c>
      <c r="N8" s="28"/>
      <c r="O8" s="29" t="n">
        <f aca="false">IF(C8=1,SQRT(SUMSQ(F8,G8*H$4,H$4*K$4*H8*ABS(25-K$3),J8*H$2*COS(K$2*PI()/180),H$2*AC8/1000*SIN(K$2*PI()/180)/SIN(80*PI()/180),K$5*K8*H$4)),"")</f>
        <v>24.6615623114995</v>
      </c>
      <c r="P8" s="29" t="n">
        <f aca="false">IF(D8=1,SQRT(SUMSQ(F8/H$3,G8,K$4*H8*ABS(25-K$3),K$5*K8))*H$3,"")</f>
        <v>9.46361453145678</v>
      </c>
      <c r="Q8" s="29" t="str">
        <f aca="false">IF(E8=1,SQRT(SUMSQ(F8/H$2,G8,K$4*H8*ABS(25-K$3),I8:K8))*H$2,"")</f>
        <v/>
      </c>
      <c r="R8" s="30"/>
      <c r="S8" s="9" t="n">
        <v>7</v>
      </c>
      <c r="T8" s="9" t="n">
        <v>2</v>
      </c>
      <c r="U8" s="9" t="n">
        <v>1</v>
      </c>
      <c r="W8" s="14" t="n">
        <v>0.02</v>
      </c>
      <c r="X8" s="14" t="n">
        <v>0.008</v>
      </c>
      <c r="Y8" s="14" t="n">
        <v>0.005</v>
      </c>
      <c r="Z8" s="14" t="n">
        <v>0.02</v>
      </c>
      <c r="AA8" s="14"/>
      <c r="AB8" s="14" t="n">
        <v>0</v>
      </c>
      <c r="AC8" s="9" t="n">
        <v>10</v>
      </c>
      <c r="AD8" s="14" t="n">
        <v>0.02</v>
      </c>
      <c r="AE8" s="14" t="n">
        <v>0.005</v>
      </c>
      <c r="AF8" s="3" t="s">
        <v>44</v>
      </c>
    </row>
    <row r="9" customFormat="false" ht="14" hidden="false" customHeight="true" outlineLevel="0" collapsed="false">
      <c r="A9" s="3" t="n">
        <v>2</v>
      </c>
      <c r="B9" s="1" t="s">
        <v>45</v>
      </c>
      <c r="C9" s="9" t="n">
        <v>1</v>
      </c>
      <c r="D9" s="9" t="n">
        <v>1</v>
      </c>
      <c r="E9" s="9" t="n">
        <v>0</v>
      </c>
      <c r="F9" s="10" t="n">
        <f aca="false">SQRT(SUMSQ(S9:V9))</f>
        <v>16.3095064303001</v>
      </c>
      <c r="G9" s="14" t="n">
        <f aca="false">SQRT(SUMSQ(W9:AA9))</f>
        <v>0.0567890834580027</v>
      </c>
      <c r="H9" s="15" t="n">
        <f aca="false">AD9/50</f>
        <v>0.0008</v>
      </c>
      <c r="I9" s="10" t="n">
        <f aca="false">AC9</f>
        <v>20</v>
      </c>
      <c r="J9" s="15" t="n">
        <f aca="false">AB9</f>
        <v>0</v>
      </c>
      <c r="K9" s="14" t="n">
        <f aca="false">AE9</f>
        <v>0.02</v>
      </c>
      <c r="L9" s="28"/>
      <c r="M9" s="28" t="s">
        <v>46</v>
      </c>
      <c r="N9" s="28"/>
      <c r="O9" s="29" t="n">
        <f aca="false">IF(C9=1,SQRT(SUMSQ(F9,G9*H$4,H$4*K$4*H9*ABS(25-K$3),J9*H$2*COS(K$2*PI()/180),H$2*AC9/1000*SIN(K$2*PI()/180)/SIN(80*PI()/180),K$5*K9*H$4)),"")</f>
        <v>47.8405045156572</v>
      </c>
      <c r="P9" s="29" t="n">
        <f aca="false">IF(D9=1,SQRT(SUMSQ(F9/H$3,G9,K$4*H9*ABS(25-K$3),K$5*K9))*H$3,"")</f>
        <v>19.8746069143518</v>
      </c>
      <c r="Q9" s="29" t="str">
        <f aca="false">IF(E9=1,SQRT(SUMSQ(F9/H$2,G9,K$4*H9*ABS(25-K$3),I9:K9))*H$2,"")</f>
        <v/>
      </c>
      <c r="R9" s="30"/>
      <c r="S9" s="9" t="n">
        <v>15</v>
      </c>
      <c r="T9" s="9" t="n">
        <v>4</v>
      </c>
      <c r="U9" s="9" t="n">
        <v>5</v>
      </c>
      <c r="W9" s="14" t="n">
        <v>0.02</v>
      </c>
      <c r="X9" s="14" t="n">
        <v>0.015</v>
      </c>
      <c r="Y9" s="14" t="n">
        <v>0.01</v>
      </c>
      <c r="Z9" s="14" t="n">
        <v>0.05</v>
      </c>
      <c r="AA9" s="14"/>
      <c r="AB9" s="14" t="n">
        <v>0</v>
      </c>
      <c r="AC9" s="9" t="n">
        <v>20</v>
      </c>
      <c r="AD9" s="14" t="n">
        <v>0.04</v>
      </c>
      <c r="AE9" s="14" t="n">
        <v>0.02</v>
      </c>
      <c r="AF9" s="3" t="s">
        <v>47</v>
      </c>
    </row>
    <row r="10" customFormat="false" ht="14" hidden="false" customHeight="true" outlineLevel="0" collapsed="false">
      <c r="A10" s="3" t="n">
        <v>3</v>
      </c>
      <c r="B10" s="1" t="s">
        <v>48</v>
      </c>
      <c r="C10" s="9" t="n">
        <v>1</v>
      </c>
      <c r="D10" s="9" t="n">
        <v>1</v>
      </c>
      <c r="E10" s="9" t="n">
        <v>0</v>
      </c>
      <c r="F10" s="10" t="n">
        <f aca="false">SQRT(SUMSQ(S10:V10))</f>
        <v>32.6190128606002</v>
      </c>
      <c r="G10" s="14" t="n">
        <f aca="false">SQRT(SUMSQ(W10:AA10))</f>
        <v>0.110453610171873</v>
      </c>
      <c r="H10" s="15" t="n">
        <f aca="false">AD10/50</f>
        <v>0.0016</v>
      </c>
      <c r="I10" s="10" t="n">
        <f aca="false">AC10</f>
        <v>30</v>
      </c>
      <c r="J10" s="15" t="n">
        <f aca="false">AB10</f>
        <v>0</v>
      </c>
      <c r="K10" s="14" t="n">
        <f aca="false">AE10</f>
        <v>0.05</v>
      </c>
      <c r="L10" s="28"/>
      <c r="M10" s="28" t="s">
        <v>49</v>
      </c>
      <c r="N10" s="28"/>
      <c r="O10" s="29" t="n">
        <f aca="false">IF(C10=1,SQRT(SUMSQ(F10,G10*H$4,H$4*K$4*H10*ABS(25-K$3),J10*H$2*COS(K$2*PI()/180),H$2*AC10/1000*SIN(K$2*PI()/180)/SIN(80*PI()/180),K$5*K10*H$4)),"")</f>
        <v>92.2686248978519</v>
      </c>
      <c r="P10" s="29" t="n">
        <f aca="false">IF(D10=1,SQRT(SUMSQ(F10/H$3,G10,K$4*H10*ABS(25-K$3),K$5*K10))*H$3,"")</f>
        <v>39.3954312071844</v>
      </c>
      <c r="Q10" s="29" t="str">
        <f aca="false">IF(E10=1,SQRT(SUMSQ(F10/H$2,G10,K$4*H10*ABS(25-K$3),I10:K10))*H$2,"")</f>
        <v/>
      </c>
      <c r="R10" s="30"/>
      <c r="S10" s="9" t="n">
        <v>30</v>
      </c>
      <c r="T10" s="9" t="n">
        <v>8</v>
      </c>
      <c r="U10" s="9" t="n">
        <v>10</v>
      </c>
      <c r="W10" s="14" t="n">
        <v>0.02</v>
      </c>
      <c r="X10" s="14" t="n">
        <v>0.03</v>
      </c>
      <c r="Y10" s="14" t="n">
        <v>0.03</v>
      </c>
      <c r="Z10" s="14" t="n">
        <v>0.1</v>
      </c>
      <c r="AA10" s="14"/>
      <c r="AB10" s="14" t="n">
        <v>0</v>
      </c>
      <c r="AC10" s="9" t="n">
        <v>30</v>
      </c>
      <c r="AD10" s="14" t="n">
        <v>0.08</v>
      </c>
      <c r="AE10" s="14" t="n">
        <v>0.05</v>
      </c>
      <c r="AF10" s="3" t="s">
        <v>50</v>
      </c>
    </row>
    <row r="11" customFormat="false" ht="14" hidden="false" customHeight="true" outlineLevel="0" collapsed="false">
      <c r="A11" s="3" t="n">
        <v>4</v>
      </c>
      <c r="B11" s="1" t="s">
        <v>51</v>
      </c>
      <c r="C11" s="9" t="n">
        <v>1</v>
      </c>
      <c r="D11" s="9" t="n">
        <v>1</v>
      </c>
      <c r="E11" s="9" t="n">
        <v>0</v>
      </c>
      <c r="F11" s="10" t="n">
        <f aca="false">SQRT(SUMSQ(S11:V11))</f>
        <v>3.3166247903554</v>
      </c>
      <c r="G11" s="14" t="n">
        <f aca="false">SQRT(SUMSQ(W11:AA11))</f>
        <v>0.020712315177208</v>
      </c>
      <c r="H11" s="15" t="n">
        <f aca="false">AD11/50</f>
        <v>0.0001</v>
      </c>
      <c r="I11" s="10" t="n">
        <f aca="false">AC11</f>
        <v>5</v>
      </c>
      <c r="J11" s="15" t="n">
        <f aca="false">AB11</f>
        <v>0</v>
      </c>
      <c r="K11" s="14" t="n">
        <f aca="false">AE11</f>
        <v>0.002</v>
      </c>
      <c r="L11" s="28"/>
      <c r="M11" s="28" t="s">
        <v>52</v>
      </c>
      <c r="N11" s="28"/>
      <c r="O11" s="29" t="n">
        <f aca="false">IF(C11=1,SQRT(SUMSQ(F11,G11*H$4,H$4*K$4*H11*ABS(25-K$3),J11*H$2*COS(K$2*PI()/180),H$2*AC11/1000*SIN(K$2*PI()/180)/SIN(80*PI()/180),K$5*K11*H$4)),"")</f>
        <v>16.4547971289316</v>
      </c>
      <c r="P11" s="29" t="n">
        <f aca="false">IF(D11=1,SQRT(SUMSQ(F11/H$3,G11,K$4*H11*ABS(25-K$3),K$5*K11))*H$3,"")</f>
        <v>5.30659966456864</v>
      </c>
      <c r="Q11" s="29" t="str">
        <f aca="false">IF(E11=1,SQRT(SUMSQ(F11/H$2,G11,K$4*H11*ABS(25-K$3),I11:K11))*H$2,"")</f>
        <v/>
      </c>
      <c r="R11" s="30"/>
      <c r="S11" s="9" t="n">
        <v>3</v>
      </c>
      <c r="T11" s="9" t="n">
        <v>1</v>
      </c>
      <c r="U11" s="9" t="n">
        <v>1</v>
      </c>
      <c r="W11" s="14" t="n">
        <v>0.02</v>
      </c>
      <c r="X11" s="14" t="n">
        <v>0.005</v>
      </c>
      <c r="Y11" s="14" t="n">
        <v>0.002</v>
      </c>
      <c r="Z11" s="14" t="n">
        <v>0</v>
      </c>
      <c r="AA11" s="14"/>
      <c r="AB11" s="14" t="n">
        <v>0</v>
      </c>
      <c r="AC11" s="9" t="n">
        <v>5</v>
      </c>
      <c r="AD11" s="14" t="n">
        <v>0.005</v>
      </c>
      <c r="AE11" s="14" t="n">
        <v>0.002</v>
      </c>
      <c r="AF11" s="3" t="s">
        <v>53</v>
      </c>
    </row>
    <row r="12" customFormat="false" ht="14" hidden="false" customHeight="true" outlineLevel="0" collapsed="false">
      <c r="A12" s="3" t="n">
        <v>5</v>
      </c>
      <c r="B12" s="1" t="s">
        <v>54</v>
      </c>
      <c r="C12" s="9" t="n">
        <v>1</v>
      </c>
      <c r="D12" s="9" t="n">
        <v>1</v>
      </c>
      <c r="E12" s="9" t="n">
        <v>0</v>
      </c>
      <c r="F12" s="10" t="n">
        <f aca="false">SQRT(SUMSQ(S12:V12))</f>
        <v>7.34846922834953</v>
      </c>
      <c r="G12" s="14" t="n">
        <f aca="false">SQRT(SUMSQ(W12:AA12))</f>
        <v>0.020712315177208</v>
      </c>
      <c r="H12" s="15" t="n">
        <f aca="false">AD12/50</f>
        <v>0.0002</v>
      </c>
      <c r="I12" s="10" t="n">
        <f aca="false">AC12</f>
        <v>10</v>
      </c>
      <c r="J12" s="15" t="n">
        <f aca="false">AB12</f>
        <v>0</v>
      </c>
      <c r="K12" s="14" t="n">
        <f aca="false">AE12</f>
        <v>0.002</v>
      </c>
      <c r="L12" s="28"/>
      <c r="M12" s="28" t="s">
        <v>55</v>
      </c>
      <c r="N12" s="28"/>
      <c r="O12" s="29" t="n">
        <f aca="false">IF(C12=1,SQRT(SUMSQ(F12,G12*H$4,H$4*K$4*H12*ABS(25-K$3),J12*H$2*COS(K$2*PI()/180),H$2*AC12/1000*SIN(K$2*PI()/180)/SIN(80*PI()/180),K$5*K12*H$4)),"")</f>
        <v>18.3985471560478</v>
      </c>
      <c r="P12" s="29" t="n">
        <f aca="false">IF(D12=1,SQRT(SUMSQ(F12/H$3,G12,K$4*H12*ABS(25-K$3),K$5*K12))*H$3,"")</f>
        <v>8.43563868358526</v>
      </c>
      <c r="Q12" s="29" t="str">
        <f aca="false">IF(E12=1,SQRT(SUMSQ(F12/H$2,G12,K$4*H12*ABS(25-K$3),I12:K12))*H$2,"")</f>
        <v/>
      </c>
      <c r="R12" s="30"/>
      <c r="S12" s="9" t="n">
        <v>7</v>
      </c>
      <c r="T12" s="9" t="n">
        <v>2</v>
      </c>
      <c r="U12" s="9" t="n">
        <v>1</v>
      </c>
      <c r="W12" s="14" t="n">
        <v>0.02</v>
      </c>
      <c r="X12" s="14" t="n">
        <v>0.005</v>
      </c>
      <c r="Y12" s="14" t="n">
        <v>0.002</v>
      </c>
      <c r="Z12" s="14" t="n">
        <v>0</v>
      </c>
      <c r="AA12" s="14"/>
      <c r="AB12" s="14" t="n">
        <v>0</v>
      </c>
      <c r="AC12" s="9" t="n">
        <v>10</v>
      </c>
      <c r="AD12" s="14" t="n">
        <v>0.01</v>
      </c>
      <c r="AE12" s="14" t="n">
        <v>0.002</v>
      </c>
      <c r="AF12" s="3" t="s">
        <v>53</v>
      </c>
    </row>
    <row r="13" customFormat="false" ht="14" hidden="false" customHeight="true" outlineLevel="0" collapsed="false">
      <c r="A13" s="3" t="n">
        <v>6</v>
      </c>
      <c r="B13" s="1" t="s">
        <v>56</v>
      </c>
      <c r="C13" s="9" t="n">
        <v>1</v>
      </c>
      <c r="D13" s="9" t="n">
        <v>1</v>
      </c>
      <c r="E13" s="9" t="n">
        <v>0</v>
      </c>
      <c r="F13" s="10" t="n">
        <f aca="false">SQRT(SUMSQ(S13:V13))</f>
        <v>7.34846922834953</v>
      </c>
      <c r="G13" s="14" t="n">
        <f aca="false">SQRT(SUMSQ(W13:AA13))</f>
        <v>0.020712315177208</v>
      </c>
      <c r="H13" s="15" t="n">
        <f aca="false">AD13/50</f>
        <v>0.0002</v>
      </c>
      <c r="I13" s="10" t="n">
        <f aca="false">AC13</f>
        <v>10</v>
      </c>
      <c r="J13" s="15" t="n">
        <f aca="false">AB13</f>
        <v>0</v>
      </c>
      <c r="K13" s="14" t="n">
        <f aca="false">AE13</f>
        <v>0.002</v>
      </c>
      <c r="L13" s="28"/>
      <c r="M13" s="28" t="s">
        <v>57</v>
      </c>
      <c r="N13" s="28"/>
      <c r="O13" s="29" t="n">
        <f aca="false">IF(C13=1,SQRT(SUMSQ(F13,G13*H$4,H$4*K$4*H13*ABS(25-K$3),J13*H$2*COS(K$2*PI()/180),H$2*AC13/1000*SIN(K$2*PI()/180)/SIN(80*PI()/180),K$5*K13*H$4)),"")</f>
        <v>18.3985471560478</v>
      </c>
      <c r="P13" s="29" t="n">
        <f aca="false">IF(D13=1,SQRT(SUMSQ(F13/H$3,G13,K$4*H13*ABS(25-K$3),K$5*K13))*H$3,"")</f>
        <v>8.43563868358526</v>
      </c>
      <c r="Q13" s="29" t="str">
        <f aca="false">IF(E13=1,SQRT(SUMSQ(F13/H$2,G13,K$4*H13*ABS(25-K$3),I13:K13))*H$2,"")</f>
        <v/>
      </c>
      <c r="R13" s="30"/>
      <c r="S13" s="9" t="n">
        <v>7</v>
      </c>
      <c r="T13" s="9" t="n">
        <v>2</v>
      </c>
      <c r="U13" s="9" t="n">
        <v>1</v>
      </c>
      <c r="W13" s="14" t="n">
        <v>0.02</v>
      </c>
      <c r="X13" s="14" t="n">
        <v>0.005</v>
      </c>
      <c r="Y13" s="14" t="n">
        <v>0.002</v>
      </c>
      <c r="Z13" s="14" t="n">
        <v>0</v>
      </c>
      <c r="AA13" s="14"/>
      <c r="AB13" s="14" t="n">
        <v>0</v>
      </c>
      <c r="AC13" s="9" t="n">
        <v>10</v>
      </c>
      <c r="AD13" s="14" t="n">
        <v>0.01</v>
      </c>
      <c r="AE13" s="14" t="n">
        <v>0.002</v>
      </c>
      <c r="AF13" s="3" t="s">
        <v>53</v>
      </c>
    </row>
    <row r="14" customFormat="false" ht="14" hidden="false" customHeight="true" outlineLevel="0" collapsed="false">
      <c r="A14" s="3" t="n">
        <v>7</v>
      </c>
      <c r="B14" s="1" t="s">
        <v>58</v>
      </c>
      <c r="C14" s="9" t="n">
        <v>1</v>
      </c>
      <c r="D14" s="9" t="n">
        <v>1</v>
      </c>
      <c r="E14" s="9" t="n">
        <v>0</v>
      </c>
      <c r="F14" s="10" t="n">
        <f aca="false">SQRT(SUMSQ(S14:V14))</f>
        <v>15.556349186104</v>
      </c>
      <c r="G14" s="14" t="n">
        <f aca="false">SQRT(SUMSQ(W14:AA14))</f>
        <v>0.0244948974278318</v>
      </c>
      <c r="H14" s="15" t="n">
        <f aca="false">AD14/50</f>
        <v>0.0008</v>
      </c>
      <c r="I14" s="10" t="n">
        <f aca="false">AC14</f>
        <v>20</v>
      </c>
      <c r="J14" s="15" t="n">
        <f aca="false">AB14</f>
        <v>0</v>
      </c>
      <c r="K14" s="14" t="n">
        <f aca="false">AE14</f>
        <v>0.01</v>
      </c>
      <c r="L14" s="28"/>
      <c r="M14" s="28" t="s">
        <v>59</v>
      </c>
      <c r="N14" s="28"/>
      <c r="O14" s="29" t="n">
        <f aca="false">IF(C14=1,SQRT(SUMSQ(F14,G14*H$4,H$4*K$4*H14*ABS(25-K$3),J14*H$2*COS(K$2*PI()/180),H$2*AC14/1000*SIN(K$2*PI()/180)/SIN(80*PI()/180),K$5*K14*H$4)),"")</f>
        <v>26.9396394949137</v>
      </c>
      <c r="P14" s="29" t="n">
        <f aca="false">IF(D14=1,SQRT(SUMSQ(F14/H$3,G14,K$4*H14*ABS(25-K$3),K$5*K14))*H$3,"")</f>
        <v>16.3095064303001</v>
      </c>
      <c r="Q14" s="29" t="str">
        <f aca="false">IF(E14=1,SQRT(SUMSQ(F14/H$2,G14,K$4*H14*ABS(25-K$3),I14:K14))*H$2,"")</f>
        <v/>
      </c>
      <c r="R14" s="30"/>
      <c r="S14" s="9" t="n">
        <v>15</v>
      </c>
      <c r="T14" s="9" t="n">
        <v>4</v>
      </c>
      <c r="U14" s="9" t="n">
        <v>1</v>
      </c>
      <c r="W14" s="14" t="n">
        <v>0.02</v>
      </c>
      <c r="X14" s="14" t="n">
        <v>0.01</v>
      </c>
      <c r="Y14" s="14" t="n">
        <v>0.01</v>
      </c>
      <c r="Z14" s="14" t="n">
        <v>0</v>
      </c>
      <c r="AA14" s="14"/>
      <c r="AB14" s="14" t="n">
        <v>0</v>
      </c>
      <c r="AC14" s="9" t="n">
        <v>20</v>
      </c>
      <c r="AD14" s="14" t="n">
        <v>0.04</v>
      </c>
      <c r="AE14" s="14" t="n">
        <v>0.01</v>
      </c>
      <c r="AF14" s="3" t="s">
        <v>53</v>
      </c>
    </row>
    <row r="15" customFormat="false" ht="14" hidden="false" customHeight="true" outlineLevel="0" collapsed="false">
      <c r="A15" s="3" t="n">
        <v>8</v>
      </c>
      <c r="B15" s="1" t="s">
        <v>60</v>
      </c>
      <c r="C15" s="9" t="n">
        <v>1</v>
      </c>
      <c r="D15" s="9" t="n">
        <v>1</v>
      </c>
      <c r="E15" s="9" t="n">
        <v>0</v>
      </c>
      <c r="F15" s="10" t="n">
        <f aca="false">SQRT(SUMSQ(S15:V15))</f>
        <v>1.98997487421324</v>
      </c>
      <c r="G15" s="14" t="n">
        <f aca="false">SQRT(SUMSQ(W15:AA15))</f>
        <v>0.0202977831301844</v>
      </c>
      <c r="H15" s="15" t="n">
        <f aca="false">AD15/50</f>
        <v>0.0002</v>
      </c>
      <c r="I15" s="10" t="n">
        <f aca="false">AC15</f>
        <v>10</v>
      </c>
      <c r="J15" s="15" t="n">
        <f aca="false">AB15</f>
        <v>0</v>
      </c>
      <c r="K15" s="14" t="n">
        <f aca="false">AE15</f>
        <v>0.002</v>
      </c>
      <c r="L15" s="28"/>
      <c r="M15" s="28" t="s">
        <v>61</v>
      </c>
      <c r="N15" s="28"/>
      <c r="O15" s="29" t="n">
        <f aca="false">IF(C15=1,SQRT(SUMSQ(F15,G15*H$4,H$4*K$4*H15*ABS(25-K$3),J15*H$2*COS(K$2*PI()/180),H$2*AC15/1000*SIN(K$2*PI()/180)/SIN(80*PI()/180),K$5*K15*H$4)),"")</f>
        <v>16.6883155699926</v>
      </c>
      <c r="P15" s="29" t="n">
        <f aca="false">IF(D15=1,SQRT(SUMSQ(F15/H$3,G15,K$4*H15*ABS(25-K$3),K$5*K15))*H$3,"")</f>
        <v>4.52106182218293</v>
      </c>
      <c r="Q15" s="29" t="str">
        <f aca="false">IF(E15=1,SQRT(SUMSQ(F15/H$2,G15,K$4*H15*ABS(25-K$3),I15:K15))*H$2,"")</f>
        <v/>
      </c>
      <c r="R15" s="30"/>
      <c r="S15" s="31" t="n">
        <v>1</v>
      </c>
      <c r="T15" s="31" t="n">
        <v>1</v>
      </c>
      <c r="U15" s="10" t="n">
        <v>1.4</v>
      </c>
      <c r="V15" s="31"/>
      <c r="W15" s="14" t="n">
        <v>0.02</v>
      </c>
      <c r="X15" s="14" t="n">
        <v>0.002</v>
      </c>
      <c r="Y15" s="14" t="n">
        <v>0.002</v>
      </c>
      <c r="Z15" s="14" t="n">
        <v>0.002</v>
      </c>
      <c r="AA15" s="31"/>
      <c r="AB15" s="14" t="n">
        <v>0</v>
      </c>
      <c r="AC15" s="9" t="n">
        <v>10</v>
      </c>
      <c r="AD15" s="14" t="n">
        <v>0.01</v>
      </c>
      <c r="AE15" s="14" t="n">
        <v>0.002</v>
      </c>
    </row>
    <row r="16" customFormat="false" ht="14" hidden="false" customHeight="true" outlineLevel="0" collapsed="false">
      <c r="A16" s="3" t="n">
        <v>9</v>
      </c>
      <c r="B16" s="1" t="s">
        <v>62</v>
      </c>
      <c r="C16" s="9" t="n">
        <v>1</v>
      </c>
      <c r="D16" s="9" t="n">
        <v>1</v>
      </c>
      <c r="E16" s="9" t="n">
        <v>0</v>
      </c>
      <c r="F16" s="10" t="n">
        <f aca="false">SQRT(SUMSQ(S16:V16))</f>
        <v>1</v>
      </c>
      <c r="G16" s="14" t="n">
        <f aca="false">SQRT(SUMSQ(W16:AA16))</f>
        <v>0.0335410196624968</v>
      </c>
      <c r="H16" s="15" t="n">
        <f aca="false">AD16/50</f>
        <v>0.0002</v>
      </c>
      <c r="I16" s="10" t="n">
        <f aca="false">AC16</f>
        <v>30</v>
      </c>
      <c r="J16" s="15" t="n">
        <f aca="false">AB16</f>
        <v>0.02</v>
      </c>
      <c r="K16" s="14" t="n">
        <f aca="false">AE16</f>
        <v>0</v>
      </c>
      <c r="L16" s="28" t="s">
        <v>63</v>
      </c>
      <c r="M16" s="28" t="s">
        <v>64</v>
      </c>
      <c r="N16" s="28"/>
      <c r="O16" s="29" t="n">
        <f aca="false">IF(C16=1,SQRT(SUMSQ(F16,G16*H$4,H$4*K$4*H16*ABS(25-K$3),J16*H$2*COS(K$2*PI()/180),H$2*AC16/1000*SIN(K$2*PI()/180)/SIN(80*PI()/180),K$5*K16*H$4)),"")</f>
        <v>32.9471198743589</v>
      </c>
      <c r="P16" s="29" t="n">
        <f aca="false">IF(D16=1,SQRT(SUMSQ(F16/H$3,G16,K$4*H16*ABS(25-K$3),K$5*K16))*H$3,"")</f>
        <v>6.78232998312527</v>
      </c>
      <c r="Q16" s="29" t="str">
        <f aca="false">IF(E16=1,SQRT(SUMSQ(F16/H$2,G16,K$4*H16*ABS(25-K$3),I16:K16))*H$2,"")</f>
        <v/>
      </c>
      <c r="R16" s="30"/>
      <c r="U16" s="9" t="n">
        <v>1</v>
      </c>
      <c r="W16" s="14" t="n">
        <v>0.03</v>
      </c>
      <c r="X16" s="14" t="n">
        <v>0.01</v>
      </c>
      <c r="Y16" s="14" t="n">
        <v>0.005</v>
      </c>
      <c r="Z16" s="14" t="n">
        <v>0.01</v>
      </c>
      <c r="AA16" s="14"/>
      <c r="AB16" s="14" t="n">
        <v>0.02</v>
      </c>
      <c r="AC16" s="9" t="n">
        <v>30</v>
      </c>
      <c r="AD16" s="14" t="n">
        <v>0.01</v>
      </c>
      <c r="AE16" s="14" t="n">
        <v>0</v>
      </c>
      <c r="AF16" s="3" t="s">
        <v>65</v>
      </c>
    </row>
    <row r="17" customFormat="false" ht="14" hidden="false" customHeight="true" outlineLevel="0" collapsed="false">
      <c r="A17" s="3" t="n">
        <v>10</v>
      </c>
      <c r="B17" s="1" t="s">
        <v>66</v>
      </c>
      <c r="C17" s="9" t="n">
        <v>1</v>
      </c>
      <c r="D17" s="9" t="n">
        <v>1</v>
      </c>
      <c r="E17" s="9" t="n">
        <v>0</v>
      </c>
      <c r="F17" s="10" t="n">
        <f aca="false">SQRT(SUMSQ(S17:V17))</f>
        <v>1</v>
      </c>
      <c r="G17" s="14" t="n">
        <f aca="false">SQRT(SUMSQ(W17:AA17))</f>
        <v>0.0469041575982343</v>
      </c>
      <c r="H17" s="15" t="n">
        <f aca="false">AD17/50</f>
        <v>0.001</v>
      </c>
      <c r="I17" s="10" t="n">
        <f aca="false">AC17</f>
        <v>60</v>
      </c>
      <c r="J17" s="15" t="n">
        <f aca="false">AB17</f>
        <v>0</v>
      </c>
      <c r="K17" s="14" t="n">
        <f aca="false">AE17</f>
        <v>0</v>
      </c>
      <c r="L17" s="28"/>
      <c r="M17" s="28" t="s">
        <v>67</v>
      </c>
      <c r="N17" s="28"/>
      <c r="O17" s="29" t="n">
        <f aca="false">IF(C17=1,SQRT(SUMSQ(F17,G17*H$4,H$4*K$4*H17*ABS(25-K$3),J17*H$2*COS(K$2*PI()/180),H$2*AC17/1000*SIN(K$2*PI()/180)/SIN(80*PI()/180),K$5*K17*H$4)),"")</f>
        <v>49.7857433519698</v>
      </c>
      <c r="P17" s="29" t="n">
        <f aca="false">IF(D17=1,SQRT(SUMSQ(F17/H$3,G17,K$4*H17*ABS(25-K$3),K$5*K17))*H$3,"")</f>
        <v>9.43398113205661</v>
      </c>
      <c r="Q17" s="29" t="str">
        <f aca="false">IF(E17=1,SQRT(SUMSQ(F17/H$2,G17,K$4*H17*ABS(25-K$3),I17:K17))*H$2,"")</f>
        <v/>
      </c>
      <c r="R17" s="30"/>
      <c r="U17" s="9" t="n">
        <v>1</v>
      </c>
      <c r="W17" s="14" t="n">
        <v>0.02</v>
      </c>
      <c r="X17" s="14" t="n">
        <v>0.01</v>
      </c>
      <c r="Y17" s="14" t="n">
        <v>0.01</v>
      </c>
      <c r="Z17" s="14" t="n">
        <v>0.04</v>
      </c>
      <c r="AA17" s="14"/>
      <c r="AB17" s="14" t="n">
        <v>0</v>
      </c>
      <c r="AC17" s="9" t="n">
        <v>60</v>
      </c>
      <c r="AD17" s="14" t="n">
        <v>0.05</v>
      </c>
      <c r="AE17" s="14" t="n">
        <v>0</v>
      </c>
      <c r="AF17" s="3" t="s">
        <v>68</v>
      </c>
    </row>
    <row r="18" customFormat="false" ht="14" hidden="false" customHeight="true" outlineLevel="0" collapsed="false">
      <c r="A18" s="3" t="n">
        <v>11</v>
      </c>
      <c r="B18" s="1" t="s">
        <v>69</v>
      </c>
      <c r="C18" s="9" t="n">
        <v>1</v>
      </c>
      <c r="D18" s="9" t="n">
        <v>1</v>
      </c>
      <c r="E18" s="9" t="s">
        <v>70</v>
      </c>
      <c r="F18" s="10" t="n">
        <f aca="false">SQRT(SUMSQ(S18:V18))</f>
        <v>1</v>
      </c>
      <c r="G18" s="14" t="n">
        <f aca="false">SQRT(SUMSQ(W18:AA18))</f>
        <v>0.0331058907144937</v>
      </c>
      <c r="H18" s="15" t="n">
        <f aca="false">AD18/50</f>
        <v>0.00012</v>
      </c>
      <c r="I18" s="10" t="n">
        <f aca="false">AC18</f>
        <v>40</v>
      </c>
      <c r="J18" s="15" t="n">
        <f aca="false">AB18</f>
        <v>0.026</v>
      </c>
      <c r="K18" s="14" t="n">
        <f aca="false">AE18</f>
        <v>0</v>
      </c>
      <c r="L18" s="28"/>
      <c r="M18" s="28" t="s">
        <v>71</v>
      </c>
      <c r="N18" s="28"/>
      <c r="O18" s="29" t="n">
        <f aca="false">IF(C18=1,SQRT(SUMSQ(F18,G18*H$4,H$4*K$4*H18*ABS(25-K$3),J18*H$2*COS(K$2*PI()/180),H$2*AC18/1000*SIN(K$2*PI()/180)/SIN(80*PI()/180),K$5*K18*H$4)),"")</f>
        <v>37.253123181958</v>
      </c>
      <c r="P18" s="29" t="n">
        <f aca="false">IF(D18=1,SQRT(SUMSQ(F18/H$3,G18,K$4*H18*ABS(25-K$3),K$5*K18))*H$3,"")</f>
        <v>6.69626761711328</v>
      </c>
      <c r="Q18" s="29" t="str">
        <f aca="false">IF(E18=1,SQRT(SUMSQ(F18/H$2,G18,K$4*H18*ABS(25-K$3),I18:K18))*H$2,"")</f>
        <v/>
      </c>
      <c r="R18" s="30"/>
      <c r="U18" s="9" t="n">
        <v>1</v>
      </c>
      <c r="W18" s="14" t="n">
        <v>0.02</v>
      </c>
      <c r="X18" s="14" t="n">
        <v>0.014</v>
      </c>
      <c r="Y18" s="14" t="n">
        <v>0.01</v>
      </c>
      <c r="Z18" s="14" t="n">
        <v>0.02</v>
      </c>
      <c r="AA18" s="14"/>
      <c r="AB18" s="14" t="n">
        <v>0.026</v>
      </c>
      <c r="AC18" s="32" t="n">
        <v>40</v>
      </c>
      <c r="AD18" s="14" t="n">
        <v>0.006</v>
      </c>
      <c r="AE18" s="14" t="n">
        <v>0</v>
      </c>
      <c r="AF18" s="3" t="s">
        <v>72</v>
      </c>
    </row>
    <row r="19" customFormat="false" ht="14" hidden="false" customHeight="true" outlineLevel="0" collapsed="false">
      <c r="A19" s="3" t="n">
        <v>12</v>
      </c>
      <c r="B19" s="1" t="s">
        <v>73</v>
      </c>
      <c r="C19" s="9" t="n">
        <v>1</v>
      </c>
      <c r="D19" s="9" t="n">
        <v>1</v>
      </c>
      <c r="E19" s="9" t="n">
        <v>0</v>
      </c>
      <c r="F19" s="10" t="n">
        <f aca="false">SQRT(SUMSQ(S19:V19))</f>
        <v>1</v>
      </c>
      <c r="G19" s="14" t="n">
        <f aca="false">SQRT(SUMSQ(W19:AA19))</f>
        <v>0.062449979983984</v>
      </c>
      <c r="H19" s="15" t="n">
        <f aca="false">AD19/50</f>
        <v>0.0002</v>
      </c>
      <c r="I19" s="10" t="n">
        <f aca="false">AC19</f>
        <v>40</v>
      </c>
      <c r="J19" s="15" t="n">
        <f aca="false">AB19</f>
        <v>0.026</v>
      </c>
      <c r="K19" s="14" t="n">
        <f aca="false">AE19</f>
        <v>0</v>
      </c>
      <c r="L19" s="28" t="s">
        <v>74</v>
      </c>
      <c r="M19" s="28" t="s">
        <v>75</v>
      </c>
      <c r="N19" s="28"/>
      <c r="O19" s="29" t="n">
        <f aca="false">IF(C19=1,SQRT(SUMSQ(F19,G19*H$4,H$4*K$4*H19*ABS(25-K$3),J19*H$2*COS(K$2*PI()/180),H$2*AC19/1000*SIN(K$2*PI()/180)/SIN(80*PI()/180),K$5*K19*H$4)),"")</f>
        <v>55.0609476801226</v>
      </c>
      <c r="P19" s="29" t="n">
        <f aca="false">IF(D19=1,SQRT(SUMSQ(F19/H$3,G19,K$4*H19*ABS(25-K$3),K$5*K19))*H$3,"")</f>
        <v>12.5299640861417</v>
      </c>
      <c r="Q19" s="29" t="str">
        <f aca="false">IF(E19=1,SQRT(SUMSQ(F19/H$2,G19,K$4*H19*ABS(25-K$3),I19:K19))*H$2,"")</f>
        <v/>
      </c>
      <c r="R19" s="30"/>
      <c r="U19" s="9" t="n">
        <v>1</v>
      </c>
      <c r="W19" s="14" t="n">
        <v>0.03</v>
      </c>
      <c r="X19" s="14" t="n">
        <v>0.02</v>
      </c>
      <c r="Y19" s="14" t="n">
        <v>0.01</v>
      </c>
      <c r="Z19" s="14" t="n">
        <v>0.05</v>
      </c>
      <c r="AA19" s="14"/>
      <c r="AB19" s="14" t="n">
        <v>0.026</v>
      </c>
      <c r="AC19" s="32" t="n">
        <v>40</v>
      </c>
      <c r="AD19" s="14" t="n">
        <v>0.01</v>
      </c>
      <c r="AE19" s="14" t="n">
        <v>0</v>
      </c>
      <c r="AF19" s="3" t="s">
        <v>72</v>
      </c>
    </row>
    <row r="20" customFormat="false" ht="14" hidden="false" customHeight="true" outlineLevel="0" collapsed="false">
      <c r="A20" s="3" t="n">
        <v>13</v>
      </c>
      <c r="B20" s="1" t="s">
        <v>76</v>
      </c>
      <c r="C20" s="9" t="n">
        <v>0</v>
      </c>
      <c r="D20" s="9" t="n">
        <v>0</v>
      </c>
      <c r="E20" s="9" t="n">
        <v>1</v>
      </c>
      <c r="F20" s="10" t="n">
        <f aca="false">SQRT(SUMSQ(S20:V20))</f>
        <v>2.12369960210949</v>
      </c>
      <c r="G20" s="14" t="n">
        <f aca="false">SQRT(SUMSQ(W20:AA20))</f>
        <v>0.0159687194226713</v>
      </c>
      <c r="H20" s="15" t="n">
        <f aca="false">AD20/50</f>
        <v>0.0002</v>
      </c>
      <c r="I20" s="10" t="n">
        <f aca="false">AC20</f>
        <v>0</v>
      </c>
      <c r="J20" s="15" t="n">
        <f aca="false">AB20</f>
        <v>0</v>
      </c>
      <c r="K20" s="14" t="n">
        <f aca="false">AE20</f>
        <v>0.002</v>
      </c>
      <c r="L20" s="28"/>
      <c r="M20" s="28" t="s">
        <v>43</v>
      </c>
      <c r="N20" s="28"/>
      <c r="O20" s="29" t="str">
        <f aca="false">IF(C20=1,SQRT(SUMSQ(F20,G20*H$4,H$4*K$4*H20*ABS(25-K$3),J20*H$2*COS(K$2*PI()/180),H$2*AC20/1000*SIN(K$2*PI()/180)/SIN(80*PI()/180),K$5*K20*H$4)),"")</f>
        <v/>
      </c>
      <c r="P20" s="29" t="str">
        <f aca="false">IF(D20=1,SQRT(SUMSQ(F20/H$3,G20,K$4*H20*ABS(25-K$3),K$5*K20))*H$3,"")</f>
        <v/>
      </c>
      <c r="Q20" s="29" t="n">
        <f aca="false">IF(E20=1,SQRT(SUMSQ(F20/H$2,G20,K$4*H20*ABS(25-K$3),I20:K20))*H$2,"")</f>
        <v>13.048758561641</v>
      </c>
      <c r="R20" s="30"/>
      <c r="S20" s="9" t="n">
        <v>2</v>
      </c>
      <c r="T20" s="9" t="n">
        <v>0.51</v>
      </c>
      <c r="U20" s="9" t="n">
        <v>0.5</v>
      </c>
      <c r="W20" s="33" t="n">
        <v>0.015</v>
      </c>
      <c r="X20" s="14" t="n">
        <v>0.001</v>
      </c>
      <c r="Y20" s="14" t="n">
        <v>0.002</v>
      </c>
      <c r="Z20" s="14" t="n">
        <v>0.005</v>
      </c>
      <c r="AA20" s="14"/>
      <c r="AB20" s="14" t="n">
        <v>0</v>
      </c>
      <c r="AC20" s="9" t="n">
        <v>0</v>
      </c>
      <c r="AD20" s="14" t="n">
        <v>0.01</v>
      </c>
      <c r="AE20" s="14" t="n">
        <v>0.002</v>
      </c>
      <c r="AF20" s="3" t="s">
        <v>44</v>
      </c>
    </row>
    <row r="21" customFormat="false" ht="14" hidden="false" customHeight="true" outlineLevel="0" collapsed="false">
      <c r="A21" s="3" t="n">
        <v>14</v>
      </c>
      <c r="B21" s="1" t="s">
        <v>77</v>
      </c>
      <c r="C21" s="9" t="n">
        <v>0</v>
      </c>
      <c r="D21" s="9" t="n">
        <v>0</v>
      </c>
      <c r="E21" s="9" t="n">
        <v>1</v>
      </c>
      <c r="F21" s="10" t="n">
        <f aca="false">SQRT(SUMSQ(S21:V21))</f>
        <v>4.15331193145904</v>
      </c>
      <c r="G21" s="14" t="n">
        <f aca="false">SQRT(SUMSQ(W21:AA21))</f>
        <v>0.0193649167310371</v>
      </c>
      <c r="H21" s="15" t="n">
        <f aca="false">AD21/50</f>
        <v>0.0004</v>
      </c>
      <c r="I21" s="10" t="n">
        <f aca="false">AC21</f>
        <v>0</v>
      </c>
      <c r="J21" s="15" t="n">
        <f aca="false">AB21</f>
        <v>0</v>
      </c>
      <c r="K21" s="14" t="n">
        <f aca="false">AE21</f>
        <v>0.005</v>
      </c>
      <c r="L21" s="28"/>
      <c r="M21" s="28" t="s">
        <v>46</v>
      </c>
      <c r="N21" s="28"/>
      <c r="O21" s="29" t="str">
        <f aca="false">IF(C21=1,SQRT(SUMSQ(F21,G21*H$4,H$4*K$4*H21*ABS(25-K$3),J21*H$2*COS(K$2*PI()/180),H$2*AC21/1000*SIN(K$2*PI()/180)/SIN(80*PI()/180),K$5*K21*H$4)),"")</f>
        <v/>
      </c>
      <c r="P21" s="29" t="str">
        <f aca="false">IF(D21=1,SQRT(SUMSQ(F21/H$3,G21,K$4*H21*ABS(25-K$3),K$5*K21))*H$3,"")</f>
        <v/>
      </c>
      <c r="Q21" s="29" t="n">
        <f aca="false">IF(E21=1,SQRT(SUMSQ(F21/H$2,G21,K$4*H21*ABS(25-K$3),I21:K21))*H$2,"")</f>
        <v>16.5302752548165</v>
      </c>
      <c r="R21" s="30"/>
      <c r="S21" s="9" t="n">
        <v>4</v>
      </c>
      <c r="T21" s="9" t="n">
        <v>1</v>
      </c>
      <c r="U21" s="9" t="n">
        <v>0.5</v>
      </c>
      <c r="W21" s="33" t="n">
        <v>0.015</v>
      </c>
      <c r="X21" s="14" t="n">
        <v>0.005</v>
      </c>
      <c r="Y21" s="14" t="n">
        <v>0.005</v>
      </c>
      <c r="Z21" s="14" t="n">
        <v>0.01</v>
      </c>
      <c r="AA21" s="14"/>
      <c r="AB21" s="14" t="n">
        <v>0</v>
      </c>
      <c r="AC21" s="9" t="n">
        <v>0</v>
      </c>
      <c r="AD21" s="14" t="n">
        <v>0.02</v>
      </c>
      <c r="AE21" s="14" t="n">
        <v>0.005</v>
      </c>
      <c r="AF21" s="3" t="s">
        <v>47</v>
      </c>
    </row>
    <row r="22" customFormat="false" ht="14" hidden="false" customHeight="true" outlineLevel="0" collapsed="false">
      <c r="A22" s="3" t="n">
        <v>15</v>
      </c>
      <c r="B22" s="1" t="s">
        <v>78</v>
      </c>
      <c r="C22" s="9" t="n">
        <v>1</v>
      </c>
      <c r="D22" s="9" t="n">
        <v>1</v>
      </c>
      <c r="E22" s="9" t="n">
        <v>0</v>
      </c>
      <c r="F22" s="10" t="n">
        <f aca="false">SQRT(SUMSQ(S22:V22))</f>
        <v>0.5</v>
      </c>
      <c r="G22" s="14" t="n">
        <f aca="false">SQRT(SUMSQ(W22:AA22))</f>
        <v>0.0235236051658754</v>
      </c>
      <c r="H22" s="15" t="n">
        <f aca="false">AD22/50</f>
        <v>0.0001</v>
      </c>
      <c r="I22" s="10" t="n">
        <f aca="false">AC22</f>
        <v>0</v>
      </c>
      <c r="J22" s="15" t="n">
        <f aca="false">AB22</f>
        <v>0.01</v>
      </c>
      <c r="K22" s="14" t="n">
        <f aca="false">AE22</f>
        <v>0</v>
      </c>
      <c r="L22" s="28"/>
      <c r="M22" s="28"/>
      <c r="N22" s="28"/>
      <c r="O22" s="29" t="n">
        <f aca="false">IF(C22=1,SQRT(SUMSQ(F22,G22*H$4,H$4*K$4*H22*ABS(25-K$3),J22*H$2*COS(K$2*PI()/180),H$2*AC22/1000*SIN(K$2*PI()/180)/SIN(80*PI()/180),K$5*K22*H$4)),"")</f>
        <v>18.8857267453483</v>
      </c>
      <c r="P22" s="29" t="n">
        <f aca="false">IF(D22=1,SQRT(SUMSQ(F22/H$3,G22,K$4*H22*ABS(25-K$3),K$5*K22))*H$3,"")</f>
        <v>4.7312154886456</v>
      </c>
      <c r="Q22" s="29" t="str">
        <f aca="false">IF(E22=1,SQRT(SUMSQ(F22/H$2,G22,K$4*H22*ABS(25-K$3),I22:K22))*H$2,"")</f>
        <v/>
      </c>
      <c r="R22" s="30"/>
      <c r="U22" s="34" t="n">
        <v>0.5</v>
      </c>
      <c r="W22" s="14" t="n">
        <v>0.0206</v>
      </c>
      <c r="X22" s="14" t="n">
        <v>0.005</v>
      </c>
      <c r="Y22" s="14" t="n">
        <v>0.002</v>
      </c>
      <c r="Z22" s="14" t="n">
        <v>0.01</v>
      </c>
      <c r="AB22" s="14" t="n">
        <v>0.01</v>
      </c>
      <c r="AC22" s="35" t="n">
        <v>0</v>
      </c>
      <c r="AD22" s="14" t="n">
        <v>0.005</v>
      </c>
      <c r="AE22" s="14" t="n">
        <v>0</v>
      </c>
      <c r="AF22" s="3" t="s">
        <v>79</v>
      </c>
    </row>
    <row r="23" customFormat="false" ht="14" hidden="false" customHeight="true" outlineLevel="0" collapsed="false">
      <c r="A23" s="3" t="n">
        <v>16</v>
      </c>
      <c r="B23" s="1" t="s">
        <v>80</v>
      </c>
      <c r="C23" s="9" t="n">
        <v>1</v>
      </c>
      <c r="D23" s="9" t="n">
        <v>1</v>
      </c>
      <c r="E23" s="9" t="n">
        <v>0</v>
      </c>
      <c r="F23" s="10" t="n">
        <f aca="false">SQRT(SUMSQ(S23:V23))</f>
        <v>0.5</v>
      </c>
      <c r="G23" s="14" t="n">
        <f aca="false">SQRT(SUMSQ(W23:AA23))</f>
        <v>0.0265670848984227</v>
      </c>
      <c r="H23" s="15" t="n">
        <f aca="false">AD23/50</f>
        <v>0.0004</v>
      </c>
      <c r="I23" s="10" t="n">
        <f aca="false">AC23</f>
        <v>0</v>
      </c>
      <c r="J23" s="15" t="n">
        <f aca="false">AB23</f>
        <v>0.0223606797749979</v>
      </c>
      <c r="K23" s="14" t="n">
        <f aca="false">AE23</f>
        <v>0</v>
      </c>
      <c r="L23" s="28"/>
      <c r="M23" s="28"/>
      <c r="N23" s="28"/>
      <c r="O23" s="29" t="n">
        <f aca="false">IF(C23=1,SQRT(SUMSQ(F23,G23*H$4,H$4*K$4*H23*ABS(25-K$3),J23*H$2*COS(K$2*PI()/180),H$2*AC23/1000*SIN(K$2*PI()/180)/SIN(80*PI()/180),K$5*K23*H$4)),"")</f>
        <v>23.9593024087382</v>
      </c>
      <c r="P23" s="29" t="n">
        <f aca="false">IF(D23=1,SQRT(SUMSQ(F23/H$3,G23,K$4*H23*ABS(25-K$3),K$5*K23))*H$3,"")</f>
        <v>5.33689048042022</v>
      </c>
      <c r="Q23" s="29" t="str">
        <f aca="false">IF(E23=1,SQRT(SUMSQ(F23/H$2,G23,K$4*H23*ABS(25-K$3),I23:K23))*H$2,"")</f>
        <v/>
      </c>
      <c r="R23" s="30"/>
      <c r="U23" s="34" t="n">
        <v>0.5</v>
      </c>
      <c r="W23" s="14" t="n">
        <v>0.0209</v>
      </c>
      <c r="X23" s="14" t="n">
        <v>0.005</v>
      </c>
      <c r="Y23" s="14" t="n">
        <v>0.012</v>
      </c>
      <c r="Z23" s="14" t="n">
        <v>0.01</v>
      </c>
      <c r="AB23" s="14" t="n">
        <v>0.0223606797749979</v>
      </c>
      <c r="AC23" s="35" t="n">
        <v>0</v>
      </c>
      <c r="AD23" s="14" t="n">
        <v>0.02</v>
      </c>
      <c r="AE23" s="14" t="n">
        <v>0</v>
      </c>
      <c r="AF23" s="3" t="s">
        <v>79</v>
      </c>
    </row>
    <row r="24" customFormat="false" ht="14" hidden="false" customHeight="true" outlineLevel="0" collapsed="false">
      <c r="A24" s="3" t="n">
        <v>17</v>
      </c>
      <c r="B24" s="1" t="s">
        <v>81</v>
      </c>
      <c r="C24" s="9" t="n">
        <v>1</v>
      </c>
      <c r="D24" s="9" t="n">
        <v>1</v>
      </c>
      <c r="E24" s="9" t="n">
        <v>0</v>
      </c>
      <c r="F24" s="10" t="n">
        <f aca="false">SQRT(SUMSQ(S24:V24))</f>
        <v>0.5</v>
      </c>
      <c r="G24" s="14" t="n">
        <f aca="false">SQRT(SUMSQ(W24:AA24))</f>
        <v>0.0642261628933257</v>
      </c>
      <c r="H24" s="15" t="n">
        <f aca="false">AD24/50</f>
        <v>0.0012</v>
      </c>
      <c r="I24" s="10" t="n">
        <f aca="false">AC24</f>
        <v>0</v>
      </c>
      <c r="J24" s="15" t="n">
        <f aca="false">AB24</f>
        <v>0.0223606797749979</v>
      </c>
      <c r="K24" s="14" t="n">
        <f aca="false">AE24</f>
        <v>0</v>
      </c>
      <c r="L24" s="28"/>
      <c r="M24" s="28"/>
      <c r="N24" s="28"/>
      <c r="O24" s="29" t="n">
        <f aca="false">IF(C24=1,SQRT(SUMSQ(F24,G24*H$4,H$4*K$4*H24*ABS(25-K$3),J24*H$2*COS(K$2*PI()/180),H$2*AC24/1000*SIN(K$2*PI()/180)/SIN(80*PI()/180),K$5*K24*H$4)),"")</f>
        <v>50.7802220472326</v>
      </c>
      <c r="P24" s="29" t="n">
        <f aca="false">IF(D24=1,SQRT(SUMSQ(F24/H$3,G24,K$4*H24*ABS(25-K$3),K$5*K24))*H$3,"")</f>
        <v>12.8549601321824</v>
      </c>
      <c r="Q24" s="29" t="str">
        <f aca="false">IF(E24=1,SQRT(SUMSQ(F24/H$2,G24,K$4*H24*ABS(25-K$3),I24:K24))*H$2,"")</f>
        <v/>
      </c>
      <c r="R24" s="30"/>
      <c r="U24" s="34" t="n">
        <v>0.5</v>
      </c>
      <c r="W24" s="14" t="n">
        <v>0.03</v>
      </c>
      <c r="X24" s="14" t="n">
        <v>0.01</v>
      </c>
      <c r="Y24" s="14" t="n">
        <v>0.025</v>
      </c>
      <c r="Z24" s="14" t="n">
        <v>0.05</v>
      </c>
      <c r="AB24" s="14" t="n">
        <v>0.0223606797749979</v>
      </c>
      <c r="AC24" s="35" t="n">
        <v>0</v>
      </c>
      <c r="AD24" s="14" t="n">
        <v>0.06</v>
      </c>
      <c r="AE24" s="14" t="n">
        <v>0</v>
      </c>
      <c r="AF24" s="3" t="s">
        <v>79</v>
      </c>
    </row>
    <row r="25" customFormat="false" ht="14" hidden="false" customHeight="true" outlineLevel="0" collapsed="false">
      <c r="A25" s="3" t="n">
        <v>18</v>
      </c>
      <c r="B25" s="1" t="s">
        <v>82</v>
      </c>
      <c r="C25" s="9" t="n">
        <v>1</v>
      </c>
      <c r="D25" s="9" t="n">
        <v>1</v>
      </c>
      <c r="E25" s="9" t="n">
        <v>0</v>
      </c>
      <c r="F25" s="10" t="n">
        <f aca="false">SQRT(SUMSQ(S25:V25))</f>
        <v>0.5</v>
      </c>
      <c r="G25" s="14" t="n">
        <f aca="false">SQRT(SUMSQ(W25:AA25))</f>
        <v>0.0189747200242849</v>
      </c>
      <c r="H25" s="15" t="n">
        <f aca="false">AD25/50</f>
        <v>0.0002</v>
      </c>
      <c r="I25" s="10" t="n">
        <f aca="false">AC25</f>
        <v>0</v>
      </c>
      <c r="J25" s="15" t="n">
        <f aca="false">AB25</f>
        <v>0.0223606797749979</v>
      </c>
      <c r="K25" s="14" t="n">
        <f aca="false">AE25</f>
        <v>0</v>
      </c>
      <c r="L25" s="28"/>
      <c r="M25" s="28" t="s">
        <v>83</v>
      </c>
      <c r="N25" s="28"/>
      <c r="O25" s="29" t="n">
        <f aca="false">IF(C25=1,SQRT(SUMSQ(F25,G25*H$4,H$4*K$4*H25*ABS(25-K$3),J25*H$2*COS(K$2*PI()/180),H$2*AC25/1000*SIN(K$2*PI()/180)/SIN(80*PI()/180),K$5*K25*H$4)),"")</f>
        <v>19.2699805957217</v>
      </c>
      <c r="P25" s="29" t="n">
        <f aca="false">IF(D25=1,SQRT(SUMSQ(F25/H$3,G25,K$4*H25*ABS(25-K$3),K$5*K25))*H$3,"")</f>
        <v>3.82774084807214</v>
      </c>
      <c r="Q25" s="29" t="str">
        <f aca="false">IF(E25=1,SQRT(SUMSQ(F25/H$2,G25,K$4*H25*ABS(25-K$3),I25:K25))*H$2,"")</f>
        <v/>
      </c>
      <c r="R25" s="30"/>
      <c r="U25" s="35" t="n">
        <v>0.5</v>
      </c>
      <c r="W25" s="14" t="n">
        <v>0.0152</v>
      </c>
      <c r="X25" s="14" t="n">
        <v>0.002</v>
      </c>
      <c r="Y25" s="14" t="n">
        <v>0.005</v>
      </c>
      <c r="Z25" s="14" t="n">
        <v>0.01</v>
      </c>
      <c r="AB25" s="14" t="n">
        <v>0.0223606797749979</v>
      </c>
      <c r="AC25" s="35" t="n">
        <v>0</v>
      </c>
      <c r="AD25" s="14" t="n">
        <v>0.01</v>
      </c>
      <c r="AE25" s="14" t="n">
        <v>0</v>
      </c>
      <c r="AF25" s="3" t="s">
        <v>79</v>
      </c>
    </row>
    <row r="26" customFormat="false" ht="14" hidden="false" customHeight="true" outlineLevel="0" collapsed="false">
      <c r="A26" s="3" t="n">
        <v>19</v>
      </c>
      <c r="B26" s="1" t="s">
        <v>84</v>
      </c>
      <c r="C26" s="9" t="n">
        <v>1</v>
      </c>
      <c r="D26" s="9" t="n">
        <v>1</v>
      </c>
      <c r="E26" s="9" t="n">
        <v>0</v>
      </c>
      <c r="F26" s="10" t="n">
        <f aca="false">SQRT(SUMSQ(S26:V26))</f>
        <v>0.5</v>
      </c>
      <c r="G26" s="14" t="n">
        <f aca="false">SQRT(SUMSQ(W26:AA26))</f>
        <v>0.0321715713013835</v>
      </c>
      <c r="H26" s="15" t="n">
        <f aca="false">AD26/50</f>
        <v>0.0002</v>
      </c>
      <c r="I26" s="10" t="n">
        <f aca="false">AC26</f>
        <v>0</v>
      </c>
      <c r="J26" s="15" t="n">
        <f aca="false">AB26</f>
        <v>0.0223606797749979</v>
      </c>
      <c r="K26" s="14" t="n">
        <f aca="false">AE26</f>
        <v>0</v>
      </c>
      <c r="L26" s="28"/>
      <c r="M26" s="28" t="s">
        <v>85</v>
      </c>
      <c r="N26" s="28"/>
      <c r="O26" s="29" t="n">
        <f aca="false">IF(C26=1,SQRT(SUMSQ(F26,G26*H$4,H$4*K$4*H26*ABS(25-K$3),J26*H$2*COS(K$2*PI()/180),H$2*AC26/1000*SIN(K$2*PI()/180)/SIN(80*PI()/180),K$5*K26*H$4)),"")</f>
        <v>27.6956608274777</v>
      </c>
      <c r="P26" s="29" t="n">
        <f aca="false">IF(D26=1,SQRT(SUMSQ(F26/H$3,G26,K$4*H26*ABS(25-K$3),K$5*K26))*H$3,"")</f>
        <v>6.45371211009602</v>
      </c>
      <c r="Q26" s="29" t="str">
        <f aca="false">IF(E26=1,SQRT(SUMSQ(F26/H$2,G26,K$4*H26*ABS(25-K$3),I26:K26))*H$2,"")</f>
        <v/>
      </c>
      <c r="R26" s="30"/>
      <c r="U26" s="35" t="n">
        <v>0.5</v>
      </c>
      <c r="W26" s="14" t="n">
        <v>0.0301</v>
      </c>
      <c r="X26" s="14" t="n">
        <v>0.002</v>
      </c>
      <c r="Y26" s="14" t="n">
        <v>0.005</v>
      </c>
      <c r="Z26" s="14" t="n">
        <v>0.01</v>
      </c>
      <c r="AB26" s="14" t="n">
        <v>0.0223606797749979</v>
      </c>
      <c r="AC26" s="35" t="n">
        <v>0</v>
      </c>
      <c r="AD26" s="14" t="n">
        <v>0.01</v>
      </c>
      <c r="AE26" s="14" t="n">
        <v>0</v>
      </c>
      <c r="AF26" s="3" t="s">
        <v>79</v>
      </c>
    </row>
    <row r="27" customFormat="false" ht="14" hidden="false" customHeight="true" outlineLevel="0" collapsed="false">
      <c r="A27" s="3" t="n">
        <v>20</v>
      </c>
      <c r="B27" s="1" t="s">
        <v>86</v>
      </c>
      <c r="C27" s="9" t="n">
        <v>1</v>
      </c>
      <c r="D27" s="9" t="n">
        <v>1</v>
      </c>
      <c r="E27" s="9" t="s">
        <v>70</v>
      </c>
      <c r="F27" s="10" t="n">
        <f aca="false">SQRT(SUMSQ(S27:V27))</f>
        <v>0.5</v>
      </c>
      <c r="G27" s="14" t="n">
        <f aca="false">SQRT(SUMSQ(W27:AA27))</f>
        <v>0.0959744236763108</v>
      </c>
      <c r="H27" s="15" t="n">
        <f aca="false">AD27/50</f>
        <v>0.0002</v>
      </c>
      <c r="I27" s="10" t="n">
        <f aca="false">AC27</f>
        <v>0</v>
      </c>
      <c r="J27" s="15" t="n">
        <f aca="false">AB27</f>
        <v>0.0223606797749979</v>
      </c>
      <c r="K27" s="14" t="n">
        <f aca="false">AE27</f>
        <v>0</v>
      </c>
      <c r="L27" s="28"/>
      <c r="M27" s="28"/>
      <c r="N27" s="28"/>
      <c r="O27" s="29" t="n">
        <f aca="false">IF(C27=1,SQRT(SUMSQ(F27,G27*H$4,H$4*K$4*H27*ABS(25-K$3),J27*H$2*COS(K$2*PI()/180),H$2*AC27/1000*SIN(K$2*PI()/180)/SIN(80*PI()/180),K$5*K27*H$4)),"")</f>
        <v>74.5685868469979</v>
      </c>
      <c r="P27" s="29" t="n">
        <f aca="false">IF(D27=1,SQRT(SUMSQ(F27/H$3,G27,K$4*H27*ABS(25-K$3),K$5*K27))*H$3,"")</f>
        <v>19.2013957825987</v>
      </c>
      <c r="Q27" s="29" t="str">
        <f aca="false">IF(E27=1,SQRT(SUMSQ(F27/H$2,G27,K$4*H27*ABS(25-K$3),I27:K27))*H$2,"")</f>
        <v/>
      </c>
      <c r="R27" s="30"/>
      <c r="U27" s="34" t="n">
        <v>0.5</v>
      </c>
      <c r="W27" s="14" t="n">
        <v>0.0953</v>
      </c>
      <c r="X27" s="14" t="n">
        <v>0.002</v>
      </c>
      <c r="Y27" s="14" t="n">
        <v>0.005</v>
      </c>
      <c r="Z27" s="14" t="n">
        <v>0.01</v>
      </c>
      <c r="AB27" s="14" t="n">
        <v>0.0223606797749979</v>
      </c>
      <c r="AC27" s="35" t="n">
        <v>0</v>
      </c>
      <c r="AD27" s="14" t="n">
        <v>0.01</v>
      </c>
      <c r="AE27" s="14" t="n">
        <v>0</v>
      </c>
      <c r="AF27" s="3" t="s">
        <v>79</v>
      </c>
    </row>
    <row r="28" customFormat="false" ht="14" hidden="false" customHeight="true" outlineLevel="0" collapsed="false">
      <c r="A28" s="3" t="n">
        <v>21</v>
      </c>
      <c r="B28" s="1" t="s">
        <v>87</v>
      </c>
      <c r="C28" s="9" t="n">
        <v>1</v>
      </c>
      <c r="D28" s="9" t="n">
        <v>1</v>
      </c>
      <c r="E28" s="9" t="n">
        <v>0</v>
      </c>
      <c r="F28" s="10" t="n">
        <f aca="false">SQRT(SUMSQ(S28:V28))</f>
        <v>0.5</v>
      </c>
      <c r="G28" s="14" t="n">
        <f aca="false">SQRT(SUMSQ(W28:AA28))</f>
        <v>0.0587319333923207</v>
      </c>
      <c r="H28" s="15" t="n">
        <f aca="false">AD28/50</f>
        <v>3E-005</v>
      </c>
      <c r="I28" s="10" t="n">
        <f aca="false">AC28</f>
        <v>0</v>
      </c>
      <c r="J28" s="15" t="n">
        <f aca="false">AB28</f>
        <v>0.0223606797749979</v>
      </c>
      <c r="K28" s="14" t="n">
        <f aca="false">AE28</f>
        <v>0</v>
      </c>
      <c r="L28" s="28"/>
      <c r="M28" s="28" t="s">
        <v>88</v>
      </c>
      <c r="N28" s="28"/>
      <c r="O28" s="29" t="n">
        <f aca="false">IF(C28=1,SQRT(SUMSQ(F28,G28*H$4,H$4*K$4*H28*ABS(25-K$3),J28*H$2*COS(K$2*PI()/180),H$2*AC28/1000*SIN(K$2*PI()/180)/SIN(80*PI()/180),K$5*K28*H$4)),"")</f>
        <v>46.7179577132259</v>
      </c>
      <c r="P28" s="29" t="n">
        <f aca="false">IF(D28=1,SQRT(SUMSQ(F28/H$3,G28,K$4*H28*ABS(25-K$3),K$5*K28))*H$3,"")</f>
        <v>11.7570234328252</v>
      </c>
      <c r="Q28" s="29" t="str">
        <f aca="false">IF(E28=1,SQRT(SUMSQ(F28/H$2,G28,K$4*H28*ABS(25-K$3),I28:K28))*H$2,"")</f>
        <v/>
      </c>
      <c r="R28" s="30"/>
      <c r="U28" s="35" t="n">
        <v>0.5</v>
      </c>
      <c r="W28" s="14" t="n">
        <v>0.0212</v>
      </c>
      <c r="X28" s="14" t="n">
        <v>0.02</v>
      </c>
      <c r="Y28" s="14" t="n">
        <v>0.01</v>
      </c>
      <c r="Z28" s="14" t="n">
        <v>0.05</v>
      </c>
      <c r="AB28" s="14" t="n">
        <v>0.0223606797749979</v>
      </c>
      <c r="AC28" s="35" t="n">
        <v>0</v>
      </c>
      <c r="AD28" s="14" t="n">
        <v>0.0015</v>
      </c>
      <c r="AE28" s="14" t="n">
        <v>0</v>
      </c>
      <c r="AF28" s="3" t="s">
        <v>79</v>
      </c>
    </row>
    <row r="29" customFormat="false" ht="14" hidden="false" customHeight="true" outlineLevel="0" collapsed="false">
      <c r="A29" s="3" t="n">
        <v>22</v>
      </c>
      <c r="B29" s="1" t="s">
        <v>89</v>
      </c>
      <c r="C29" s="9" t="n">
        <v>1</v>
      </c>
      <c r="D29" s="9" t="n">
        <v>1</v>
      </c>
      <c r="E29" s="9" t="n">
        <v>0</v>
      </c>
      <c r="F29" s="10" t="n">
        <f aca="false">SQRT(SUMSQ(S29:V29))</f>
        <v>0.5</v>
      </c>
      <c r="G29" s="14" t="n">
        <f aca="false">SQRT(SUMSQ(W29:AA29))</f>
        <v>0.0570697818464378</v>
      </c>
      <c r="H29" s="15" t="n">
        <f aca="false">AD29/50</f>
        <v>0.0002</v>
      </c>
      <c r="I29" s="10" t="n">
        <f aca="false">AC29</f>
        <v>0</v>
      </c>
      <c r="J29" s="15" t="n">
        <f aca="false">AB29</f>
        <v>0.0223606797749979</v>
      </c>
      <c r="K29" s="14" t="n">
        <f aca="false">AE29</f>
        <v>0</v>
      </c>
      <c r="L29" s="28"/>
      <c r="M29" s="28" t="s">
        <v>90</v>
      </c>
      <c r="N29" s="28"/>
      <c r="O29" s="29" t="n">
        <f aca="false">IF(C29=1,SQRT(SUMSQ(F29,G29*H$4,H$4*K$4*H29*ABS(25-K$3),J29*H$2*COS(K$2*PI()/180),H$2*AC29/1000*SIN(K$2*PI()/180)/SIN(80*PI()/180),K$5*K29*H$4)),"")</f>
        <v>45.4941921640232</v>
      </c>
      <c r="P29" s="29" t="n">
        <f aca="false">IF(D29=1,SQRT(SUMSQ(F29/H$3,G29,K$4*H29*ABS(25-K$3),K$5*K29))*H$3,"")</f>
        <v>11.4249026254056</v>
      </c>
      <c r="Q29" s="29" t="str">
        <f aca="false">IF(E29=1,SQRT(SUMSQ(F29/H$2,G29,K$4*H29*ABS(25-K$3),I29:K29))*H$2,"")</f>
        <v/>
      </c>
      <c r="R29" s="30"/>
      <c r="U29" s="35" t="n">
        <v>0.5</v>
      </c>
      <c r="W29" s="14" t="n">
        <v>0.0236</v>
      </c>
      <c r="X29" s="14" t="n">
        <v>0.01</v>
      </c>
      <c r="Y29" s="14" t="n">
        <v>0.01</v>
      </c>
      <c r="Z29" s="14" t="n">
        <v>0.05</v>
      </c>
      <c r="AB29" s="14" t="n">
        <v>0.0223606797749979</v>
      </c>
      <c r="AC29" s="35" t="n">
        <v>0</v>
      </c>
      <c r="AD29" s="14" t="n">
        <v>0.01</v>
      </c>
      <c r="AE29" s="14" t="n">
        <v>0</v>
      </c>
      <c r="AF29" s="3" t="s">
        <v>79</v>
      </c>
    </row>
    <row r="30" customFormat="false" ht="14" hidden="false" customHeight="true" outlineLevel="0" collapsed="false">
      <c r="A30" s="3" t="n">
        <v>23</v>
      </c>
      <c r="B30" s="1" t="s">
        <v>91</v>
      </c>
      <c r="C30" s="9" t="n">
        <v>0</v>
      </c>
      <c r="D30" s="9" t="n">
        <v>0</v>
      </c>
      <c r="E30" s="9" t="n">
        <v>1</v>
      </c>
      <c r="F30" s="10" t="n">
        <f aca="false">SQRT(SUMSQ(S30:V30))</f>
        <v>0.5</v>
      </c>
      <c r="G30" s="14" t="n">
        <f aca="false">SQRT(SUMSQ(W30:AA30))</f>
        <v>0.0176589920437153</v>
      </c>
      <c r="H30" s="15" t="n">
        <f aca="false">AD30/50</f>
        <v>0.0002</v>
      </c>
      <c r="I30" s="10" t="n">
        <f aca="false">AC30</f>
        <v>0</v>
      </c>
      <c r="J30" s="15" t="n">
        <f aca="false">AB30</f>
        <v>0.0223606797749979</v>
      </c>
      <c r="K30" s="14" t="n">
        <f aca="false">AE30</f>
        <v>0</v>
      </c>
      <c r="L30" s="28"/>
      <c r="M30" s="28"/>
      <c r="N30" s="28"/>
      <c r="O30" s="29" t="str">
        <f aca="false">IF(C30=1,SQRT(SUMSQ(F30,G30*H$4,H$4*K$4*H30*ABS(25-K$3),J30*H$2*COS(K$2*PI()/180),H$2*AC30/1000*SIN(K$2*PI()/180)/SIN(80*PI()/180),K$5*K30*H$4)),"")</f>
        <v/>
      </c>
      <c r="P30" s="29" t="str">
        <f aca="false">IF(D30=1,SQRT(SUMSQ(F30/H$3,G30,K$4*H30*ABS(25-K$3),K$5*K30))*H$3,"")</f>
        <v/>
      </c>
      <c r="Q30" s="29" t="n">
        <f aca="false">IF(E30=1,SQRT(SUMSQ(F30/H$2,G30,K$4*H30*ABS(25-K$3),I30:K30))*H$2,"")</f>
        <v>22.7997280685538</v>
      </c>
      <c r="R30" s="30"/>
      <c r="U30" s="34" t="n">
        <v>0.5</v>
      </c>
      <c r="W30" s="14" t="n">
        <v>0.0078</v>
      </c>
      <c r="X30" s="14" t="n">
        <v>0.001</v>
      </c>
      <c r="Y30" s="14" t="n">
        <v>0.005</v>
      </c>
      <c r="Z30" s="14" t="n">
        <v>0.015</v>
      </c>
      <c r="AB30" s="14" t="n">
        <v>0.0223606797749979</v>
      </c>
      <c r="AC30" s="35" t="n">
        <v>0</v>
      </c>
      <c r="AD30" s="14" t="n">
        <v>0.01</v>
      </c>
      <c r="AE30" s="14" t="n">
        <v>0</v>
      </c>
      <c r="AF30" s="3" t="s">
        <v>79</v>
      </c>
    </row>
    <row r="31" customFormat="false" ht="14" hidden="false" customHeight="true" outlineLevel="0" collapsed="false">
      <c r="A31" s="3" t="n">
        <v>24</v>
      </c>
      <c r="B31" s="1" t="s">
        <v>92</v>
      </c>
      <c r="C31" s="9" t="n">
        <v>0</v>
      </c>
      <c r="D31" s="9" t="n">
        <v>0</v>
      </c>
      <c r="E31" s="9" t="n">
        <v>1</v>
      </c>
      <c r="F31" s="10" t="n">
        <f aca="false">SQRT(SUMSQ(S31:V31))</f>
        <v>0.5</v>
      </c>
      <c r="G31" s="14" t="n">
        <f aca="false">SQRT(SUMSQ(W31:AA31))</f>
        <v>0.01999599959992</v>
      </c>
      <c r="H31" s="15" t="n">
        <f aca="false">AD31/50</f>
        <v>0.0002</v>
      </c>
      <c r="I31" s="10" t="n">
        <f aca="false">AC31</f>
        <v>0</v>
      </c>
      <c r="J31" s="15" t="n">
        <f aca="false">AB31</f>
        <v>0.011180339887499</v>
      </c>
      <c r="K31" s="14" t="n">
        <f aca="false">AE31</f>
        <v>0</v>
      </c>
      <c r="L31" s="28"/>
      <c r="M31" s="28" t="s">
        <v>93</v>
      </c>
      <c r="N31" s="28"/>
      <c r="O31" s="29" t="str">
        <f aca="false">IF(C31=1,SQRT(SUMSQ(F31,G31*H$4,H$4*K$4*H31*ABS(25-K$3),J31*H$2*COS(K$2*PI()/180),H$2*AC31/1000*SIN(K$2*PI()/180)/SIN(80*PI()/180),K$5*K31*H$4)),"")</f>
        <v/>
      </c>
      <c r="P31" s="29" t="str">
        <f aca="false">IF(D31=1,SQRT(SUMSQ(F31/H$3,G31,K$4*H31*ABS(25-K$3),K$5*K31))*H$3,"")</f>
        <v/>
      </c>
      <c r="Q31" s="29" t="n">
        <f aca="false">IF(E31=1,SQRT(SUMSQ(F31/H$2,G31,K$4*H31*ABS(25-K$3),I31:K31))*H$2,"")</f>
        <v>18.3343284578411</v>
      </c>
      <c r="R31" s="30"/>
      <c r="U31" s="34" t="n">
        <v>0.5</v>
      </c>
      <c r="W31" s="14" t="n">
        <v>0.0122</v>
      </c>
      <c r="X31" s="14" t="n">
        <v>0.001</v>
      </c>
      <c r="Y31" s="14" t="n">
        <v>0.005</v>
      </c>
      <c r="Z31" s="14" t="n">
        <v>0.015</v>
      </c>
      <c r="AB31" s="14" t="n">
        <v>0.011180339887499</v>
      </c>
      <c r="AC31" s="35" t="n">
        <v>0</v>
      </c>
      <c r="AD31" s="14" t="n">
        <v>0.01</v>
      </c>
      <c r="AE31" s="14" t="n">
        <v>0</v>
      </c>
      <c r="AF31" s="3" t="s">
        <v>79</v>
      </c>
    </row>
    <row r="32" customFormat="false" ht="14" hidden="false" customHeight="true" outlineLevel="0" collapsed="false">
      <c r="A32" s="3" t="n">
        <v>25</v>
      </c>
      <c r="B32" s="1" t="s">
        <v>94</v>
      </c>
      <c r="C32" s="9" t="n">
        <v>0</v>
      </c>
      <c r="D32" s="9" t="n">
        <v>0</v>
      </c>
      <c r="E32" s="9" t="n">
        <v>1</v>
      </c>
      <c r="F32" s="10" t="n">
        <f aca="false">SQRT(SUMSQ(S32:V32))</f>
        <v>0.5</v>
      </c>
      <c r="G32" s="14" t="n">
        <f aca="false">SQRT(SUMSQ(W32:AA32))</f>
        <v>0.0195767719504519</v>
      </c>
      <c r="H32" s="15" t="n">
        <f aca="false">AD32/50</f>
        <v>0.0002</v>
      </c>
      <c r="I32" s="10" t="n">
        <f aca="false">AC32</f>
        <v>0</v>
      </c>
      <c r="J32" s="15" t="n">
        <f aca="false">AB32</f>
        <v>0.005</v>
      </c>
      <c r="K32" s="14" t="n">
        <f aca="false">AE32</f>
        <v>0</v>
      </c>
      <c r="L32" s="28"/>
      <c r="M32" s="28" t="s">
        <v>95</v>
      </c>
      <c r="N32" s="28"/>
      <c r="O32" s="29" t="str">
        <f aca="false">IF(C32=1,SQRT(SUMSQ(F32,G32*H$4,H$4*K$4*H32*ABS(25-K$3),J32*H$2*COS(K$2*PI()/180),H$2*AC32/1000*SIN(K$2*PI()/180)/SIN(80*PI()/180),K$5*K32*H$4)),"")</f>
        <v/>
      </c>
      <c r="P32" s="29" t="str">
        <f aca="false">IF(D32=1,SQRT(SUMSQ(F32/H$3,G32,K$4*H32*ABS(25-K$3),K$5*K32))*H$3,"")</f>
        <v/>
      </c>
      <c r="Q32" s="29" t="n">
        <f aca="false">IF(E32=1,SQRT(SUMSQ(F32/H$2,G32,K$4*H32*ABS(25-K$3),I32:K32))*H$2,"")</f>
        <v>16.171889190815</v>
      </c>
      <c r="R32" s="30"/>
      <c r="U32" s="34" t="n">
        <v>0.5</v>
      </c>
      <c r="W32" s="14" t="n">
        <v>0.0115</v>
      </c>
      <c r="X32" s="14" t="n">
        <v>0.001</v>
      </c>
      <c r="Y32" s="14" t="n">
        <v>0.005</v>
      </c>
      <c r="Z32" s="14" t="n">
        <v>0.015</v>
      </c>
      <c r="AB32" s="14" t="n">
        <v>0.005</v>
      </c>
      <c r="AC32" s="35" t="n">
        <v>0</v>
      </c>
      <c r="AD32" s="14" t="n">
        <v>0.01</v>
      </c>
      <c r="AE32" s="14" t="n">
        <v>0</v>
      </c>
      <c r="AF32" s="3" t="s">
        <v>79</v>
      </c>
    </row>
    <row r="33" customFormat="false" ht="14" hidden="false" customHeight="true" outlineLevel="0" collapsed="false">
      <c r="A33" s="3" t="n">
        <v>26</v>
      </c>
      <c r="B33" s="1" t="s">
        <v>96</v>
      </c>
      <c r="C33" s="9" t="n">
        <v>1</v>
      </c>
      <c r="D33" s="9" t="n">
        <v>1</v>
      </c>
      <c r="E33" s="9" t="n">
        <v>0</v>
      </c>
      <c r="F33" s="10" t="n">
        <f aca="false">SQRT(SUMSQ(S33:V33))</f>
        <v>2</v>
      </c>
      <c r="G33" s="14" t="n">
        <f aca="false">SQRT(SUMSQ(W33:AA33))</f>
        <v>0.088395757816764</v>
      </c>
      <c r="H33" s="15" t="n">
        <f aca="false">AD33/50</f>
        <v>0.0002</v>
      </c>
      <c r="I33" s="10" t="n">
        <f aca="false">AC33</f>
        <v>0</v>
      </c>
      <c r="J33" s="15" t="n">
        <f aca="false">AB33</f>
        <v>0.005</v>
      </c>
      <c r="K33" s="14" t="n">
        <f aca="false">AE33</f>
        <v>0</v>
      </c>
      <c r="L33" s="28"/>
      <c r="M33" s="28" t="s">
        <v>97</v>
      </c>
      <c r="N33" s="28"/>
      <c r="O33" s="29" t="n">
        <f aca="false">IF(C33=1,SQRT(SUMSQ(F33,G33*H$4,H$4*K$4*H33*ABS(25-K$3),J33*H$2*COS(K$2*PI()/180),H$2*AC33/1000*SIN(K$2*PI()/180)/SIN(80*PI()/180),K$5*K33*H$4)),"")</f>
        <v>67.7719335132844</v>
      </c>
      <c r="P33" s="29" t="n">
        <f aca="false">IF(D33=1,SQRT(SUMSQ(F33/H$3,G33,K$4*H33*ABS(25-K$3),K$5*K33))*H$3,"")</f>
        <v>17.7919195142064</v>
      </c>
      <c r="Q33" s="29" t="str">
        <f aca="false">IF(E33=1,SQRT(SUMSQ(F33/H$2,G33,K$4*H33*ABS(25-K$3),I33:K33))*H$2,"")</f>
        <v/>
      </c>
      <c r="R33" s="30"/>
      <c r="U33" s="34" t="n">
        <v>2</v>
      </c>
      <c r="W33" s="14" t="n">
        <v>0.0359</v>
      </c>
      <c r="X33" s="14" t="n">
        <v>0.005</v>
      </c>
      <c r="Y33" s="14" t="n">
        <v>0.01</v>
      </c>
      <c r="Z33" s="14" t="n">
        <v>0.08</v>
      </c>
      <c r="AB33" s="14" t="n">
        <v>0.005</v>
      </c>
      <c r="AC33" s="35" t="n">
        <v>0</v>
      </c>
      <c r="AD33" s="14" t="n">
        <v>0.01</v>
      </c>
      <c r="AE33" s="14" t="n">
        <v>0</v>
      </c>
      <c r="AF33" s="3" t="s">
        <v>79</v>
      </c>
    </row>
    <row r="34" customFormat="false" ht="13.8" hidden="false" customHeight="false" outlineLevel="0" collapsed="false">
      <c r="A34" s="3" t="n">
        <v>27</v>
      </c>
      <c r="B34" s="1" t="s">
        <v>98</v>
      </c>
      <c r="C34" s="9" t="n">
        <v>1</v>
      </c>
      <c r="D34" s="9" t="n">
        <v>1</v>
      </c>
      <c r="E34" s="9" t="n">
        <v>0</v>
      </c>
      <c r="F34" s="10" t="n">
        <f aca="false">SQRT(SUMSQ(S34:V34))</f>
        <v>1</v>
      </c>
      <c r="G34" s="14" t="n">
        <f aca="false">SQRT(SUMSQ(W34:AA34))</f>
        <v>0.0229128784747792</v>
      </c>
      <c r="H34" s="15" t="n">
        <f aca="false">AD34/50</f>
        <v>0.0002</v>
      </c>
      <c r="I34" s="10" t="n">
        <f aca="false">AC34</f>
        <v>30</v>
      </c>
      <c r="J34" s="15" t="n">
        <f aca="false">AB34</f>
        <v>0.03</v>
      </c>
      <c r="K34" s="14" t="n">
        <f aca="false">AE34</f>
        <v>0.02</v>
      </c>
      <c r="M34" s="28" t="s">
        <v>99</v>
      </c>
      <c r="O34" s="29" t="n">
        <f aca="false">IF(C34=1,SQRT(SUMSQ(F34,G34*H$4,H$4*K$4*H34*ABS(25-K$3),J34*H$2*COS(K$2*PI()/180),H$2*AC34/1000*SIN(K$2*PI()/180)/SIN(80*PI()/180),K$5*K34*H$4)),"")</f>
        <v>29.8956218538361</v>
      </c>
      <c r="P34" s="29" t="n">
        <f aca="false">IF(D34=1,SQRT(SUMSQ(F34/H$3,G34,K$4*H34*ABS(25-K$3),K$5*K34))*H$3,"")</f>
        <v>4.69041575982343</v>
      </c>
      <c r="Q34" s="29" t="str">
        <f aca="false">IF(E34=1,SQRT(SUMSQ(F34/H$2,G34,K$4*H34*ABS(25-K$3),I34:K34))*H$2,"")</f>
        <v/>
      </c>
      <c r="U34" s="9" t="n">
        <v>1</v>
      </c>
      <c r="W34" s="14" t="n">
        <v>0.02</v>
      </c>
      <c r="X34" s="14" t="n">
        <v>0.01</v>
      </c>
      <c r="Y34" s="14" t="n">
        <v>0.005</v>
      </c>
      <c r="Z34" s="14" t="n">
        <v>0</v>
      </c>
      <c r="AB34" s="14" t="n">
        <v>0.03</v>
      </c>
      <c r="AC34" s="9" t="n">
        <v>30</v>
      </c>
      <c r="AD34" s="14" t="n">
        <v>0.01</v>
      </c>
      <c r="AE34" s="14" t="n">
        <v>0.02</v>
      </c>
      <c r="AF34" s="3" t="s">
        <v>100</v>
      </c>
    </row>
    <row r="35" customFormat="false" ht="14" hidden="false" customHeight="true" outlineLevel="0" collapsed="false">
      <c r="A35" s="3" t="n">
        <v>28</v>
      </c>
      <c r="B35" s="1" t="s">
        <v>101</v>
      </c>
      <c r="C35" s="9" t="n">
        <v>0</v>
      </c>
      <c r="D35" s="9" t="n">
        <v>0</v>
      </c>
      <c r="E35" s="9" t="n">
        <v>1</v>
      </c>
      <c r="F35" s="10" t="n">
        <f aca="false">SQRT(SUMSQ(S35:V35))</f>
        <v>1.1180339887499</v>
      </c>
      <c r="G35" s="14" t="n">
        <f aca="false">SQRT(SUMSQ(W35:AA35))</f>
        <v>0.00964365076099296</v>
      </c>
      <c r="H35" s="15" t="n">
        <f aca="false">AD35/50</f>
        <v>0.0001</v>
      </c>
      <c r="I35" s="10" t="n">
        <f aca="false">AC35</f>
        <v>0</v>
      </c>
      <c r="J35" s="15" t="n">
        <f aca="false">AB35</f>
        <v>0.005</v>
      </c>
      <c r="K35" s="14" t="n">
        <f aca="false">AE35</f>
        <v>0</v>
      </c>
      <c r="L35" s="28"/>
      <c r="M35" s="28"/>
      <c r="N35" s="28"/>
      <c r="O35" s="29" t="str">
        <f aca="false">IF(C35=1,SQRT(SUMSQ(F35,G35*H$4,H$4*K$4*H35*ABS(25-K$3),J35*H$2*COS(K$2*PI()/180),H$2*AC35/1000*SIN(K$2*PI()/180)/SIN(80*PI()/180),K$5*K35*H$4)),"")</f>
        <v/>
      </c>
      <c r="P35" s="29" t="str">
        <f aca="false">IF(D35=1,SQRT(SUMSQ(F35/H$3,G35,K$4*H35*ABS(25-K$3),K$5*K35))*H$3,"")</f>
        <v/>
      </c>
      <c r="Q35" s="29" t="n">
        <f aca="false">IF(E35=1,SQRT(SUMSQ(F35/H$2,G35,K$4*H35*ABS(25-K$3),I35:K35))*H$2,"")</f>
        <v>8.76184911990614</v>
      </c>
      <c r="R35" s="30"/>
      <c r="S35" s="31"/>
      <c r="T35" s="32" t="n">
        <v>1</v>
      </c>
      <c r="U35" s="34" t="n">
        <v>0.5</v>
      </c>
      <c r="V35" s="31"/>
      <c r="W35" s="36" t="n">
        <v>0.008</v>
      </c>
      <c r="X35" s="14" t="n">
        <v>0.005</v>
      </c>
      <c r="Y35" s="14" t="n">
        <v>0.002</v>
      </c>
      <c r="Z35" s="14" t="n">
        <v>0</v>
      </c>
      <c r="AA35" s="31"/>
      <c r="AB35" s="36" t="n">
        <v>0.005</v>
      </c>
      <c r="AC35" s="9" t="n">
        <v>0</v>
      </c>
      <c r="AD35" s="14" t="n">
        <v>0.005</v>
      </c>
      <c r="AE35" s="14" t="n">
        <v>0</v>
      </c>
      <c r="AF35" s="3" t="s">
        <v>102</v>
      </c>
    </row>
    <row r="36" customFormat="false" ht="14" hidden="false" customHeight="true" outlineLevel="0" collapsed="false">
      <c r="A36" s="3" t="n">
        <v>29</v>
      </c>
      <c r="B36" s="1" t="s">
        <v>103</v>
      </c>
      <c r="C36" s="9" t="n">
        <v>1</v>
      </c>
      <c r="D36" s="9" t="n">
        <v>1</v>
      </c>
      <c r="E36" s="9" t="n">
        <v>0</v>
      </c>
      <c r="F36" s="10" t="n">
        <f aca="false">SQRT(SUMSQ(S36:V36))</f>
        <v>14.456832294801</v>
      </c>
      <c r="G36" s="14" t="n">
        <f aca="false">SQRT(SUMSQ(W36:AA36))</f>
        <v>0.0293428015022424</v>
      </c>
      <c r="H36" s="15" t="n">
        <f aca="false">AD36/50</f>
        <v>0.0006</v>
      </c>
      <c r="I36" s="10" t="n">
        <f aca="false">AC36</f>
        <v>50</v>
      </c>
      <c r="J36" s="15" t="n">
        <f aca="false">AB36</f>
        <v>0</v>
      </c>
      <c r="K36" s="14" t="n">
        <f aca="false">AE36</f>
        <v>0.0025</v>
      </c>
      <c r="L36" s="28"/>
      <c r="M36" s="28"/>
      <c r="N36" s="28"/>
      <c r="O36" s="29" t="n">
        <f aca="false">IF(C36=1,SQRT(SUMSQ(F36,G36*H$4,H$4*K$4*H36*ABS(25-K$3),J36*H$2*COS(K$2*PI()/180),H$2*AC36/1000*SIN(K$2*PI()/180)/SIN(80*PI()/180),K$5*K36*H$4)),"")</f>
        <v>39.2256934120116</v>
      </c>
      <c r="P36" s="29" t="n">
        <f aca="false">IF(D36=1,SQRT(SUMSQ(F36/H$3,G36,K$4*H36*ABS(25-K$3),K$5*K36))*H$3,"")</f>
        <v>15.6025638918737</v>
      </c>
      <c r="Q36" s="29" t="str">
        <f aca="false">IF(E36=1,SQRT(SUMSQ(F36/H$2,G36,K$4*H36*ABS(25-K$3),I36:K36))*H$2,"")</f>
        <v/>
      </c>
      <c r="R36" s="30"/>
      <c r="S36" s="9" t="n">
        <v>12</v>
      </c>
      <c r="T36" s="9" t="n">
        <v>8</v>
      </c>
      <c r="U36" s="9" t="n">
        <v>1</v>
      </c>
      <c r="W36" s="14" t="n">
        <v>0.02</v>
      </c>
      <c r="X36" s="14" t="n">
        <v>0.005</v>
      </c>
      <c r="Y36" s="14" t="n">
        <v>0.006</v>
      </c>
      <c r="Z36" s="14" t="n">
        <v>0.02</v>
      </c>
      <c r="AA36" s="14"/>
      <c r="AB36" s="14" t="n">
        <v>0</v>
      </c>
      <c r="AC36" s="9" t="n">
        <v>50</v>
      </c>
      <c r="AD36" s="14" t="n">
        <v>0.03</v>
      </c>
      <c r="AE36" s="14" t="n">
        <v>0.0025</v>
      </c>
      <c r="AF36" s="3" t="s">
        <v>102</v>
      </c>
    </row>
    <row r="37" customFormat="false" ht="14" hidden="false" customHeight="true" outlineLevel="0" collapsed="false">
      <c r="C37" s="9"/>
      <c r="D37" s="9"/>
      <c r="E37" s="9"/>
      <c r="F37" s="10"/>
      <c r="G37" s="14"/>
      <c r="H37" s="15"/>
      <c r="I37" s="15"/>
      <c r="J37" s="15"/>
      <c r="K37" s="14"/>
      <c r="L37" s="28"/>
      <c r="M37" s="28"/>
      <c r="N37" s="28"/>
      <c r="O37" s="14"/>
      <c r="P37" s="14"/>
      <c r="Q37" s="14"/>
      <c r="R37" s="30"/>
      <c r="S37" s="31"/>
      <c r="T37" s="31"/>
      <c r="U37" s="10"/>
      <c r="V37" s="31"/>
      <c r="W37" s="14"/>
      <c r="X37" s="14"/>
      <c r="Y37" s="14"/>
      <c r="Z37" s="14"/>
      <c r="AA37" s="31"/>
      <c r="AB37" s="14"/>
      <c r="AD37" s="14"/>
      <c r="AE37" s="14"/>
    </row>
    <row r="38" customFormat="false" ht="14" hidden="false" customHeight="true" outlineLevel="0" collapsed="false">
      <c r="B38" s="37" t="s">
        <v>104</v>
      </c>
      <c r="C38" s="9"/>
      <c r="D38" s="9"/>
      <c r="E38" s="9"/>
      <c r="F38" s="10"/>
      <c r="G38" s="14"/>
      <c r="H38" s="15"/>
      <c r="I38" s="15"/>
      <c r="J38" s="15"/>
      <c r="K38" s="14"/>
      <c r="L38" s="28"/>
      <c r="M38" s="28"/>
      <c r="N38" s="28"/>
      <c r="O38" s="14"/>
      <c r="P38" s="14"/>
      <c r="Q38" s="14"/>
      <c r="R38" s="30"/>
      <c r="S38" s="31"/>
      <c r="T38" s="31"/>
      <c r="U38" s="10"/>
      <c r="V38" s="31"/>
      <c r="W38" s="14"/>
      <c r="X38" s="14"/>
      <c r="Y38" s="14"/>
      <c r="Z38" s="14"/>
      <c r="AA38" s="31"/>
      <c r="AB38" s="14"/>
      <c r="AD38" s="14"/>
      <c r="AE38" s="14"/>
    </row>
    <row r="39" customFormat="false" ht="14" hidden="false" customHeight="true" outlineLevel="0" collapsed="false">
      <c r="C39" s="9"/>
      <c r="D39" s="9"/>
      <c r="E39" s="9"/>
      <c r="F39" s="10"/>
      <c r="G39" s="14"/>
      <c r="H39" s="15"/>
      <c r="I39" s="15"/>
      <c r="J39" s="15"/>
      <c r="K39" s="14"/>
      <c r="L39" s="28"/>
      <c r="M39" s="28"/>
      <c r="N39" s="28"/>
      <c r="O39" s="14"/>
      <c r="P39" s="14"/>
      <c r="Q39" s="14"/>
      <c r="R39" s="30"/>
      <c r="T39" s="31"/>
      <c r="U39" s="31"/>
      <c r="V39" s="31"/>
      <c r="W39" s="31"/>
      <c r="X39" s="31"/>
      <c r="Y39" s="31"/>
      <c r="Z39" s="31"/>
      <c r="AA39" s="31"/>
      <c r="AB39" s="14"/>
      <c r="AD39" s="14"/>
      <c r="AE39" s="14"/>
    </row>
    <row r="40" customFormat="false" ht="14" hidden="false" customHeight="true" outlineLevel="0" collapsed="false">
      <c r="C40" s="9"/>
      <c r="D40" s="9"/>
      <c r="E40" s="9"/>
      <c r="F40" s="10"/>
      <c r="G40" s="14"/>
      <c r="H40" s="15"/>
      <c r="I40" s="15"/>
      <c r="J40" s="15"/>
      <c r="K40" s="14"/>
      <c r="L40" s="28"/>
      <c r="M40" s="28"/>
      <c r="N40" s="28"/>
      <c r="O40" s="14"/>
      <c r="P40" s="14"/>
      <c r="Q40" s="14"/>
      <c r="R40" s="30"/>
      <c r="S40" s="31"/>
      <c r="T40" s="31"/>
      <c r="U40" s="10"/>
      <c r="V40" s="31"/>
      <c r="W40" s="14"/>
      <c r="X40" s="14"/>
      <c r="Y40" s="14"/>
      <c r="Z40" s="14"/>
      <c r="AA40" s="31"/>
      <c r="AB40" s="14"/>
      <c r="AD40" s="14"/>
      <c r="AE40" s="14"/>
    </row>
    <row r="41" customFormat="false" ht="14" hidden="false" customHeight="true" outlineLevel="0" collapsed="false">
      <c r="C41" s="9"/>
      <c r="D41" s="9"/>
      <c r="E41" s="9"/>
      <c r="F41" s="10"/>
      <c r="G41" s="14"/>
      <c r="H41" s="15"/>
      <c r="I41" s="15"/>
      <c r="J41" s="15"/>
      <c r="K41" s="14"/>
      <c r="L41" s="28"/>
      <c r="M41" s="28"/>
      <c r="N41" s="28"/>
      <c r="O41" s="14"/>
      <c r="P41" s="14"/>
      <c r="Q41" s="14"/>
      <c r="R41" s="30"/>
      <c r="S41" s="31"/>
      <c r="T41" s="31"/>
      <c r="U41" s="10"/>
      <c r="V41" s="31"/>
      <c r="W41" s="14"/>
      <c r="X41" s="14"/>
      <c r="Y41" s="14"/>
      <c r="Z41" s="14"/>
      <c r="AA41" s="31"/>
      <c r="AB41" s="14"/>
      <c r="AD41" s="14"/>
      <c r="AE41" s="14"/>
    </row>
    <row r="42" customFormat="false" ht="14" hidden="false" customHeight="true" outlineLevel="0" collapsed="false">
      <c r="C42" s="9"/>
      <c r="D42" s="9"/>
      <c r="E42" s="9"/>
      <c r="F42" s="10"/>
      <c r="G42" s="14"/>
      <c r="H42" s="15"/>
      <c r="I42" s="15"/>
      <c r="J42" s="15"/>
      <c r="K42" s="14"/>
      <c r="L42" s="28"/>
      <c r="M42" s="28"/>
      <c r="N42" s="28"/>
      <c r="O42" s="14"/>
      <c r="P42" s="14"/>
      <c r="Q42" s="14"/>
      <c r="R42" s="30"/>
      <c r="S42" s="31"/>
      <c r="T42" s="31"/>
      <c r="U42" s="10"/>
      <c r="V42" s="31"/>
      <c r="W42" s="14"/>
      <c r="X42" s="14"/>
      <c r="Y42" s="14"/>
      <c r="Z42" s="14"/>
      <c r="AA42" s="31"/>
      <c r="AB42" s="14"/>
      <c r="AD42" s="14"/>
      <c r="AE42" s="14"/>
    </row>
    <row r="43" customFormat="false" ht="14" hidden="false" customHeight="true" outlineLevel="0" collapsed="false">
      <c r="C43" s="9"/>
      <c r="D43" s="9"/>
      <c r="E43" s="9"/>
      <c r="F43" s="10"/>
      <c r="G43" s="14"/>
      <c r="H43" s="15"/>
      <c r="I43" s="15"/>
      <c r="J43" s="15"/>
      <c r="K43" s="14"/>
      <c r="L43" s="28"/>
      <c r="M43" s="28"/>
      <c r="N43" s="28"/>
      <c r="O43" s="14"/>
      <c r="P43" s="14"/>
      <c r="Q43" s="14"/>
      <c r="R43" s="30"/>
      <c r="S43" s="31"/>
      <c r="T43" s="31"/>
      <c r="U43" s="10"/>
      <c r="V43" s="31"/>
      <c r="W43" s="14"/>
      <c r="X43" s="14"/>
      <c r="Y43" s="14"/>
      <c r="Z43" s="14"/>
      <c r="AA43" s="31"/>
      <c r="AB43" s="14"/>
      <c r="AD43" s="14"/>
      <c r="AE43" s="14"/>
    </row>
    <row r="44" customFormat="false" ht="14" hidden="false" customHeight="true" outlineLevel="0" collapsed="false">
      <c r="C44" s="9"/>
      <c r="D44" s="9"/>
      <c r="E44" s="9"/>
      <c r="F44" s="10"/>
      <c r="G44" s="14"/>
      <c r="H44" s="15"/>
      <c r="I44" s="15"/>
      <c r="J44" s="15"/>
      <c r="K44" s="14"/>
      <c r="L44" s="28"/>
      <c r="M44" s="28"/>
      <c r="N44" s="28"/>
      <c r="O44" s="14"/>
      <c r="P44" s="14"/>
      <c r="Q44" s="14"/>
      <c r="R44" s="30"/>
      <c r="S44" s="31"/>
      <c r="T44" s="31"/>
      <c r="U44" s="10"/>
      <c r="V44" s="31"/>
      <c r="W44" s="14"/>
      <c r="X44" s="14"/>
      <c r="Y44" s="14"/>
      <c r="Z44" s="14"/>
      <c r="AA44" s="31"/>
      <c r="AB44" s="14"/>
      <c r="AD44" s="14"/>
      <c r="AE44" s="14"/>
    </row>
    <row r="45" customFormat="false" ht="14" hidden="false" customHeight="true" outlineLevel="0" collapsed="false">
      <c r="C45" s="9"/>
      <c r="D45" s="9"/>
      <c r="E45" s="9"/>
      <c r="F45" s="10"/>
      <c r="G45" s="14"/>
      <c r="H45" s="15"/>
      <c r="I45" s="15"/>
      <c r="J45" s="15"/>
      <c r="K45" s="14"/>
      <c r="L45" s="28"/>
      <c r="M45" s="28"/>
      <c r="N45" s="28"/>
      <c r="O45" s="14"/>
      <c r="P45" s="14"/>
      <c r="Q45" s="14"/>
      <c r="R45" s="30"/>
      <c r="S45" s="31"/>
      <c r="T45" s="31"/>
      <c r="U45" s="10"/>
      <c r="V45" s="31"/>
      <c r="W45" s="14"/>
      <c r="X45" s="14"/>
      <c r="Y45" s="14"/>
      <c r="Z45" s="14"/>
      <c r="AA45" s="31"/>
      <c r="AB45" s="14"/>
      <c r="AD45" s="14"/>
      <c r="AE45" s="14"/>
    </row>
    <row r="46" customFormat="false" ht="14" hidden="false" customHeight="true" outlineLevel="0" collapsed="false">
      <c r="C46" s="9"/>
      <c r="D46" s="9"/>
      <c r="E46" s="9"/>
      <c r="F46" s="10"/>
      <c r="G46" s="14"/>
      <c r="H46" s="15"/>
      <c r="I46" s="15"/>
      <c r="J46" s="15"/>
      <c r="K46" s="14"/>
      <c r="L46" s="28"/>
      <c r="M46" s="28"/>
      <c r="N46" s="28"/>
      <c r="O46" s="14"/>
      <c r="P46" s="14"/>
      <c r="Q46" s="14"/>
      <c r="R46" s="30"/>
      <c r="S46" s="31"/>
      <c r="T46" s="31"/>
      <c r="U46" s="10"/>
      <c r="V46" s="31"/>
      <c r="W46" s="14"/>
      <c r="X46" s="14"/>
      <c r="Y46" s="14"/>
      <c r="Z46" s="14"/>
      <c r="AA46" s="31"/>
      <c r="AB46" s="14"/>
      <c r="AD46" s="14"/>
      <c r="AE46" s="14"/>
    </row>
    <row r="47" customFormat="false" ht="14" hidden="false" customHeight="true" outlineLevel="0" collapsed="false">
      <c r="C47" s="9"/>
      <c r="D47" s="9"/>
      <c r="E47" s="9"/>
      <c r="F47" s="10"/>
      <c r="G47" s="14"/>
      <c r="H47" s="15"/>
      <c r="I47" s="15"/>
      <c r="J47" s="15"/>
      <c r="K47" s="14"/>
      <c r="L47" s="28"/>
      <c r="M47" s="28"/>
      <c r="N47" s="28"/>
      <c r="O47" s="14"/>
      <c r="P47" s="14"/>
      <c r="Q47" s="14"/>
      <c r="R47" s="30"/>
      <c r="S47" s="31"/>
      <c r="T47" s="31"/>
      <c r="U47" s="10"/>
      <c r="V47" s="31"/>
      <c r="W47" s="14"/>
      <c r="X47" s="14"/>
      <c r="Y47" s="14"/>
      <c r="Z47" s="14"/>
      <c r="AA47" s="31"/>
      <c r="AB47" s="14"/>
      <c r="AD47" s="14"/>
      <c r="AE47" s="14"/>
    </row>
    <row r="48" customFormat="false" ht="14" hidden="false" customHeight="true" outlineLevel="0" collapsed="false">
      <c r="C48" s="9"/>
      <c r="D48" s="9"/>
      <c r="E48" s="9"/>
      <c r="F48" s="10"/>
      <c r="G48" s="14"/>
      <c r="H48" s="15"/>
      <c r="I48" s="15"/>
      <c r="J48" s="15"/>
      <c r="K48" s="14"/>
      <c r="L48" s="28"/>
      <c r="M48" s="28"/>
      <c r="N48" s="28"/>
      <c r="O48" s="14"/>
      <c r="P48" s="14"/>
      <c r="Q48" s="14"/>
      <c r="R48" s="30"/>
      <c r="S48" s="31"/>
      <c r="T48" s="31"/>
      <c r="U48" s="10"/>
      <c r="V48" s="31"/>
      <c r="W48" s="14"/>
      <c r="X48" s="14"/>
      <c r="Y48" s="14"/>
      <c r="Z48" s="14"/>
      <c r="AA48" s="31"/>
      <c r="AB48" s="14"/>
      <c r="AD48" s="14"/>
      <c r="AE48" s="14"/>
    </row>
    <row r="49" customFormat="false" ht="14" hidden="false" customHeight="true" outlineLevel="0" collapsed="false">
      <c r="C49" s="9"/>
      <c r="D49" s="9"/>
      <c r="E49" s="9"/>
      <c r="F49" s="10"/>
      <c r="G49" s="14"/>
      <c r="H49" s="15"/>
      <c r="I49" s="15"/>
      <c r="J49" s="15"/>
      <c r="K49" s="14"/>
      <c r="L49" s="28"/>
      <c r="M49" s="28"/>
      <c r="N49" s="28"/>
      <c r="O49" s="14"/>
      <c r="P49" s="14"/>
      <c r="Q49" s="14"/>
      <c r="R49" s="30"/>
      <c r="S49" s="31"/>
      <c r="T49" s="31"/>
      <c r="U49" s="10"/>
      <c r="V49" s="31"/>
      <c r="W49" s="14"/>
      <c r="X49" s="14"/>
      <c r="Y49" s="14"/>
      <c r="Z49" s="14"/>
      <c r="AA49" s="31"/>
      <c r="AB49" s="14"/>
      <c r="AD49" s="14"/>
      <c r="AE49" s="14"/>
    </row>
    <row r="50" customFormat="false" ht="14" hidden="false" customHeight="true" outlineLevel="0" collapsed="false">
      <c r="C50" s="9"/>
      <c r="D50" s="9"/>
      <c r="E50" s="9"/>
      <c r="F50" s="10"/>
      <c r="G50" s="14"/>
      <c r="H50" s="15"/>
      <c r="I50" s="15"/>
      <c r="J50" s="15"/>
      <c r="K50" s="14"/>
      <c r="L50" s="28"/>
      <c r="M50" s="28"/>
      <c r="N50" s="28"/>
      <c r="O50" s="14"/>
      <c r="P50" s="14"/>
      <c r="Q50" s="14"/>
      <c r="R50" s="30"/>
      <c r="S50" s="31"/>
      <c r="T50" s="31"/>
      <c r="U50" s="10"/>
      <c r="V50" s="31"/>
      <c r="W50" s="14"/>
      <c r="X50" s="14"/>
      <c r="Y50" s="14"/>
      <c r="Z50" s="14"/>
      <c r="AA50" s="31"/>
      <c r="AB50" s="14"/>
      <c r="AD50" s="14"/>
      <c r="AE50" s="14"/>
    </row>
    <row r="51" customFormat="false" ht="14" hidden="false" customHeight="true" outlineLevel="0" collapsed="false">
      <c r="C51" s="9"/>
      <c r="D51" s="9"/>
      <c r="E51" s="9"/>
      <c r="F51" s="10"/>
      <c r="G51" s="14"/>
      <c r="H51" s="15"/>
      <c r="I51" s="15"/>
      <c r="J51" s="15"/>
      <c r="K51" s="14"/>
      <c r="L51" s="28"/>
      <c r="M51" s="28"/>
      <c r="N51" s="28"/>
      <c r="O51" s="14"/>
      <c r="P51" s="14"/>
      <c r="Q51" s="14"/>
      <c r="R51" s="30"/>
      <c r="S51" s="31"/>
      <c r="T51" s="31"/>
      <c r="U51" s="10"/>
      <c r="V51" s="31"/>
      <c r="W51" s="14"/>
      <c r="X51" s="14"/>
      <c r="Y51" s="14"/>
      <c r="Z51" s="14"/>
      <c r="AA51" s="31"/>
      <c r="AB51" s="14"/>
      <c r="AD51" s="14"/>
      <c r="AE51" s="14"/>
    </row>
    <row r="52" customFormat="false" ht="14" hidden="false" customHeight="true" outlineLevel="0" collapsed="false">
      <c r="C52" s="9"/>
      <c r="D52" s="9"/>
      <c r="E52" s="9"/>
      <c r="F52" s="10"/>
      <c r="G52" s="14"/>
      <c r="H52" s="15"/>
      <c r="I52" s="15"/>
      <c r="J52" s="15"/>
      <c r="K52" s="14"/>
      <c r="L52" s="28"/>
      <c r="M52" s="28"/>
      <c r="N52" s="28"/>
      <c r="O52" s="14"/>
      <c r="P52" s="14"/>
      <c r="Q52" s="14"/>
      <c r="R52" s="30"/>
      <c r="S52" s="31"/>
      <c r="T52" s="31"/>
      <c r="U52" s="10"/>
      <c r="V52" s="31"/>
      <c r="W52" s="14"/>
      <c r="X52" s="14"/>
      <c r="Y52" s="14"/>
      <c r="Z52" s="14"/>
      <c r="AA52" s="31"/>
      <c r="AB52" s="14"/>
      <c r="AD52" s="14"/>
      <c r="AE52" s="14"/>
    </row>
    <row r="53" customFormat="false" ht="14" hidden="false" customHeight="true" outlineLevel="0" collapsed="false">
      <c r="C53" s="9"/>
      <c r="D53" s="9"/>
      <c r="E53" s="9"/>
      <c r="F53" s="10"/>
      <c r="G53" s="14"/>
      <c r="H53" s="15"/>
      <c r="I53" s="15"/>
      <c r="J53" s="15"/>
      <c r="K53" s="14"/>
      <c r="L53" s="28"/>
      <c r="M53" s="28"/>
      <c r="N53" s="28"/>
      <c r="O53" s="14"/>
      <c r="P53" s="14"/>
      <c r="Q53" s="14"/>
      <c r="R53" s="30"/>
      <c r="S53" s="31"/>
      <c r="T53" s="31"/>
      <c r="U53" s="10"/>
      <c r="V53" s="31"/>
      <c r="W53" s="14"/>
      <c r="X53" s="14"/>
      <c r="Y53" s="14"/>
      <c r="Z53" s="14"/>
      <c r="AA53" s="31"/>
      <c r="AB53" s="14"/>
      <c r="AD53" s="14"/>
      <c r="AE53" s="14"/>
    </row>
    <row r="54" customFormat="false" ht="14" hidden="false" customHeight="true" outlineLevel="0" collapsed="false">
      <c r="C54" s="9"/>
      <c r="D54" s="9"/>
      <c r="E54" s="9"/>
      <c r="F54" s="10"/>
      <c r="G54" s="14"/>
      <c r="H54" s="15"/>
      <c r="I54" s="15"/>
      <c r="J54" s="15"/>
      <c r="K54" s="14"/>
      <c r="L54" s="28"/>
      <c r="M54" s="28"/>
      <c r="N54" s="28"/>
      <c r="O54" s="14"/>
      <c r="P54" s="14"/>
      <c r="Q54" s="14"/>
      <c r="R54" s="30"/>
      <c r="S54" s="31"/>
      <c r="T54" s="31"/>
      <c r="U54" s="10"/>
      <c r="V54" s="31"/>
      <c r="W54" s="14"/>
      <c r="X54" s="14"/>
      <c r="Y54" s="14"/>
      <c r="Z54" s="14"/>
      <c r="AA54" s="31"/>
      <c r="AB54" s="14"/>
      <c r="AD54" s="14"/>
      <c r="AE54" s="14"/>
    </row>
    <row r="55" customFormat="false" ht="14" hidden="false" customHeight="true" outlineLevel="0" collapsed="false">
      <c r="C55" s="9"/>
      <c r="D55" s="9"/>
      <c r="E55" s="9"/>
      <c r="F55" s="10"/>
      <c r="G55" s="14"/>
      <c r="H55" s="15"/>
      <c r="I55" s="15"/>
      <c r="J55" s="15"/>
      <c r="K55" s="14"/>
      <c r="L55" s="28"/>
      <c r="M55" s="28"/>
      <c r="N55" s="28"/>
      <c r="O55" s="14"/>
      <c r="P55" s="14"/>
      <c r="Q55" s="14"/>
      <c r="R55" s="30"/>
      <c r="S55" s="31"/>
      <c r="T55" s="31"/>
      <c r="U55" s="10"/>
      <c r="V55" s="31"/>
      <c r="W55" s="14"/>
      <c r="X55" s="14"/>
      <c r="Y55" s="14"/>
      <c r="Z55" s="14"/>
      <c r="AA55" s="31"/>
      <c r="AB55" s="14"/>
      <c r="AD55" s="14"/>
      <c r="AE55" s="14"/>
    </row>
    <row r="56" customFormat="false" ht="14" hidden="false" customHeight="true" outlineLevel="0" collapsed="false">
      <c r="C56" s="9"/>
      <c r="D56" s="9"/>
      <c r="E56" s="9"/>
      <c r="F56" s="10"/>
      <c r="G56" s="14"/>
      <c r="H56" s="15"/>
      <c r="I56" s="15"/>
      <c r="J56" s="15"/>
      <c r="K56" s="14"/>
      <c r="L56" s="28"/>
      <c r="M56" s="28"/>
      <c r="N56" s="28"/>
      <c r="O56" s="14"/>
      <c r="P56" s="14"/>
      <c r="Q56" s="14"/>
      <c r="R56" s="30"/>
      <c r="S56" s="31"/>
      <c r="T56" s="31"/>
      <c r="U56" s="10"/>
      <c r="V56" s="31"/>
      <c r="W56" s="14"/>
      <c r="X56" s="14"/>
      <c r="Y56" s="14"/>
      <c r="Z56" s="14"/>
      <c r="AA56" s="31"/>
      <c r="AB56" s="14"/>
      <c r="AD56" s="14"/>
      <c r="AE56" s="14"/>
    </row>
    <row r="57" customFormat="false" ht="14" hidden="false" customHeight="true" outlineLevel="0" collapsed="false">
      <c r="C57" s="9"/>
      <c r="D57" s="9"/>
      <c r="E57" s="9"/>
      <c r="F57" s="10"/>
      <c r="G57" s="14"/>
      <c r="H57" s="15"/>
      <c r="I57" s="15"/>
      <c r="J57" s="15"/>
      <c r="K57" s="14"/>
      <c r="L57" s="28"/>
      <c r="M57" s="28"/>
      <c r="N57" s="28"/>
      <c r="O57" s="14"/>
      <c r="P57" s="14"/>
      <c r="Q57" s="14"/>
      <c r="R57" s="30"/>
      <c r="S57" s="31"/>
      <c r="T57" s="31"/>
      <c r="U57" s="10"/>
      <c r="V57" s="31"/>
      <c r="W57" s="14"/>
      <c r="X57" s="14"/>
      <c r="Y57" s="14"/>
      <c r="Z57" s="14"/>
      <c r="AA57" s="31"/>
      <c r="AB57" s="14"/>
      <c r="AD57" s="14"/>
      <c r="AE57" s="14"/>
    </row>
    <row r="58" customFormat="false" ht="14" hidden="false" customHeight="true" outlineLevel="0" collapsed="false">
      <c r="C58" s="9"/>
      <c r="D58" s="9"/>
      <c r="E58" s="9"/>
      <c r="F58" s="10"/>
      <c r="G58" s="14"/>
      <c r="H58" s="15"/>
      <c r="I58" s="15"/>
      <c r="J58" s="15"/>
      <c r="K58" s="14"/>
      <c r="L58" s="28"/>
      <c r="M58" s="28"/>
      <c r="N58" s="28"/>
      <c r="O58" s="14"/>
      <c r="P58" s="14"/>
      <c r="Q58" s="14"/>
      <c r="R58" s="30"/>
      <c r="S58" s="31"/>
      <c r="T58" s="31"/>
      <c r="U58" s="10"/>
      <c r="V58" s="31"/>
      <c r="W58" s="14"/>
      <c r="X58" s="14"/>
      <c r="Y58" s="14"/>
      <c r="Z58" s="14"/>
      <c r="AA58" s="31"/>
      <c r="AB58" s="14"/>
      <c r="AD58" s="14"/>
      <c r="AE58" s="14"/>
    </row>
    <row r="59" customFormat="false" ht="14" hidden="false" customHeight="true" outlineLevel="0" collapsed="false">
      <c r="C59" s="9"/>
      <c r="D59" s="9"/>
      <c r="E59" s="9"/>
      <c r="F59" s="10"/>
      <c r="G59" s="14"/>
      <c r="H59" s="15"/>
      <c r="I59" s="15"/>
      <c r="J59" s="15"/>
      <c r="K59" s="14"/>
      <c r="L59" s="28"/>
      <c r="M59" s="28"/>
      <c r="N59" s="28"/>
      <c r="O59" s="14"/>
      <c r="P59" s="14"/>
      <c r="Q59" s="14"/>
      <c r="R59" s="30"/>
      <c r="S59" s="31"/>
      <c r="T59" s="31"/>
      <c r="U59" s="10"/>
      <c r="V59" s="31"/>
      <c r="W59" s="14"/>
      <c r="X59" s="14"/>
      <c r="Y59" s="14"/>
      <c r="Z59" s="14"/>
      <c r="AA59" s="31"/>
      <c r="AB59" s="14"/>
      <c r="AD59" s="14"/>
      <c r="AE59" s="14"/>
    </row>
    <row r="60" customFormat="false" ht="14" hidden="false" customHeight="true" outlineLevel="0" collapsed="false">
      <c r="C60" s="9"/>
      <c r="D60" s="9"/>
      <c r="E60" s="9"/>
      <c r="F60" s="10"/>
      <c r="G60" s="14"/>
      <c r="H60" s="15"/>
      <c r="I60" s="15"/>
      <c r="J60" s="15"/>
      <c r="K60" s="14"/>
      <c r="L60" s="28"/>
      <c r="M60" s="28"/>
      <c r="N60" s="28"/>
      <c r="O60" s="14"/>
      <c r="P60" s="14"/>
      <c r="Q60" s="14"/>
      <c r="R60" s="30"/>
      <c r="S60" s="31"/>
      <c r="T60" s="31"/>
      <c r="U60" s="10"/>
      <c r="V60" s="31"/>
      <c r="W60" s="14"/>
      <c r="X60" s="14"/>
      <c r="Y60" s="14"/>
      <c r="Z60" s="14"/>
      <c r="AA60" s="31"/>
      <c r="AB60" s="14"/>
      <c r="AD60" s="14"/>
      <c r="AE60" s="14"/>
    </row>
    <row r="61" customFormat="false" ht="14" hidden="false" customHeight="true" outlineLevel="0" collapsed="false">
      <c r="C61" s="9"/>
      <c r="D61" s="9"/>
      <c r="E61" s="9"/>
      <c r="F61" s="10"/>
      <c r="G61" s="14"/>
      <c r="H61" s="15"/>
      <c r="I61" s="15"/>
      <c r="J61" s="15"/>
      <c r="K61" s="14"/>
      <c r="L61" s="28"/>
      <c r="M61" s="28"/>
      <c r="N61" s="28"/>
      <c r="O61" s="14"/>
      <c r="P61" s="14"/>
      <c r="Q61" s="14"/>
      <c r="R61" s="30"/>
      <c r="S61" s="31"/>
      <c r="T61" s="31"/>
      <c r="U61" s="10"/>
      <c r="V61" s="31"/>
      <c r="W61" s="14"/>
      <c r="X61" s="14"/>
      <c r="Y61" s="14"/>
      <c r="Z61" s="14"/>
      <c r="AA61" s="31"/>
      <c r="AB61" s="14"/>
      <c r="AD61" s="14"/>
      <c r="AE61" s="14"/>
    </row>
    <row r="62" customFormat="false" ht="14" hidden="false" customHeight="true" outlineLevel="0" collapsed="false">
      <c r="C62" s="9"/>
      <c r="D62" s="9"/>
      <c r="E62" s="9"/>
      <c r="F62" s="10"/>
      <c r="G62" s="14"/>
      <c r="H62" s="15"/>
      <c r="I62" s="15"/>
      <c r="J62" s="15"/>
      <c r="K62" s="14"/>
      <c r="L62" s="28"/>
      <c r="M62" s="28"/>
      <c r="N62" s="28"/>
      <c r="O62" s="14"/>
      <c r="P62" s="14"/>
      <c r="Q62" s="14"/>
      <c r="R62" s="30"/>
      <c r="S62" s="31"/>
      <c r="T62" s="31"/>
      <c r="U62" s="10"/>
      <c r="V62" s="31"/>
      <c r="W62" s="14"/>
      <c r="X62" s="14"/>
      <c r="Y62" s="14"/>
      <c r="Z62" s="14"/>
      <c r="AA62" s="31"/>
      <c r="AB62" s="14"/>
      <c r="AD62" s="14"/>
      <c r="AE62" s="14"/>
    </row>
    <row r="63" customFormat="false" ht="14" hidden="false" customHeight="true" outlineLevel="0" collapsed="false">
      <c r="C63" s="9"/>
      <c r="D63" s="9"/>
      <c r="E63" s="9"/>
      <c r="F63" s="10"/>
      <c r="G63" s="14"/>
      <c r="H63" s="15"/>
      <c r="I63" s="15"/>
      <c r="J63" s="15"/>
      <c r="K63" s="14"/>
      <c r="L63" s="28"/>
      <c r="M63" s="28"/>
      <c r="N63" s="28"/>
      <c r="O63" s="14"/>
      <c r="P63" s="14"/>
      <c r="Q63" s="14"/>
      <c r="R63" s="30"/>
      <c r="S63" s="31"/>
      <c r="T63" s="31"/>
      <c r="U63" s="10"/>
      <c r="V63" s="31"/>
      <c r="W63" s="14"/>
      <c r="X63" s="14"/>
      <c r="Y63" s="14"/>
      <c r="Z63" s="14"/>
      <c r="AA63" s="31"/>
      <c r="AB63" s="14"/>
      <c r="AD63" s="14"/>
      <c r="AE63" s="14"/>
    </row>
    <row r="64" customFormat="false" ht="14" hidden="false" customHeight="true" outlineLevel="0" collapsed="false">
      <c r="C64" s="9"/>
      <c r="D64" s="9"/>
      <c r="E64" s="9"/>
      <c r="F64" s="10"/>
      <c r="G64" s="14"/>
      <c r="H64" s="15"/>
      <c r="I64" s="15"/>
      <c r="J64" s="15"/>
      <c r="K64" s="14"/>
      <c r="L64" s="28"/>
      <c r="M64" s="28"/>
      <c r="N64" s="28"/>
      <c r="O64" s="14"/>
      <c r="P64" s="14"/>
      <c r="Q64" s="14"/>
      <c r="R64" s="30"/>
      <c r="S64" s="31"/>
      <c r="T64" s="31"/>
      <c r="U64" s="10"/>
      <c r="V64" s="31"/>
      <c r="W64" s="14"/>
      <c r="X64" s="14"/>
      <c r="Y64" s="14"/>
      <c r="Z64" s="14"/>
      <c r="AA64" s="31"/>
      <c r="AB64" s="14"/>
      <c r="AD64" s="14"/>
      <c r="AE64" s="14"/>
    </row>
    <row r="65" customFormat="false" ht="14" hidden="false" customHeight="true" outlineLevel="0" collapsed="false">
      <c r="C65" s="9"/>
      <c r="D65" s="9"/>
      <c r="E65" s="9"/>
      <c r="F65" s="10"/>
      <c r="G65" s="14"/>
      <c r="H65" s="15"/>
      <c r="I65" s="15"/>
      <c r="J65" s="15"/>
      <c r="K65" s="14"/>
      <c r="L65" s="28"/>
      <c r="M65" s="28"/>
      <c r="N65" s="28"/>
      <c r="O65" s="14"/>
      <c r="P65" s="14"/>
      <c r="Q65" s="14"/>
      <c r="R65" s="30"/>
      <c r="S65" s="31"/>
      <c r="T65" s="31"/>
      <c r="U65" s="10"/>
      <c r="V65" s="31"/>
      <c r="W65" s="14"/>
      <c r="X65" s="14"/>
      <c r="Y65" s="14"/>
      <c r="Z65" s="14"/>
      <c r="AA65" s="31"/>
      <c r="AB65" s="14"/>
      <c r="AD65" s="14"/>
      <c r="AE65" s="14"/>
    </row>
    <row r="66" customFormat="false" ht="14" hidden="false" customHeight="true" outlineLevel="0" collapsed="false">
      <c r="C66" s="9"/>
      <c r="D66" s="9"/>
      <c r="E66" s="9"/>
      <c r="F66" s="10"/>
      <c r="G66" s="14"/>
      <c r="H66" s="15"/>
      <c r="I66" s="15"/>
      <c r="J66" s="15"/>
      <c r="K66" s="14"/>
      <c r="L66" s="28"/>
      <c r="M66" s="28"/>
      <c r="N66" s="28"/>
      <c r="O66" s="14"/>
      <c r="P66" s="14"/>
      <c r="Q66" s="14"/>
      <c r="R66" s="30"/>
      <c r="S66" s="31"/>
      <c r="T66" s="31"/>
      <c r="U66" s="10"/>
      <c r="V66" s="31"/>
      <c r="W66" s="14"/>
      <c r="X66" s="14"/>
      <c r="Y66" s="14"/>
      <c r="Z66" s="14"/>
      <c r="AA66" s="31"/>
      <c r="AB66" s="14"/>
      <c r="AD66" s="14"/>
      <c r="AE66" s="14"/>
    </row>
    <row r="67" customFormat="false" ht="14" hidden="false" customHeight="true" outlineLevel="0" collapsed="false">
      <c r="C67" s="9"/>
      <c r="D67" s="9"/>
      <c r="E67" s="9"/>
      <c r="F67" s="10"/>
      <c r="G67" s="14"/>
      <c r="H67" s="15"/>
      <c r="I67" s="15"/>
      <c r="J67" s="15"/>
      <c r="K67" s="14"/>
      <c r="L67" s="28"/>
      <c r="M67" s="28"/>
      <c r="N67" s="28"/>
      <c r="O67" s="14"/>
      <c r="P67" s="14"/>
      <c r="Q67" s="14"/>
      <c r="R67" s="30"/>
      <c r="S67" s="31"/>
      <c r="T67" s="31"/>
      <c r="U67" s="10"/>
      <c r="V67" s="31"/>
      <c r="W67" s="14"/>
      <c r="X67" s="14"/>
      <c r="Y67" s="14"/>
      <c r="Z67" s="14"/>
      <c r="AA67" s="31"/>
      <c r="AB67" s="14"/>
      <c r="AD67" s="14"/>
      <c r="AE67" s="14"/>
    </row>
    <row r="68" customFormat="false" ht="14" hidden="false" customHeight="true" outlineLevel="0" collapsed="false">
      <c r="C68" s="9"/>
      <c r="D68" s="9"/>
      <c r="E68" s="9"/>
      <c r="F68" s="10"/>
      <c r="G68" s="14"/>
      <c r="H68" s="15"/>
      <c r="I68" s="15"/>
      <c r="J68" s="15"/>
      <c r="K68" s="14"/>
      <c r="L68" s="28"/>
      <c r="M68" s="28"/>
      <c r="N68" s="28"/>
      <c r="O68" s="14"/>
      <c r="P68" s="14"/>
      <c r="Q68" s="14"/>
      <c r="R68" s="30"/>
      <c r="S68" s="31"/>
      <c r="T68" s="31"/>
      <c r="U68" s="10"/>
      <c r="V68" s="31"/>
      <c r="W68" s="14"/>
      <c r="X68" s="14"/>
      <c r="Y68" s="14"/>
      <c r="Z68" s="14"/>
      <c r="AA68" s="31"/>
      <c r="AB68" s="14"/>
      <c r="AD68" s="14"/>
      <c r="AE68" s="14"/>
    </row>
    <row r="69" customFormat="false" ht="14" hidden="false" customHeight="true" outlineLevel="0" collapsed="false">
      <c r="C69" s="9"/>
      <c r="D69" s="9"/>
      <c r="E69" s="9"/>
      <c r="F69" s="10"/>
      <c r="G69" s="14"/>
      <c r="H69" s="15"/>
      <c r="I69" s="15"/>
      <c r="J69" s="15"/>
      <c r="K69" s="14"/>
      <c r="L69" s="28"/>
      <c r="M69" s="28"/>
      <c r="N69" s="28"/>
      <c r="O69" s="14"/>
      <c r="P69" s="14"/>
      <c r="Q69" s="14"/>
      <c r="R69" s="30"/>
      <c r="S69" s="31"/>
      <c r="T69" s="31"/>
      <c r="U69" s="10"/>
      <c r="V69" s="31"/>
      <c r="W69" s="14"/>
      <c r="X69" s="14"/>
      <c r="Y69" s="14"/>
      <c r="Z69" s="14"/>
      <c r="AA69" s="31"/>
      <c r="AB69" s="14"/>
      <c r="AD69" s="14"/>
      <c r="AE69" s="14"/>
    </row>
    <row r="70" customFormat="false" ht="14" hidden="false" customHeight="true" outlineLevel="0" collapsed="false">
      <c r="C70" s="9"/>
      <c r="D70" s="9"/>
      <c r="E70" s="9"/>
      <c r="F70" s="10"/>
      <c r="G70" s="14"/>
      <c r="H70" s="15"/>
      <c r="I70" s="15"/>
      <c r="J70" s="15"/>
      <c r="K70" s="14"/>
      <c r="L70" s="28"/>
      <c r="M70" s="28"/>
      <c r="N70" s="28"/>
      <c r="O70" s="14"/>
      <c r="P70" s="14"/>
      <c r="Q70" s="14"/>
      <c r="R70" s="30"/>
      <c r="S70" s="31"/>
      <c r="T70" s="31"/>
      <c r="U70" s="10"/>
      <c r="V70" s="31"/>
      <c r="W70" s="14"/>
      <c r="X70" s="14"/>
      <c r="Y70" s="14"/>
      <c r="Z70" s="14"/>
      <c r="AA70" s="31"/>
      <c r="AB70" s="14"/>
      <c r="AD70" s="14"/>
      <c r="AE70" s="14"/>
    </row>
    <row r="71" customFormat="false" ht="14" hidden="false" customHeight="true" outlineLevel="0" collapsed="false">
      <c r="C71" s="9"/>
      <c r="D71" s="9"/>
      <c r="E71" s="9"/>
      <c r="F71" s="10"/>
      <c r="G71" s="14"/>
      <c r="H71" s="15"/>
      <c r="I71" s="15"/>
      <c r="J71" s="15"/>
      <c r="K71" s="14"/>
      <c r="L71" s="28"/>
      <c r="M71" s="28"/>
      <c r="N71" s="28"/>
      <c r="O71" s="14"/>
      <c r="P71" s="14"/>
      <c r="Q71" s="14"/>
      <c r="R71" s="30"/>
      <c r="S71" s="31"/>
      <c r="T71" s="31"/>
      <c r="U71" s="10"/>
      <c r="V71" s="31"/>
      <c r="W71" s="14"/>
      <c r="X71" s="14"/>
      <c r="Y71" s="14"/>
      <c r="Z71" s="14"/>
      <c r="AA71" s="31"/>
      <c r="AB71" s="14"/>
      <c r="AD71" s="14"/>
      <c r="AE71" s="14"/>
    </row>
    <row r="72" customFormat="false" ht="14" hidden="false" customHeight="true" outlineLevel="0" collapsed="false">
      <c r="C72" s="9"/>
      <c r="D72" s="9"/>
      <c r="E72" s="9"/>
      <c r="F72" s="10"/>
      <c r="G72" s="14"/>
      <c r="H72" s="15"/>
      <c r="I72" s="15"/>
      <c r="J72" s="15"/>
      <c r="K72" s="14"/>
      <c r="L72" s="28"/>
      <c r="M72" s="28"/>
      <c r="N72" s="28"/>
      <c r="O72" s="14"/>
      <c r="P72" s="14"/>
      <c r="Q72" s="14"/>
      <c r="R72" s="30"/>
      <c r="S72" s="31"/>
      <c r="T72" s="31"/>
      <c r="U72" s="10"/>
      <c r="V72" s="31"/>
      <c r="W72" s="14"/>
      <c r="X72" s="14"/>
      <c r="Y72" s="14"/>
      <c r="Z72" s="14"/>
      <c r="AA72" s="31"/>
      <c r="AB72" s="14"/>
      <c r="AD72" s="14"/>
      <c r="AE72" s="14"/>
    </row>
    <row r="73" customFormat="false" ht="14" hidden="false" customHeight="true" outlineLevel="0" collapsed="false">
      <c r="C73" s="9"/>
      <c r="D73" s="9"/>
      <c r="E73" s="9"/>
      <c r="F73" s="10"/>
      <c r="G73" s="14"/>
      <c r="H73" s="15"/>
      <c r="I73" s="15"/>
      <c r="J73" s="15"/>
      <c r="K73" s="14"/>
      <c r="L73" s="28"/>
      <c r="M73" s="28"/>
      <c r="N73" s="28"/>
      <c r="O73" s="14"/>
      <c r="P73" s="14"/>
      <c r="Q73" s="14"/>
      <c r="R73" s="30"/>
      <c r="S73" s="31"/>
      <c r="T73" s="31"/>
      <c r="U73" s="10"/>
      <c r="V73" s="31"/>
      <c r="W73" s="14"/>
      <c r="X73" s="14"/>
      <c r="Y73" s="14"/>
      <c r="Z73" s="14"/>
      <c r="AA73" s="31"/>
      <c r="AB73" s="14"/>
      <c r="AD73" s="14"/>
      <c r="AE73" s="14"/>
    </row>
    <row r="74" customFormat="false" ht="14" hidden="false" customHeight="true" outlineLevel="0" collapsed="false">
      <c r="C74" s="9"/>
      <c r="D74" s="9"/>
      <c r="E74" s="9"/>
      <c r="F74" s="10"/>
      <c r="G74" s="14"/>
      <c r="H74" s="15"/>
      <c r="I74" s="15"/>
      <c r="J74" s="15"/>
      <c r="K74" s="14"/>
      <c r="L74" s="28"/>
      <c r="M74" s="28"/>
      <c r="N74" s="28"/>
      <c r="O74" s="14"/>
      <c r="P74" s="14"/>
      <c r="Q74" s="14"/>
      <c r="R74" s="30"/>
      <c r="S74" s="31"/>
      <c r="T74" s="31"/>
      <c r="U74" s="10"/>
      <c r="V74" s="31"/>
      <c r="W74" s="14"/>
      <c r="X74" s="14"/>
      <c r="Y74" s="14"/>
      <c r="Z74" s="14"/>
      <c r="AA74" s="31"/>
      <c r="AB74" s="14"/>
      <c r="AD74" s="14"/>
      <c r="AE74" s="14"/>
    </row>
    <row r="75" customFormat="false" ht="14" hidden="false" customHeight="true" outlineLevel="0" collapsed="false">
      <c r="C75" s="9"/>
      <c r="D75" s="9"/>
      <c r="E75" s="9"/>
      <c r="F75" s="10"/>
      <c r="G75" s="14"/>
      <c r="H75" s="15"/>
      <c r="I75" s="15"/>
      <c r="J75" s="15"/>
      <c r="K75" s="14"/>
      <c r="L75" s="28"/>
      <c r="M75" s="28"/>
      <c r="N75" s="28"/>
      <c r="O75" s="14"/>
      <c r="P75" s="14"/>
      <c r="Q75" s="14"/>
      <c r="R75" s="30"/>
      <c r="S75" s="31"/>
      <c r="T75" s="31"/>
      <c r="U75" s="10"/>
      <c r="V75" s="31"/>
      <c r="W75" s="14"/>
      <c r="X75" s="14"/>
      <c r="Y75" s="14"/>
      <c r="Z75" s="14"/>
      <c r="AA75" s="31"/>
      <c r="AB75" s="14"/>
      <c r="AD75" s="14"/>
      <c r="AE75" s="14"/>
    </row>
    <row r="76" customFormat="false" ht="14" hidden="false" customHeight="true" outlineLevel="0" collapsed="false">
      <c r="C76" s="9"/>
      <c r="D76" s="9"/>
      <c r="E76" s="9"/>
      <c r="F76" s="10"/>
      <c r="G76" s="14"/>
      <c r="H76" s="15"/>
      <c r="I76" s="15"/>
      <c r="J76" s="15"/>
      <c r="K76" s="14"/>
      <c r="L76" s="28"/>
      <c r="M76" s="28"/>
      <c r="N76" s="28"/>
      <c r="O76" s="14"/>
      <c r="P76" s="14"/>
      <c r="Q76" s="14"/>
      <c r="R76" s="30"/>
      <c r="S76" s="31"/>
      <c r="T76" s="31"/>
      <c r="U76" s="10"/>
      <c r="V76" s="31"/>
      <c r="W76" s="14"/>
      <c r="X76" s="14"/>
      <c r="Y76" s="14"/>
      <c r="Z76" s="14"/>
      <c r="AA76" s="31"/>
      <c r="AB76" s="14"/>
      <c r="AD76" s="14"/>
      <c r="AE76" s="14"/>
    </row>
    <row r="77" customFormat="false" ht="14" hidden="false" customHeight="true" outlineLevel="0" collapsed="false">
      <c r="C77" s="9"/>
      <c r="D77" s="9"/>
      <c r="E77" s="9"/>
      <c r="F77" s="10"/>
      <c r="G77" s="14"/>
      <c r="H77" s="15"/>
      <c r="I77" s="15"/>
      <c r="J77" s="15"/>
      <c r="K77" s="14"/>
      <c r="L77" s="28"/>
      <c r="M77" s="28"/>
      <c r="N77" s="28"/>
      <c r="O77" s="14"/>
      <c r="P77" s="14"/>
      <c r="Q77" s="14"/>
      <c r="R77" s="30"/>
      <c r="S77" s="31"/>
      <c r="T77" s="31"/>
      <c r="U77" s="10"/>
      <c r="V77" s="31"/>
      <c r="W77" s="14"/>
      <c r="X77" s="14"/>
      <c r="Y77" s="14"/>
      <c r="Z77" s="14"/>
      <c r="AA77" s="31"/>
      <c r="AB77" s="14"/>
      <c r="AD77" s="14"/>
      <c r="AE77" s="14"/>
    </row>
    <row r="78" customFormat="false" ht="14" hidden="false" customHeight="true" outlineLevel="0" collapsed="false">
      <c r="C78" s="9"/>
      <c r="D78" s="9"/>
      <c r="E78" s="9"/>
      <c r="F78" s="10"/>
      <c r="G78" s="14"/>
      <c r="H78" s="15"/>
      <c r="I78" s="15"/>
      <c r="J78" s="15"/>
      <c r="K78" s="14"/>
      <c r="L78" s="28"/>
      <c r="M78" s="28"/>
      <c r="N78" s="28"/>
      <c r="O78" s="14"/>
      <c r="P78" s="14"/>
      <c r="Q78" s="14"/>
      <c r="R78" s="30"/>
      <c r="S78" s="31"/>
      <c r="T78" s="31"/>
      <c r="U78" s="10"/>
      <c r="V78" s="31"/>
      <c r="W78" s="14"/>
      <c r="X78" s="14"/>
      <c r="Y78" s="14"/>
      <c r="Z78" s="14"/>
      <c r="AA78" s="31"/>
      <c r="AB78" s="14"/>
      <c r="AD78" s="14"/>
      <c r="AE78" s="14"/>
    </row>
    <row r="79" customFormat="false" ht="14" hidden="false" customHeight="true" outlineLevel="0" collapsed="false">
      <c r="C79" s="9"/>
      <c r="D79" s="9"/>
      <c r="E79" s="9"/>
      <c r="F79" s="10"/>
      <c r="G79" s="14"/>
      <c r="H79" s="15"/>
      <c r="I79" s="15"/>
      <c r="J79" s="15"/>
      <c r="K79" s="14"/>
      <c r="L79" s="28"/>
      <c r="M79" s="28"/>
      <c r="N79" s="28"/>
      <c r="O79" s="14"/>
      <c r="P79" s="14"/>
      <c r="Q79" s="14"/>
      <c r="R79" s="30"/>
      <c r="S79" s="31"/>
      <c r="T79" s="31"/>
      <c r="U79" s="10"/>
      <c r="V79" s="31"/>
      <c r="W79" s="14"/>
      <c r="X79" s="14"/>
      <c r="Y79" s="14"/>
      <c r="Z79" s="14"/>
      <c r="AA79" s="31"/>
      <c r="AB79" s="14"/>
      <c r="AD79" s="14"/>
      <c r="AE79" s="14"/>
    </row>
    <row r="80" customFormat="false" ht="14" hidden="false" customHeight="true" outlineLevel="0" collapsed="false">
      <c r="C80" s="9"/>
      <c r="D80" s="9"/>
      <c r="E80" s="9"/>
      <c r="F80" s="10"/>
      <c r="G80" s="14"/>
      <c r="H80" s="15"/>
      <c r="I80" s="15"/>
      <c r="J80" s="15"/>
      <c r="K80" s="14"/>
      <c r="L80" s="28"/>
      <c r="M80" s="28"/>
      <c r="N80" s="28"/>
      <c r="O80" s="14"/>
      <c r="P80" s="14"/>
      <c r="Q80" s="14"/>
      <c r="R80" s="30"/>
      <c r="S80" s="31"/>
      <c r="T80" s="31"/>
      <c r="U80" s="10"/>
      <c r="V80" s="31"/>
      <c r="W80" s="14"/>
      <c r="X80" s="14"/>
      <c r="Y80" s="14"/>
      <c r="Z80" s="14"/>
      <c r="AA80" s="31"/>
      <c r="AB80" s="14"/>
      <c r="AD80" s="14"/>
      <c r="AE80" s="14"/>
    </row>
    <row r="81" customFormat="false" ht="14" hidden="false" customHeight="true" outlineLevel="0" collapsed="false">
      <c r="C81" s="9"/>
      <c r="D81" s="9"/>
      <c r="E81" s="9"/>
      <c r="F81" s="10"/>
      <c r="G81" s="14"/>
      <c r="H81" s="15"/>
      <c r="I81" s="15"/>
      <c r="J81" s="15"/>
      <c r="K81" s="14"/>
      <c r="L81" s="28"/>
      <c r="M81" s="28"/>
      <c r="N81" s="28"/>
      <c r="O81" s="14"/>
      <c r="P81" s="14"/>
      <c r="Q81" s="14"/>
      <c r="R81" s="30"/>
      <c r="S81" s="31"/>
      <c r="T81" s="31"/>
      <c r="U81" s="10"/>
      <c r="V81" s="31"/>
      <c r="W81" s="14"/>
      <c r="X81" s="14"/>
      <c r="Y81" s="14"/>
      <c r="Z81" s="14"/>
      <c r="AA81" s="31"/>
      <c r="AB81" s="14"/>
      <c r="AD81" s="14"/>
      <c r="AE81" s="14"/>
    </row>
    <row r="82" customFormat="false" ht="14" hidden="false" customHeight="true" outlineLevel="0" collapsed="false">
      <c r="C82" s="9"/>
      <c r="D82" s="9"/>
      <c r="E82" s="9"/>
      <c r="F82" s="10"/>
      <c r="G82" s="14"/>
      <c r="H82" s="15"/>
      <c r="I82" s="15"/>
      <c r="J82" s="15"/>
      <c r="K82" s="14"/>
      <c r="L82" s="28"/>
      <c r="M82" s="28"/>
      <c r="N82" s="28"/>
      <c r="O82" s="14"/>
      <c r="P82" s="14"/>
      <c r="Q82" s="14"/>
      <c r="R82" s="30"/>
      <c r="S82" s="31"/>
      <c r="T82" s="31"/>
      <c r="U82" s="10"/>
      <c r="V82" s="31"/>
      <c r="W82" s="14"/>
      <c r="X82" s="14"/>
      <c r="Y82" s="14"/>
      <c r="Z82" s="14"/>
      <c r="AA82" s="31"/>
      <c r="AB82" s="14"/>
      <c r="AD82" s="14"/>
      <c r="AE82" s="14"/>
    </row>
    <row r="83" customFormat="false" ht="14" hidden="false" customHeight="true" outlineLevel="0" collapsed="false">
      <c r="C83" s="9"/>
      <c r="D83" s="9"/>
      <c r="E83" s="9"/>
      <c r="F83" s="10"/>
      <c r="G83" s="14"/>
      <c r="H83" s="15"/>
      <c r="I83" s="15"/>
      <c r="J83" s="15"/>
      <c r="K83" s="14"/>
      <c r="L83" s="28"/>
      <c r="M83" s="28"/>
      <c r="N83" s="28"/>
      <c r="O83" s="14"/>
      <c r="P83" s="14"/>
      <c r="Q83" s="14"/>
      <c r="R83" s="30"/>
      <c r="S83" s="31"/>
      <c r="T83" s="31"/>
      <c r="U83" s="10"/>
      <c r="V83" s="31"/>
      <c r="W83" s="14"/>
      <c r="X83" s="14"/>
      <c r="Y83" s="14"/>
      <c r="Z83" s="14"/>
      <c r="AA83" s="31"/>
      <c r="AB83" s="14"/>
      <c r="AD83" s="14"/>
      <c r="AE83" s="14"/>
    </row>
    <row r="84" customFormat="false" ht="14" hidden="false" customHeight="true" outlineLevel="0" collapsed="false">
      <c r="C84" s="9"/>
      <c r="D84" s="9"/>
      <c r="E84" s="9"/>
      <c r="F84" s="10"/>
      <c r="G84" s="14"/>
      <c r="H84" s="15"/>
      <c r="I84" s="15"/>
      <c r="J84" s="15"/>
      <c r="K84" s="14"/>
      <c r="L84" s="28"/>
      <c r="M84" s="28"/>
      <c r="N84" s="28"/>
      <c r="O84" s="14"/>
      <c r="P84" s="14"/>
      <c r="Q84" s="14"/>
      <c r="R84" s="30"/>
      <c r="S84" s="31"/>
      <c r="T84" s="31"/>
      <c r="U84" s="10"/>
      <c r="V84" s="31"/>
      <c r="W84" s="14"/>
      <c r="X84" s="14"/>
      <c r="Y84" s="14"/>
      <c r="Z84" s="14"/>
      <c r="AA84" s="31"/>
      <c r="AB84" s="14"/>
      <c r="AD84" s="14"/>
      <c r="AE84" s="14"/>
    </row>
    <row r="85" customFormat="false" ht="14" hidden="false" customHeight="true" outlineLevel="0" collapsed="false">
      <c r="C85" s="9"/>
      <c r="D85" s="9"/>
      <c r="E85" s="9"/>
      <c r="F85" s="10"/>
      <c r="G85" s="14"/>
      <c r="H85" s="15"/>
      <c r="I85" s="15"/>
      <c r="J85" s="15"/>
      <c r="K85" s="14"/>
      <c r="L85" s="28"/>
      <c r="M85" s="28"/>
      <c r="N85" s="28"/>
      <c r="O85" s="14"/>
      <c r="P85" s="14"/>
      <c r="Q85" s="14"/>
      <c r="R85" s="30"/>
      <c r="S85" s="31"/>
      <c r="T85" s="31"/>
      <c r="U85" s="10"/>
      <c r="V85" s="31"/>
      <c r="W85" s="14"/>
      <c r="X85" s="14"/>
      <c r="Y85" s="14"/>
      <c r="Z85" s="14"/>
      <c r="AA85" s="31"/>
      <c r="AB85" s="14"/>
      <c r="AD85" s="14"/>
      <c r="AE85" s="14"/>
    </row>
    <row r="86" customFormat="false" ht="14" hidden="false" customHeight="true" outlineLevel="0" collapsed="false">
      <c r="C86" s="9"/>
      <c r="D86" s="9"/>
      <c r="E86" s="9"/>
      <c r="F86" s="10"/>
      <c r="G86" s="14"/>
      <c r="H86" s="15"/>
      <c r="I86" s="15"/>
      <c r="J86" s="15"/>
      <c r="K86" s="14"/>
      <c r="L86" s="28"/>
      <c r="M86" s="28"/>
      <c r="N86" s="28"/>
      <c r="O86" s="14"/>
      <c r="P86" s="14"/>
      <c r="Q86" s="14"/>
      <c r="R86" s="30"/>
      <c r="S86" s="31"/>
      <c r="T86" s="31"/>
      <c r="U86" s="10"/>
      <c r="V86" s="31"/>
      <c r="W86" s="14"/>
      <c r="X86" s="14"/>
      <c r="Y86" s="14"/>
      <c r="Z86" s="14"/>
      <c r="AA86" s="31"/>
      <c r="AB86" s="14"/>
      <c r="AD86" s="14"/>
      <c r="AE86" s="14"/>
    </row>
    <row r="87" customFormat="false" ht="14" hidden="false" customHeight="true" outlineLevel="0" collapsed="false">
      <c r="C87" s="9"/>
      <c r="D87" s="9"/>
      <c r="E87" s="9"/>
      <c r="F87" s="10"/>
      <c r="G87" s="14"/>
      <c r="H87" s="15"/>
      <c r="I87" s="15"/>
      <c r="J87" s="15"/>
      <c r="K87" s="14"/>
      <c r="L87" s="28"/>
      <c r="M87" s="28"/>
      <c r="N87" s="28"/>
      <c r="O87" s="14"/>
      <c r="P87" s="14"/>
      <c r="Q87" s="14"/>
      <c r="R87" s="30"/>
      <c r="S87" s="31"/>
      <c r="T87" s="31"/>
      <c r="U87" s="10"/>
      <c r="V87" s="31"/>
      <c r="W87" s="14"/>
      <c r="X87" s="14"/>
      <c r="Y87" s="14"/>
      <c r="Z87" s="14"/>
      <c r="AA87" s="31"/>
      <c r="AB87" s="14"/>
      <c r="AD87" s="14"/>
      <c r="AE87" s="14"/>
    </row>
    <row r="88" customFormat="false" ht="14" hidden="false" customHeight="true" outlineLevel="0" collapsed="false">
      <c r="C88" s="9"/>
      <c r="D88" s="9"/>
      <c r="E88" s="9"/>
      <c r="F88" s="10"/>
      <c r="G88" s="14"/>
      <c r="H88" s="15"/>
      <c r="I88" s="15"/>
      <c r="J88" s="15"/>
      <c r="K88" s="14"/>
      <c r="L88" s="28"/>
      <c r="M88" s="28"/>
      <c r="N88" s="28"/>
      <c r="O88" s="14"/>
      <c r="P88" s="14"/>
      <c r="Q88" s="14"/>
      <c r="R88" s="30"/>
      <c r="S88" s="31"/>
      <c r="T88" s="31"/>
      <c r="U88" s="10"/>
      <c r="V88" s="31"/>
      <c r="W88" s="14"/>
      <c r="X88" s="14"/>
      <c r="Y88" s="14"/>
      <c r="Z88" s="14"/>
      <c r="AA88" s="31"/>
      <c r="AB88" s="14"/>
      <c r="AD88" s="14"/>
      <c r="AE88" s="14"/>
    </row>
    <row r="89" customFormat="false" ht="14" hidden="false" customHeight="true" outlineLevel="0" collapsed="false">
      <c r="C89" s="9"/>
      <c r="D89" s="9"/>
      <c r="E89" s="9"/>
      <c r="F89" s="10"/>
      <c r="G89" s="14"/>
      <c r="H89" s="15"/>
      <c r="I89" s="15"/>
      <c r="J89" s="15"/>
      <c r="K89" s="14"/>
      <c r="L89" s="28"/>
      <c r="M89" s="28"/>
      <c r="N89" s="28"/>
      <c r="O89" s="14"/>
      <c r="P89" s="14"/>
      <c r="Q89" s="14"/>
      <c r="R89" s="30"/>
      <c r="S89" s="31"/>
      <c r="T89" s="31"/>
      <c r="U89" s="10"/>
      <c r="V89" s="31"/>
      <c r="W89" s="14"/>
      <c r="X89" s="14"/>
      <c r="Y89" s="14"/>
      <c r="Z89" s="14"/>
      <c r="AA89" s="31"/>
      <c r="AB89" s="14"/>
      <c r="AD89" s="14"/>
      <c r="AE89" s="14"/>
    </row>
    <row r="90" customFormat="false" ht="14" hidden="false" customHeight="true" outlineLevel="0" collapsed="false">
      <c r="C90" s="9"/>
      <c r="D90" s="9"/>
      <c r="E90" s="9"/>
      <c r="F90" s="10"/>
      <c r="G90" s="14"/>
      <c r="H90" s="15"/>
      <c r="I90" s="15"/>
      <c r="J90" s="15"/>
      <c r="K90" s="14"/>
      <c r="L90" s="28"/>
      <c r="M90" s="28"/>
      <c r="N90" s="28"/>
      <c r="O90" s="14"/>
      <c r="P90" s="14"/>
      <c r="Q90" s="14"/>
      <c r="R90" s="30"/>
      <c r="S90" s="31"/>
      <c r="T90" s="31"/>
      <c r="U90" s="10"/>
      <c r="V90" s="31"/>
      <c r="W90" s="14"/>
      <c r="X90" s="14"/>
      <c r="Y90" s="14"/>
      <c r="Z90" s="14"/>
      <c r="AA90" s="31"/>
      <c r="AB90" s="14"/>
      <c r="AD90" s="14"/>
      <c r="AE90" s="14"/>
    </row>
    <row r="91" customFormat="false" ht="14" hidden="false" customHeight="true" outlineLevel="0" collapsed="false">
      <c r="C91" s="9"/>
      <c r="D91" s="9"/>
      <c r="E91" s="9"/>
      <c r="F91" s="10"/>
      <c r="G91" s="14"/>
      <c r="H91" s="15"/>
      <c r="I91" s="15"/>
      <c r="J91" s="15"/>
      <c r="K91" s="14"/>
      <c r="L91" s="28"/>
      <c r="M91" s="28"/>
      <c r="N91" s="28"/>
      <c r="O91" s="14"/>
      <c r="P91" s="14"/>
      <c r="Q91" s="14"/>
      <c r="R91" s="30"/>
      <c r="S91" s="31"/>
      <c r="T91" s="31"/>
      <c r="U91" s="10"/>
      <c r="V91" s="31"/>
      <c r="W91" s="14"/>
      <c r="X91" s="14"/>
      <c r="Y91" s="14"/>
      <c r="Z91" s="14"/>
      <c r="AA91" s="31"/>
      <c r="AB91" s="14"/>
      <c r="AD91" s="14"/>
      <c r="AE91" s="14"/>
    </row>
    <row r="92" customFormat="false" ht="14" hidden="false" customHeight="true" outlineLevel="0" collapsed="false">
      <c r="C92" s="9"/>
      <c r="D92" s="9"/>
      <c r="E92" s="9"/>
      <c r="F92" s="10"/>
      <c r="G92" s="14"/>
      <c r="H92" s="15"/>
      <c r="I92" s="15"/>
      <c r="J92" s="15"/>
      <c r="K92" s="14"/>
      <c r="L92" s="28"/>
      <c r="M92" s="28"/>
      <c r="N92" s="28"/>
      <c r="O92" s="14"/>
      <c r="P92" s="14"/>
      <c r="Q92" s="14"/>
      <c r="R92" s="30"/>
      <c r="S92" s="31"/>
      <c r="T92" s="31"/>
      <c r="U92" s="10"/>
      <c r="V92" s="31"/>
      <c r="W92" s="14"/>
      <c r="X92" s="14"/>
      <c r="Y92" s="14"/>
      <c r="Z92" s="14"/>
      <c r="AA92" s="31"/>
      <c r="AB92" s="14"/>
      <c r="AD92" s="14"/>
      <c r="AE92" s="14"/>
    </row>
    <row r="93" customFormat="false" ht="14" hidden="false" customHeight="true" outlineLevel="0" collapsed="false">
      <c r="C93" s="9"/>
      <c r="D93" s="9"/>
      <c r="E93" s="9"/>
      <c r="F93" s="10"/>
      <c r="G93" s="14"/>
      <c r="H93" s="15"/>
      <c r="I93" s="15"/>
      <c r="J93" s="15"/>
      <c r="K93" s="14"/>
      <c r="L93" s="28"/>
      <c r="M93" s="28"/>
      <c r="N93" s="28"/>
      <c r="O93" s="14"/>
      <c r="P93" s="14"/>
      <c r="Q93" s="14"/>
      <c r="R93" s="30"/>
      <c r="S93" s="31"/>
      <c r="T93" s="31"/>
      <c r="U93" s="10"/>
      <c r="V93" s="31"/>
      <c r="W93" s="14"/>
      <c r="X93" s="14"/>
      <c r="Y93" s="14"/>
      <c r="Z93" s="14"/>
      <c r="AA93" s="31"/>
      <c r="AB93" s="14"/>
      <c r="AD93" s="14"/>
      <c r="AE93" s="14"/>
    </row>
    <row r="94" customFormat="false" ht="14" hidden="false" customHeight="true" outlineLevel="0" collapsed="false">
      <c r="C94" s="9"/>
      <c r="D94" s="9"/>
      <c r="E94" s="9"/>
      <c r="F94" s="10"/>
      <c r="G94" s="14"/>
      <c r="H94" s="15"/>
      <c r="I94" s="15"/>
      <c r="J94" s="15"/>
      <c r="K94" s="14"/>
      <c r="L94" s="28"/>
      <c r="M94" s="28"/>
      <c r="N94" s="28"/>
      <c r="O94" s="14"/>
      <c r="P94" s="14"/>
      <c r="Q94" s="14"/>
      <c r="R94" s="30"/>
      <c r="S94" s="31"/>
      <c r="T94" s="31"/>
      <c r="U94" s="10"/>
      <c r="V94" s="31"/>
      <c r="W94" s="14"/>
      <c r="X94" s="14"/>
      <c r="Y94" s="14"/>
      <c r="Z94" s="14"/>
      <c r="AA94" s="31"/>
      <c r="AB94" s="14"/>
      <c r="AD94" s="14"/>
      <c r="AE94" s="14"/>
    </row>
    <row r="95" customFormat="false" ht="14" hidden="false" customHeight="true" outlineLevel="0" collapsed="false">
      <c r="C95" s="9"/>
      <c r="D95" s="9"/>
      <c r="E95" s="9"/>
      <c r="F95" s="10"/>
      <c r="G95" s="14"/>
      <c r="H95" s="15"/>
      <c r="I95" s="15"/>
      <c r="J95" s="15"/>
      <c r="K95" s="14"/>
      <c r="L95" s="28"/>
      <c r="M95" s="28"/>
      <c r="N95" s="28"/>
      <c r="O95" s="14"/>
      <c r="P95" s="14"/>
      <c r="Q95" s="14"/>
      <c r="R95" s="30"/>
      <c r="S95" s="31"/>
      <c r="T95" s="31"/>
      <c r="U95" s="10"/>
      <c r="V95" s="31"/>
      <c r="W95" s="14"/>
      <c r="X95" s="14"/>
      <c r="Y95" s="14"/>
      <c r="Z95" s="14"/>
      <c r="AA95" s="31"/>
      <c r="AB95" s="14"/>
      <c r="AD95" s="14"/>
      <c r="AE95" s="14"/>
    </row>
  </sheetData>
  <mergeCells count="3">
    <mergeCell ref="S6:V6"/>
    <mergeCell ref="W6:AA6"/>
    <mergeCell ref="AB6:AC6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C1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6" activeCellId="0" sqref="F16"/>
    </sheetView>
  </sheetViews>
  <sheetFormatPr defaultColWidth="9.109375" defaultRowHeight="15.8" zeroHeight="false" outlineLevelRow="0" outlineLevelCol="0"/>
  <sheetData>
    <row r="4" customFormat="false" ht="16.4" hidden="false" customHeight="true" outlineLevel="0" collapsed="false">
      <c r="B4" s="0" t="n">
        <v>1</v>
      </c>
      <c r="C4" s="0" t="s">
        <v>105</v>
      </c>
    </row>
    <row r="5" customFormat="false" ht="16.4" hidden="false" customHeight="true" outlineLevel="0" collapsed="false">
      <c r="B5" s="0" t="n">
        <v>2</v>
      </c>
      <c r="C5" s="0" t="s">
        <v>106</v>
      </c>
    </row>
    <row r="6" customFormat="false" ht="16.4" hidden="false" customHeight="true" outlineLevel="0" collapsed="false">
      <c r="B6" s="0" t="n">
        <v>3</v>
      </c>
      <c r="C6" s="0" t="s">
        <v>107</v>
      </c>
    </row>
    <row r="7" customFormat="false" ht="16.4" hidden="false" customHeight="true" outlineLevel="0" collapsed="false">
      <c r="B7" s="0" t="n">
        <v>4</v>
      </c>
      <c r="C7" s="0" t="s">
        <v>108</v>
      </c>
    </row>
    <row r="8" customFormat="false" ht="16.4" hidden="false" customHeight="true" outlineLevel="0" collapsed="false">
      <c r="B8" s="0" t="n">
        <v>5</v>
      </c>
      <c r="C8" s="0" t="s">
        <v>109</v>
      </c>
    </row>
    <row r="9" customFormat="false" ht="16.4" hidden="false" customHeight="true" outlineLevel="0" collapsed="false">
      <c r="B9" s="0" t="n">
        <v>6</v>
      </c>
      <c r="C9" s="0" t="s">
        <v>110</v>
      </c>
    </row>
    <row r="10" customFormat="false" ht="16.4" hidden="false" customHeight="true" outlineLevel="0" collapsed="false">
      <c r="B10" s="0" t="n">
        <v>7</v>
      </c>
      <c r="C10" s="0" t="s">
        <v>111</v>
      </c>
    </row>
    <row r="11" customFormat="false" ht="15.8" hidden="false" customHeight="false" outlineLevel="0" collapsed="false">
      <c r="B11" s="0" t="n">
        <v>8</v>
      </c>
      <c r="C11" s="0" t="s">
        <v>112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2021-07-20T23:14:00Z</dcterms:created>
  <dc:creator>Martin Herrerias</dc:creator>
  <dc:description/>
  <dc:language>en-US</dc:language>
  <cp:lastModifiedBy>Martin Herrerias</cp:lastModifiedBy>
  <dcterms:modified xsi:type="dcterms:W3CDTF">2021-09-30T18:47:12Z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2057-10.1.0.6757</vt:lpwstr>
  </property>
</Properties>
</file>